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ohnsonerik\Desktop\1.1 C&amp;I Tools\"/>
    </mc:Choice>
  </mc:AlternateContent>
  <xr:revisionPtr revIDLastSave="0" documentId="13_ncr:1_{689BAEE6-8D13-45A1-8DDC-F92411F9B906}" xr6:coauthVersionLast="47" xr6:coauthVersionMax="47" xr10:uidLastSave="{00000000-0000-0000-0000-000000000000}"/>
  <workbookProtection workbookAlgorithmName="SHA-512" workbookHashValue="QpFU7TAVdpPwADQC0tG99LaOtdUIqDKjvdHCp3Tb/NmhRryJadf9CmIPe/mF/8Ly5artZTK/0rzmHSFxBlMUjQ==" workbookSaltValue="//+Nuic1/2zReBd5tA0WQQ==" workbookSpinCount="100000" lockStructure="1"/>
  <bookViews>
    <workbookView xWindow="-120" yWindow="-120" windowWidth="29040" windowHeight="15840" tabRatio="553" xr2:uid="{00000000-000D-0000-FFFF-FFFF00000000}"/>
  </bookViews>
  <sheets>
    <sheet name="Instructions" sheetId="10" r:id="rId1"/>
    <sheet name="Summary" sheetId="9" r:id="rId2"/>
    <sheet name="Updates Log" sheetId="15" r:id="rId3"/>
    <sheet name="Boiler" sheetId="12" r:id="rId4"/>
    <sheet name="Pipe Insulation" sheetId="14" r:id="rId5"/>
    <sheet name="Incentive Structure" sheetId="13" state="hidden" r:id="rId6"/>
    <sheet name="NYS TRM Table" sheetId="8" state="hidden" r:id="rId7"/>
    <sheet name="SF Area Insulation" sheetId="5" state="hidden" r:id="rId8"/>
    <sheet name="Insulation Table" sheetId="2" state="hidden" r:id="rId9"/>
    <sheet name="Heating picklists" sheetId="3" state="hidden" r:id="rId10"/>
    <sheet name="EFLH" sheetId="4" state="hidden" r:id="rId11"/>
    <sheet name="PLSF Mapping" sheetId="16" state="hidden" r:id="rId12"/>
  </sheets>
  <definedNames>
    <definedName name="_xlnm._FilterDatabase" localSheetId="10" hidden="1">EFLH!$I$1:$M$1</definedName>
    <definedName name="_xlnm._FilterDatabase" localSheetId="4" hidden="1">'Pipe Insulation'!$B$20:$Y$271</definedName>
    <definedName name="A">'Insulation Table'!$AA$35:$AA$39</definedName>
    <definedName name="B">'Insulation Table'!$AB$35:$AB$38</definedName>
    <definedName name="Boiler_Efficiency">'Pipe Insulation'!$G$10</definedName>
    <definedName name="Bonus_Incentive_Cutoff_Date">Summary!$L$17</definedName>
    <definedName name="Building_Type">'Pipe Insulation'!$G$8</definedName>
    <definedName name="C_">'Insulation Table'!$AA$53:$AA$56</definedName>
    <definedName name="CI_Custom_Bonus_Incentive_USD_per_therm">'Incentive Structure'!$F$15</definedName>
    <definedName name="CI_Custom_Incentive_USD_per_therm">'Incentive Structure'!$E$15</definedName>
    <definedName name="Con_Edison_Program">'Pipe Insulation'!$G$7</definedName>
    <definedName name="Custom_Ambient_Temp_degF">'Pipe Insulation'!#REF!</definedName>
    <definedName name="Custom_EFLH">'Pipe Insulation'!#REF!</definedName>
    <definedName name="Custom_Pipe_Temp_degF">'Pipe Insulation'!#REF!</definedName>
    <definedName name="D">'Insulation Table'!$AB$53:$AB$55</definedName>
    <definedName name="Dormitory_H">'Heating picklists'!$F$7</definedName>
    <definedName name="E">'Insulation Table'!$AA$71:$AA$72</definedName>
    <definedName name="Error_Check_Totalizer">'Pipe Insulation'!$AA$19</definedName>
    <definedName name="F">'Insulation Table'!$AB$71</definedName>
    <definedName name="HVAC_Type">'Pipe Insulation'!$G$9</definedName>
    <definedName name="Incentive_Cap">Summary!$L$21</definedName>
    <definedName name="Large_H">'Heating picklists'!$F$2:$F$4</definedName>
    <definedName name="List_Insulation_1">'Insulation Table'!#REF!</definedName>
    <definedName name="List_Insulation_1pt5">'Insulation Table'!#REF!</definedName>
    <definedName name="List_Insulation_2">'Insulation Table'!#REF!</definedName>
    <definedName name="List_Insulation_2pt5">'Insulation Table'!#REF!</definedName>
    <definedName name="List_Insulation_3">'Insulation Table'!#REF!</definedName>
    <definedName name="List_Insulation_pt5">'Insulation Table'!#REF!</definedName>
    <definedName name="ListPipeDiameterPicklist">TablePipeDiameterPicklist[Filtered Pipe Diameters]</definedName>
    <definedName name="ListSystemApplicationDropdown">TableSystemApplicationDropdown[Filtered System Application]</definedName>
    <definedName name="MF_H">'Heating picklists'!$F$10:$F$13</definedName>
    <definedName name="MF_L">'Heating picklists'!$F$10:$F$13</definedName>
    <definedName name="Small_H">'Heating picklists'!$F$16</definedName>
    <definedName name="Survey_Date">Summary!$L$19</definedName>
    <definedName name="System_App_Only_DHW">'Pipe Insulation'!$AB$14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B21" i="14" l="1"/>
  <c r="Y87" i="2"/>
  <c r="Y70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35" i="2"/>
  <c r="AA22" i="2" l="1" a="1"/>
  <c r="AA22" i="2" s="1"/>
  <c r="AA23" i="2" a="1"/>
  <c r="AA23" i="2" s="1"/>
  <c r="AA24" i="2" a="1"/>
  <c r="AA24" i="2" s="1"/>
  <c r="AA25" i="2" a="1"/>
  <c r="AA25" i="2" s="1"/>
  <c r="AA21" i="2" a="1"/>
  <c r="AA21" i="2" s="1"/>
  <c r="Z22" i="2" a="1"/>
  <c r="Z22" i="2" s="1"/>
  <c r="Z23" i="2" a="1"/>
  <c r="Z23" i="2" s="1"/>
  <c r="Z24" i="2" a="1"/>
  <c r="Z24" i="2" s="1"/>
  <c r="Z25" i="2" a="1"/>
  <c r="Z25" i="2" s="1"/>
  <c r="Z21" i="2" a="1"/>
  <c r="Z21" i="2" s="1"/>
  <c r="Y22" i="2" a="1"/>
  <c r="Y22" i="2" s="1"/>
  <c r="Y23" i="2" a="1"/>
  <c r="Y23" i="2" s="1"/>
  <c r="Y24" i="2" a="1"/>
  <c r="Y24" i="2" s="1"/>
  <c r="Y25" i="2" a="1"/>
  <c r="Y25" i="2"/>
  <c r="Y21" i="2" a="1"/>
  <c r="Y21" i="2" s="1"/>
  <c r="X22" i="2" a="1"/>
  <c r="X22" i="2" s="1"/>
  <c r="X23" i="2" a="1"/>
  <c r="X23" i="2" s="1"/>
  <c r="X24" i="2" a="1"/>
  <c r="X24" i="2" s="1"/>
  <c r="X25" i="2" a="1"/>
  <c r="X25" i="2" s="1"/>
  <c r="X21" i="2" a="1"/>
  <c r="X21" i="2" s="1"/>
  <c r="W22" i="2" a="1"/>
  <c r="W22" i="2" s="1"/>
  <c r="W23" i="2" a="1"/>
  <c r="W23" i="2" s="1"/>
  <c r="W24" i="2" a="1"/>
  <c r="W24" i="2" s="1"/>
  <c r="W25" i="2" a="1"/>
  <c r="W25" i="2" s="1"/>
  <c r="W21" i="2" a="1"/>
  <c r="W21" i="2" s="1"/>
  <c r="V22" i="2" a="1"/>
  <c r="V22" i="2" s="1"/>
  <c r="V23" i="2" a="1"/>
  <c r="V23" i="2" s="1"/>
  <c r="V24" i="2" a="1"/>
  <c r="V24" i="2" s="1"/>
  <c r="V25" i="2" a="1"/>
  <c r="V25" i="2" s="1"/>
  <c r="V21" i="2" a="1"/>
  <c r="V21" i="2" s="1"/>
  <c r="U22" i="2" a="1"/>
  <c r="U22" i="2" s="1"/>
  <c r="U23" i="2" a="1"/>
  <c r="U23" i="2" s="1"/>
  <c r="U24" i="2" a="1"/>
  <c r="U24" i="2" s="1"/>
  <c r="U25" i="2" a="1"/>
  <c r="U25" i="2" s="1"/>
  <c r="U21" i="2" a="1"/>
  <c r="U21" i="2" s="1"/>
  <c r="T22" i="2" a="1"/>
  <c r="T22" i="2" s="1"/>
  <c r="T23" i="2" a="1"/>
  <c r="T23" i="2" s="1"/>
  <c r="T24" i="2" a="1"/>
  <c r="T24" i="2" s="1"/>
  <c r="T25" i="2" a="1"/>
  <c r="T25" i="2" s="1"/>
  <c r="T21" i="2" a="1"/>
  <c r="T21" i="2" s="1"/>
  <c r="S22" i="2" a="1"/>
  <c r="S22" i="2" s="1"/>
  <c r="S23" i="2" a="1"/>
  <c r="S23" i="2" s="1"/>
  <c r="S24" i="2" a="1"/>
  <c r="S24" i="2" s="1"/>
  <c r="S25" i="2" a="1"/>
  <c r="S25" i="2" s="1"/>
  <c r="S21" i="2" a="1"/>
  <c r="S21" i="2" s="1"/>
  <c r="R22" i="2" a="1"/>
  <c r="R22" i="2" s="1"/>
  <c r="R23" i="2" a="1"/>
  <c r="R23" i="2" s="1"/>
  <c r="R24" i="2" a="1"/>
  <c r="R24" i="2" s="1"/>
  <c r="R25" i="2" a="1"/>
  <c r="R25" i="2" s="1"/>
  <c r="R21" i="2" a="1"/>
  <c r="R21" i="2" s="1"/>
  <c r="Q22" i="2" a="1"/>
  <c r="Q22" i="2" s="1"/>
  <c r="Q23" i="2" a="1"/>
  <c r="Q23" i="2" s="1"/>
  <c r="Q24" i="2" a="1"/>
  <c r="Q24" i="2" s="1"/>
  <c r="Q25" i="2" a="1"/>
  <c r="Q25" i="2" s="1"/>
  <c r="Q21" i="2" a="1"/>
  <c r="Q21" i="2" s="1"/>
  <c r="P22" i="2" a="1"/>
  <c r="P22" i="2" s="1"/>
  <c r="P23" i="2" a="1"/>
  <c r="P23" i="2" s="1"/>
  <c r="P24" i="2" a="1"/>
  <c r="P24" i="2" s="1"/>
  <c r="P25" i="2" a="1"/>
  <c r="P25" i="2" s="1"/>
  <c r="P21" i="2" a="1"/>
  <c r="P21" i="2" s="1"/>
  <c r="C21" i="2" a="1"/>
  <c r="C21" i="2" s="1"/>
  <c r="F22" i="2" a="1"/>
  <c r="F22" i="2" s="1"/>
  <c r="F23" i="2" a="1"/>
  <c r="F23" i="2" s="1"/>
  <c r="F24" i="2" a="1"/>
  <c r="F24" i="2" s="1"/>
  <c r="F25" i="2" a="1"/>
  <c r="F25" i="2" s="1"/>
  <c r="F21" i="2" a="1"/>
  <c r="F21" i="2" s="1"/>
  <c r="E22" i="2" a="1"/>
  <c r="E22" i="2" s="1"/>
  <c r="E23" i="2" a="1"/>
  <c r="E23" i="2" s="1"/>
  <c r="E24" i="2" a="1"/>
  <c r="E24" i="2" s="1"/>
  <c r="E25" i="2" a="1"/>
  <c r="E25" i="2" s="1"/>
  <c r="E21" i="2" a="1"/>
  <c r="E21" i="2" s="1"/>
  <c r="D22" i="2" a="1"/>
  <c r="D22" i="2" s="1"/>
  <c r="D23" i="2" a="1"/>
  <c r="D23" i="2" s="1"/>
  <c r="D24" i="2" a="1"/>
  <c r="D24" i="2" s="1"/>
  <c r="D25" i="2" a="1"/>
  <c r="D25" i="2" s="1"/>
  <c r="D21" i="2" a="1"/>
  <c r="D21" i="2" s="1"/>
  <c r="C22" i="2" a="1"/>
  <c r="C22" i="2" s="1"/>
  <c r="C23" i="2" a="1"/>
  <c r="C23" i="2" s="1"/>
  <c r="C24" i="2" a="1"/>
  <c r="C24" i="2" s="1"/>
  <c r="C25" i="2" a="1"/>
  <c r="C25" i="2" s="1"/>
  <c r="B25" i="2" a="1"/>
  <c r="B25" i="2" s="1"/>
  <c r="B24" i="2" a="1"/>
  <c r="B24" i="2" s="1"/>
  <c r="B23" i="2" a="1"/>
  <c r="B23" i="2" s="1"/>
  <c r="B22" i="2" a="1"/>
  <c r="B22" i="2" s="1"/>
  <c r="B21" i="2" a="1"/>
  <c r="B21" i="2" s="1"/>
  <c r="H22" i="2" a="1"/>
  <c r="H22" i="2" s="1"/>
  <c r="H23" i="2" a="1"/>
  <c r="H23" i="2" s="1"/>
  <c r="H24" i="2" a="1"/>
  <c r="H24" i="2" s="1"/>
  <c r="H25" i="2" a="1"/>
  <c r="H25" i="2" s="1"/>
  <c r="H21" i="2" a="1"/>
  <c r="H21" i="2" s="1"/>
  <c r="G22" i="2" a="1"/>
  <c r="G22" i="2" s="1"/>
  <c r="G23" i="2" a="1"/>
  <c r="G23" i="2" s="1"/>
  <c r="G24" i="2" a="1"/>
  <c r="G24" i="2" s="1"/>
  <c r="G25" i="2" a="1"/>
  <c r="G25" i="2" s="1"/>
  <c r="G21" i="2" a="1"/>
  <c r="G21" i="2" s="1"/>
  <c r="G7" i="2"/>
  <c r="H7" i="2"/>
  <c r="A1" i="15"/>
  <c r="BE23" i="14" l="1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99" i="14"/>
  <c r="BE100" i="14"/>
  <c r="BE101" i="14"/>
  <c r="BE102" i="14"/>
  <c r="BE103" i="14"/>
  <c r="BE104" i="14"/>
  <c r="BE105" i="14"/>
  <c r="BE106" i="14"/>
  <c r="BE107" i="14"/>
  <c r="BE108" i="14"/>
  <c r="BE109" i="14"/>
  <c r="BE110" i="14"/>
  <c r="BE111" i="14"/>
  <c r="BE112" i="14"/>
  <c r="BE113" i="14"/>
  <c r="BE114" i="14"/>
  <c r="BE115" i="14"/>
  <c r="BE116" i="14"/>
  <c r="BE117" i="14"/>
  <c r="BE118" i="14"/>
  <c r="BE119" i="14"/>
  <c r="BE120" i="14"/>
  <c r="BE121" i="14"/>
  <c r="BE122" i="14"/>
  <c r="BE123" i="14"/>
  <c r="BE124" i="14"/>
  <c r="BE125" i="14"/>
  <c r="BE126" i="14"/>
  <c r="BE127" i="14"/>
  <c r="BE128" i="14"/>
  <c r="BE129" i="14"/>
  <c r="BE130" i="14"/>
  <c r="BE131" i="14"/>
  <c r="BE132" i="14"/>
  <c r="BE133" i="14"/>
  <c r="BE134" i="14"/>
  <c r="BE135" i="14"/>
  <c r="BE136" i="14"/>
  <c r="BE137" i="14"/>
  <c r="BE138" i="14"/>
  <c r="BE139" i="14"/>
  <c r="BE140" i="14"/>
  <c r="BE141" i="14"/>
  <c r="BE142" i="14"/>
  <c r="BE143" i="14"/>
  <c r="BE144" i="14"/>
  <c r="BE145" i="14"/>
  <c r="BE146" i="14"/>
  <c r="BE147" i="14"/>
  <c r="BE148" i="14"/>
  <c r="BE149" i="14"/>
  <c r="BE150" i="14"/>
  <c r="BE151" i="14"/>
  <c r="BE152" i="14"/>
  <c r="BE153" i="14"/>
  <c r="BE154" i="14"/>
  <c r="BE155" i="14"/>
  <c r="BE156" i="14"/>
  <c r="BE157" i="14"/>
  <c r="BE158" i="14"/>
  <c r="BE159" i="14"/>
  <c r="BE160" i="14"/>
  <c r="BE161" i="14"/>
  <c r="BE162" i="14"/>
  <c r="BE163" i="14"/>
  <c r="BE164" i="14"/>
  <c r="BE165" i="14"/>
  <c r="BE166" i="14"/>
  <c r="BE167" i="14"/>
  <c r="BE168" i="14"/>
  <c r="BE169" i="14"/>
  <c r="BE170" i="14"/>
  <c r="BE171" i="14"/>
  <c r="BE172" i="14"/>
  <c r="BE173" i="14"/>
  <c r="BE174" i="14"/>
  <c r="BE175" i="14"/>
  <c r="BE176" i="14"/>
  <c r="BE177" i="14"/>
  <c r="BE178" i="14"/>
  <c r="BE179" i="14"/>
  <c r="BE180" i="14"/>
  <c r="BE181" i="14"/>
  <c r="BE182" i="14"/>
  <c r="BE183" i="14"/>
  <c r="BE184" i="14"/>
  <c r="BE185" i="14"/>
  <c r="BE186" i="14"/>
  <c r="BE187" i="14"/>
  <c r="BE188" i="14"/>
  <c r="BE189" i="14"/>
  <c r="BE190" i="14"/>
  <c r="BE191" i="14"/>
  <c r="BE192" i="14"/>
  <c r="BE193" i="14"/>
  <c r="BE194" i="14"/>
  <c r="BE195" i="14"/>
  <c r="BE196" i="14"/>
  <c r="BE197" i="14"/>
  <c r="BE198" i="14"/>
  <c r="BE199" i="14"/>
  <c r="BE200" i="14"/>
  <c r="BE201" i="14"/>
  <c r="BE202" i="14"/>
  <c r="BE203" i="14"/>
  <c r="BE204" i="14"/>
  <c r="BE205" i="14"/>
  <c r="BE206" i="14"/>
  <c r="BE207" i="14"/>
  <c r="BE208" i="14"/>
  <c r="BE209" i="14"/>
  <c r="BE210" i="14"/>
  <c r="BE211" i="14"/>
  <c r="BE212" i="14"/>
  <c r="BE213" i="14"/>
  <c r="BE214" i="14"/>
  <c r="BE215" i="14"/>
  <c r="BE216" i="14"/>
  <c r="BE217" i="14"/>
  <c r="BE218" i="14"/>
  <c r="BE219" i="14"/>
  <c r="BE220" i="14"/>
  <c r="BE221" i="14"/>
  <c r="BE222" i="14"/>
  <c r="BE223" i="14"/>
  <c r="BE224" i="14"/>
  <c r="BE225" i="14"/>
  <c r="BE226" i="14"/>
  <c r="BE227" i="14"/>
  <c r="BE228" i="14"/>
  <c r="BE229" i="14"/>
  <c r="BE230" i="14"/>
  <c r="BE231" i="14"/>
  <c r="BE232" i="14"/>
  <c r="BE233" i="14"/>
  <c r="BE234" i="14"/>
  <c r="BE235" i="14"/>
  <c r="BE236" i="14"/>
  <c r="BE237" i="14"/>
  <c r="BE238" i="14"/>
  <c r="BE239" i="14"/>
  <c r="BE240" i="14"/>
  <c r="BE241" i="14"/>
  <c r="BE242" i="14"/>
  <c r="BE243" i="14"/>
  <c r="BE244" i="14"/>
  <c r="BE245" i="14"/>
  <c r="BE246" i="14"/>
  <c r="BE247" i="14"/>
  <c r="BE248" i="14"/>
  <c r="BE249" i="14"/>
  <c r="BE250" i="14"/>
  <c r="BE251" i="14"/>
  <c r="BE252" i="14"/>
  <c r="BE253" i="14"/>
  <c r="BE254" i="14"/>
  <c r="BE255" i="14"/>
  <c r="BE256" i="14"/>
  <c r="BE257" i="14"/>
  <c r="BE258" i="14"/>
  <c r="BE259" i="14"/>
  <c r="BE260" i="14"/>
  <c r="BE261" i="14"/>
  <c r="BE262" i="14"/>
  <c r="BE263" i="14"/>
  <c r="BE264" i="14"/>
  <c r="BE265" i="14"/>
  <c r="BE266" i="14"/>
  <c r="BE267" i="14"/>
  <c r="BE268" i="14"/>
  <c r="BE269" i="14"/>
  <c r="BE270" i="14"/>
  <c r="BE271" i="14"/>
  <c r="BE272" i="14"/>
  <c r="BE273" i="14"/>
  <c r="BE274" i="14"/>
  <c r="BE275" i="14"/>
  <c r="BE276" i="14"/>
  <c r="BE277" i="14"/>
  <c r="BE278" i="14"/>
  <c r="BE279" i="14"/>
  <c r="BE280" i="14"/>
  <c r="BE281" i="14"/>
  <c r="BE282" i="14"/>
  <c r="BE283" i="14"/>
  <c r="BE284" i="14"/>
  <c r="BE285" i="14"/>
  <c r="BE286" i="14"/>
  <c r="BE287" i="14"/>
  <c r="BE288" i="14"/>
  <c r="BE289" i="14"/>
  <c r="BE290" i="14"/>
  <c r="BE291" i="14"/>
  <c r="BE292" i="14"/>
  <c r="BE293" i="14"/>
  <c r="BE294" i="14"/>
  <c r="BE295" i="14"/>
  <c r="BE296" i="14"/>
  <c r="BE297" i="14"/>
  <c r="BE298" i="14"/>
  <c r="BE299" i="14"/>
  <c r="BE300" i="14"/>
  <c r="BE301" i="14"/>
  <c r="BE302" i="14"/>
  <c r="BE303" i="14"/>
  <c r="BE304" i="14"/>
  <c r="BE305" i="14"/>
  <c r="BE306" i="14"/>
  <c r="BE307" i="14"/>
  <c r="BE308" i="14"/>
  <c r="BE309" i="14"/>
  <c r="BE310" i="14"/>
  <c r="BE311" i="14"/>
  <c r="BE312" i="14"/>
  <c r="BE313" i="14"/>
  <c r="BE314" i="14"/>
  <c r="BE315" i="14"/>
  <c r="BE316" i="14"/>
  <c r="BE317" i="14"/>
  <c r="BE318" i="14"/>
  <c r="BE319" i="14"/>
  <c r="BE320" i="14"/>
  <c r="BE321" i="14"/>
  <c r="BE322" i="14"/>
  <c r="BE323" i="14"/>
  <c r="BE324" i="14"/>
  <c r="BE325" i="14"/>
  <c r="BE326" i="14"/>
  <c r="BE327" i="14"/>
  <c r="BE328" i="14"/>
  <c r="BE329" i="14"/>
  <c r="BE330" i="14"/>
  <c r="BE331" i="14"/>
  <c r="BE332" i="14"/>
  <c r="BE333" i="14"/>
  <c r="BE334" i="14"/>
  <c r="BE335" i="14"/>
  <c r="BE336" i="14"/>
  <c r="BE337" i="14"/>
  <c r="BE338" i="14"/>
  <c r="BE339" i="14"/>
  <c r="BE340" i="14"/>
  <c r="BE341" i="14"/>
  <c r="BE342" i="14"/>
  <c r="BE343" i="14"/>
  <c r="BE344" i="14"/>
  <c r="BE345" i="14"/>
  <c r="BE346" i="14"/>
  <c r="BE347" i="14"/>
  <c r="BE348" i="14"/>
  <c r="BE349" i="14"/>
  <c r="BE350" i="14"/>
  <c r="BE351" i="14"/>
  <c r="BE352" i="14"/>
  <c r="BE353" i="14"/>
  <c r="BE354" i="14"/>
  <c r="BE355" i="14"/>
  <c r="BE356" i="14"/>
  <c r="BE357" i="14"/>
  <c r="BE358" i="14"/>
  <c r="BE359" i="14"/>
  <c r="BE360" i="14"/>
  <c r="BE361" i="14"/>
  <c r="BE362" i="14"/>
  <c r="BE363" i="14"/>
  <c r="BE364" i="14"/>
  <c r="BE365" i="14"/>
  <c r="BE366" i="14"/>
  <c r="BE367" i="14"/>
  <c r="BE368" i="14"/>
  <c r="BE369" i="14"/>
  <c r="BE370" i="14"/>
  <c r="BE371" i="14"/>
  <c r="BE372" i="14"/>
  <c r="BE373" i="14"/>
  <c r="BE374" i="14"/>
  <c r="BE375" i="14"/>
  <c r="BE376" i="14"/>
  <c r="BE377" i="14"/>
  <c r="BE378" i="14"/>
  <c r="BE379" i="14"/>
  <c r="BE380" i="14"/>
  <c r="BE381" i="14"/>
  <c r="BE382" i="14"/>
  <c r="BE383" i="14"/>
  <c r="BE384" i="14"/>
  <c r="BE385" i="14"/>
  <c r="BE386" i="14"/>
  <c r="BE387" i="14"/>
  <c r="BE388" i="14"/>
  <c r="BE389" i="14"/>
  <c r="BE390" i="14"/>
  <c r="BE391" i="14"/>
  <c r="BE392" i="14"/>
  <c r="BE393" i="14"/>
  <c r="BE394" i="14"/>
  <c r="BE395" i="14"/>
  <c r="BE396" i="14"/>
  <c r="BE397" i="14"/>
  <c r="BE398" i="14"/>
  <c r="BE399" i="14"/>
  <c r="BE400" i="14"/>
  <c r="BE401" i="14"/>
  <c r="BE402" i="14"/>
  <c r="BE403" i="14"/>
  <c r="BE404" i="14"/>
  <c r="BE405" i="14"/>
  <c r="BE406" i="14"/>
  <c r="BE407" i="14"/>
  <c r="BE408" i="14"/>
  <c r="BE409" i="14"/>
  <c r="BE410" i="14"/>
  <c r="BE411" i="14"/>
  <c r="BE412" i="14"/>
  <c r="BE413" i="14"/>
  <c r="BE414" i="14"/>
  <c r="BE415" i="14"/>
  <c r="BE416" i="14"/>
  <c r="BE417" i="14"/>
  <c r="BE418" i="14"/>
  <c r="BE419" i="14"/>
  <c r="BE420" i="14"/>
  <c r="BE421" i="14"/>
  <c r="BE422" i="14"/>
  <c r="BE423" i="14"/>
  <c r="BE424" i="14"/>
  <c r="BE425" i="14"/>
  <c r="BE426" i="14"/>
  <c r="BE427" i="14"/>
  <c r="BE428" i="14"/>
  <c r="BE429" i="14"/>
  <c r="BE430" i="14"/>
  <c r="BE431" i="14"/>
  <c r="BE432" i="14"/>
  <c r="BE433" i="14"/>
  <c r="BE434" i="14"/>
  <c r="BE435" i="14"/>
  <c r="BE436" i="14"/>
  <c r="BE437" i="14"/>
  <c r="BE438" i="14"/>
  <c r="BE439" i="14"/>
  <c r="BE440" i="14"/>
  <c r="BE441" i="14"/>
  <c r="BE442" i="14"/>
  <c r="BE443" i="14"/>
  <c r="BE444" i="14"/>
  <c r="BE445" i="14"/>
  <c r="BE446" i="14"/>
  <c r="BE447" i="14"/>
  <c r="BE448" i="14"/>
  <c r="BE449" i="14"/>
  <c r="BE450" i="14"/>
  <c r="BE451" i="14"/>
  <c r="BE452" i="14"/>
  <c r="BE453" i="14"/>
  <c r="BE454" i="14"/>
  <c r="BE455" i="14"/>
  <c r="BE456" i="14"/>
  <c r="BE457" i="14"/>
  <c r="BE458" i="14"/>
  <c r="BE459" i="14"/>
  <c r="BE460" i="14"/>
  <c r="BE461" i="14"/>
  <c r="BE462" i="14"/>
  <c r="BE463" i="14"/>
  <c r="BE464" i="14"/>
  <c r="BE465" i="14"/>
  <c r="BE466" i="14"/>
  <c r="BE467" i="14"/>
  <c r="BE468" i="14"/>
  <c r="BE469" i="14"/>
  <c r="BE470" i="14"/>
  <c r="BE471" i="14"/>
  <c r="BE472" i="14"/>
  <c r="BE473" i="14"/>
  <c r="BE474" i="14"/>
  <c r="BE475" i="14"/>
  <c r="BE476" i="14"/>
  <c r="BE477" i="14"/>
  <c r="BE478" i="14"/>
  <c r="BE479" i="14"/>
  <c r="BE480" i="14"/>
  <c r="BE481" i="14"/>
  <c r="BE482" i="14"/>
  <c r="BE483" i="14"/>
  <c r="BE484" i="14"/>
  <c r="BE485" i="14"/>
  <c r="BE486" i="14"/>
  <c r="BE487" i="14"/>
  <c r="BE488" i="14"/>
  <c r="BE489" i="14"/>
  <c r="BE490" i="14"/>
  <c r="BE491" i="14"/>
  <c r="BE492" i="14"/>
  <c r="BE493" i="14"/>
  <c r="BE494" i="14"/>
  <c r="BE495" i="14"/>
  <c r="BE496" i="14"/>
  <c r="BE497" i="14"/>
  <c r="BE498" i="14"/>
  <c r="BE499" i="14"/>
  <c r="BE500" i="14"/>
  <c r="BE501" i="14"/>
  <c r="BE502" i="14"/>
  <c r="BE503" i="14"/>
  <c r="BE504" i="14"/>
  <c r="BE505" i="14"/>
  <c r="BE506" i="14"/>
  <c r="BE507" i="14"/>
  <c r="BE508" i="14"/>
  <c r="BE509" i="14"/>
  <c r="BE510" i="14"/>
  <c r="BE511" i="14"/>
  <c r="BE512" i="14"/>
  <c r="BE513" i="14"/>
  <c r="BE514" i="14"/>
  <c r="BE515" i="14"/>
  <c r="BE516" i="14"/>
  <c r="BE517" i="14"/>
  <c r="BE518" i="14"/>
  <c r="BE519" i="14"/>
  <c r="BE520" i="14"/>
  <c r="BE521" i="14"/>
  <c r="BE522" i="14"/>
  <c r="BE523" i="14"/>
  <c r="BE524" i="14"/>
  <c r="BE525" i="14"/>
  <c r="BE526" i="14"/>
  <c r="BE527" i="14"/>
  <c r="BE528" i="14"/>
  <c r="BE529" i="14"/>
  <c r="BE530" i="14"/>
  <c r="BE531" i="14"/>
  <c r="BE532" i="14"/>
  <c r="BE533" i="14"/>
  <c r="BE534" i="14"/>
  <c r="BE535" i="14"/>
  <c r="BE536" i="14"/>
  <c r="BE537" i="14"/>
  <c r="BE538" i="14"/>
  <c r="BE539" i="14"/>
  <c r="BE540" i="14"/>
  <c r="BE541" i="14"/>
  <c r="BE542" i="14"/>
  <c r="BE543" i="14"/>
  <c r="BE544" i="14"/>
  <c r="BE545" i="14"/>
  <c r="BE546" i="14"/>
  <c r="BE547" i="14"/>
  <c r="BE548" i="14"/>
  <c r="BE549" i="14"/>
  <c r="BE550" i="14"/>
  <c r="BE551" i="14"/>
  <c r="BE552" i="14"/>
  <c r="BE553" i="14"/>
  <c r="BE554" i="14"/>
  <c r="BE555" i="14"/>
  <c r="BE556" i="14"/>
  <c r="BE557" i="14"/>
  <c r="BE558" i="14"/>
  <c r="BE559" i="14"/>
  <c r="BE560" i="14"/>
  <c r="BE561" i="14"/>
  <c r="BE562" i="14"/>
  <c r="BE563" i="14"/>
  <c r="BE564" i="14"/>
  <c r="BE565" i="14"/>
  <c r="BE566" i="14"/>
  <c r="BE567" i="14"/>
  <c r="BE568" i="14"/>
  <c r="BE569" i="14"/>
  <c r="BE570" i="14"/>
  <c r="BE571" i="14"/>
  <c r="BE572" i="14"/>
  <c r="BE573" i="14"/>
  <c r="BE574" i="14"/>
  <c r="BE575" i="14"/>
  <c r="BE576" i="14"/>
  <c r="BE577" i="14"/>
  <c r="BE578" i="14"/>
  <c r="BE579" i="14"/>
  <c r="BE580" i="14"/>
  <c r="BE581" i="14"/>
  <c r="BE582" i="14"/>
  <c r="BE583" i="14"/>
  <c r="BE584" i="14"/>
  <c r="BE585" i="14"/>
  <c r="BE586" i="14"/>
  <c r="BE587" i="14"/>
  <c r="BE588" i="14"/>
  <c r="BE589" i="14"/>
  <c r="BE590" i="14"/>
  <c r="BE591" i="14"/>
  <c r="BE592" i="14"/>
  <c r="BE593" i="14"/>
  <c r="BE594" i="14"/>
  <c r="BE595" i="14"/>
  <c r="BE596" i="14"/>
  <c r="BE597" i="14"/>
  <c r="BE598" i="14"/>
  <c r="BE599" i="14"/>
  <c r="BE600" i="14"/>
  <c r="BE601" i="14"/>
  <c r="BE602" i="14"/>
  <c r="BE603" i="14"/>
  <c r="BE604" i="14"/>
  <c r="BE605" i="14"/>
  <c r="BE606" i="14"/>
  <c r="BE607" i="14"/>
  <c r="BE608" i="14"/>
  <c r="BE609" i="14"/>
  <c r="BE610" i="14"/>
  <c r="BE611" i="14"/>
  <c r="BE612" i="14"/>
  <c r="BE613" i="14"/>
  <c r="BE614" i="14"/>
  <c r="BE615" i="14"/>
  <c r="BE616" i="14"/>
  <c r="BE617" i="14"/>
  <c r="BE618" i="14"/>
  <c r="BE619" i="14"/>
  <c r="BE620" i="14"/>
  <c r="BE621" i="14"/>
  <c r="BE622" i="14"/>
  <c r="BE623" i="14"/>
  <c r="BE624" i="14"/>
  <c r="BE625" i="14"/>
  <c r="BE626" i="14"/>
  <c r="BE627" i="14"/>
  <c r="BE628" i="14"/>
  <c r="BE629" i="14"/>
  <c r="BE630" i="14"/>
  <c r="BE631" i="14"/>
  <c r="BE632" i="14"/>
  <c r="BE633" i="14"/>
  <c r="BE634" i="14"/>
  <c r="BE635" i="14"/>
  <c r="BE636" i="14"/>
  <c r="BE637" i="14"/>
  <c r="BE638" i="14"/>
  <c r="BE639" i="14"/>
  <c r="BE640" i="14"/>
  <c r="BE641" i="14"/>
  <c r="BE642" i="14"/>
  <c r="BE643" i="14"/>
  <c r="BE644" i="14"/>
  <c r="BE645" i="14"/>
  <c r="BE646" i="14"/>
  <c r="BE647" i="14"/>
  <c r="BE648" i="14"/>
  <c r="BE649" i="14"/>
  <c r="BE650" i="14"/>
  <c r="BE651" i="14"/>
  <c r="BE652" i="14"/>
  <c r="BE653" i="14"/>
  <c r="BE654" i="14"/>
  <c r="BE655" i="14"/>
  <c r="BE656" i="14"/>
  <c r="BE657" i="14"/>
  <c r="BE658" i="14"/>
  <c r="BE659" i="14"/>
  <c r="BE660" i="14"/>
  <c r="BE661" i="14"/>
  <c r="BE662" i="14"/>
  <c r="BE663" i="14"/>
  <c r="BE664" i="14"/>
  <c r="BE665" i="14"/>
  <c r="BE666" i="14"/>
  <c r="BE667" i="14"/>
  <c r="BE668" i="14"/>
  <c r="BE669" i="14"/>
  <c r="BE670" i="14"/>
  <c r="BE671" i="14"/>
  <c r="BE672" i="14"/>
  <c r="BE673" i="14"/>
  <c r="BE674" i="14"/>
  <c r="BE675" i="14"/>
  <c r="BE676" i="14"/>
  <c r="BE677" i="14"/>
  <c r="BE678" i="14"/>
  <c r="BE679" i="14"/>
  <c r="BE680" i="14"/>
  <c r="BE681" i="14"/>
  <c r="BE682" i="14"/>
  <c r="BE683" i="14"/>
  <c r="BE684" i="14"/>
  <c r="BE685" i="14"/>
  <c r="BE686" i="14"/>
  <c r="BE687" i="14"/>
  <c r="BE688" i="14"/>
  <c r="BE689" i="14"/>
  <c r="BE690" i="14"/>
  <c r="BE691" i="14"/>
  <c r="BE692" i="14"/>
  <c r="BE693" i="14"/>
  <c r="BE694" i="14"/>
  <c r="BE695" i="14"/>
  <c r="BE696" i="14"/>
  <c r="BE697" i="14"/>
  <c r="BE698" i="14"/>
  <c r="BE699" i="14"/>
  <c r="BE700" i="14"/>
  <c r="BE701" i="14"/>
  <c r="BE702" i="14"/>
  <c r="BE703" i="14"/>
  <c r="BE704" i="14"/>
  <c r="BE705" i="14"/>
  <c r="BE706" i="14"/>
  <c r="BE707" i="14"/>
  <c r="BE708" i="14"/>
  <c r="BE709" i="14"/>
  <c r="BE710" i="14"/>
  <c r="BE711" i="14"/>
  <c r="BE712" i="14"/>
  <c r="BE713" i="14"/>
  <c r="BE714" i="14"/>
  <c r="BE715" i="14"/>
  <c r="BE716" i="14"/>
  <c r="BE717" i="14"/>
  <c r="BE718" i="14"/>
  <c r="BE719" i="14"/>
  <c r="BE720" i="14"/>
  <c r="BE721" i="14"/>
  <c r="BE722" i="14"/>
  <c r="BE723" i="14"/>
  <c r="BE724" i="14"/>
  <c r="BE725" i="14"/>
  <c r="BE726" i="14"/>
  <c r="BE727" i="14"/>
  <c r="BE728" i="14"/>
  <c r="BE729" i="14"/>
  <c r="BE730" i="14"/>
  <c r="BE731" i="14"/>
  <c r="BE732" i="14"/>
  <c r="BE733" i="14"/>
  <c r="BE734" i="14"/>
  <c r="BE735" i="14"/>
  <c r="BE736" i="14"/>
  <c r="BE737" i="14"/>
  <c r="BE738" i="14"/>
  <c r="BE739" i="14"/>
  <c r="BE740" i="14"/>
  <c r="BE741" i="14"/>
  <c r="BE742" i="14"/>
  <c r="BE743" i="14"/>
  <c r="BE744" i="14"/>
  <c r="BE745" i="14"/>
  <c r="BE746" i="14"/>
  <c r="BE747" i="14"/>
  <c r="BE748" i="14"/>
  <c r="BE749" i="14"/>
  <c r="BE750" i="14"/>
  <c r="BE751" i="14"/>
  <c r="BE752" i="14"/>
  <c r="BE753" i="14"/>
  <c r="BE754" i="14"/>
  <c r="BE755" i="14"/>
  <c r="BE756" i="14"/>
  <c r="BE757" i="14"/>
  <c r="BE758" i="14"/>
  <c r="BE759" i="14"/>
  <c r="BE760" i="14"/>
  <c r="BE761" i="14"/>
  <c r="BE762" i="14"/>
  <c r="BE763" i="14"/>
  <c r="BE764" i="14"/>
  <c r="BE765" i="14"/>
  <c r="BE766" i="14"/>
  <c r="BE767" i="14"/>
  <c r="BE768" i="14"/>
  <c r="BE769" i="14"/>
  <c r="BE770" i="14"/>
  <c r="BE771" i="14"/>
  <c r="BE772" i="14"/>
  <c r="BE773" i="14"/>
  <c r="BE774" i="14"/>
  <c r="BE775" i="14"/>
  <c r="BE776" i="14"/>
  <c r="BE777" i="14"/>
  <c r="BE778" i="14"/>
  <c r="BE779" i="14"/>
  <c r="BE780" i="14"/>
  <c r="BE781" i="14"/>
  <c r="BE782" i="14"/>
  <c r="BE783" i="14"/>
  <c r="BE784" i="14"/>
  <c r="BE785" i="14"/>
  <c r="BE786" i="14"/>
  <c r="BE787" i="14"/>
  <c r="BE788" i="14"/>
  <c r="BE789" i="14"/>
  <c r="BE790" i="14"/>
  <c r="BE791" i="14"/>
  <c r="BE792" i="14"/>
  <c r="BE793" i="14"/>
  <c r="BE794" i="14"/>
  <c r="BE795" i="14"/>
  <c r="BE796" i="14"/>
  <c r="BE797" i="14"/>
  <c r="BE798" i="14"/>
  <c r="BE799" i="14"/>
  <c r="BE800" i="14"/>
  <c r="BE801" i="14"/>
  <c r="BE802" i="14"/>
  <c r="BE803" i="14"/>
  <c r="BE804" i="14"/>
  <c r="BE805" i="14"/>
  <c r="BE806" i="14"/>
  <c r="BE807" i="14"/>
  <c r="BE808" i="14"/>
  <c r="BE809" i="14"/>
  <c r="BE810" i="14"/>
  <c r="BE811" i="14"/>
  <c r="BE812" i="14"/>
  <c r="BE813" i="14"/>
  <c r="BE814" i="14"/>
  <c r="BE815" i="14"/>
  <c r="BE816" i="14"/>
  <c r="BE817" i="14"/>
  <c r="BE818" i="14"/>
  <c r="BE819" i="14"/>
  <c r="BE820" i="14"/>
  <c r="BE821" i="14"/>
  <c r="BE822" i="14"/>
  <c r="BE823" i="14"/>
  <c r="BE824" i="14"/>
  <c r="BE825" i="14"/>
  <c r="BE826" i="14"/>
  <c r="BE827" i="14"/>
  <c r="BE828" i="14"/>
  <c r="BE829" i="14"/>
  <c r="BE830" i="14"/>
  <c r="BE831" i="14"/>
  <c r="BE832" i="14"/>
  <c r="BE833" i="14"/>
  <c r="BE834" i="14"/>
  <c r="BE835" i="14"/>
  <c r="BE836" i="14"/>
  <c r="BE837" i="14"/>
  <c r="BE838" i="14"/>
  <c r="BE839" i="14"/>
  <c r="BE840" i="14"/>
  <c r="BE841" i="14"/>
  <c r="BE842" i="14"/>
  <c r="BE843" i="14"/>
  <c r="BE844" i="14"/>
  <c r="BE845" i="14"/>
  <c r="BE846" i="14"/>
  <c r="BE847" i="14"/>
  <c r="BE848" i="14"/>
  <c r="BE849" i="14"/>
  <c r="BE850" i="14"/>
  <c r="BE851" i="14"/>
  <c r="BE852" i="14"/>
  <c r="BE853" i="14"/>
  <c r="BE854" i="14"/>
  <c r="BE855" i="14"/>
  <c r="BE856" i="14"/>
  <c r="BE857" i="14"/>
  <c r="BE858" i="14"/>
  <c r="BE859" i="14"/>
  <c r="BE860" i="14"/>
  <c r="BE861" i="14"/>
  <c r="BE862" i="14"/>
  <c r="BE863" i="14"/>
  <c r="BE864" i="14"/>
  <c r="BE865" i="14"/>
  <c r="BE866" i="14"/>
  <c r="BE867" i="14"/>
  <c r="BE868" i="14"/>
  <c r="BE869" i="14"/>
  <c r="BE870" i="14"/>
  <c r="BE871" i="14"/>
  <c r="BE872" i="14"/>
  <c r="BE873" i="14"/>
  <c r="BE874" i="14"/>
  <c r="BE875" i="14"/>
  <c r="BE876" i="14"/>
  <c r="BE877" i="14"/>
  <c r="BE878" i="14"/>
  <c r="BE879" i="14"/>
  <c r="BE880" i="14"/>
  <c r="BE881" i="14"/>
  <c r="BE882" i="14"/>
  <c r="BE883" i="14"/>
  <c r="BE884" i="14"/>
  <c r="BE885" i="14"/>
  <c r="BE886" i="14"/>
  <c r="BE887" i="14"/>
  <c r="BE888" i="14"/>
  <c r="BE889" i="14"/>
  <c r="BE890" i="14"/>
  <c r="BE891" i="14"/>
  <c r="BE892" i="14"/>
  <c r="BE893" i="14"/>
  <c r="BE894" i="14"/>
  <c r="BE895" i="14"/>
  <c r="BE896" i="14"/>
  <c r="BE897" i="14"/>
  <c r="BE898" i="14"/>
  <c r="BE899" i="14"/>
  <c r="BE900" i="14"/>
  <c r="BE901" i="14"/>
  <c r="BE902" i="14"/>
  <c r="BE903" i="14"/>
  <c r="BE904" i="14"/>
  <c r="BE905" i="14"/>
  <c r="BE906" i="14"/>
  <c r="BE907" i="14"/>
  <c r="BE908" i="14"/>
  <c r="BE909" i="14"/>
  <c r="BE910" i="14"/>
  <c r="BE911" i="14"/>
  <c r="BE912" i="14"/>
  <c r="BE913" i="14"/>
  <c r="BE914" i="14"/>
  <c r="BE915" i="14"/>
  <c r="BE916" i="14"/>
  <c r="BE917" i="14"/>
  <c r="BE918" i="14"/>
  <c r="BE919" i="14"/>
  <c r="BE920" i="14"/>
  <c r="BE921" i="14"/>
  <c r="BE922" i="14"/>
  <c r="BE923" i="14"/>
  <c r="BE924" i="14"/>
  <c r="BE925" i="14"/>
  <c r="BE926" i="14"/>
  <c r="BE927" i="14"/>
  <c r="BE928" i="14"/>
  <c r="BE929" i="14"/>
  <c r="BE930" i="14"/>
  <c r="BE931" i="14"/>
  <c r="BE932" i="14"/>
  <c r="BE933" i="14"/>
  <c r="BE934" i="14"/>
  <c r="BE935" i="14"/>
  <c r="BE936" i="14"/>
  <c r="BE937" i="14"/>
  <c r="BE938" i="14"/>
  <c r="BE939" i="14"/>
  <c r="BE940" i="14"/>
  <c r="BE941" i="14"/>
  <c r="BE942" i="14"/>
  <c r="BE943" i="14"/>
  <c r="BE944" i="14"/>
  <c r="BE945" i="14"/>
  <c r="BE946" i="14"/>
  <c r="BE947" i="14"/>
  <c r="BE948" i="14"/>
  <c r="BE949" i="14"/>
  <c r="BE950" i="14"/>
  <c r="BE951" i="14"/>
  <c r="BE952" i="14"/>
  <c r="BE953" i="14"/>
  <c r="BE954" i="14"/>
  <c r="BE955" i="14"/>
  <c r="BE956" i="14"/>
  <c r="BE957" i="14"/>
  <c r="BE958" i="14"/>
  <c r="BE959" i="14"/>
  <c r="BE960" i="14"/>
  <c r="BE961" i="14"/>
  <c r="BE962" i="14"/>
  <c r="BE963" i="14"/>
  <c r="BE964" i="14"/>
  <c r="BE965" i="14"/>
  <c r="BE966" i="14"/>
  <c r="BE967" i="14"/>
  <c r="BE968" i="14"/>
  <c r="BE969" i="14"/>
  <c r="BE970" i="14"/>
  <c r="BE971" i="14"/>
  <c r="BE972" i="14"/>
  <c r="BE973" i="14"/>
  <c r="BE974" i="14"/>
  <c r="BE975" i="14"/>
  <c r="BE976" i="14"/>
  <c r="BE977" i="14"/>
  <c r="BE978" i="14"/>
  <c r="BE979" i="14"/>
  <c r="BE980" i="14"/>
  <c r="BE981" i="14"/>
  <c r="BE982" i="14"/>
  <c r="BE983" i="14"/>
  <c r="BE984" i="14"/>
  <c r="BE985" i="14"/>
  <c r="BE986" i="14"/>
  <c r="BE987" i="14"/>
  <c r="BE988" i="14"/>
  <c r="BE989" i="14"/>
  <c r="BE990" i="14"/>
  <c r="BE991" i="14"/>
  <c r="BE992" i="14"/>
  <c r="BE993" i="14"/>
  <c r="BE994" i="14"/>
  <c r="BE995" i="14"/>
  <c r="BE996" i="14"/>
  <c r="BE997" i="14"/>
  <c r="BE998" i="14"/>
  <c r="BE999" i="14"/>
  <c r="BE1000" i="14"/>
  <c r="BE1001" i="14"/>
  <c r="BE1002" i="14"/>
  <c r="BE1003" i="14"/>
  <c r="BE1004" i="14"/>
  <c r="BE1005" i="14"/>
  <c r="BE1006" i="14"/>
  <c r="BE1007" i="14"/>
  <c r="BE1008" i="14"/>
  <c r="BE1009" i="14"/>
  <c r="BE1010" i="14"/>
  <c r="BE1011" i="14"/>
  <c r="BE1012" i="14"/>
  <c r="BE1013" i="14"/>
  <c r="BE1014" i="14"/>
  <c r="BE1015" i="14"/>
  <c r="BE1016" i="14"/>
  <c r="BE1017" i="14"/>
  <c r="BE1018" i="14"/>
  <c r="BE1019" i="14"/>
  <c r="BE1020" i="14"/>
  <c r="BE1021" i="14"/>
  <c r="BE22" i="14"/>
  <c r="BE21" i="14"/>
  <c r="G13" i="9"/>
  <c r="AC10" i="12"/>
  <c r="AW22" i="14"/>
  <c r="AW23" i="14"/>
  <c r="AW24" i="14"/>
  <c r="AW25" i="14"/>
  <c r="AW26" i="14"/>
  <c r="AW27" i="14"/>
  <c r="AW28" i="14"/>
  <c r="AW29" i="14"/>
  <c r="AW30" i="14"/>
  <c r="AW31" i="14"/>
  <c r="AW32" i="14"/>
  <c r="AW33" i="14"/>
  <c r="AW34" i="14"/>
  <c r="AW35" i="14"/>
  <c r="AW36" i="14"/>
  <c r="AW37" i="14"/>
  <c r="AW38" i="14"/>
  <c r="AW39" i="14"/>
  <c r="AW40" i="14"/>
  <c r="AW41" i="14"/>
  <c r="AW42" i="14"/>
  <c r="AW43" i="14"/>
  <c r="AW44" i="14"/>
  <c r="AW45" i="14"/>
  <c r="AW46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8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4" i="14"/>
  <c r="AW95" i="14"/>
  <c r="AW96" i="14"/>
  <c r="AW97" i="14"/>
  <c r="AW98" i="14"/>
  <c r="AW99" i="14"/>
  <c r="AW100" i="14"/>
  <c r="AW101" i="14"/>
  <c r="AW102" i="14"/>
  <c r="AW103" i="14"/>
  <c r="AW104" i="14"/>
  <c r="AW105" i="14"/>
  <c r="AW106" i="14"/>
  <c r="AW107" i="14"/>
  <c r="AW108" i="14"/>
  <c r="AW109" i="14"/>
  <c r="AW110" i="14"/>
  <c r="AW111" i="14"/>
  <c r="AW112" i="14"/>
  <c r="AW113" i="14"/>
  <c r="AW114" i="14"/>
  <c r="AW115" i="14"/>
  <c r="AW116" i="14"/>
  <c r="AW117" i="14"/>
  <c r="AW118" i="14"/>
  <c r="AW119" i="14"/>
  <c r="AW120" i="14"/>
  <c r="AW121" i="14"/>
  <c r="AW122" i="14"/>
  <c r="AW123" i="14"/>
  <c r="AW124" i="14"/>
  <c r="AW125" i="14"/>
  <c r="AW126" i="14"/>
  <c r="AW127" i="14"/>
  <c r="AW128" i="14"/>
  <c r="AW129" i="14"/>
  <c r="AW130" i="14"/>
  <c r="AW131" i="14"/>
  <c r="AW132" i="14"/>
  <c r="AW133" i="14"/>
  <c r="AW134" i="14"/>
  <c r="AW135" i="14"/>
  <c r="AW136" i="14"/>
  <c r="AW137" i="14"/>
  <c r="AW138" i="14"/>
  <c r="AW139" i="14"/>
  <c r="AW140" i="14"/>
  <c r="AW141" i="14"/>
  <c r="AW142" i="14"/>
  <c r="AW143" i="14"/>
  <c r="AW144" i="14"/>
  <c r="AW145" i="14"/>
  <c r="AW146" i="14"/>
  <c r="AW147" i="14"/>
  <c r="AW148" i="14"/>
  <c r="AW149" i="14"/>
  <c r="AW150" i="14"/>
  <c r="AW151" i="14"/>
  <c r="AW152" i="14"/>
  <c r="AW153" i="14"/>
  <c r="AW154" i="14"/>
  <c r="AW155" i="14"/>
  <c r="AW156" i="14"/>
  <c r="AW157" i="14"/>
  <c r="AW158" i="14"/>
  <c r="AW159" i="14"/>
  <c r="AW160" i="14"/>
  <c r="AW161" i="14"/>
  <c r="AW162" i="14"/>
  <c r="AW163" i="14"/>
  <c r="AW164" i="14"/>
  <c r="AW165" i="14"/>
  <c r="AW166" i="14"/>
  <c r="AW167" i="14"/>
  <c r="AW168" i="14"/>
  <c r="AW169" i="14"/>
  <c r="AW170" i="14"/>
  <c r="AW171" i="14"/>
  <c r="AW172" i="14"/>
  <c r="AW173" i="14"/>
  <c r="AW174" i="14"/>
  <c r="AW175" i="14"/>
  <c r="AW176" i="14"/>
  <c r="AW177" i="14"/>
  <c r="AW178" i="14"/>
  <c r="AW179" i="14"/>
  <c r="AW180" i="14"/>
  <c r="AW181" i="14"/>
  <c r="AW182" i="14"/>
  <c r="AW183" i="14"/>
  <c r="AW184" i="14"/>
  <c r="AW185" i="14"/>
  <c r="AW186" i="14"/>
  <c r="AW187" i="14"/>
  <c r="AW188" i="14"/>
  <c r="AW189" i="14"/>
  <c r="AW190" i="14"/>
  <c r="AW191" i="14"/>
  <c r="AW192" i="14"/>
  <c r="AW193" i="14"/>
  <c r="AW194" i="14"/>
  <c r="AW195" i="14"/>
  <c r="AW196" i="14"/>
  <c r="AW197" i="14"/>
  <c r="AW198" i="14"/>
  <c r="AW199" i="14"/>
  <c r="AW200" i="14"/>
  <c r="AW201" i="14"/>
  <c r="AW202" i="14"/>
  <c r="AW203" i="14"/>
  <c r="AW204" i="14"/>
  <c r="AW205" i="14"/>
  <c r="AW206" i="14"/>
  <c r="AW207" i="14"/>
  <c r="AW208" i="14"/>
  <c r="AW209" i="14"/>
  <c r="AW210" i="14"/>
  <c r="AW211" i="14"/>
  <c r="AW212" i="14"/>
  <c r="AW213" i="14"/>
  <c r="AW214" i="14"/>
  <c r="AW215" i="14"/>
  <c r="AW216" i="14"/>
  <c r="AW217" i="14"/>
  <c r="AW218" i="14"/>
  <c r="AW219" i="14"/>
  <c r="AW220" i="14"/>
  <c r="AW221" i="14"/>
  <c r="AW222" i="14"/>
  <c r="AW223" i="14"/>
  <c r="AW224" i="14"/>
  <c r="AW225" i="14"/>
  <c r="AW226" i="14"/>
  <c r="AW227" i="14"/>
  <c r="AW228" i="14"/>
  <c r="AW229" i="14"/>
  <c r="AW230" i="14"/>
  <c r="AW231" i="14"/>
  <c r="AW232" i="14"/>
  <c r="AW233" i="14"/>
  <c r="AW234" i="14"/>
  <c r="AW235" i="14"/>
  <c r="AW236" i="14"/>
  <c r="AW237" i="14"/>
  <c r="AW238" i="14"/>
  <c r="AW239" i="14"/>
  <c r="AW240" i="14"/>
  <c r="AW241" i="14"/>
  <c r="AW242" i="14"/>
  <c r="AW243" i="14"/>
  <c r="AW244" i="14"/>
  <c r="AW245" i="14"/>
  <c r="AW246" i="14"/>
  <c r="AW247" i="14"/>
  <c r="AW248" i="14"/>
  <c r="AW249" i="14"/>
  <c r="AW250" i="14"/>
  <c r="AW251" i="14"/>
  <c r="AW252" i="14"/>
  <c r="AW253" i="14"/>
  <c r="AW254" i="14"/>
  <c r="AW255" i="14"/>
  <c r="AW256" i="14"/>
  <c r="AW257" i="14"/>
  <c r="AW258" i="14"/>
  <c r="AW259" i="14"/>
  <c r="AW260" i="14"/>
  <c r="AW261" i="14"/>
  <c r="AW262" i="14"/>
  <c r="AW263" i="14"/>
  <c r="AW264" i="14"/>
  <c r="AW265" i="14"/>
  <c r="AW266" i="14"/>
  <c r="AW267" i="14"/>
  <c r="AW268" i="14"/>
  <c r="AW269" i="14"/>
  <c r="AW270" i="14"/>
  <c r="AW271" i="14"/>
  <c r="AW272" i="14"/>
  <c r="AW273" i="14"/>
  <c r="AW274" i="14"/>
  <c r="AW275" i="14"/>
  <c r="AW276" i="14"/>
  <c r="AW277" i="14"/>
  <c r="AW278" i="14"/>
  <c r="AW279" i="14"/>
  <c r="AW280" i="14"/>
  <c r="AW281" i="14"/>
  <c r="AW282" i="14"/>
  <c r="AW283" i="14"/>
  <c r="AW284" i="14"/>
  <c r="AW285" i="14"/>
  <c r="AW286" i="14"/>
  <c r="AW287" i="14"/>
  <c r="AW288" i="14"/>
  <c r="AW289" i="14"/>
  <c r="AW290" i="14"/>
  <c r="AW291" i="14"/>
  <c r="AW292" i="14"/>
  <c r="AW293" i="14"/>
  <c r="AW294" i="14"/>
  <c r="AW295" i="14"/>
  <c r="AW296" i="14"/>
  <c r="AW297" i="14"/>
  <c r="AW298" i="14"/>
  <c r="AW299" i="14"/>
  <c r="AW300" i="14"/>
  <c r="AW301" i="14"/>
  <c r="AW302" i="14"/>
  <c r="AW303" i="14"/>
  <c r="AW304" i="14"/>
  <c r="AW305" i="14"/>
  <c r="AW306" i="14"/>
  <c r="AW307" i="14"/>
  <c r="AW308" i="14"/>
  <c r="AW309" i="14"/>
  <c r="AW310" i="14"/>
  <c r="AW311" i="14"/>
  <c r="AW312" i="14"/>
  <c r="AW313" i="14"/>
  <c r="AW314" i="14"/>
  <c r="AW315" i="14"/>
  <c r="AW316" i="14"/>
  <c r="AW317" i="14"/>
  <c r="AW318" i="14"/>
  <c r="AW319" i="14"/>
  <c r="AW320" i="14"/>
  <c r="AW321" i="14"/>
  <c r="AW322" i="14"/>
  <c r="AW323" i="14"/>
  <c r="AW324" i="14"/>
  <c r="AW325" i="14"/>
  <c r="AW326" i="14"/>
  <c r="AW327" i="14"/>
  <c r="AW328" i="14"/>
  <c r="AW329" i="14"/>
  <c r="AW330" i="14"/>
  <c r="AW331" i="14"/>
  <c r="AW332" i="14"/>
  <c r="AW333" i="14"/>
  <c r="AW334" i="14"/>
  <c r="AW335" i="14"/>
  <c r="AW336" i="14"/>
  <c r="AW337" i="14"/>
  <c r="AW338" i="14"/>
  <c r="AW339" i="14"/>
  <c r="AW340" i="14"/>
  <c r="AW341" i="14"/>
  <c r="AW342" i="14"/>
  <c r="AW343" i="14"/>
  <c r="AW344" i="14"/>
  <c r="AW345" i="14"/>
  <c r="AW346" i="14"/>
  <c r="AW347" i="14"/>
  <c r="AW348" i="14"/>
  <c r="AW349" i="14"/>
  <c r="AW350" i="14"/>
  <c r="AW351" i="14"/>
  <c r="AW352" i="14"/>
  <c r="AW353" i="14"/>
  <c r="AW354" i="14"/>
  <c r="AW355" i="14"/>
  <c r="AW356" i="14"/>
  <c r="AW357" i="14"/>
  <c r="AW358" i="14"/>
  <c r="AW359" i="14"/>
  <c r="AW360" i="14"/>
  <c r="AW361" i="14"/>
  <c r="AW362" i="14"/>
  <c r="AW363" i="14"/>
  <c r="AW364" i="14"/>
  <c r="AW365" i="14"/>
  <c r="AW366" i="14"/>
  <c r="AW367" i="14"/>
  <c r="AW368" i="14"/>
  <c r="AW369" i="14"/>
  <c r="AW370" i="14"/>
  <c r="AW371" i="14"/>
  <c r="AW372" i="14"/>
  <c r="AW373" i="14"/>
  <c r="AW374" i="14"/>
  <c r="AW375" i="14"/>
  <c r="AW376" i="14"/>
  <c r="AW377" i="14"/>
  <c r="AW378" i="14"/>
  <c r="AW379" i="14"/>
  <c r="AW380" i="14"/>
  <c r="AW381" i="14"/>
  <c r="AW382" i="14"/>
  <c r="AW383" i="14"/>
  <c r="AW384" i="14"/>
  <c r="AW385" i="14"/>
  <c r="AW386" i="14"/>
  <c r="AW387" i="14"/>
  <c r="AW388" i="14"/>
  <c r="AW389" i="14"/>
  <c r="AW390" i="14"/>
  <c r="AW391" i="14"/>
  <c r="AW392" i="14"/>
  <c r="AW393" i="14"/>
  <c r="AW394" i="14"/>
  <c r="AW395" i="14"/>
  <c r="AW396" i="14"/>
  <c r="AW397" i="14"/>
  <c r="AW398" i="14"/>
  <c r="AW399" i="14"/>
  <c r="AW400" i="14"/>
  <c r="AW401" i="14"/>
  <c r="AW402" i="14"/>
  <c r="AW403" i="14"/>
  <c r="AW404" i="14"/>
  <c r="AW405" i="14"/>
  <c r="AW406" i="14"/>
  <c r="AW407" i="14"/>
  <c r="AW408" i="14"/>
  <c r="AW409" i="14"/>
  <c r="AW410" i="14"/>
  <c r="AW411" i="14"/>
  <c r="AW412" i="14"/>
  <c r="AW413" i="14"/>
  <c r="AW414" i="14"/>
  <c r="AW415" i="14"/>
  <c r="AW416" i="14"/>
  <c r="AW417" i="14"/>
  <c r="AW418" i="14"/>
  <c r="AW419" i="14"/>
  <c r="AW420" i="14"/>
  <c r="AW421" i="14"/>
  <c r="AW422" i="14"/>
  <c r="AW423" i="14"/>
  <c r="AW424" i="14"/>
  <c r="AW425" i="14"/>
  <c r="AW426" i="14"/>
  <c r="AW427" i="14"/>
  <c r="AW428" i="14"/>
  <c r="AW429" i="14"/>
  <c r="AW430" i="14"/>
  <c r="AW431" i="14"/>
  <c r="AW432" i="14"/>
  <c r="AW433" i="14"/>
  <c r="AW434" i="14"/>
  <c r="AW435" i="14"/>
  <c r="AW436" i="14"/>
  <c r="AW437" i="14"/>
  <c r="AW438" i="14"/>
  <c r="AW439" i="14"/>
  <c r="AW440" i="14"/>
  <c r="AW441" i="14"/>
  <c r="AW442" i="14"/>
  <c r="AW443" i="14"/>
  <c r="AW444" i="14"/>
  <c r="AW445" i="14"/>
  <c r="AW446" i="14"/>
  <c r="AW447" i="14"/>
  <c r="AW448" i="14"/>
  <c r="AW449" i="14"/>
  <c r="AW450" i="14"/>
  <c r="AW451" i="14"/>
  <c r="AW452" i="14"/>
  <c r="AW453" i="14"/>
  <c r="AW454" i="14"/>
  <c r="AW455" i="14"/>
  <c r="AW456" i="14"/>
  <c r="AW457" i="14"/>
  <c r="AW458" i="14"/>
  <c r="AW459" i="14"/>
  <c r="AW460" i="14"/>
  <c r="AW461" i="14"/>
  <c r="AW462" i="14"/>
  <c r="AW463" i="14"/>
  <c r="AW464" i="14"/>
  <c r="AW465" i="14"/>
  <c r="AW466" i="14"/>
  <c r="AW467" i="14"/>
  <c r="AW468" i="14"/>
  <c r="AW469" i="14"/>
  <c r="AW470" i="14"/>
  <c r="AW471" i="14"/>
  <c r="AW472" i="14"/>
  <c r="AW473" i="14"/>
  <c r="AW474" i="14"/>
  <c r="AW475" i="14"/>
  <c r="AW476" i="14"/>
  <c r="AW477" i="14"/>
  <c r="AW478" i="14"/>
  <c r="AW479" i="14"/>
  <c r="AW480" i="14"/>
  <c r="AW481" i="14"/>
  <c r="AW482" i="14"/>
  <c r="AW483" i="14"/>
  <c r="AW484" i="14"/>
  <c r="AW485" i="14"/>
  <c r="AW486" i="14"/>
  <c r="AW487" i="14"/>
  <c r="AW488" i="14"/>
  <c r="AW489" i="14"/>
  <c r="AW490" i="14"/>
  <c r="AW491" i="14"/>
  <c r="AW492" i="14"/>
  <c r="AW493" i="14"/>
  <c r="AW494" i="14"/>
  <c r="AW495" i="14"/>
  <c r="AW496" i="14"/>
  <c r="AW497" i="14"/>
  <c r="AW498" i="14"/>
  <c r="AW499" i="14"/>
  <c r="AW500" i="14"/>
  <c r="AW501" i="14"/>
  <c r="AW502" i="14"/>
  <c r="AW503" i="14"/>
  <c r="AW504" i="14"/>
  <c r="AW505" i="14"/>
  <c r="AW506" i="14"/>
  <c r="AW507" i="14"/>
  <c r="AW508" i="14"/>
  <c r="AW509" i="14"/>
  <c r="AW510" i="14"/>
  <c r="AW511" i="14"/>
  <c r="AW512" i="14"/>
  <c r="AW513" i="14"/>
  <c r="AW514" i="14"/>
  <c r="AW515" i="14"/>
  <c r="AW516" i="14"/>
  <c r="AW517" i="14"/>
  <c r="AW518" i="14"/>
  <c r="AW519" i="14"/>
  <c r="AW520" i="14"/>
  <c r="AW521" i="14"/>
  <c r="AW522" i="14"/>
  <c r="AW523" i="14"/>
  <c r="AW524" i="14"/>
  <c r="AW525" i="14"/>
  <c r="AW526" i="14"/>
  <c r="AW527" i="14"/>
  <c r="AW528" i="14"/>
  <c r="AW529" i="14"/>
  <c r="AW530" i="14"/>
  <c r="AW531" i="14"/>
  <c r="AW532" i="14"/>
  <c r="AW533" i="14"/>
  <c r="AW534" i="14"/>
  <c r="AW535" i="14"/>
  <c r="AW536" i="14"/>
  <c r="AW537" i="14"/>
  <c r="AW538" i="14"/>
  <c r="AW539" i="14"/>
  <c r="AW540" i="14"/>
  <c r="AW541" i="14"/>
  <c r="AW542" i="14"/>
  <c r="AW543" i="14"/>
  <c r="AW544" i="14"/>
  <c r="AW545" i="14"/>
  <c r="AW546" i="14"/>
  <c r="AW547" i="14"/>
  <c r="AW548" i="14"/>
  <c r="AW549" i="14"/>
  <c r="AW550" i="14"/>
  <c r="AW551" i="14"/>
  <c r="AW552" i="14"/>
  <c r="AW553" i="14"/>
  <c r="AW554" i="14"/>
  <c r="AW555" i="14"/>
  <c r="AW556" i="14"/>
  <c r="AW557" i="14"/>
  <c r="AW558" i="14"/>
  <c r="AW559" i="14"/>
  <c r="AW560" i="14"/>
  <c r="AW561" i="14"/>
  <c r="AW562" i="14"/>
  <c r="AW563" i="14"/>
  <c r="AW564" i="14"/>
  <c r="AW565" i="14"/>
  <c r="AW566" i="14"/>
  <c r="AW567" i="14"/>
  <c r="AW568" i="14"/>
  <c r="AW569" i="14"/>
  <c r="AW570" i="14"/>
  <c r="AW571" i="14"/>
  <c r="AW572" i="14"/>
  <c r="AW573" i="14"/>
  <c r="AW574" i="14"/>
  <c r="AW575" i="14"/>
  <c r="AW576" i="14"/>
  <c r="AW577" i="14"/>
  <c r="AW578" i="14"/>
  <c r="AW579" i="14"/>
  <c r="AW580" i="14"/>
  <c r="AW581" i="14"/>
  <c r="AW582" i="14"/>
  <c r="AW583" i="14"/>
  <c r="AW584" i="14"/>
  <c r="AW585" i="14"/>
  <c r="AW586" i="14"/>
  <c r="AW587" i="14"/>
  <c r="AW588" i="14"/>
  <c r="AW589" i="14"/>
  <c r="AW590" i="14"/>
  <c r="AW591" i="14"/>
  <c r="AW592" i="14"/>
  <c r="AW593" i="14"/>
  <c r="AW594" i="14"/>
  <c r="AW595" i="14"/>
  <c r="AW596" i="14"/>
  <c r="AW597" i="14"/>
  <c r="AW598" i="14"/>
  <c r="AW599" i="14"/>
  <c r="AW600" i="14"/>
  <c r="AW601" i="14"/>
  <c r="AW602" i="14"/>
  <c r="AW603" i="14"/>
  <c r="AW604" i="14"/>
  <c r="AW605" i="14"/>
  <c r="AW606" i="14"/>
  <c r="AW607" i="14"/>
  <c r="AW608" i="14"/>
  <c r="AW609" i="14"/>
  <c r="AW610" i="14"/>
  <c r="AW611" i="14"/>
  <c r="AW612" i="14"/>
  <c r="AW613" i="14"/>
  <c r="AW614" i="14"/>
  <c r="AW615" i="14"/>
  <c r="AW616" i="14"/>
  <c r="AW617" i="14"/>
  <c r="AW618" i="14"/>
  <c r="AW619" i="14"/>
  <c r="AW620" i="14"/>
  <c r="AW621" i="14"/>
  <c r="AW622" i="14"/>
  <c r="AW623" i="14"/>
  <c r="AW624" i="14"/>
  <c r="AW625" i="14"/>
  <c r="AW626" i="14"/>
  <c r="AW627" i="14"/>
  <c r="AW628" i="14"/>
  <c r="AW629" i="14"/>
  <c r="AW630" i="14"/>
  <c r="AW631" i="14"/>
  <c r="AW632" i="14"/>
  <c r="AW633" i="14"/>
  <c r="AW634" i="14"/>
  <c r="AW635" i="14"/>
  <c r="AW636" i="14"/>
  <c r="AW637" i="14"/>
  <c r="AW638" i="14"/>
  <c r="AW639" i="14"/>
  <c r="AW640" i="14"/>
  <c r="AW641" i="14"/>
  <c r="AW642" i="14"/>
  <c r="AW643" i="14"/>
  <c r="AW644" i="14"/>
  <c r="AW645" i="14"/>
  <c r="AW646" i="14"/>
  <c r="AW647" i="14"/>
  <c r="AW648" i="14"/>
  <c r="AW649" i="14"/>
  <c r="AW650" i="14"/>
  <c r="AW651" i="14"/>
  <c r="AW652" i="14"/>
  <c r="AW653" i="14"/>
  <c r="AW654" i="14"/>
  <c r="AW655" i="14"/>
  <c r="AW656" i="14"/>
  <c r="AW657" i="14"/>
  <c r="AW658" i="14"/>
  <c r="AW659" i="14"/>
  <c r="AW660" i="14"/>
  <c r="AW661" i="14"/>
  <c r="AW662" i="14"/>
  <c r="AW663" i="14"/>
  <c r="AW664" i="14"/>
  <c r="AW665" i="14"/>
  <c r="AW666" i="14"/>
  <c r="AW667" i="14"/>
  <c r="AW668" i="14"/>
  <c r="AW669" i="14"/>
  <c r="AW670" i="14"/>
  <c r="AW671" i="14"/>
  <c r="AW672" i="14"/>
  <c r="AW673" i="14"/>
  <c r="AW674" i="14"/>
  <c r="AW675" i="14"/>
  <c r="AW676" i="14"/>
  <c r="AW677" i="14"/>
  <c r="AW678" i="14"/>
  <c r="AW679" i="14"/>
  <c r="AW680" i="14"/>
  <c r="AW681" i="14"/>
  <c r="AW682" i="14"/>
  <c r="AW683" i="14"/>
  <c r="AW684" i="14"/>
  <c r="AW685" i="14"/>
  <c r="AW686" i="14"/>
  <c r="AW687" i="14"/>
  <c r="AW688" i="14"/>
  <c r="AW689" i="14"/>
  <c r="AW690" i="14"/>
  <c r="AW691" i="14"/>
  <c r="AW692" i="14"/>
  <c r="AW693" i="14"/>
  <c r="AW694" i="14"/>
  <c r="AW695" i="14"/>
  <c r="AW696" i="14"/>
  <c r="AW697" i="14"/>
  <c r="AW698" i="14"/>
  <c r="AW699" i="14"/>
  <c r="AW700" i="14"/>
  <c r="AW701" i="14"/>
  <c r="AW702" i="14"/>
  <c r="AW703" i="14"/>
  <c r="AW704" i="14"/>
  <c r="AW705" i="14"/>
  <c r="AW706" i="14"/>
  <c r="AW707" i="14"/>
  <c r="AW708" i="14"/>
  <c r="AW709" i="14"/>
  <c r="AW710" i="14"/>
  <c r="AW711" i="14"/>
  <c r="AW712" i="14"/>
  <c r="AW713" i="14"/>
  <c r="AW714" i="14"/>
  <c r="AW715" i="14"/>
  <c r="AW716" i="14"/>
  <c r="AW717" i="14"/>
  <c r="AW718" i="14"/>
  <c r="AW719" i="14"/>
  <c r="AW720" i="14"/>
  <c r="AW721" i="14"/>
  <c r="AW722" i="14"/>
  <c r="AW723" i="14"/>
  <c r="AW724" i="14"/>
  <c r="AW725" i="14"/>
  <c r="AW726" i="14"/>
  <c r="AW727" i="14"/>
  <c r="AW728" i="14"/>
  <c r="AW729" i="14"/>
  <c r="AW730" i="14"/>
  <c r="AW731" i="14"/>
  <c r="AW732" i="14"/>
  <c r="AW733" i="14"/>
  <c r="AW734" i="14"/>
  <c r="AW735" i="14"/>
  <c r="AW736" i="14"/>
  <c r="AW737" i="14"/>
  <c r="AW738" i="14"/>
  <c r="AW739" i="14"/>
  <c r="AW740" i="14"/>
  <c r="AW741" i="14"/>
  <c r="AW742" i="14"/>
  <c r="AW743" i="14"/>
  <c r="AW744" i="14"/>
  <c r="AW745" i="14"/>
  <c r="AW746" i="14"/>
  <c r="AW747" i="14"/>
  <c r="AW748" i="14"/>
  <c r="AW749" i="14"/>
  <c r="AW750" i="14"/>
  <c r="AW751" i="14"/>
  <c r="AW752" i="14"/>
  <c r="AW753" i="14"/>
  <c r="AW754" i="14"/>
  <c r="AW755" i="14"/>
  <c r="AW756" i="14"/>
  <c r="AW757" i="14"/>
  <c r="AW758" i="14"/>
  <c r="AW759" i="14"/>
  <c r="AW760" i="14"/>
  <c r="AW761" i="14"/>
  <c r="AW762" i="14"/>
  <c r="AW763" i="14"/>
  <c r="AW764" i="14"/>
  <c r="AW765" i="14"/>
  <c r="AW766" i="14"/>
  <c r="AW767" i="14"/>
  <c r="AW768" i="14"/>
  <c r="AW769" i="14"/>
  <c r="AW770" i="14"/>
  <c r="AW771" i="14"/>
  <c r="AW772" i="14"/>
  <c r="AW773" i="14"/>
  <c r="AW774" i="14"/>
  <c r="AW775" i="14"/>
  <c r="AW776" i="14"/>
  <c r="AW777" i="14"/>
  <c r="AW778" i="14"/>
  <c r="AW779" i="14"/>
  <c r="AW780" i="14"/>
  <c r="AW781" i="14"/>
  <c r="AW782" i="14"/>
  <c r="AW783" i="14"/>
  <c r="AW784" i="14"/>
  <c r="AW785" i="14"/>
  <c r="AW786" i="14"/>
  <c r="AW787" i="14"/>
  <c r="AW788" i="14"/>
  <c r="AW789" i="14"/>
  <c r="AW790" i="14"/>
  <c r="AW791" i="14"/>
  <c r="AW792" i="14"/>
  <c r="AW793" i="14"/>
  <c r="AW794" i="14"/>
  <c r="AW795" i="14"/>
  <c r="AW796" i="14"/>
  <c r="AW797" i="14"/>
  <c r="AW798" i="14"/>
  <c r="AW799" i="14"/>
  <c r="AW800" i="14"/>
  <c r="AW801" i="14"/>
  <c r="AW802" i="14"/>
  <c r="AW803" i="14"/>
  <c r="AW804" i="14"/>
  <c r="AW805" i="14"/>
  <c r="AW806" i="14"/>
  <c r="AW807" i="14"/>
  <c r="AW808" i="14"/>
  <c r="AW809" i="14"/>
  <c r="AW810" i="14"/>
  <c r="AW811" i="14"/>
  <c r="AW812" i="14"/>
  <c r="AW813" i="14"/>
  <c r="AW814" i="14"/>
  <c r="AW815" i="14"/>
  <c r="AW816" i="14"/>
  <c r="AW817" i="14"/>
  <c r="AW818" i="14"/>
  <c r="AW819" i="14"/>
  <c r="AW820" i="14"/>
  <c r="AW821" i="14"/>
  <c r="AW822" i="14"/>
  <c r="AW823" i="14"/>
  <c r="AW824" i="14"/>
  <c r="AW825" i="14"/>
  <c r="AW826" i="14"/>
  <c r="AW827" i="14"/>
  <c r="AW828" i="14"/>
  <c r="AW829" i="14"/>
  <c r="AW830" i="14"/>
  <c r="AW831" i="14"/>
  <c r="AW832" i="14"/>
  <c r="AW833" i="14"/>
  <c r="AW834" i="14"/>
  <c r="AW835" i="14"/>
  <c r="AW836" i="14"/>
  <c r="AW837" i="14"/>
  <c r="AW838" i="14"/>
  <c r="AW839" i="14"/>
  <c r="AW840" i="14"/>
  <c r="AW841" i="14"/>
  <c r="AW842" i="14"/>
  <c r="AW843" i="14"/>
  <c r="AW844" i="14"/>
  <c r="AW845" i="14"/>
  <c r="AW846" i="14"/>
  <c r="AW847" i="14"/>
  <c r="AW848" i="14"/>
  <c r="AW849" i="14"/>
  <c r="AW850" i="14"/>
  <c r="AW851" i="14"/>
  <c r="AW852" i="14"/>
  <c r="AW853" i="14"/>
  <c r="AW854" i="14"/>
  <c r="AW855" i="14"/>
  <c r="AW856" i="14"/>
  <c r="AW857" i="14"/>
  <c r="AW858" i="14"/>
  <c r="AW859" i="14"/>
  <c r="AW860" i="14"/>
  <c r="AW861" i="14"/>
  <c r="AW862" i="14"/>
  <c r="AW863" i="14"/>
  <c r="AW864" i="14"/>
  <c r="AW865" i="14"/>
  <c r="AW866" i="14"/>
  <c r="AW867" i="14"/>
  <c r="AW868" i="14"/>
  <c r="AW869" i="14"/>
  <c r="AW870" i="14"/>
  <c r="AW871" i="14"/>
  <c r="AW872" i="14"/>
  <c r="AW873" i="14"/>
  <c r="AW874" i="14"/>
  <c r="AW875" i="14"/>
  <c r="AW876" i="14"/>
  <c r="AW877" i="14"/>
  <c r="AW878" i="14"/>
  <c r="AW879" i="14"/>
  <c r="AW880" i="14"/>
  <c r="AW881" i="14"/>
  <c r="AW882" i="14"/>
  <c r="AW883" i="14"/>
  <c r="AW884" i="14"/>
  <c r="AW885" i="14"/>
  <c r="AW886" i="14"/>
  <c r="AW887" i="14"/>
  <c r="AW888" i="14"/>
  <c r="AW889" i="14"/>
  <c r="AW890" i="14"/>
  <c r="AW891" i="14"/>
  <c r="AW892" i="14"/>
  <c r="AW893" i="14"/>
  <c r="AW894" i="14"/>
  <c r="AW895" i="14"/>
  <c r="AW896" i="14"/>
  <c r="AW897" i="14"/>
  <c r="AW898" i="14"/>
  <c r="AW899" i="14"/>
  <c r="AW900" i="14"/>
  <c r="AW901" i="14"/>
  <c r="AW902" i="14"/>
  <c r="AW903" i="14"/>
  <c r="AW904" i="14"/>
  <c r="AW905" i="14"/>
  <c r="AW906" i="14"/>
  <c r="AW907" i="14"/>
  <c r="AW908" i="14"/>
  <c r="AW909" i="14"/>
  <c r="AW910" i="14"/>
  <c r="AW911" i="14"/>
  <c r="AW912" i="14"/>
  <c r="AW913" i="14"/>
  <c r="AW914" i="14"/>
  <c r="AW915" i="14"/>
  <c r="AW916" i="14"/>
  <c r="AW917" i="14"/>
  <c r="AW918" i="14"/>
  <c r="AW919" i="14"/>
  <c r="AW920" i="14"/>
  <c r="AW921" i="14"/>
  <c r="AW922" i="14"/>
  <c r="AW923" i="14"/>
  <c r="AW924" i="14"/>
  <c r="AW925" i="14"/>
  <c r="AW926" i="14"/>
  <c r="AW927" i="14"/>
  <c r="AW928" i="14"/>
  <c r="AW929" i="14"/>
  <c r="AW930" i="14"/>
  <c r="AW931" i="14"/>
  <c r="AW932" i="14"/>
  <c r="AW933" i="14"/>
  <c r="AW934" i="14"/>
  <c r="AW935" i="14"/>
  <c r="AW936" i="14"/>
  <c r="AW937" i="14"/>
  <c r="AW938" i="14"/>
  <c r="AW939" i="14"/>
  <c r="AW940" i="14"/>
  <c r="AW941" i="14"/>
  <c r="AW942" i="14"/>
  <c r="AW943" i="14"/>
  <c r="AW944" i="14"/>
  <c r="AW945" i="14"/>
  <c r="AW946" i="14"/>
  <c r="AW947" i="14"/>
  <c r="AW948" i="14"/>
  <c r="AW949" i="14"/>
  <c r="AW950" i="14"/>
  <c r="AW951" i="14"/>
  <c r="AW952" i="14"/>
  <c r="AW953" i="14"/>
  <c r="AW954" i="14"/>
  <c r="AW955" i="14"/>
  <c r="AW956" i="14"/>
  <c r="AW957" i="14"/>
  <c r="AW958" i="14"/>
  <c r="AW959" i="14"/>
  <c r="AW960" i="14"/>
  <c r="AW961" i="14"/>
  <c r="AW962" i="14"/>
  <c r="AW963" i="14"/>
  <c r="AW964" i="14"/>
  <c r="AW965" i="14"/>
  <c r="AW966" i="14"/>
  <c r="AW967" i="14"/>
  <c r="AW968" i="14"/>
  <c r="AW969" i="14"/>
  <c r="AW970" i="14"/>
  <c r="AW971" i="14"/>
  <c r="AW972" i="14"/>
  <c r="AW973" i="14"/>
  <c r="AW974" i="14"/>
  <c r="AW975" i="14"/>
  <c r="AW976" i="14"/>
  <c r="AW977" i="14"/>
  <c r="AW978" i="14"/>
  <c r="AW979" i="14"/>
  <c r="AW980" i="14"/>
  <c r="AW981" i="14"/>
  <c r="AW982" i="14"/>
  <c r="AW983" i="14"/>
  <c r="AW984" i="14"/>
  <c r="AW985" i="14"/>
  <c r="AW986" i="14"/>
  <c r="AW987" i="14"/>
  <c r="AW988" i="14"/>
  <c r="AW989" i="14"/>
  <c r="AW990" i="14"/>
  <c r="AW991" i="14"/>
  <c r="AW992" i="14"/>
  <c r="AW993" i="14"/>
  <c r="AW994" i="14"/>
  <c r="AW995" i="14"/>
  <c r="AW996" i="14"/>
  <c r="AW997" i="14"/>
  <c r="AW998" i="14"/>
  <c r="AW999" i="14"/>
  <c r="AW1000" i="14"/>
  <c r="AW1001" i="14"/>
  <c r="AW1002" i="14"/>
  <c r="AW1003" i="14"/>
  <c r="AW1004" i="14"/>
  <c r="AW1005" i="14"/>
  <c r="AW1006" i="14"/>
  <c r="AW1007" i="14"/>
  <c r="AW1008" i="14"/>
  <c r="AW1009" i="14"/>
  <c r="AW1010" i="14"/>
  <c r="AW1011" i="14"/>
  <c r="AW1012" i="14"/>
  <c r="AW1013" i="14"/>
  <c r="AW1014" i="14"/>
  <c r="AW1015" i="14"/>
  <c r="AW1016" i="14"/>
  <c r="AW1017" i="14"/>
  <c r="AW1018" i="14"/>
  <c r="AW1019" i="14"/>
  <c r="AW1020" i="14"/>
  <c r="AW1021" i="14"/>
  <c r="D14" i="13"/>
  <c r="L19" i="9" l="1"/>
  <c r="U10" i="12"/>
  <c r="U11" i="12"/>
  <c r="U12" i="12"/>
  <c r="U13" i="12"/>
  <c r="U14" i="12"/>
  <c r="U15" i="12"/>
  <c r="U16" i="12"/>
  <c r="U17" i="12"/>
  <c r="U18" i="12"/>
  <c r="U19" i="12"/>
  <c r="U20" i="12"/>
  <c r="U21" i="12"/>
  <c r="U22" i="12"/>
  <c r="U23" i="12"/>
  <c r="U24" i="12"/>
  <c r="U25" i="12"/>
  <c r="U26" i="12"/>
  <c r="U27" i="12"/>
  <c r="U28" i="12"/>
  <c r="U8" i="12"/>
  <c r="AJ21" i="14"/>
  <c r="AJ22" i="14"/>
  <c r="AJ23" i="14"/>
  <c r="AJ24" i="14"/>
  <c r="AJ25" i="14"/>
  <c r="AJ26" i="14"/>
  <c r="AJ27" i="14"/>
  <c r="AJ28" i="14"/>
  <c r="AJ29" i="14"/>
  <c r="AJ30" i="14"/>
  <c r="AJ31" i="14"/>
  <c r="AJ32" i="14"/>
  <c r="AJ33" i="14"/>
  <c r="AJ34" i="14"/>
  <c r="AJ35" i="14"/>
  <c r="AJ36" i="14"/>
  <c r="AJ37" i="14"/>
  <c r="AJ38" i="14"/>
  <c r="AJ39" i="14"/>
  <c r="AJ40" i="14"/>
  <c r="AJ41" i="14"/>
  <c r="AJ42" i="14"/>
  <c r="AJ43" i="14"/>
  <c r="AJ44" i="14"/>
  <c r="AJ45" i="14"/>
  <c r="AJ46" i="14"/>
  <c r="AJ47" i="14"/>
  <c r="AJ48" i="14"/>
  <c r="AJ49" i="14"/>
  <c r="AJ50" i="14"/>
  <c r="AJ51" i="14"/>
  <c r="AJ52" i="14"/>
  <c r="AJ53" i="14"/>
  <c r="AJ54" i="14"/>
  <c r="AJ55" i="14"/>
  <c r="AJ56" i="14"/>
  <c r="AJ57" i="14"/>
  <c r="AJ58" i="14"/>
  <c r="AJ59" i="14"/>
  <c r="AJ60" i="14"/>
  <c r="AJ61" i="14"/>
  <c r="AJ62" i="14"/>
  <c r="AJ63" i="14"/>
  <c r="AJ64" i="14"/>
  <c r="AJ65" i="14"/>
  <c r="AJ66" i="14"/>
  <c r="AJ67" i="14"/>
  <c r="AJ68" i="14"/>
  <c r="AJ69" i="14"/>
  <c r="AJ70" i="14"/>
  <c r="AJ71" i="14"/>
  <c r="AJ72" i="14"/>
  <c r="AJ73" i="14"/>
  <c r="AJ74" i="14"/>
  <c r="AJ75" i="14"/>
  <c r="AJ76" i="14"/>
  <c r="AJ77" i="14"/>
  <c r="AJ78" i="14"/>
  <c r="AJ79" i="14"/>
  <c r="AJ80" i="14"/>
  <c r="AJ81" i="14"/>
  <c r="AJ82" i="14"/>
  <c r="AJ83" i="14"/>
  <c r="AJ84" i="14"/>
  <c r="AJ85" i="14"/>
  <c r="AJ86" i="14"/>
  <c r="AJ87" i="14"/>
  <c r="AJ88" i="14"/>
  <c r="AJ89" i="14"/>
  <c r="AJ90" i="14"/>
  <c r="AJ91" i="14"/>
  <c r="AJ92" i="14"/>
  <c r="AJ93" i="14"/>
  <c r="AJ94" i="14"/>
  <c r="AJ95" i="14"/>
  <c r="AJ96" i="14"/>
  <c r="AJ97" i="14"/>
  <c r="AJ98" i="14"/>
  <c r="AJ99" i="14"/>
  <c r="AJ100" i="14"/>
  <c r="AJ101" i="14"/>
  <c r="AJ102" i="14"/>
  <c r="AJ103" i="14"/>
  <c r="AJ104" i="14"/>
  <c r="AJ105" i="14"/>
  <c r="AJ106" i="14"/>
  <c r="AJ107" i="14"/>
  <c r="AJ108" i="14"/>
  <c r="AJ109" i="14"/>
  <c r="AJ110" i="14"/>
  <c r="AJ111" i="14"/>
  <c r="AJ112" i="14"/>
  <c r="AJ113" i="14"/>
  <c r="AJ114" i="14"/>
  <c r="AJ115" i="14"/>
  <c r="AJ116" i="14"/>
  <c r="AJ117" i="14"/>
  <c r="AJ118" i="14"/>
  <c r="AJ119" i="14"/>
  <c r="AJ120" i="14"/>
  <c r="AJ121" i="14"/>
  <c r="AJ122" i="14"/>
  <c r="AJ123" i="14"/>
  <c r="AJ124" i="14"/>
  <c r="AJ125" i="14"/>
  <c r="AJ126" i="14"/>
  <c r="AJ127" i="14"/>
  <c r="AJ128" i="14"/>
  <c r="AJ129" i="14"/>
  <c r="AJ130" i="14"/>
  <c r="AJ131" i="14"/>
  <c r="AJ132" i="14"/>
  <c r="AJ133" i="14"/>
  <c r="AJ134" i="14"/>
  <c r="AJ135" i="14"/>
  <c r="AJ136" i="14"/>
  <c r="AJ137" i="14"/>
  <c r="AJ138" i="14"/>
  <c r="AJ139" i="14"/>
  <c r="AJ140" i="14"/>
  <c r="AJ141" i="14"/>
  <c r="AJ142" i="14"/>
  <c r="AJ143" i="14"/>
  <c r="AJ144" i="14"/>
  <c r="AJ145" i="14"/>
  <c r="AJ146" i="14"/>
  <c r="AJ147" i="14"/>
  <c r="AJ148" i="14"/>
  <c r="AJ149" i="14"/>
  <c r="AJ150" i="14"/>
  <c r="AJ151" i="14"/>
  <c r="AJ152" i="14"/>
  <c r="AJ153" i="14"/>
  <c r="AJ154" i="14"/>
  <c r="AJ155" i="14"/>
  <c r="AJ156" i="14"/>
  <c r="AJ157" i="14"/>
  <c r="AJ158" i="14"/>
  <c r="AJ159" i="14"/>
  <c r="AJ160" i="14"/>
  <c r="AJ161" i="14"/>
  <c r="AJ162" i="14"/>
  <c r="AJ163" i="14"/>
  <c r="AJ164" i="14"/>
  <c r="AJ165" i="14"/>
  <c r="AJ166" i="14"/>
  <c r="AJ167" i="14"/>
  <c r="AJ168" i="14"/>
  <c r="AJ169" i="14"/>
  <c r="AJ170" i="14"/>
  <c r="AJ171" i="14"/>
  <c r="AJ172" i="14"/>
  <c r="AJ173" i="14"/>
  <c r="AJ174" i="14"/>
  <c r="AJ175" i="14"/>
  <c r="AJ176" i="14"/>
  <c r="AJ177" i="14"/>
  <c r="AJ178" i="14"/>
  <c r="AJ179" i="14"/>
  <c r="AJ180" i="14"/>
  <c r="AJ181" i="14"/>
  <c r="AJ182" i="14"/>
  <c r="AJ183" i="14"/>
  <c r="AJ184" i="14"/>
  <c r="AJ185" i="14"/>
  <c r="AJ186" i="14"/>
  <c r="AJ187" i="14"/>
  <c r="AJ188" i="14"/>
  <c r="AJ189" i="14"/>
  <c r="AJ190" i="14"/>
  <c r="AJ191" i="14"/>
  <c r="AJ192" i="14"/>
  <c r="AJ193" i="14"/>
  <c r="AJ194" i="14"/>
  <c r="AJ195" i="14"/>
  <c r="AJ196" i="14"/>
  <c r="AJ197" i="14"/>
  <c r="AJ198" i="14"/>
  <c r="AJ199" i="14"/>
  <c r="AJ200" i="14"/>
  <c r="AJ201" i="14"/>
  <c r="AJ202" i="14"/>
  <c r="AJ203" i="14"/>
  <c r="AJ204" i="14"/>
  <c r="AJ205" i="14"/>
  <c r="AJ206" i="14"/>
  <c r="AJ207" i="14"/>
  <c r="AJ208" i="14"/>
  <c r="AJ209" i="14"/>
  <c r="AJ210" i="14"/>
  <c r="AJ211" i="14"/>
  <c r="AJ212" i="14"/>
  <c r="AJ213" i="14"/>
  <c r="AJ214" i="14"/>
  <c r="AJ215" i="14"/>
  <c r="AJ216" i="14"/>
  <c r="AJ217" i="14"/>
  <c r="AJ218" i="14"/>
  <c r="AJ219" i="14"/>
  <c r="AJ220" i="14"/>
  <c r="AJ221" i="14"/>
  <c r="AJ222" i="14"/>
  <c r="AJ223" i="14"/>
  <c r="AJ224" i="14"/>
  <c r="AJ225" i="14"/>
  <c r="AJ226" i="14"/>
  <c r="AJ227" i="14"/>
  <c r="AJ228" i="14"/>
  <c r="AJ229" i="14"/>
  <c r="AJ230" i="14"/>
  <c r="AJ231" i="14"/>
  <c r="AJ232" i="14"/>
  <c r="AJ233" i="14"/>
  <c r="AJ234" i="14"/>
  <c r="AJ235" i="14"/>
  <c r="AJ236" i="14"/>
  <c r="AJ237" i="14"/>
  <c r="AJ238" i="14"/>
  <c r="AJ239" i="14"/>
  <c r="AJ240" i="14"/>
  <c r="AJ241" i="14"/>
  <c r="AJ242" i="14"/>
  <c r="AJ243" i="14"/>
  <c r="AJ244" i="14"/>
  <c r="AJ245" i="14"/>
  <c r="AJ246" i="14"/>
  <c r="AJ247" i="14"/>
  <c r="AJ248" i="14"/>
  <c r="AJ249" i="14"/>
  <c r="AJ250" i="14"/>
  <c r="AJ251" i="14"/>
  <c r="AJ252" i="14"/>
  <c r="AJ253" i="14"/>
  <c r="AJ254" i="14"/>
  <c r="AJ255" i="14"/>
  <c r="AJ256" i="14"/>
  <c r="AJ257" i="14"/>
  <c r="AJ258" i="14"/>
  <c r="AJ259" i="14"/>
  <c r="AJ260" i="14"/>
  <c r="AJ261" i="14"/>
  <c r="AJ262" i="14"/>
  <c r="AJ263" i="14"/>
  <c r="AJ264" i="14"/>
  <c r="AJ265" i="14"/>
  <c r="AJ266" i="14"/>
  <c r="AJ267" i="14"/>
  <c r="AJ268" i="14"/>
  <c r="AJ269" i="14"/>
  <c r="AJ270" i="14"/>
  <c r="AJ271" i="14"/>
  <c r="AJ272" i="14"/>
  <c r="AJ273" i="14"/>
  <c r="AJ274" i="14"/>
  <c r="AJ275" i="14"/>
  <c r="AJ276" i="14"/>
  <c r="AJ277" i="14"/>
  <c r="AJ278" i="14"/>
  <c r="AJ279" i="14"/>
  <c r="AJ280" i="14"/>
  <c r="AJ281" i="14"/>
  <c r="AJ282" i="14"/>
  <c r="AJ283" i="14"/>
  <c r="AJ284" i="14"/>
  <c r="AJ285" i="14"/>
  <c r="AJ286" i="14"/>
  <c r="AJ287" i="14"/>
  <c r="AJ288" i="14"/>
  <c r="AJ289" i="14"/>
  <c r="AJ290" i="14"/>
  <c r="AJ291" i="14"/>
  <c r="AJ292" i="14"/>
  <c r="AJ293" i="14"/>
  <c r="AJ294" i="14"/>
  <c r="AJ295" i="14"/>
  <c r="AJ296" i="14"/>
  <c r="AJ297" i="14"/>
  <c r="AJ298" i="14"/>
  <c r="AJ299" i="14"/>
  <c r="AJ300" i="14"/>
  <c r="AJ301" i="14"/>
  <c r="AJ302" i="14"/>
  <c r="AJ303" i="14"/>
  <c r="AJ304" i="14"/>
  <c r="AJ305" i="14"/>
  <c r="AJ306" i="14"/>
  <c r="AJ307" i="14"/>
  <c r="AJ308" i="14"/>
  <c r="AJ309" i="14"/>
  <c r="AJ310" i="14"/>
  <c r="AJ311" i="14"/>
  <c r="AJ312" i="14"/>
  <c r="AJ313" i="14"/>
  <c r="AJ314" i="14"/>
  <c r="AJ315" i="14"/>
  <c r="AJ316" i="14"/>
  <c r="AJ317" i="14"/>
  <c r="AJ318" i="14"/>
  <c r="AJ319" i="14"/>
  <c r="AJ320" i="14"/>
  <c r="AJ321" i="14"/>
  <c r="AJ322" i="14"/>
  <c r="AJ323" i="14"/>
  <c r="AJ324" i="14"/>
  <c r="AJ325" i="14"/>
  <c r="AJ326" i="14"/>
  <c r="AJ327" i="14"/>
  <c r="AJ328" i="14"/>
  <c r="AJ329" i="14"/>
  <c r="AJ330" i="14"/>
  <c r="AJ331" i="14"/>
  <c r="AJ332" i="14"/>
  <c r="AJ333" i="14"/>
  <c r="AJ334" i="14"/>
  <c r="AJ335" i="14"/>
  <c r="AJ336" i="14"/>
  <c r="AJ337" i="14"/>
  <c r="AJ338" i="14"/>
  <c r="AJ339" i="14"/>
  <c r="AJ340" i="14"/>
  <c r="AJ341" i="14"/>
  <c r="AJ342" i="14"/>
  <c r="AJ343" i="14"/>
  <c r="AJ344" i="14"/>
  <c r="AJ345" i="14"/>
  <c r="AJ346" i="14"/>
  <c r="AJ347" i="14"/>
  <c r="AJ348" i="14"/>
  <c r="AJ349" i="14"/>
  <c r="AJ350" i="14"/>
  <c r="AJ351" i="14"/>
  <c r="AJ352" i="14"/>
  <c r="AJ353" i="14"/>
  <c r="AJ354" i="14"/>
  <c r="AJ355" i="14"/>
  <c r="AJ356" i="14"/>
  <c r="AJ357" i="14"/>
  <c r="AJ358" i="14"/>
  <c r="AJ359" i="14"/>
  <c r="AJ360" i="14"/>
  <c r="AJ361" i="14"/>
  <c r="AJ362" i="14"/>
  <c r="AJ363" i="14"/>
  <c r="AJ364" i="14"/>
  <c r="AJ365" i="14"/>
  <c r="AJ366" i="14"/>
  <c r="AJ367" i="14"/>
  <c r="AJ368" i="14"/>
  <c r="AJ369" i="14"/>
  <c r="AJ370" i="14"/>
  <c r="AJ371" i="14"/>
  <c r="AJ372" i="14"/>
  <c r="AJ373" i="14"/>
  <c r="AJ374" i="14"/>
  <c r="AJ375" i="14"/>
  <c r="AJ376" i="14"/>
  <c r="AJ377" i="14"/>
  <c r="AJ378" i="14"/>
  <c r="AJ379" i="14"/>
  <c r="AJ380" i="14"/>
  <c r="AJ381" i="14"/>
  <c r="AJ382" i="14"/>
  <c r="AJ383" i="14"/>
  <c r="AJ384" i="14"/>
  <c r="AJ385" i="14"/>
  <c r="AJ386" i="14"/>
  <c r="AJ387" i="14"/>
  <c r="AJ388" i="14"/>
  <c r="AJ389" i="14"/>
  <c r="AJ390" i="14"/>
  <c r="AJ391" i="14"/>
  <c r="AJ392" i="14"/>
  <c r="AJ393" i="14"/>
  <c r="AJ394" i="14"/>
  <c r="AJ395" i="14"/>
  <c r="AJ396" i="14"/>
  <c r="AJ397" i="14"/>
  <c r="AJ398" i="14"/>
  <c r="AJ399" i="14"/>
  <c r="AJ400" i="14"/>
  <c r="AJ401" i="14"/>
  <c r="AJ402" i="14"/>
  <c r="AJ403" i="14"/>
  <c r="AJ404" i="14"/>
  <c r="AJ405" i="14"/>
  <c r="AJ406" i="14"/>
  <c r="AJ407" i="14"/>
  <c r="AJ408" i="14"/>
  <c r="AJ409" i="14"/>
  <c r="AJ410" i="14"/>
  <c r="AJ411" i="14"/>
  <c r="AJ412" i="14"/>
  <c r="AJ413" i="14"/>
  <c r="AJ414" i="14"/>
  <c r="AJ415" i="14"/>
  <c r="AJ416" i="14"/>
  <c r="AJ417" i="14"/>
  <c r="AJ418" i="14"/>
  <c r="AJ419" i="14"/>
  <c r="AJ420" i="14"/>
  <c r="AJ421" i="14"/>
  <c r="AJ422" i="14"/>
  <c r="AJ423" i="14"/>
  <c r="AJ424" i="14"/>
  <c r="AJ425" i="14"/>
  <c r="AJ426" i="14"/>
  <c r="AJ427" i="14"/>
  <c r="AJ428" i="14"/>
  <c r="AJ429" i="14"/>
  <c r="AJ430" i="14"/>
  <c r="AJ431" i="14"/>
  <c r="AJ432" i="14"/>
  <c r="AJ433" i="14"/>
  <c r="AJ434" i="14"/>
  <c r="AJ435" i="14"/>
  <c r="AJ436" i="14"/>
  <c r="AJ437" i="14"/>
  <c r="AJ438" i="14"/>
  <c r="AJ439" i="14"/>
  <c r="AJ440" i="14"/>
  <c r="AJ441" i="14"/>
  <c r="AJ442" i="14"/>
  <c r="AJ443" i="14"/>
  <c r="AJ444" i="14"/>
  <c r="AJ445" i="14"/>
  <c r="AJ446" i="14"/>
  <c r="AJ447" i="14"/>
  <c r="AJ448" i="14"/>
  <c r="AJ449" i="14"/>
  <c r="AJ450" i="14"/>
  <c r="AJ451" i="14"/>
  <c r="AJ452" i="14"/>
  <c r="AJ453" i="14"/>
  <c r="AJ454" i="14"/>
  <c r="AJ455" i="14"/>
  <c r="AJ456" i="14"/>
  <c r="AJ457" i="14"/>
  <c r="AJ458" i="14"/>
  <c r="AJ459" i="14"/>
  <c r="AJ460" i="14"/>
  <c r="AJ461" i="14"/>
  <c r="AJ462" i="14"/>
  <c r="AJ463" i="14"/>
  <c r="AJ464" i="14"/>
  <c r="AJ465" i="14"/>
  <c r="AJ466" i="14"/>
  <c r="AJ467" i="14"/>
  <c r="AJ468" i="14"/>
  <c r="AJ469" i="14"/>
  <c r="AJ470" i="14"/>
  <c r="AJ471" i="14"/>
  <c r="AJ472" i="14"/>
  <c r="AJ473" i="14"/>
  <c r="AJ474" i="14"/>
  <c r="AJ475" i="14"/>
  <c r="AJ476" i="14"/>
  <c r="AJ477" i="14"/>
  <c r="AJ478" i="14"/>
  <c r="AJ479" i="14"/>
  <c r="AJ480" i="14"/>
  <c r="AJ481" i="14"/>
  <c r="AJ482" i="14"/>
  <c r="AJ483" i="14"/>
  <c r="AJ484" i="14"/>
  <c r="AJ485" i="14"/>
  <c r="AJ486" i="14"/>
  <c r="AJ487" i="14"/>
  <c r="AJ488" i="14"/>
  <c r="AJ489" i="14"/>
  <c r="AJ490" i="14"/>
  <c r="AJ491" i="14"/>
  <c r="AJ492" i="14"/>
  <c r="AJ493" i="14"/>
  <c r="AJ494" i="14"/>
  <c r="AJ495" i="14"/>
  <c r="AJ496" i="14"/>
  <c r="AJ497" i="14"/>
  <c r="AJ498" i="14"/>
  <c r="AJ499" i="14"/>
  <c r="AJ500" i="14"/>
  <c r="AJ501" i="14"/>
  <c r="AJ502" i="14"/>
  <c r="AJ503" i="14"/>
  <c r="AJ504" i="14"/>
  <c r="AJ505" i="14"/>
  <c r="AJ506" i="14"/>
  <c r="AJ507" i="14"/>
  <c r="AJ508" i="14"/>
  <c r="AJ509" i="14"/>
  <c r="AJ510" i="14"/>
  <c r="AJ511" i="14"/>
  <c r="AJ512" i="14"/>
  <c r="AJ513" i="14"/>
  <c r="AJ514" i="14"/>
  <c r="AJ515" i="14"/>
  <c r="AJ516" i="14"/>
  <c r="AJ517" i="14"/>
  <c r="AJ518" i="14"/>
  <c r="AJ519" i="14"/>
  <c r="AJ520" i="14"/>
  <c r="AJ521" i="14"/>
  <c r="AJ522" i="14"/>
  <c r="AJ523" i="14"/>
  <c r="AJ524" i="14"/>
  <c r="AJ525" i="14"/>
  <c r="AJ526" i="14"/>
  <c r="AJ527" i="14"/>
  <c r="AJ528" i="14"/>
  <c r="AJ529" i="14"/>
  <c r="AJ530" i="14"/>
  <c r="AJ531" i="14"/>
  <c r="AJ532" i="14"/>
  <c r="AJ533" i="14"/>
  <c r="AJ534" i="14"/>
  <c r="AJ535" i="14"/>
  <c r="AJ536" i="14"/>
  <c r="AJ537" i="14"/>
  <c r="AJ538" i="14"/>
  <c r="AJ539" i="14"/>
  <c r="AJ540" i="14"/>
  <c r="AJ541" i="14"/>
  <c r="AJ542" i="14"/>
  <c r="AJ543" i="14"/>
  <c r="AJ544" i="14"/>
  <c r="AJ545" i="14"/>
  <c r="AJ546" i="14"/>
  <c r="AJ547" i="14"/>
  <c r="AJ548" i="14"/>
  <c r="AJ549" i="14"/>
  <c r="AJ550" i="14"/>
  <c r="AJ551" i="14"/>
  <c r="AJ552" i="14"/>
  <c r="AJ553" i="14"/>
  <c r="AJ554" i="14"/>
  <c r="AJ555" i="14"/>
  <c r="AJ556" i="14"/>
  <c r="AJ557" i="14"/>
  <c r="AJ558" i="14"/>
  <c r="AJ559" i="14"/>
  <c r="AJ560" i="14"/>
  <c r="AJ561" i="14"/>
  <c r="AJ562" i="14"/>
  <c r="AJ563" i="14"/>
  <c r="AJ564" i="14"/>
  <c r="AJ565" i="14"/>
  <c r="AJ566" i="14"/>
  <c r="AJ567" i="14"/>
  <c r="AJ568" i="14"/>
  <c r="AJ569" i="14"/>
  <c r="AJ570" i="14"/>
  <c r="AJ571" i="14"/>
  <c r="AJ572" i="14"/>
  <c r="AJ573" i="14"/>
  <c r="AJ574" i="14"/>
  <c r="AJ575" i="14"/>
  <c r="AJ576" i="14"/>
  <c r="AJ577" i="14"/>
  <c r="AJ578" i="14"/>
  <c r="AJ579" i="14"/>
  <c r="AJ580" i="14"/>
  <c r="AJ581" i="14"/>
  <c r="AJ582" i="14"/>
  <c r="AJ583" i="14"/>
  <c r="AJ584" i="14"/>
  <c r="AJ585" i="14"/>
  <c r="AJ586" i="14"/>
  <c r="AJ587" i="14"/>
  <c r="AJ588" i="14"/>
  <c r="AJ589" i="14"/>
  <c r="AJ590" i="14"/>
  <c r="AJ591" i="14"/>
  <c r="AJ592" i="14"/>
  <c r="AJ593" i="14"/>
  <c r="AJ594" i="14"/>
  <c r="AJ595" i="14"/>
  <c r="AJ596" i="14"/>
  <c r="AJ597" i="14"/>
  <c r="AJ598" i="14"/>
  <c r="AJ599" i="14"/>
  <c r="AJ600" i="14"/>
  <c r="AJ601" i="14"/>
  <c r="AJ602" i="14"/>
  <c r="AJ603" i="14"/>
  <c r="AJ604" i="14"/>
  <c r="AJ605" i="14"/>
  <c r="AJ606" i="14"/>
  <c r="AJ607" i="14"/>
  <c r="AJ608" i="14"/>
  <c r="AJ609" i="14"/>
  <c r="AJ610" i="14"/>
  <c r="AJ611" i="14"/>
  <c r="AJ612" i="14"/>
  <c r="AJ613" i="14"/>
  <c r="AJ614" i="14"/>
  <c r="AJ615" i="14"/>
  <c r="AJ616" i="14"/>
  <c r="AJ617" i="14"/>
  <c r="AJ618" i="14"/>
  <c r="AJ619" i="14"/>
  <c r="AJ620" i="14"/>
  <c r="AJ621" i="14"/>
  <c r="AJ622" i="14"/>
  <c r="AJ623" i="14"/>
  <c r="AJ624" i="14"/>
  <c r="AJ625" i="14"/>
  <c r="AJ626" i="14"/>
  <c r="AJ627" i="14"/>
  <c r="AJ628" i="14"/>
  <c r="AJ629" i="14"/>
  <c r="AJ630" i="14"/>
  <c r="AJ631" i="14"/>
  <c r="AJ632" i="14"/>
  <c r="AJ633" i="14"/>
  <c r="AJ634" i="14"/>
  <c r="AJ635" i="14"/>
  <c r="AJ636" i="14"/>
  <c r="AJ637" i="14"/>
  <c r="AJ638" i="14"/>
  <c r="AJ639" i="14"/>
  <c r="AJ640" i="14"/>
  <c r="AJ641" i="14"/>
  <c r="AJ642" i="14"/>
  <c r="AJ643" i="14"/>
  <c r="AJ644" i="14"/>
  <c r="AJ645" i="14"/>
  <c r="AJ646" i="14"/>
  <c r="AJ647" i="14"/>
  <c r="AJ648" i="14"/>
  <c r="AJ649" i="14"/>
  <c r="AJ650" i="14"/>
  <c r="AJ651" i="14"/>
  <c r="AJ652" i="14"/>
  <c r="AJ653" i="14"/>
  <c r="AJ654" i="14"/>
  <c r="AJ655" i="14"/>
  <c r="AJ656" i="14"/>
  <c r="AJ657" i="14"/>
  <c r="AJ658" i="14"/>
  <c r="AJ659" i="14"/>
  <c r="AJ660" i="14"/>
  <c r="AJ661" i="14"/>
  <c r="AJ662" i="14"/>
  <c r="AJ663" i="14"/>
  <c r="AJ664" i="14"/>
  <c r="AJ665" i="14"/>
  <c r="AJ666" i="14"/>
  <c r="AJ667" i="14"/>
  <c r="AJ668" i="14"/>
  <c r="AJ669" i="14"/>
  <c r="AJ670" i="14"/>
  <c r="AJ671" i="14"/>
  <c r="AJ672" i="14"/>
  <c r="AJ673" i="14"/>
  <c r="AJ674" i="14"/>
  <c r="AJ675" i="14"/>
  <c r="AJ676" i="14"/>
  <c r="AJ677" i="14"/>
  <c r="AJ678" i="14"/>
  <c r="AJ679" i="14"/>
  <c r="AJ680" i="14"/>
  <c r="AJ681" i="14"/>
  <c r="AJ682" i="14"/>
  <c r="AJ683" i="14"/>
  <c r="AJ684" i="14"/>
  <c r="AJ685" i="14"/>
  <c r="AJ686" i="14"/>
  <c r="AJ687" i="14"/>
  <c r="AJ688" i="14"/>
  <c r="AJ689" i="14"/>
  <c r="AJ690" i="14"/>
  <c r="AJ691" i="14"/>
  <c r="AJ692" i="14"/>
  <c r="AJ693" i="14"/>
  <c r="AJ694" i="14"/>
  <c r="AJ695" i="14"/>
  <c r="AJ696" i="14"/>
  <c r="AJ697" i="14"/>
  <c r="AJ698" i="14"/>
  <c r="AJ699" i="14"/>
  <c r="AJ700" i="14"/>
  <c r="AJ701" i="14"/>
  <c r="AJ702" i="14"/>
  <c r="AJ703" i="14"/>
  <c r="AJ704" i="14"/>
  <c r="AJ705" i="14"/>
  <c r="AJ706" i="14"/>
  <c r="AJ707" i="14"/>
  <c r="AJ708" i="14"/>
  <c r="AJ709" i="14"/>
  <c r="AJ710" i="14"/>
  <c r="AJ711" i="14"/>
  <c r="AJ712" i="14"/>
  <c r="AJ713" i="14"/>
  <c r="AJ714" i="14"/>
  <c r="AJ715" i="14"/>
  <c r="AJ716" i="14"/>
  <c r="AJ717" i="14"/>
  <c r="AJ718" i="14"/>
  <c r="AJ719" i="14"/>
  <c r="AJ720" i="14"/>
  <c r="AJ721" i="14"/>
  <c r="AJ722" i="14"/>
  <c r="AJ723" i="14"/>
  <c r="AJ724" i="14"/>
  <c r="AJ725" i="14"/>
  <c r="AJ726" i="14"/>
  <c r="AJ727" i="14"/>
  <c r="AJ728" i="14"/>
  <c r="AJ729" i="14"/>
  <c r="AJ730" i="14"/>
  <c r="AJ731" i="14"/>
  <c r="AJ732" i="14"/>
  <c r="AJ733" i="14"/>
  <c r="AJ734" i="14"/>
  <c r="AJ735" i="14"/>
  <c r="AJ736" i="14"/>
  <c r="AJ737" i="14"/>
  <c r="AJ738" i="14"/>
  <c r="AJ739" i="14"/>
  <c r="AJ740" i="14"/>
  <c r="AJ741" i="14"/>
  <c r="AJ742" i="14"/>
  <c r="AJ743" i="14"/>
  <c r="AJ744" i="14"/>
  <c r="AJ745" i="14"/>
  <c r="AJ746" i="14"/>
  <c r="AJ747" i="14"/>
  <c r="AJ748" i="14"/>
  <c r="AJ749" i="14"/>
  <c r="AJ750" i="14"/>
  <c r="AJ751" i="14"/>
  <c r="AJ752" i="14"/>
  <c r="AJ753" i="14"/>
  <c r="AJ754" i="14"/>
  <c r="AJ755" i="14"/>
  <c r="AJ756" i="14"/>
  <c r="AJ757" i="14"/>
  <c r="AJ758" i="14"/>
  <c r="AJ759" i="14"/>
  <c r="AJ760" i="14"/>
  <c r="AJ761" i="14"/>
  <c r="AJ762" i="14"/>
  <c r="AJ763" i="14"/>
  <c r="AJ764" i="14"/>
  <c r="AJ765" i="14"/>
  <c r="AJ766" i="14"/>
  <c r="AJ767" i="14"/>
  <c r="AJ768" i="14"/>
  <c r="AJ769" i="14"/>
  <c r="AJ770" i="14"/>
  <c r="AJ771" i="14"/>
  <c r="AJ772" i="14"/>
  <c r="AJ773" i="14"/>
  <c r="AJ774" i="14"/>
  <c r="AJ775" i="14"/>
  <c r="AJ776" i="14"/>
  <c r="AJ777" i="14"/>
  <c r="AJ778" i="14"/>
  <c r="AJ779" i="14"/>
  <c r="AJ780" i="14"/>
  <c r="AJ781" i="14"/>
  <c r="AJ782" i="14"/>
  <c r="AJ783" i="14"/>
  <c r="AJ784" i="14"/>
  <c r="AJ785" i="14"/>
  <c r="AJ786" i="14"/>
  <c r="AJ787" i="14"/>
  <c r="AJ788" i="14"/>
  <c r="AJ789" i="14"/>
  <c r="AJ790" i="14"/>
  <c r="AJ791" i="14"/>
  <c r="AJ792" i="14"/>
  <c r="AJ793" i="14"/>
  <c r="AJ794" i="14"/>
  <c r="AJ795" i="14"/>
  <c r="AJ796" i="14"/>
  <c r="AJ797" i="14"/>
  <c r="AJ798" i="14"/>
  <c r="AJ799" i="14"/>
  <c r="AJ800" i="14"/>
  <c r="AJ801" i="14"/>
  <c r="AJ802" i="14"/>
  <c r="AJ803" i="14"/>
  <c r="AJ804" i="14"/>
  <c r="AJ805" i="14"/>
  <c r="AJ806" i="14"/>
  <c r="AJ807" i="14"/>
  <c r="AJ808" i="14"/>
  <c r="AJ809" i="14"/>
  <c r="AJ810" i="14"/>
  <c r="AJ811" i="14"/>
  <c r="AJ812" i="14"/>
  <c r="AJ813" i="14"/>
  <c r="AJ814" i="14"/>
  <c r="AJ815" i="14"/>
  <c r="AJ816" i="14"/>
  <c r="AJ817" i="14"/>
  <c r="AJ818" i="14"/>
  <c r="AJ819" i="14"/>
  <c r="AJ820" i="14"/>
  <c r="AJ821" i="14"/>
  <c r="AJ822" i="14"/>
  <c r="AJ823" i="14"/>
  <c r="AJ824" i="14"/>
  <c r="AJ825" i="14"/>
  <c r="AJ826" i="14"/>
  <c r="AJ827" i="14"/>
  <c r="AJ828" i="14"/>
  <c r="AJ829" i="14"/>
  <c r="AJ830" i="14"/>
  <c r="AJ831" i="14"/>
  <c r="AJ832" i="14"/>
  <c r="AJ833" i="14"/>
  <c r="AJ834" i="14"/>
  <c r="AJ835" i="14"/>
  <c r="AJ836" i="14"/>
  <c r="AJ837" i="14"/>
  <c r="AJ838" i="14"/>
  <c r="AJ839" i="14"/>
  <c r="AJ840" i="14"/>
  <c r="AJ841" i="14"/>
  <c r="AJ842" i="14"/>
  <c r="AJ843" i="14"/>
  <c r="AJ844" i="14"/>
  <c r="AJ845" i="14"/>
  <c r="AJ846" i="14"/>
  <c r="AJ847" i="14"/>
  <c r="AJ848" i="14"/>
  <c r="AJ849" i="14"/>
  <c r="AJ850" i="14"/>
  <c r="AJ851" i="14"/>
  <c r="AJ852" i="14"/>
  <c r="AJ853" i="14"/>
  <c r="AJ854" i="14"/>
  <c r="AJ855" i="14"/>
  <c r="AJ856" i="14"/>
  <c r="AJ857" i="14"/>
  <c r="AJ858" i="14"/>
  <c r="AJ859" i="14"/>
  <c r="AJ860" i="14"/>
  <c r="AJ861" i="14"/>
  <c r="AJ862" i="14"/>
  <c r="AJ863" i="14"/>
  <c r="AJ864" i="14"/>
  <c r="AJ865" i="14"/>
  <c r="AJ866" i="14"/>
  <c r="AJ867" i="14"/>
  <c r="AJ868" i="14"/>
  <c r="AJ869" i="14"/>
  <c r="AJ870" i="14"/>
  <c r="AJ871" i="14"/>
  <c r="AJ872" i="14"/>
  <c r="AJ873" i="14"/>
  <c r="AJ874" i="14"/>
  <c r="AJ875" i="14"/>
  <c r="AJ876" i="14"/>
  <c r="AJ877" i="14"/>
  <c r="AJ878" i="14"/>
  <c r="AJ879" i="14"/>
  <c r="AJ880" i="14"/>
  <c r="AJ881" i="14"/>
  <c r="AJ882" i="14"/>
  <c r="AJ883" i="14"/>
  <c r="AJ884" i="14"/>
  <c r="AJ885" i="14"/>
  <c r="AJ886" i="14"/>
  <c r="AJ887" i="14"/>
  <c r="AJ888" i="14"/>
  <c r="AJ889" i="14"/>
  <c r="AJ890" i="14"/>
  <c r="AJ891" i="14"/>
  <c r="AJ892" i="14"/>
  <c r="AJ893" i="14"/>
  <c r="AJ894" i="14"/>
  <c r="AJ895" i="14"/>
  <c r="AJ896" i="14"/>
  <c r="AJ897" i="14"/>
  <c r="AJ898" i="14"/>
  <c r="AJ899" i="14"/>
  <c r="AJ900" i="14"/>
  <c r="AJ901" i="14"/>
  <c r="AJ902" i="14"/>
  <c r="AJ903" i="14"/>
  <c r="AJ904" i="14"/>
  <c r="AJ905" i="14"/>
  <c r="AJ906" i="14"/>
  <c r="AJ907" i="14"/>
  <c r="AJ908" i="14"/>
  <c r="AJ909" i="14"/>
  <c r="AJ910" i="14"/>
  <c r="AJ911" i="14"/>
  <c r="AJ912" i="14"/>
  <c r="AJ913" i="14"/>
  <c r="AJ914" i="14"/>
  <c r="AJ915" i="14"/>
  <c r="AJ916" i="14"/>
  <c r="AJ917" i="14"/>
  <c r="AJ918" i="14"/>
  <c r="AJ919" i="14"/>
  <c r="AJ920" i="14"/>
  <c r="AJ921" i="14"/>
  <c r="AJ922" i="14"/>
  <c r="AJ923" i="14"/>
  <c r="AJ924" i="14"/>
  <c r="AJ925" i="14"/>
  <c r="AJ926" i="14"/>
  <c r="AJ927" i="14"/>
  <c r="AJ928" i="14"/>
  <c r="AJ929" i="14"/>
  <c r="AJ930" i="14"/>
  <c r="AJ931" i="14"/>
  <c r="AJ932" i="14"/>
  <c r="AJ933" i="14"/>
  <c r="AJ934" i="14"/>
  <c r="AJ935" i="14"/>
  <c r="AJ936" i="14"/>
  <c r="AJ937" i="14"/>
  <c r="AJ938" i="14"/>
  <c r="AJ939" i="14"/>
  <c r="AJ940" i="14"/>
  <c r="AJ941" i="14"/>
  <c r="AJ942" i="14"/>
  <c r="AJ943" i="14"/>
  <c r="AJ944" i="14"/>
  <c r="AJ945" i="14"/>
  <c r="AJ946" i="14"/>
  <c r="AJ947" i="14"/>
  <c r="AJ948" i="14"/>
  <c r="AJ949" i="14"/>
  <c r="AJ950" i="14"/>
  <c r="AJ951" i="14"/>
  <c r="AJ952" i="14"/>
  <c r="AJ953" i="14"/>
  <c r="AJ954" i="14"/>
  <c r="AJ955" i="14"/>
  <c r="AJ956" i="14"/>
  <c r="AJ957" i="14"/>
  <c r="AJ958" i="14"/>
  <c r="AJ959" i="14"/>
  <c r="AJ960" i="14"/>
  <c r="AJ961" i="14"/>
  <c r="AJ962" i="14"/>
  <c r="AJ963" i="14"/>
  <c r="AJ964" i="14"/>
  <c r="AJ965" i="14"/>
  <c r="AJ966" i="14"/>
  <c r="AJ967" i="14"/>
  <c r="AJ968" i="14"/>
  <c r="AJ969" i="14"/>
  <c r="AJ970" i="14"/>
  <c r="AJ971" i="14"/>
  <c r="AJ972" i="14"/>
  <c r="AJ973" i="14"/>
  <c r="AJ974" i="14"/>
  <c r="AJ975" i="14"/>
  <c r="AJ976" i="14"/>
  <c r="AJ977" i="14"/>
  <c r="AJ978" i="14"/>
  <c r="AJ979" i="14"/>
  <c r="AJ980" i="14"/>
  <c r="AJ981" i="14"/>
  <c r="AJ982" i="14"/>
  <c r="AJ983" i="14"/>
  <c r="AJ984" i="14"/>
  <c r="AJ985" i="14"/>
  <c r="AJ986" i="14"/>
  <c r="AJ987" i="14"/>
  <c r="AJ988" i="14"/>
  <c r="AJ989" i="14"/>
  <c r="AJ990" i="14"/>
  <c r="AJ991" i="14"/>
  <c r="AJ992" i="14"/>
  <c r="AJ993" i="14"/>
  <c r="AJ994" i="14"/>
  <c r="AJ995" i="14"/>
  <c r="AJ996" i="14"/>
  <c r="AJ997" i="14"/>
  <c r="AJ998" i="14"/>
  <c r="AJ999" i="14"/>
  <c r="AJ1000" i="14"/>
  <c r="AJ1001" i="14"/>
  <c r="AJ1002" i="14"/>
  <c r="AJ1003" i="14"/>
  <c r="AJ1004" i="14"/>
  <c r="AJ1005" i="14"/>
  <c r="AJ1006" i="14"/>
  <c r="AJ1007" i="14"/>
  <c r="AJ1008" i="14"/>
  <c r="AJ1009" i="14"/>
  <c r="AJ1010" i="14"/>
  <c r="AJ1011" i="14"/>
  <c r="AJ1012" i="14"/>
  <c r="AJ1013" i="14"/>
  <c r="AJ1014" i="14"/>
  <c r="AJ1015" i="14"/>
  <c r="AJ1016" i="14"/>
  <c r="AJ1017" i="14"/>
  <c r="AJ1018" i="14"/>
  <c r="AJ1019" i="14"/>
  <c r="AJ1020" i="14"/>
  <c r="AJ1021" i="14"/>
  <c r="AQ21" i="14"/>
  <c r="AQ22" i="14"/>
  <c r="AQ23" i="14"/>
  <c r="AQ24" i="14"/>
  <c r="AQ25" i="14"/>
  <c r="AQ26" i="14"/>
  <c r="AQ27" i="14"/>
  <c r="AQ28" i="14"/>
  <c r="AQ29" i="14"/>
  <c r="AQ30" i="14"/>
  <c r="AQ31" i="14"/>
  <c r="AQ32" i="14"/>
  <c r="AQ33" i="14"/>
  <c r="AQ34" i="14"/>
  <c r="AQ35" i="14"/>
  <c r="AQ36" i="14"/>
  <c r="AQ37" i="14"/>
  <c r="AQ38" i="14"/>
  <c r="AQ39" i="14"/>
  <c r="AQ40" i="14"/>
  <c r="AQ41" i="14"/>
  <c r="AQ42" i="14"/>
  <c r="AQ43" i="14"/>
  <c r="AQ44" i="14"/>
  <c r="AQ45" i="14"/>
  <c r="AQ46" i="14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AQ78" i="14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AQ94" i="14"/>
  <c r="AQ95" i="14"/>
  <c r="AQ96" i="14"/>
  <c r="AQ97" i="14"/>
  <c r="AQ98" i="14"/>
  <c r="AQ99" i="14"/>
  <c r="AQ100" i="14"/>
  <c r="AQ101" i="14"/>
  <c r="AQ102" i="14"/>
  <c r="AQ103" i="14"/>
  <c r="AQ104" i="14"/>
  <c r="AQ105" i="14"/>
  <c r="AQ106" i="14"/>
  <c r="AQ107" i="14"/>
  <c r="AQ108" i="14"/>
  <c r="AQ109" i="14"/>
  <c r="AQ110" i="14"/>
  <c r="AQ111" i="14"/>
  <c r="AQ112" i="14"/>
  <c r="AQ113" i="14"/>
  <c r="AQ114" i="14"/>
  <c r="AQ115" i="14"/>
  <c r="AQ116" i="14"/>
  <c r="AQ117" i="14"/>
  <c r="AQ118" i="14"/>
  <c r="AQ119" i="14"/>
  <c r="AQ120" i="14"/>
  <c r="AQ121" i="14"/>
  <c r="AQ122" i="14"/>
  <c r="AQ123" i="14"/>
  <c r="AQ124" i="14"/>
  <c r="AQ125" i="14"/>
  <c r="AQ126" i="14"/>
  <c r="AQ127" i="14"/>
  <c r="AQ128" i="14"/>
  <c r="AQ129" i="14"/>
  <c r="AQ130" i="14"/>
  <c r="AQ131" i="14"/>
  <c r="AQ132" i="14"/>
  <c r="AQ133" i="14"/>
  <c r="AQ134" i="14"/>
  <c r="AQ135" i="14"/>
  <c r="AQ136" i="14"/>
  <c r="AQ137" i="14"/>
  <c r="AQ138" i="14"/>
  <c r="AQ139" i="14"/>
  <c r="AQ140" i="14"/>
  <c r="AQ141" i="14"/>
  <c r="AQ142" i="14"/>
  <c r="AQ143" i="14"/>
  <c r="AQ144" i="14"/>
  <c r="AQ145" i="14"/>
  <c r="AQ146" i="14"/>
  <c r="AQ147" i="14"/>
  <c r="AQ148" i="14"/>
  <c r="AQ149" i="14"/>
  <c r="AQ150" i="14"/>
  <c r="AQ151" i="14"/>
  <c r="AQ152" i="14"/>
  <c r="AQ153" i="14"/>
  <c r="AQ154" i="14"/>
  <c r="AQ155" i="14"/>
  <c r="AQ156" i="14"/>
  <c r="AQ157" i="14"/>
  <c r="AQ158" i="14"/>
  <c r="AQ159" i="14"/>
  <c r="AQ160" i="14"/>
  <c r="AQ161" i="14"/>
  <c r="AQ162" i="14"/>
  <c r="AQ163" i="14"/>
  <c r="AQ164" i="14"/>
  <c r="AQ165" i="14"/>
  <c r="AQ166" i="14"/>
  <c r="AQ167" i="14"/>
  <c r="AQ168" i="14"/>
  <c r="AQ169" i="14"/>
  <c r="AQ170" i="14"/>
  <c r="AQ171" i="14"/>
  <c r="AQ172" i="14"/>
  <c r="AQ173" i="14"/>
  <c r="AQ174" i="14"/>
  <c r="AQ175" i="14"/>
  <c r="AQ176" i="14"/>
  <c r="AQ177" i="14"/>
  <c r="AQ178" i="14"/>
  <c r="AQ179" i="14"/>
  <c r="AQ180" i="14"/>
  <c r="AQ181" i="14"/>
  <c r="AQ182" i="14"/>
  <c r="AQ183" i="14"/>
  <c r="AQ184" i="14"/>
  <c r="AQ185" i="14"/>
  <c r="AQ186" i="14"/>
  <c r="AQ187" i="14"/>
  <c r="AQ188" i="14"/>
  <c r="AQ189" i="14"/>
  <c r="AQ190" i="14"/>
  <c r="AQ191" i="14"/>
  <c r="AQ192" i="14"/>
  <c r="AQ193" i="14"/>
  <c r="AQ194" i="14"/>
  <c r="AQ195" i="14"/>
  <c r="AQ196" i="14"/>
  <c r="AQ197" i="14"/>
  <c r="AQ198" i="14"/>
  <c r="AQ199" i="14"/>
  <c r="AQ200" i="14"/>
  <c r="AQ201" i="14"/>
  <c r="AQ202" i="14"/>
  <c r="AQ203" i="14"/>
  <c r="AQ204" i="14"/>
  <c r="AQ205" i="14"/>
  <c r="AQ206" i="14"/>
  <c r="AQ207" i="14"/>
  <c r="AQ208" i="14"/>
  <c r="AQ209" i="14"/>
  <c r="AQ210" i="14"/>
  <c r="AQ211" i="14"/>
  <c r="AQ212" i="14"/>
  <c r="AQ213" i="14"/>
  <c r="AQ214" i="14"/>
  <c r="AQ215" i="14"/>
  <c r="AQ216" i="14"/>
  <c r="AQ217" i="14"/>
  <c r="AQ218" i="14"/>
  <c r="AQ219" i="14"/>
  <c r="AQ220" i="14"/>
  <c r="AQ221" i="14"/>
  <c r="AQ222" i="14"/>
  <c r="AQ223" i="14"/>
  <c r="AQ224" i="14"/>
  <c r="AQ225" i="14"/>
  <c r="AQ226" i="14"/>
  <c r="AQ227" i="14"/>
  <c r="AQ228" i="14"/>
  <c r="AQ229" i="14"/>
  <c r="AQ230" i="14"/>
  <c r="AQ231" i="14"/>
  <c r="AQ232" i="14"/>
  <c r="AQ233" i="14"/>
  <c r="AQ234" i="14"/>
  <c r="AQ235" i="14"/>
  <c r="AQ236" i="14"/>
  <c r="AQ237" i="14"/>
  <c r="AQ238" i="14"/>
  <c r="AQ239" i="14"/>
  <c r="AQ240" i="14"/>
  <c r="AQ241" i="14"/>
  <c r="AQ242" i="14"/>
  <c r="AQ243" i="14"/>
  <c r="AQ244" i="14"/>
  <c r="AQ245" i="14"/>
  <c r="AQ246" i="14"/>
  <c r="AQ247" i="14"/>
  <c r="AQ248" i="14"/>
  <c r="AQ249" i="14"/>
  <c r="AQ250" i="14"/>
  <c r="AQ251" i="14"/>
  <c r="AQ252" i="14"/>
  <c r="AQ253" i="14"/>
  <c r="AQ254" i="14"/>
  <c r="AQ255" i="14"/>
  <c r="AQ256" i="14"/>
  <c r="AQ257" i="14"/>
  <c r="AQ258" i="14"/>
  <c r="AQ259" i="14"/>
  <c r="AQ260" i="14"/>
  <c r="AQ261" i="14"/>
  <c r="AQ262" i="14"/>
  <c r="AQ263" i="14"/>
  <c r="AQ264" i="14"/>
  <c r="AQ265" i="14"/>
  <c r="AQ266" i="14"/>
  <c r="AQ267" i="14"/>
  <c r="AQ268" i="14"/>
  <c r="AQ269" i="14"/>
  <c r="AQ270" i="14"/>
  <c r="AQ271" i="14"/>
  <c r="AQ272" i="14"/>
  <c r="AQ273" i="14"/>
  <c r="AQ274" i="14"/>
  <c r="AQ275" i="14"/>
  <c r="AQ276" i="14"/>
  <c r="AQ277" i="14"/>
  <c r="AQ278" i="14"/>
  <c r="AQ279" i="14"/>
  <c r="AQ280" i="14"/>
  <c r="AQ281" i="14"/>
  <c r="AQ282" i="14"/>
  <c r="AQ283" i="14"/>
  <c r="AQ284" i="14"/>
  <c r="AQ285" i="14"/>
  <c r="AQ286" i="14"/>
  <c r="AQ287" i="14"/>
  <c r="AQ288" i="14"/>
  <c r="AQ289" i="14"/>
  <c r="AQ290" i="14"/>
  <c r="AQ291" i="14"/>
  <c r="AQ292" i="14"/>
  <c r="AQ293" i="14"/>
  <c r="AQ294" i="14"/>
  <c r="AQ295" i="14"/>
  <c r="AQ296" i="14"/>
  <c r="AQ297" i="14"/>
  <c r="AQ298" i="14"/>
  <c r="AQ299" i="14"/>
  <c r="AQ300" i="14"/>
  <c r="AQ301" i="14"/>
  <c r="AQ302" i="14"/>
  <c r="AQ303" i="14"/>
  <c r="AQ304" i="14"/>
  <c r="AQ305" i="14"/>
  <c r="AQ306" i="14"/>
  <c r="AQ307" i="14"/>
  <c r="AQ308" i="14"/>
  <c r="AQ309" i="14"/>
  <c r="AQ310" i="14"/>
  <c r="AQ311" i="14"/>
  <c r="AQ312" i="14"/>
  <c r="AQ313" i="14"/>
  <c r="AQ314" i="14"/>
  <c r="AQ315" i="14"/>
  <c r="AQ316" i="14"/>
  <c r="AQ317" i="14"/>
  <c r="AQ318" i="14"/>
  <c r="AQ319" i="14"/>
  <c r="AQ320" i="14"/>
  <c r="AQ321" i="14"/>
  <c r="AQ322" i="14"/>
  <c r="AQ323" i="14"/>
  <c r="AQ324" i="14"/>
  <c r="AQ325" i="14"/>
  <c r="AQ326" i="14"/>
  <c r="AQ327" i="14"/>
  <c r="AQ328" i="14"/>
  <c r="AQ329" i="14"/>
  <c r="AQ330" i="14"/>
  <c r="AQ331" i="14"/>
  <c r="AQ332" i="14"/>
  <c r="AQ333" i="14"/>
  <c r="AQ334" i="14"/>
  <c r="AQ335" i="14"/>
  <c r="AQ336" i="14"/>
  <c r="AQ337" i="14"/>
  <c r="AQ338" i="14"/>
  <c r="AQ339" i="14"/>
  <c r="AQ340" i="14"/>
  <c r="AQ341" i="14"/>
  <c r="AQ342" i="14"/>
  <c r="AQ343" i="14"/>
  <c r="AQ344" i="14"/>
  <c r="AQ345" i="14"/>
  <c r="AQ346" i="14"/>
  <c r="AQ347" i="14"/>
  <c r="AQ348" i="14"/>
  <c r="AQ349" i="14"/>
  <c r="AQ350" i="14"/>
  <c r="AQ351" i="14"/>
  <c r="AQ352" i="14"/>
  <c r="AQ353" i="14"/>
  <c r="AQ354" i="14"/>
  <c r="AQ355" i="14"/>
  <c r="AQ356" i="14"/>
  <c r="AQ357" i="14"/>
  <c r="AQ358" i="14"/>
  <c r="AQ359" i="14"/>
  <c r="AQ360" i="14"/>
  <c r="AQ361" i="14"/>
  <c r="AQ362" i="14"/>
  <c r="AQ363" i="14"/>
  <c r="AQ364" i="14"/>
  <c r="AQ365" i="14"/>
  <c r="AQ366" i="14"/>
  <c r="AQ367" i="14"/>
  <c r="AQ368" i="14"/>
  <c r="AQ369" i="14"/>
  <c r="AQ370" i="14"/>
  <c r="AQ371" i="14"/>
  <c r="AQ372" i="14"/>
  <c r="AQ373" i="14"/>
  <c r="AQ374" i="14"/>
  <c r="AQ375" i="14"/>
  <c r="AQ376" i="14"/>
  <c r="AQ377" i="14"/>
  <c r="AQ378" i="14"/>
  <c r="AQ379" i="14"/>
  <c r="AQ380" i="14"/>
  <c r="AQ381" i="14"/>
  <c r="AQ382" i="14"/>
  <c r="AQ383" i="14"/>
  <c r="AQ384" i="14"/>
  <c r="AQ385" i="14"/>
  <c r="AQ386" i="14"/>
  <c r="AQ387" i="14"/>
  <c r="AQ388" i="14"/>
  <c r="AQ389" i="14"/>
  <c r="AQ390" i="14"/>
  <c r="AQ391" i="14"/>
  <c r="AQ392" i="14"/>
  <c r="AQ393" i="14"/>
  <c r="AQ394" i="14"/>
  <c r="AQ395" i="14"/>
  <c r="AQ396" i="14"/>
  <c r="AQ397" i="14"/>
  <c r="AQ398" i="14"/>
  <c r="AQ399" i="14"/>
  <c r="AQ400" i="14"/>
  <c r="AQ401" i="14"/>
  <c r="AQ402" i="14"/>
  <c r="AQ403" i="14"/>
  <c r="AQ404" i="14"/>
  <c r="AQ405" i="14"/>
  <c r="AQ406" i="14"/>
  <c r="AQ407" i="14"/>
  <c r="AQ408" i="14"/>
  <c r="AQ409" i="14"/>
  <c r="AQ410" i="14"/>
  <c r="AQ411" i="14"/>
  <c r="AQ412" i="14"/>
  <c r="AQ413" i="14"/>
  <c r="AQ414" i="14"/>
  <c r="AQ415" i="14"/>
  <c r="AQ416" i="14"/>
  <c r="AQ417" i="14"/>
  <c r="AQ418" i="14"/>
  <c r="AQ419" i="14"/>
  <c r="AQ420" i="14"/>
  <c r="AQ421" i="14"/>
  <c r="AQ422" i="14"/>
  <c r="AQ423" i="14"/>
  <c r="AQ424" i="14"/>
  <c r="AQ425" i="14"/>
  <c r="AQ426" i="14"/>
  <c r="AQ427" i="14"/>
  <c r="AQ428" i="14"/>
  <c r="AQ429" i="14"/>
  <c r="AQ430" i="14"/>
  <c r="AQ431" i="14"/>
  <c r="AQ432" i="14"/>
  <c r="AQ433" i="14"/>
  <c r="AQ434" i="14"/>
  <c r="AQ435" i="14"/>
  <c r="AQ436" i="14"/>
  <c r="AQ437" i="14"/>
  <c r="AQ438" i="14"/>
  <c r="AQ439" i="14"/>
  <c r="AQ440" i="14"/>
  <c r="AQ441" i="14"/>
  <c r="AQ442" i="14"/>
  <c r="AQ443" i="14"/>
  <c r="AQ444" i="14"/>
  <c r="AQ445" i="14"/>
  <c r="AQ446" i="14"/>
  <c r="AQ447" i="14"/>
  <c r="AQ448" i="14"/>
  <c r="AQ449" i="14"/>
  <c r="AQ450" i="14"/>
  <c r="AQ451" i="14"/>
  <c r="AQ452" i="14"/>
  <c r="AQ453" i="14"/>
  <c r="AQ454" i="14"/>
  <c r="AQ455" i="14"/>
  <c r="AQ456" i="14"/>
  <c r="AQ457" i="14"/>
  <c r="AQ458" i="14"/>
  <c r="AQ459" i="14"/>
  <c r="AQ460" i="14"/>
  <c r="AQ461" i="14"/>
  <c r="AQ462" i="14"/>
  <c r="AQ463" i="14"/>
  <c r="AQ464" i="14"/>
  <c r="AQ465" i="14"/>
  <c r="AQ466" i="14"/>
  <c r="AQ467" i="14"/>
  <c r="AQ468" i="14"/>
  <c r="AQ469" i="14"/>
  <c r="AQ470" i="14"/>
  <c r="AQ471" i="14"/>
  <c r="AQ472" i="14"/>
  <c r="AQ473" i="14"/>
  <c r="AQ474" i="14"/>
  <c r="AQ475" i="14"/>
  <c r="AQ476" i="14"/>
  <c r="AQ477" i="14"/>
  <c r="AQ478" i="14"/>
  <c r="AQ479" i="14"/>
  <c r="AQ480" i="14"/>
  <c r="AQ481" i="14"/>
  <c r="AQ482" i="14"/>
  <c r="AQ483" i="14"/>
  <c r="AQ484" i="14"/>
  <c r="AQ485" i="14"/>
  <c r="AQ486" i="14"/>
  <c r="AQ487" i="14"/>
  <c r="AQ488" i="14"/>
  <c r="AQ489" i="14"/>
  <c r="AQ490" i="14"/>
  <c r="AQ491" i="14"/>
  <c r="AQ492" i="14"/>
  <c r="AQ493" i="14"/>
  <c r="AQ494" i="14"/>
  <c r="AQ495" i="14"/>
  <c r="AQ496" i="14"/>
  <c r="AQ497" i="14"/>
  <c r="AQ498" i="14"/>
  <c r="AQ499" i="14"/>
  <c r="AQ500" i="14"/>
  <c r="AQ501" i="14"/>
  <c r="AQ502" i="14"/>
  <c r="AQ503" i="14"/>
  <c r="AQ504" i="14"/>
  <c r="AQ505" i="14"/>
  <c r="AQ506" i="14"/>
  <c r="AQ507" i="14"/>
  <c r="AQ508" i="14"/>
  <c r="AQ509" i="14"/>
  <c r="AQ510" i="14"/>
  <c r="AQ511" i="14"/>
  <c r="AQ512" i="14"/>
  <c r="AQ513" i="14"/>
  <c r="AQ514" i="14"/>
  <c r="AQ515" i="14"/>
  <c r="AQ516" i="14"/>
  <c r="AQ517" i="14"/>
  <c r="AQ518" i="14"/>
  <c r="AQ519" i="14"/>
  <c r="AQ520" i="14"/>
  <c r="AQ521" i="14"/>
  <c r="AQ522" i="14"/>
  <c r="AQ523" i="14"/>
  <c r="AQ524" i="14"/>
  <c r="AQ525" i="14"/>
  <c r="AQ526" i="14"/>
  <c r="AQ527" i="14"/>
  <c r="AQ528" i="14"/>
  <c r="AQ529" i="14"/>
  <c r="AQ530" i="14"/>
  <c r="AQ531" i="14"/>
  <c r="AQ532" i="14"/>
  <c r="AQ533" i="14"/>
  <c r="AQ534" i="14"/>
  <c r="AQ535" i="14"/>
  <c r="AQ536" i="14"/>
  <c r="AQ537" i="14"/>
  <c r="AQ538" i="14"/>
  <c r="AQ539" i="14"/>
  <c r="AQ540" i="14"/>
  <c r="AQ541" i="14"/>
  <c r="AQ542" i="14"/>
  <c r="AQ543" i="14"/>
  <c r="AQ544" i="14"/>
  <c r="AQ545" i="14"/>
  <c r="AQ546" i="14"/>
  <c r="AQ547" i="14"/>
  <c r="AQ548" i="14"/>
  <c r="AQ549" i="14"/>
  <c r="AQ550" i="14"/>
  <c r="AQ551" i="14"/>
  <c r="AQ552" i="14"/>
  <c r="AQ553" i="14"/>
  <c r="AQ554" i="14"/>
  <c r="AQ555" i="14"/>
  <c r="AQ556" i="14"/>
  <c r="AQ557" i="14"/>
  <c r="AQ558" i="14"/>
  <c r="AQ559" i="14"/>
  <c r="AQ560" i="14"/>
  <c r="AQ561" i="14"/>
  <c r="AQ562" i="14"/>
  <c r="AQ563" i="14"/>
  <c r="AQ564" i="14"/>
  <c r="AQ565" i="14"/>
  <c r="AQ566" i="14"/>
  <c r="AQ567" i="14"/>
  <c r="AQ568" i="14"/>
  <c r="AQ569" i="14"/>
  <c r="AQ570" i="14"/>
  <c r="AQ571" i="14"/>
  <c r="AQ572" i="14"/>
  <c r="AQ573" i="14"/>
  <c r="AQ574" i="14"/>
  <c r="AQ575" i="14"/>
  <c r="AQ576" i="14"/>
  <c r="AQ577" i="14"/>
  <c r="AQ578" i="14"/>
  <c r="AQ579" i="14"/>
  <c r="AQ580" i="14"/>
  <c r="AQ581" i="14"/>
  <c r="AQ582" i="14"/>
  <c r="AQ583" i="14"/>
  <c r="AQ584" i="14"/>
  <c r="AQ585" i="14"/>
  <c r="AQ586" i="14"/>
  <c r="AQ587" i="14"/>
  <c r="AQ588" i="14"/>
  <c r="AQ589" i="14"/>
  <c r="AQ590" i="14"/>
  <c r="AQ591" i="14"/>
  <c r="AQ592" i="14"/>
  <c r="AQ593" i="14"/>
  <c r="AQ594" i="14"/>
  <c r="AQ595" i="14"/>
  <c r="AQ596" i="14"/>
  <c r="AQ597" i="14"/>
  <c r="AQ598" i="14"/>
  <c r="AQ599" i="14"/>
  <c r="AQ600" i="14"/>
  <c r="AQ601" i="14"/>
  <c r="AQ602" i="14"/>
  <c r="AQ603" i="14"/>
  <c r="AQ604" i="14"/>
  <c r="AQ605" i="14"/>
  <c r="AQ606" i="14"/>
  <c r="AQ607" i="14"/>
  <c r="AQ608" i="14"/>
  <c r="AQ609" i="14"/>
  <c r="AQ610" i="14"/>
  <c r="AQ611" i="14"/>
  <c r="AQ612" i="14"/>
  <c r="AQ613" i="14"/>
  <c r="AQ614" i="14"/>
  <c r="AQ615" i="14"/>
  <c r="AQ616" i="14"/>
  <c r="AQ617" i="14"/>
  <c r="AQ618" i="14"/>
  <c r="AQ619" i="14"/>
  <c r="AQ620" i="14"/>
  <c r="AQ621" i="14"/>
  <c r="AQ622" i="14"/>
  <c r="AQ623" i="14"/>
  <c r="AQ624" i="14"/>
  <c r="AQ625" i="14"/>
  <c r="AQ626" i="14"/>
  <c r="AQ627" i="14"/>
  <c r="AQ628" i="14"/>
  <c r="AQ629" i="14"/>
  <c r="AQ630" i="14"/>
  <c r="AQ631" i="14"/>
  <c r="AQ632" i="14"/>
  <c r="AQ633" i="14"/>
  <c r="AQ634" i="14"/>
  <c r="AQ635" i="14"/>
  <c r="AQ636" i="14"/>
  <c r="AQ637" i="14"/>
  <c r="AQ638" i="14"/>
  <c r="AQ639" i="14"/>
  <c r="AQ640" i="14"/>
  <c r="AQ641" i="14"/>
  <c r="AQ642" i="14"/>
  <c r="AQ643" i="14"/>
  <c r="AQ644" i="14"/>
  <c r="AQ645" i="14"/>
  <c r="AQ646" i="14"/>
  <c r="AQ647" i="14"/>
  <c r="AQ648" i="14"/>
  <c r="AQ649" i="14"/>
  <c r="AQ650" i="14"/>
  <c r="AQ651" i="14"/>
  <c r="AQ652" i="14"/>
  <c r="AQ653" i="14"/>
  <c r="AQ654" i="14"/>
  <c r="AQ655" i="14"/>
  <c r="AQ656" i="14"/>
  <c r="AQ657" i="14"/>
  <c r="AQ658" i="14"/>
  <c r="AQ659" i="14"/>
  <c r="AQ660" i="14"/>
  <c r="AQ661" i="14"/>
  <c r="AQ662" i="14"/>
  <c r="AQ663" i="14"/>
  <c r="AQ664" i="14"/>
  <c r="AQ665" i="14"/>
  <c r="AQ666" i="14"/>
  <c r="AQ667" i="14"/>
  <c r="AQ668" i="14"/>
  <c r="AQ669" i="14"/>
  <c r="AQ670" i="14"/>
  <c r="AQ671" i="14"/>
  <c r="AQ672" i="14"/>
  <c r="AQ673" i="14"/>
  <c r="AQ674" i="14"/>
  <c r="AQ675" i="14"/>
  <c r="AQ676" i="14"/>
  <c r="AQ677" i="14"/>
  <c r="AQ678" i="14"/>
  <c r="AQ679" i="14"/>
  <c r="AQ680" i="14"/>
  <c r="AQ681" i="14"/>
  <c r="AQ682" i="14"/>
  <c r="AQ683" i="14"/>
  <c r="AQ684" i="14"/>
  <c r="AQ685" i="14"/>
  <c r="AQ686" i="14"/>
  <c r="AQ687" i="14"/>
  <c r="AQ688" i="14"/>
  <c r="AQ689" i="14"/>
  <c r="AQ690" i="14"/>
  <c r="AQ691" i="14"/>
  <c r="AQ692" i="14"/>
  <c r="AQ693" i="14"/>
  <c r="AQ694" i="14"/>
  <c r="AQ695" i="14"/>
  <c r="AQ696" i="14"/>
  <c r="AQ697" i="14"/>
  <c r="AQ698" i="14"/>
  <c r="AQ699" i="14"/>
  <c r="AQ700" i="14"/>
  <c r="AQ701" i="14"/>
  <c r="AQ702" i="14"/>
  <c r="AQ703" i="14"/>
  <c r="AQ704" i="14"/>
  <c r="AQ705" i="14"/>
  <c r="AQ706" i="14"/>
  <c r="AQ707" i="14"/>
  <c r="AQ708" i="14"/>
  <c r="AQ709" i="14"/>
  <c r="AQ710" i="14"/>
  <c r="AQ711" i="14"/>
  <c r="AQ712" i="14"/>
  <c r="AQ713" i="14"/>
  <c r="AQ714" i="14"/>
  <c r="AQ715" i="14"/>
  <c r="AQ716" i="14"/>
  <c r="AQ717" i="14"/>
  <c r="AQ718" i="14"/>
  <c r="AQ719" i="14"/>
  <c r="AQ720" i="14"/>
  <c r="AQ721" i="14"/>
  <c r="AQ722" i="14"/>
  <c r="AQ723" i="14"/>
  <c r="AQ724" i="14"/>
  <c r="AQ725" i="14"/>
  <c r="AQ726" i="14"/>
  <c r="AQ727" i="14"/>
  <c r="AQ728" i="14"/>
  <c r="AQ729" i="14"/>
  <c r="AQ730" i="14"/>
  <c r="AQ731" i="14"/>
  <c r="AQ732" i="14"/>
  <c r="AQ733" i="14"/>
  <c r="AQ734" i="14"/>
  <c r="AQ735" i="14"/>
  <c r="AQ736" i="14"/>
  <c r="AQ737" i="14"/>
  <c r="AQ738" i="14"/>
  <c r="AQ739" i="14"/>
  <c r="AQ740" i="14"/>
  <c r="AQ741" i="14"/>
  <c r="AQ742" i="14"/>
  <c r="AQ743" i="14"/>
  <c r="AQ744" i="14"/>
  <c r="AQ745" i="14"/>
  <c r="AQ746" i="14"/>
  <c r="AQ747" i="14"/>
  <c r="AQ748" i="14"/>
  <c r="AQ749" i="14"/>
  <c r="AQ750" i="14"/>
  <c r="AQ751" i="14"/>
  <c r="AQ752" i="14"/>
  <c r="AQ753" i="14"/>
  <c r="AQ754" i="14"/>
  <c r="AQ755" i="14"/>
  <c r="AQ756" i="14"/>
  <c r="AQ757" i="14"/>
  <c r="AQ758" i="14"/>
  <c r="AQ759" i="14"/>
  <c r="AQ760" i="14"/>
  <c r="AQ761" i="14"/>
  <c r="AQ762" i="14"/>
  <c r="AQ763" i="14"/>
  <c r="AQ764" i="14"/>
  <c r="AQ765" i="14"/>
  <c r="AQ766" i="14"/>
  <c r="AQ767" i="14"/>
  <c r="AQ768" i="14"/>
  <c r="AQ769" i="14"/>
  <c r="AQ770" i="14"/>
  <c r="AQ771" i="14"/>
  <c r="AQ772" i="14"/>
  <c r="AQ773" i="14"/>
  <c r="AQ774" i="14"/>
  <c r="AQ775" i="14"/>
  <c r="AQ776" i="14"/>
  <c r="AQ777" i="14"/>
  <c r="AQ778" i="14"/>
  <c r="AQ779" i="14"/>
  <c r="AQ780" i="14"/>
  <c r="AQ781" i="14"/>
  <c r="AQ782" i="14"/>
  <c r="AQ783" i="14"/>
  <c r="AQ784" i="14"/>
  <c r="AQ785" i="14"/>
  <c r="AQ786" i="14"/>
  <c r="AQ787" i="14"/>
  <c r="AQ788" i="14"/>
  <c r="AQ789" i="14"/>
  <c r="AQ790" i="14"/>
  <c r="AQ791" i="14"/>
  <c r="AQ792" i="14"/>
  <c r="AQ793" i="14"/>
  <c r="AQ794" i="14"/>
  <c r="AQ795" i="14"/>
  <c r="AQ796" i="14"/>
  <c r="AQ797" i="14"/>
  <c r="AQ798" i="14"/>
  <c r="AQ799" i="14"/>
  <c r="AQ800" i="14"/>
  <c r="AQ801" i="14"/>
  <c r="AQ802" i="14"/>
  <c r="AQ803" i="14"/>
  <c r="AQ804" i="14"/>
  <c r="AQ805" i="14"/>
  <c r="AQ806" i="14"/>
  <c r="AQ807" i="14"/>
  <c r="AQ808" i="14"/>
  <c r="AQ809" i="14"/>
  <c r="AQ810" i="14"/>
  <c r="AQ811" i="14"/>
  <c r="AQ812" i="14"/>
  <c r="AQ813" i="14"/>
  <c r="AQ814" i="14"/>
  <c r="AQ815" i="14"/>
  <c r="AQ816" i="14"/>
  <c r="AQ817" i="14"/>
  <c r="AQ818" i="14"/>
  <c r="AQ819" i="14"/>
  <c r="AQ820" i="14"/>
  <c r="AQ821" i="14"/>
  <c r="AQ822" i="14"/>
  <c r="AQ823" i="14"/>
  <c r="AQ824" i="14"/>
  <c r="AQ825" i="14"/>
  <c r="AQ826" i="14"/>
  <c r="AQ827" i="14"/>
  <c r="AQ828" i="14"/>
  <c r="AQ829" i="14"/>
  <c r="AQ830" i="14"/>
  <c r="AQ831" i="14"/>
  <c r="AQ832" i="14"/>
  <c r="AQ833" i="14"/>
  <c r="AQ834" i="14"/>
  <c r="AQ835" i="14"/>
  <c r="AQ836" i="14"/>
  <c r="AQ837" i="14"/>
  <c r="AQ838" i="14"/>
  <c r="AQ839" i="14"/>
  <c r="AQ840" i="14"/>
  <c r="AQ841" i="14"/>
  <c r="AQ842" i="14"/>
  <c r="AQ843" i="14"/>
  <c r="AQ844" i="14"/>
  <c r="AQ845" i="14"/>
  <c r="AQ846" i="14"/>
  <c r="AQ847" i="14"/>
  <c r="AQ848" i="14"/>
  <c r="AQ849" i="14"/>
  <c r="AQ850" i="14"/>
  <c r="AQ851" i="14"/>
  <c r="AQ852" i="14"/>
  <c r="AQ853" i="14"/>
  <c r="AQ854" i="14"/>
  <c r="AQ855" i="14"/>
  <c r="AQ856" i="14"/>
  <c r="AQ857" i="14"/>
  <c r="AQ858" i="14"/>
  <c r="AQ859" i="14"/>
  <c r="AQ860" i="14"/>
  <c r="AQ861" i="14"/>
  <c r="AQ862" i="14"/>
  <c r="AQ863" i="14"/>
  <c r="AQ864" i="14"/>
  <c r="AQ865" i="14"/>
  <c r="AQ866" i="14"/>
  <c r="AQ867" i="14"/>
  <c r="AQ868" i="14"/>
  <c r="AQ869" i="14"/>
  <c r="AQ870" i="14"/>
  <c r="AQ871" i="14"/>
  <c r="AQ872" i="14"/>
  <c r="AQ873" i="14"/>
  <c r="AQ874" i="14"/>
  <c r="AQ875" i="14"/>
  <c r="AQ876" i="14"/>
  <c r="AQ877" i="14"/>
  <c r="AQ878" i="14"/>
  <c r="AQ879" i="14"/>
  <c r="AQ880" i="14"/>
  <c r="AQ881" i="14"/>
  <c r="AQ882" i="14"/>
  <c r="AQ883" i="14"/>
  <c r="AQ884" i="14"/>
  <c r="AQ885" i="14"/>
  <c r="AQ886" i="14"/>
  <c r="AQ887" i="14"/>
  <c r="AQ888" i="14"/>
  <c r="AQ889" i="14"/>
  <c r="AQ890" i="14"/>
  <c r="AQ891" i="14"/>
  <c r="AQ892" i="14"/>
  <c r="AQ893" i="14"/>
  <c r="AQ894" i="14"/>
  <c r="AQ895" i="14"/>
  <c r="AQ896" i="14"/>
  <c r="AQ897" i="14"/>
  <c r="AQ898" i="14"/>
  <c r="AQ899" i="14"/>
  <c r="AQ900" i="14"/>
  <c r="AQ901" i="14"/>
  <c r="AQ902" i="14"/>
  <c r="AQ903" i="14"/>
  <c r="AQ904" i="14"/>
  <c r="AQ905" i="14"/>
  <c r="AQ906" i="14"/>
  <c r="AQ907" i="14"/>
  <c r="AQ908" i="14"/>
  <c r="AQ909" i="14"/>
  <c r="AQ910" i="14"/>
  <c r="AQ911" i="14"/>
  <c r="AQ912" i="14"/>
  <c r="AQ913" i="14"/>
  <c r="AQ914" i="14"/>
  <c r="AQ915" i="14"/>
  <c r="AQ916" i="14"/>
  <c r="AQ917" i="14"/>
  <c r="AQ918" i="14"/>
  <c r="AQ919" i="14"/>
  <c r="AQ920" i="14"/>
  <c r="AQ921" i="14"/>
  <c r="AQ922" i="14"/>
  <c r="AQ923" i="14"/>
  <c r="AQ924" i="14"/>
  <c r="AQ925" i="14"/>
  <c r="AQ926" i="14"/>
  <c r="AQ927" i="14"/>
  <c r="AQ928" i="14"/>
  <c r="AQ929" i="14"/>
  <c r="AQ930" i="14"/>
  <c r="AQ931" i="14"/>
  <c r="AQ932" i="14"/>
  <c r="AQ933" i="14"/>
  <c r="AQ934" i="14"/>
  <c r="AQ935" i="14"/>
  <c r="AQ936" i="14"/>
  <c r="AQ937" i="14"/>
  <c r="AQ938" i="14"/>
  <c r="AQ939" i="14"/>
  <c r="AQ940" i="14"/>
  <c r="AQ941" i="14"/>
  <c r="AQ942" i="14"/>
  <c r="AQ943" i="14"/>
  <c r="AQ944" i="14"/>
  <c r="AQ945" i="14"/>
  <c r="AQ946" i="14"/>
  <c r="AQ947" i="14"/>
  <c r="AQ948" i="14"/>
  <c r="AQ949" i="14"/>
  <c r="AQ950" i="14"/>
  <c r="AQ951" i="14"/>
  <c r="AQ952" i="14"/>
  <c r="AQ953" i="14"/>
  <c r="AQ954" i="14"/>
  <c r="AQ955" i="14"/>
  <c r="AQ956" i="14"/>
  <c r="AQ957" i="14"/>
  <c r="AQ958" i="14"/>
  <c r="AQ959" i="14"/>
  <c r="AQ960" i="14"/>
  <c r="AQ961" i="14"/>
  <c r="AQ962" i="14"/>
  <c r="AQ963" i="14"/>
  <c r="AQ964" i="14"/>
  <c r="AQ965" i="14"/>
  <c r="AQ966" i="14"/>
  <c r="AQ967" i="14"/>
  <c r="AQ968" i="14"/>
  <c r="AQ969" i="14"/>
  <c r="AQ970" i="14"/>
  <c r="AQ971" i="14"/>
  <c r="AQ972" i="14"/>
  <c r="AQ973" i="14"/>
  <c r="AQ974" i="14"/>
  <c r="AQ975" i="14"/>
  <c r="AQ976" i="14"/>
  <c r="AQ977" i="14"/>
  <c r="AQ978" i="14"/>
  <c r="AQ979" i="14"/>
  <c r="AQ980" i="14"/>
  <c r="AQ981" i="14"/>
  <c r="AQ982" i="14"/>
  <c r="AQ983" i="14"/>
  <c r="AQ984" i="14"/>
  <c r="AQ985" i="14"/>
  <c r="AQ986" i="14"/>
  <c r="AQ987" i="14"/>
  <c r="AQ988" i="14"/>
  <c r="AQ989" i="14"/>
  <c r="AQ990" i="14"/>
  <c r="AQ991" i="14"/>
  <c r="AQ992" i="14"/>
  <c r="AQ993" i="14"/>
  <c r="AQ994" i="14"/>
  <c r="AQ995" i="14"/>
  <c r="AQ996" i="14"/>
  <c r="AQ997" i="14"/>
  <c r="AQ998" i="14"/>
  <c r="AQ999" i="14"/>
  <c r="AQ1000" i="14"/>
  <c r="AQ1001" i="14"/>
  <c r="AQ1002" i="14"/>
  <c r="AQ1003" i="14"/>
  <c r="AQ1004" i="14"/>
  <c r="AQ1005" i="14"/>
  <c r="AQ1006" i="14"/>
  <c r="AQ1007" i="14"/>
  <c r="AQ1008" i="14"/>
  <c r="AQ1009" i="14"/>
  <c r="AQ1010" i="14"/>
  <c r="AQ1011" i="14"/>
  <c r="AQ1012" i="14"/>
  <c r="AQ1013" i="14"/>
  <c r="AQ1014" i="14"/>
  <c r="AQ1015" i="14"/>
  <c r="AQ1016" i="14"/>
  <c r="AQ1017" i="14"/>
  <c r="AQ1018" i="14"/>
  <c r="AQ1019" i="14"/>
  <c r="AQ1020" i="14"/>
  <c r="AQ1021" i="14"/>
  <c r="J9" i="13"/>
  <c r="AW14" i="2"/>
  <c r="AY13" i="2"/>
  <c r="AM7" i="2" l="1"/>
  <c r="AM8" i="2"/>
  <c r="AM9" i="2"/>
  <c r="AM10" i="2"/>
  <c r="AM11" i="2"/>
  <c r="AM12" i="2"/>
  <c r="AM13" i="2"/>
  <c r="AM14" i="2"/>
  <c r="AM15" i="2"/>
  <c r="AM16" i="2"/>
  <c r="AM17" i="2"/>
  <c r="AM18" i="2"/>
  <c r="AM19" i="2"/>
  <c r="AM20" i="2"/>
  <c r="AM21" i="2"/>
  <c r="AM22" i="2"/>
  <c r="AM23" i="2"/>
  <c r="AM24" i="2"/>
  <c r="AB14" i="14" l="1"/>
  <c r="N233" i="2" l="1"/>
  <c r="N215" i="2"/>
  <c r="N197" i="2"/>
  <c r="N179" i="2"/>
  <c r="N161" i="2"/>
  <c r="N143" i="2"/>
  <c r="N125" i="2"/>
  <c r="N107" i="2"/>
  <c r="N89" i="2"/>
  <c r="N71" i="2"/>
  <c r="N53" i="2"/>
  <c r="F107" i="2"/>
  <c r="F89" i="2"/>
  <c r="F71" i="2"/>
  <c r="F53" i="2"/>
  <c r="N36" i="2"/>
  <c r="F36" i="2"/>
  <c r="A2" i="15" l="1"/>
  <c r="L13" i="9" l="1"/>
  <c r="AT23" i="14" l="1"/>
  <c r="AT25" i="14"/>
  <c r="AT26" i="14"/>
  <c r="AT27" i="14"/>
  <c r="AT28" i="14"/>
  <c r="AT29" i="14"/>
  <c r="AT30" i="14"/>
  <c r="AT31" i="14"/>
  <c r="AT32" i="14"/>
  <c r="AT33" i="14"/>
  <c r="AT34" i="14"/>
  <c r="AT35" i="14"/>
  <c r="AT36" i="14"/>
  <c r="AT37" i="14"/>
  <c r="AT38" i="14"/>
  <c r="AT39" i="14"/>
  <c r="AT40" i="14"/>
  <c r="AT41" i="14"/>
  <c r="AT42" i="14"/>
  <c r="AT43" i="14"/>
  <c r="AT44" i="14"/>
  <c r="AT45" i="14"/>
  <c r="AT46" i="14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AT78" i="14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AT94" i="14"/>
  <c r="AT95" i="14"/>
  <c r="AT96" i="14"/>
  <c r="AT97" i="14"/>
  <c r="AT98" i="14"/>
  <c r="AT99" i="14"/>
  <c r="AT100" i="14"/>
  <c r="AT101" i="14"/>
  <c r="AT102" i="14"/>
  <c r="AT103" i="14"/>
  <c r="AT104" i="14"/>
  <c r="AT105" i="14"/>
  <c r="AT106" i="14"/>
  <c r="AT107" i="14"/>
  <c r="AT108" i="14"/>
  <c r="AT109" i="14"/>
  <c r="AT110" i="14"/>
  <c r="AT111" i="14"/>
  <c r="AT112" i="14"/>
  <c r="AT113" i="14"/>
  <c r="AT114" i="14"/>
  <c r="AT115" i="14"/>
  <c r="AT116" i="14"/>
  <c r="AT117" i="14"/>
  <c r="AT118" i="14"/>
  <c r="AT119" i="14"/>
  <c r="AT120" i="14"/>
  <c r="AT121" i="14"/>
  <c r="AT122" i="14"/>
  <c r="AT123" i="14"/>
  <c r="AT124" i="14"/>
  <c r="AT125" i="14"/>
  <c r="AT126" i="14"/>
  <c r="AT127" i="14"/>
  <c r="AT128" i="14"/>
  <c r="AT129" i="14"/>
  <c r="AT130" i="14"/>
  <c r="AT131" i="14"/>
  <c r="AT132" i="14"/>
  <c r="AT133" i="14"/>
  <c r="AT134" i="14"/>
  <c r="AT135" i="14"/>
  <c r="AT136" i="14"/>
  <c r="AT137" i="14"/>
  <c r="AT138" i="14"/>
  <c r="AT139" i="14"/>
  <c r="AT140" i="14"/>
  <c r="AT141" i="14"/>
  <c r="AT142" i="14"/>
  <c r="AT143" i="14"/>
  <c r="AT144" i="14"/>
  <c r="AT145" i="14"/>
  <c r="AT146" i="14"/>
  <c r="AT147" i="14"/>
  <c r="AT148" i="14"/>
  <c r="AT149" i="14"/>
  <c r="AT150" i="14"/>
  <c r="AT151" i="14"/>
  <c r="AT152" i="14"/>
  <c r="AT153" i="14"/>
  <c r="AT154" i="14"/>
  <c r="AT155" i="14"/>
  <c r="AT156" i="14"/>
  <c r="AT157" i="14"/>
  <c r="AT158" i="14"/>
  <c r="AT159" i="14"/>
  <c r="AT160" i="14"/>
  <c r="AT161" i="14"/>
  <c r="AT162" i="14"/>
  <c r="AT163" i="14"/>
  <c r="AT164" i="14"/>
  <c r="AT165" i="14"/>
  <c r="AT166" i="14"/>
  <c r="AT167" i="14"/>
  <c r="AT168" i="14"/>
  <c r="AT169" i="14"/>
  <c r="AT170" i="14"/>
  <c r="AT171" i="14"/>
  <c r="AT172" i="14"/>
  <c r="AT173" i="14"/>
  <c r="AT174" i="14"/>
  <c r="AT175" i="14"/>
  <c r="AT176" i="14"/>
  <c r="AT177" i="14"/>
  <c r="AT178" i="14"/>
  <c r="AT179" i="14"/>
  <c r="AT180" i="14"/>
  <c r="AT181" i="14"/>
  <c r="AT182" i="14"/>
  <c r="AT183" i="14"/>
  <c r="AT184" i="14"/>
  <c r="AT185" i="14"/>
  <c r="AT186" i="14"/>
  <c r="AT187" i="14"/>
  <c r="AT188" i="14"/>
  <c r="AT189" i="14"/>
  <c r="AT190" i="14"/>
  <c r="AT191" i="14"/>
  <c r="AT192" i="14"/>
  <c r="AT193" i="14"/>
  <c r="AT194" i="14"/>
  <c r="AT195" i="14"/>
  <c r="AT196" i="14"/>
  <c r="AT197" i="14"/>
  <c r="AT198" i="14"/>
  <c r="AT199" i="14"/>
  <c r="AT200" i="14"/>
  <c r="AT201" i="14"/>
  <c r="AT202" i="14"/>
  <c r="AT203" i="14"/>
  <c r="AT204" i="14"/>
  <c r="AT205" i="14"/>
  <c r="AT206" i="14"/>
  <c r="AT207" i="14"/>
  <c r="AT208" i="14"/>
  <c r="AT209" i="14"/>
  <c r="AT210" i="14"/>
  <c r="AT211" i="14"/>
  <c r="AT212" i="14"/>
  <c r="AT213" i="14"/>
  <c r="AT214" i="14"/>
  <c r="AT215" i="14"/>
  <c r="AT216" i="14"/>
  <c r="AT217" i="14"/>
  <c r="AT218" i="14"/>
  <c r="AT219" i="14"/>
  <c r="AT220" i="14"/>
  <c r="AT221" i="14"/>
  <c r="AT222" i="14"/>
  <c r="AT223" i="14"/>
  <c r="AT224" i="14"/>
  <c r="AT225" i="14"/>
  <c r="AT226" i="14"/>
  <c r="AT227" i="14"/>
  <c r="AT228" i="14"/>
  <c r="AT229" i="14"/>
  <c r="AT230" i="14"/>
  <c r="AT231" i="14"/>
  <c r="AT232" i="14"/>
  <c r="AT233" i="14"/>
  <c r="AT234" i="14"/>
  <c r="AT235" i="14"/>
  <c r="AT236" i="14"/>
  <c r="AT237" i="14"/>
  <c r="AT238" i="14"/>
  <c r="AT239" i="14"/>
  <c r="AT240" i="14"/>
  <c r="AT241" i="14"/>
  <c r="AT242" i="14"/>
  <c r="AT243" i="14"/>
  <c r="AT244" i="14"/>
  <c r="AT245" i="14"/>
  <c r="AT246" i="14"/>
  <c r="AT247" i="14"/>
  <c r="AT248" i="14"/>
  <c r="AT249" i="14"/>
  <c r="AT250" i="14"/>
  <c r="AT251" i="14"/>
  <c r="AT252" i="14"/>
  <c r="AT253" i="14"/>
  <c r="AT254" i="14"/>
  <c r="AT255" i="14"/>
  <c r="AT256" i="14"/>
  <c r="AT257" i="14"/>
  <c r="AT258" i="14"/>
  <c r="AT259" i="14"/>
  <c r="AT260" i="14"/>
  <c r="AT261" i="14"/>
  <c r="AT262" i="14"/>
  <c r="AT263" i="14"/>
  <c r="AT264" i="14"/>
  <c r="AT265" i="14"/>
  <c r="AT266" i="14"/>
  <c r="AT267" i="14"/>
  <c r="AT268" i="14"/>
  <c r="AT269" i="14"/>
  <c r="AT270" i="14"/>
  <c r="AT271" i="14"/>
  <c r="AT272" i="14"/>
  <c r="AT273" i="14"/>
  <c r="AT274" i="14"/>
  <c r="AT275" i="14"/>
  <c r="AT276" i="14"/>
  <c r="AT277" i="14"/>
  <c r="AT278" i="14"/>
  <c r="AT279" i="14"/>
  <c r="AT280" i="14"/>
  <c r="AT281" i="14"/>
  <c r="AT282" i="14"/>
  <c r="AT283" i="14"/>
  <c r="AT284" i="14"/>
  <c r="AT285" i="14"/>
  <c r="AT286" i="14"/>
  <c r="AT287" i="14"/>
  <c r="AT288" i="14"/>
  <c r="AT289" i="14"/>
  <c r="AT290" i="14"/>
  <c r="AT291" i="14"/>
  <c r="AT292" i="14"/>
  <c r="AT293" i="14"/>
  <c r="AT294" i="14"/>
  <c r="AT295" i="14"/>
  <c r="AT296" i="14"/>
  <c r="AT297" i="14"/>
  <c r="AT298" i="14"/>
  <c r="AT299" i="14"/>
  <c r="AT300" i="14"/>
  <c r="AT301" i="14"/>
  <c r="AT302" i="14"/>
  <c r="AT303" i="14"/>
  <c r="AT304" i="14"/>
  <c r="AT305" i="14"/>
  <c r="AT306" i="14"/>
  <c r="AT307" i="14"/>
  <c r="AT308" i="14"/>
  <c r="AT309" i="14"/>
  <c r="AT310" i="14"/>
  <c r="AT311" i="14"/>
  <c r="AT312" i="14"/>
  <c r="AT313" i="14"/>
  <c r="AT314" i="14"/>
  <c r="AT315" i="14"/>
  <c r="AT316" i="14"/>
  <c r="AT317" i="14"/>
  <c r="AT318" i="14"/>
  <c r="AT319" i="14"/>
  <c r="AT320" i="14"/>
  <c r="AT321" i="14"/>
  <c r="AT322" i="14"/>
  <c r="AT323" i="14"/>
  <c r="AT324" i="14"/>
  <c r="AT325" i="14"/>
  <c r="AT326" i="14"/>
  <c r="AT327" i="14"/>
  <c r="AT328" i="14"/>
  <c r="AT329" i="14"/>
  <c r="AT330" i="14"/>
  <c r="AT331" i="14"/>
  <c r="AT332" i="14"/>
  <c r="AT333" i="14"/>
  <c r="AT334" i="14"/>
  <c r="AT335" i="14"/>
  <c r="AT336" i="14"/>
  <c r="AT337" i="14"/>
  <c r="AT338" i="14"/>
  <c r="AT339" i="14"/>
  <c r="AT340" i="14"/>
  <c r="AT341" i="14"/>
  <c r="AT342" i="14"/>
  <c r="AT343" i="14"/>
  <c r="AT344" i="14"/>
  <c r="AT345" i="14"/>
  <c r="AT346" i="14"/>
  <c r="AT347" i="14"/>
  <c r="AT348" i="14"/>
  <c r="AT349" i="14"/>
  <c r="AT350" i="14"/>
  <c r="AT351" i="14"/>
  <c r="AT352" i="14"/>
  <c r="AT353" i="14"/>
  <c r="AT354" i="14"/>
  <c r="AT355" i="14"/>
  <c r="AT356" i="14"/>
  <c r="AT357" i="14"/>
  <c r="AT358" i="14"/>
  <c r="AT359" i="14"/>
  <c r="AT360" i="14"/>
  <c r="AT361" i="14"/>
  <c r="AT362" i="14"/>
  <c r="AT363" i="14"/>
  <c r="AT364" i="14"/>
  <c r="AT365" i="14"/>
  <c r="AT366" i="14"/>
  <c r="AT367" i="14"/>
  <c r="AT368" i="14"/>
  <c r="AT369" i="14"/>
  <c r="AT370" i="14"/>
  <c r="AT371" i="14"/>
  <c r="AT372" i="14"/>
  <c r="AT373" i="14"/>
  <c r="AT374" i="14"/>
  <c r="AT375" i="14"/>
  <c r="AT376" i="14"/>
  <c r="AT377" i="14"/>
  <c r="AT378" i="14"/>
  <c r="AT379" i="14"/>
  <c r="AT380" i="14"/>
  <c r="AT381" i="14"/>
  <c r="AT382" i="14"/>
  <c r="AT383" i="14"/>
  <c r="AT384" i="14"/>
  <c r="AT385" i="14"/>
  <c r="AT386" i="14"/>
  <c r="AT387" i="14"/>
  <c r="AT388" i="14"/>
  <c r="AT389" i="14"/>
  <c r="AT390" i="14"/>
  <c r="AT391" i="14"/>
  <c r="AT392" i="14"/>
  <c r="AT393" i="14"/>
  <c r="AT394" i="14"/>
  <c r="AT395" i="14"/>
  <c r="AT396" i="14"/>
  <c r="AT397" i="14"/>
  <c r="AT398" i="14"/>
  <c r="AT399" i="14"/>
  <c r="AT400" i="14"/>
  <c r="AT401" i="14"/>
  <c r="AT402" i="14"/>
  <c r="AT403" i="14"/>
  <c r="AT404" i="14"/>
  <c r="AT405" i="14"/>
  <c r="AT406" i="14"/>
  <c r="AT407" i="14"/>
  <c r="AT408" i="14"/>
  <c r="AT409" i="14"/>
  <c r="AT410" i="14"/>
  <c r="AT411" i="14"/>
  <c r="AT412" i="14"/>
  <c r="AT413" i="14"/>
  <c r="AT414" i="14"/>
  <c r="AT415" i="14"/>
  <c r="AT416" i="14"/>
  <c r="AT417" i="14"/>
  <c r="AT418" i="14"/>
  <c r="AT419" i="14"/>
  <c r="AT420" i="14"/>
  <c r="AT421" i="14"/>
  <c r="AT422" i="14"/>
  <c r="AT423" i="14"/>
  <c r="AT424" i="14"/>
  <c r="AT425" i="14"/>
  <c r="AT426" i="14"/>
  <c r="AT427" i="14"/>
  <c r="AT428" i="14"/>
  <c r="AT429" i="14"/>
  <c r="AT430" i="14"/>
  <c r="AT431" i="14"/>
  <c r="AT432" i="14"/>
  <c r="AT433" i="14"/>
  <c r="AT434" i="14"/>
  <c r="AT435" i="14"/>
  <c r="AT436" i="14"/>
  <c r="AT437" i="14"/>
  <c r="AT438" i="14"/>
  <c r="AT439" i="14"/>
  <c r="AT440" i="14"/>
  <c r="AT441" i="14"/>
  <c r="AT442" i="14"/>
  <c r="AT443" i="14"/>
  <c r="AT444" i="14"/>
  <c r="AT445" i="14"/>
  <c r="AT446" i="14"/>
  <c r="AT447" i="14"/>
  <c r="AT448" i="14"/>
  <c r="AT449" i="14"/>
  <c r="AT450" i="14"/>
  <c r="AT451" i="14"/>
  <c r="AT452" i="14"/>
  <c r="AT453" i="14"/>
  <c r="AT454" i="14"/>
  <c r="AT455" i="14"/>
  <c r="AT456" i="14"/>
  <c r="AT457" i="14"/>
  <c r="AT458" i="14"/>
  <c r="AT459" i="14"/>
  <c r="AT460" i="14"/>
  <c r="AT461" i="14"/>
  <c r="AT462" i="14"/>
  <c r="AT463" i="14"/>
  <c r="AT464" i="14"/>
  <c r="AT465" i="14"/>
  <c r="AT466" i="14"/>
  <c r="AT467" i="14"/>
  <c r="AT468" i="14"/>
  <c r="AT469" i="14"/>
  <c r="AT470" i="14"/>
  <c r="AT471" i="14"/>
  <c r="AT472" i="14"/>
  <c r="AT473" i="14"/>
  <c r="AT474" i="14"/>
  <c r="AT475" i="14"/>
  <c r="AT476" i="14"/>
  <c r="AT477" i="14"/>
  <c r="AT478" i="14"/>
  <c r="AT479" i="14"/>
  <c r="AT480" i="14"/>
  <c r="AT481" i="14"/>
  <c r="AT482" i="14"/>
  <c r="AT483" i="14"/>
  <c r="AT484" i="14"/>
  <c r="AT485" i="14"/>
  <c r="AT486" i="14"/>
  <c r="AT487" i="14"/>
  <c r="AT488" i="14"/>
  <c r="AT489" i="14"/>
  <c r="AT490" i="14"/>
  <c r="AT491" i="14"/>
  <c r="AT492" i="14"/>
  <c r="AT493" i="14"/>
  <c r="AT494" i="14"/>
  <c r="AT495" i="14"/>
  <c r="AT496" i="14"/>
  <c r="AT497" i="14"/>
  <c r="AT498" i="14"/>
  <c r="AT499" i="14"/>
  <c r="AT500" i="14"/>
  <c r="AT501" i="14"/>
  <c r="AT502" i="14"/>
  <c r="AT503" i="14"/>
  <c r="AT504" i="14"/>
  <c r="AT505" i="14"/>
  <c r="AT506" i="14"/>
  <c r="AT507" i="14"/>
  <c r="AT508" i="14"/>
  <c r="AT509" i="14"/>
  <c r="AT510" i="14"/>
  <c r="AT511" i="14"/>
  <c r="AT512" i="14"/>
  <c r="AT513" i="14"/>
  <c r="AT514" i="14"/>
  <c r="AT515" i="14"/>
  <c r="AT516" i="14"/>
  <c r="AT517" i="14"/>
  <c r="AT518" i="14"/>
  <c r="AT519" i="14"/>
  <c r="AT520" i="14"/>
  <c r="AT521" i="14"/>
  <c r="AT522" i="14"/>
  <c r="AT523" i="14"/>
  <c r="AT524" i="14"/>
  <c r="AT525" i="14"/>
  <c r="AT526" i="14"/>
  <c r="AT527" i="14"/>
  <c r="AT528" i="14"/>
  <c r="AT529" i="14"/>
  <c r="AT530" i="14"/>
  <c r="AT531" i="14"/>
  <c r="AT532" i="14"/>
  <c r="AT533" i="14"/>
  <c r="AT534" i="14"/>
  <c r="AT535" i="14"/>
  <c r="AT536" i="14"/>
  <c r="AT537" i="14"/>
  <c r="AT538" i="14"/>
  <c r="AT539" i="14"/>
  <c r="AT540" i="14"/>
  <c r="AT541" i="14"/>
  <c r="AT542" i="14"/>
  <c r="AT543" i="14"/>
  <c r="AT544" i="14"/>
  <c r="AT545" i="14"/>
  <c r="AT546" i="14"/>
  <c r="AT547" i="14"/>
  <c r="AT548" i="14"/>
  <c r="AT549" i="14"/>
  <c r="AT550" i="14"/>
  <c r="AT551" i="14"/>
  <c r="AT552" i="14"/>
  <c r="AT553" i="14"/>
  <c r="AT554" i="14"/>
  <c r="AT555" i="14"/>
  <c r="AT556" i="14"/>
  <c r="AT557" i="14"/>
  <c r="AT558" i="14"/>
  <c r="AT559" i="14"/>
  <c r="AT560" i="14"/>
  <c r="AT561" i="14"/>
  <c r="AT562" i="14"/>
  <c r="AT563" i="14"/>
  <c r="AT564" i="14"/>
  <c r="AT565" i="14"/>
  <c r="AT566" i="14"/>
  <c r="AT567" i="14"/>
  <c r="AT568" i="14"/>
  <c r="AT569" i="14"/>
  <c r="AT570" i="14"/>
  <c r="AT571" i="14"/>
  <c r="AT572" i="14"/>
  <c r="AT573" i="14"/>
  <c r="AT574" i="14"/>
  <c r="AT575" i="14"/>
  <c r="AT576" i="14"/>
  <c r="AT577" i="14"/>
  <c r="AT578" i="14"/>
  <c r="AT579" i="14"/>
  <c r="AT580" i="14"/>
  <c r="AT581" i="14"/>
  <c r="AT582" i="14"/>
  <c r="AT583" i="14"/>
  <c r="AT584" i="14"/>
  <c r="AT585" i="14"/>
  <c r="AT586" i="14"/>
  <c r="AT587" i="14"/>
  <c r="AT588" i="14"/>
  <c r="AT589" i="14"/>
  <c r="AT590" i="14"/>
  <c r="AT591" i="14"/>
  <c r="AT592" i="14"/>
  <c r="AT593" i="14"/>
  <c r="AT594" i="14"/>
  <c r="AT595" i="14"/>
  <c r="AT596" i="14"/>
  <c r="AT597" i="14"/>
  <c r="AT598" i="14"/>
  <c r="AT599" i="14"/>
  <c r="AT600" i="14"/>
  <c r="AT601" i="14"/>
  <c r="AT602" i="14"/>
  <c r="AT603" i="14"/>
  <c r="AT604" i="14"/>
  <c r="AT605" i="14"/>
  <c r="AT606" i="14"/>
  <c r="AT607" i="14"/>
  <c r="AT608" i="14"/>
  <c r="AT609" i="14"/>
  <c r="AT610" i="14"/>
  <c r="AT611" i="14"/>
  <c r="AT612" i="14"/>
  <c r="AT613" i="14"/>
  <c r="AT614" i="14"/>
  <c r="AT615" i="14"/>
  <c r="AT616" i="14"/>
  <c r="AT617" i="14"/>
  <c r="AT618" i="14"/>
  <c r="AT619" i="14"/>
  <c r="AT620" i="14"/>
  <c r="AT621" i="14"/>
  <c r="AT622" i="14"/>
  <c r="AT623" i="14"/>
  <c r="AT624" i="14"/>
  <c r="AT625" i="14"/>
  <c r="AT626" i="14"/>
  <c r="AT627" i="14"/>
  <c r="AT628" i="14"/>
  <c r="AT629" i="14"/>
  <c r="AT630" i="14"/>
  <c r="AT631" i="14"/>
  <c r="AT632" i="14"/>
  <c r="AT633" i="14"/>
  <c r="AT634" i="14"/>
  <c r="AT635" i="14"/>
  <c r="AT636" i="14"/>
  <c r="AT637" i="14"/>
  <c r="AT638" i="14"/>
  <c r="AT639" i="14"/>
  <c r="AT640" i="14"/>
  <c r="AT641" i="14"/>
  <c r="AT642" i="14"/>
  <c r="AT643" i="14"/>
  <c r="AT644" i="14"/>
  <c r="AT645" i="14"/>
  <c r="AT646" i="14"/>
  <c r="AT647" i="14"/>
  <c r="AT648" i="14"/>
  <c r="AT649" i="14"/>
  <c r="AT650" i="14"/>
  <c r="AT651" i="14"/>
  <c r="AT652" i="14"/>
  <c r="AT653" i="14"/>
  <c r="AT654" i="14"/>
  <c r="AT655" i="14"/>
  <c r="AT656" i="14"/>
  <c r="AT657" i="14"/>
  <c r="AT658" i="14"/>
  <c r="AT659" i="14"/>
  <c r="AT660" i="14"/>
  <c r="AT661" i="14"/>
  <c r="AT662" i="14"/>
  <c r="AT663" i="14"/>
  <c r="AT664" i="14"/>
  <c r="AT665" i="14"/>
  <c r="AT666" i="14"/>
  <c r="AT667" i="14"/>
  <c r="AT668" i="14"/>
  <c r="AT669" i="14"/>
  <c r="AT670" i="14"/>
  <c r="AT671" i="14"/>
  <c r="AT672" i="14"/>
  <c r="AT673" i="14"/>
  <c r="AT674" i="14"/>
  <c r="AT675" i="14"/>
  <c r="AT676" i="14"/>
  <c r="AT677" i="14"/>
  <c r="AT678" i="14"/>
  <c r="AT679" i="14"/>
  <c r="AT680" i="14"/>
  <c r="AT681" i="14"/>
  <c r="AT682" i="14"/>
  <c r="AT683" i="14"/>
  <c r="AT684" i="14"/>
  <c r="AT685" i="14"/>
  <c r="AT686" i="14"/>
  <c r="AT687" i="14"/>
  <c r="AT688" i="14"/>
  <c r="AT689" i="14"/>
  <c r="AT690" i="14"/>
  <c r="AT691" i="14"/>
  <c r="AT692" i="14"/>
  <c r="AT693" i="14"/>
  <c r="AT694" i="14"/>
  <c r="AT695" i="14"/>
  <c r="AT696" i="14"/>
  <c r="AT697" i="14"/>
  <c r="AT698" i="14"/>
  <c r="AT699" i="14"/>
  <c r="AT700" i="14"/>
  <c r="AT701" i="14"/>
  <c r="AT702" i="14"/>
  <c r="AT703" i="14"/>
  <c r="AT704" i="14"/>
  <c r="AT705" i="14"/>
  <c r="AT706" i="14"/>
  <c r="AT707" i="14"/>
  <c r="AT708" i="14"/>
  <c r="AT709" i="14"/>
  <c r="AT710" i="14"/>
  <c r="AT711" i="14"/>
  <c r="AT712" i="14"/>
  <c r="AT713" i="14"/>
  <c r="AT714" i="14"/>
  <c r="AT715" i="14"/>
  <c r="AT716" i="14"/>
  <c r="AT717" i="14"/>
  <c r="AT718" i="14"/>
  <c r="AT719" i="14"/>
  <c r="AT720" i="14"/>
  <c r="AT721" i="14"/>
  <c r="AT722" i="14"/>
  <c r="AT723" i="14"/>
  <c r="AT724" i="14"/>
  <c r="AT725" i="14"/>
  <c r="AT726" i="14"/>
  <c r="AT727" i="14"/>
  <c r="AT728" i="14"/>
  <c r="AT729" i="14"/>
  <c r="AT730" i="14"/>
  <c r="AT731" i="14"/>
  <c r="AT732" i="14"/>
  <c r="AT733" i="14"/>
  <c r="AT734" i="14"/>
  <c r="AT735" i="14"/>
  <c r="AT736" i="14"/>
  <c r="AT737" i="14"/>
  <c r="AT738" i="14"/>
  <c r="AT739" i="14"/>
  <c r="AT740" i="14"/>
  <c r="AT741" i="14"/>
  <c r="AT742" i="14"/>
  <c r="AT743" i="14"/>
  <c r="AT744" i="14"/>
  <c r="AT745" i="14"/>
  <c r="AT746" i="14"/>
  <c r="AT747" i="14"/>
  <c r="AT748" i="14"/>
  <c r="AT749" i="14"/>
  <c r="AT750" i="14"/>
  <c r="AT751" i="14"/>
  <c r="AT752" i="14"/>
  <c r="AT753" i="14"/>
  <c r="AT754" i="14"/>
  <c r="AT755" i="14"/>
  <c r="AT756" i="14"/>
  <c r="AT757" i="14"/>
  <c r="AT758" i="14"/>
  <c r="AT759" i="14"/>
  <c r="AT760" i="14"/>
  <c r="AT761" i="14"/>
  <c r="AT762" i="14"/>
  <c r="AT763" i="14"/>
  <c r="AT764" i="14"/>
  <c r="AT765" i="14"/>
  <c r="AT766" i="14"/>
  <c r="AT767" i="14"/>
  <c r="AT768" i="14"/>
  <c r="AT769" i="14"/>
  <c r="AT770" i="14"/>
  <c r="AT771" i="14"/>
  <c r="AT772" i="14"/>
  <c r="AT773" i="14"/>
  <c r="AT774" i="14"/>
  <c r="AT775" i="14"/>
  <c r="AT776" i="14"/>
  <c r="AT777" i="14"/>
  <c r="AT778" i="14"/>
  <c r="AT779" i="14"/>
  <c r="AT780" i="14"/>
  <c r="AT781" i="14"/>
  <c r="AT782" i="14"/>
  <c r="AT783" i="14"/>
  <c r="AT784" i="14"/>
  <c r="AT785" i="14"/>
  <c r="AT786" i="14"/>
  <c r="AT787" i="14"/>
  <c r="AT788" i="14"/>
  <c r="AT789" i="14"/>
  <c r="AT790" i="14"/>
  <c r="AT791" i="14"/>
  <c r="AT792" i="14"/>
  <c r="AT793" i="14"/>
  <c r="AT794" i="14"/>
  <c r="AT795" i="14"/>
  <c r="AT796" i="14"/>
  <c r="AT797" i="14"/>
  <c r="AT798" i="14"/>
  <c r="AT799" i="14"/>
  <c r="AT800" i="14"/>
  <c r="AT801" i="14"/>
  <c r="AT802" i="14"/>
  <c r="AT803" i="14"/>
  <c r="AT804" i="14"/>
  <c r="AT805" i="14"/>
  <c r="AT806" i="14"/>
  <c r="AT807" i="14"/>
  <c r="AT808" i="14"/>
  <c r="AT809" i="14"/>
  <c r="AT810" i="14"/>
  <c r="AT811" i="14"/>
  <c r="AT812" i="14"/>
  <c r="AT813" i="14"/>
  <c r="AT814" i="14"/>
  <c r="AT815" i="14"/>
  <c r="AT816" i="14"/>
  <c r="AT817" i="14"/>
  <c r="AT818" i="14"/>
  <c r="AT819" i="14"/>
  <c r="AT820" i="14"/>
  <c r="AT821" i="14"/>
  <c r="AT822" i="14"/>
  <c r="AT823" i="14"/>
  <c r="AT824" i="14"/>
  <c r="AT825" i="14"/>
  <c r="AT826" i="14"/>
  <c r="AT827" i="14"/>
  <c r="AT828" i="14"/>
  <c r="AT829" i="14"/>
  <c r="AT830" i="14"/>
  <c r="AT831" i="14"/>
  <c r="AT832" i="14"/>
  <c r="AT833" i="14"/>
  <c r="AT834" i="14"/>
  <c r="AT835" i="14"/>
  <c r="AT836" i="14"/>
  <c r="AT837" i="14"/>
  <c r="AT838" i="14"/>
  <c r="AT839" i="14"/>
  <c r="AT840" i="14"/>
  <c r="AT841" i="14"/>
  <c r="AT842" i="14"/>
  <c r="AT843" i="14"/>
  <c r="AT844" i="14"/>
  <c r="AT845" i="14"/>
  <c r="AT846" i="14"/>
  <c r="AT847" i="14"/>
  <c r="AT848" i="14"/>
  <c r="AT849" i="14"/>
  <c r="AT850" i="14"/>
  <c r="AT851" i="14"/>
  <c r="AT852" i="14"/>
  <c r="AT853" i="14"/>
  <c r="AT854" i="14"/>
  <c r="AT855" i="14"/>
  <c r="AT856" i="14"/>
  <c r="AT857" i="14"/>
  <c r="AT858" i="14"/>
  <c r="AT859" i="14"/>
  <c r="AT860" i="14"/>
  <c r="AT861" i="14"/>
  <c r="AT862" i="14"/>
  <c r="AT863" i="14"/>
  <c r="AT864" i="14"/>
  <c r="AT865" i="14"/>
  <c r="AT866" i="14"/>
  <c r="AT867" i="14"/>
  <c r="AT868" i="14"/>
  <c r="AT869" i="14"/>
  <c r="AT870" i="14"/>
  <c r="AT871" i="14"/>
  <c r="AT872" i="14"/>
  <c r="AT873" i="14"/>
  <c r="AT874" i="14"/>
  <c r="AT875" i="14"/>
  <c r="AT876" i="14"/>
  <c r="AT877" i="14"/>
  <c r="AT878" i="14"/>
  <c r="AT879" i="14"/>
  <c r="AT880" i="14"/>
  <c r="AT881" i="14"/>
  <c r="AT882" i="14"/>
  <c r="AT883" i="14"/>
  <c r="AT884" i="14"/>
  <c r="AT885" i="14"/>
  <c r="AT886" i="14"/>
  <c r="AT887" i="14"/>
  <c r="AT888" i="14"/>
  <c r="AT889" i="14"/>
  <c r="AT890" i="14"/>
  <c r="AT891" i="14"/>
  <c r="AT892" i="14"/>
  <c r="AT893" i="14"/>
  <c r="AT894" i="14"/>
  <c r="AT895" i="14"/>
  <c r="AT896" i="14"/>
  <c r="AT897" i="14"/>
  <c r="AT898" i="14"/>
  <c r="AT899" i="14"/>
  <c r="AT900" i="14"/>
  <c r="AT901" i="14"/>
  <c r="AT902" i="14"/>
  <c r="AT903" i="14"/>
  <c r="AT904" i="14"/>
  <c r="AT905" i="14"/>
  <c r="AT906" i="14"/>
  <c r="AT907" i="14"/>
  <c r="AT908" i="14"/>
  <c r="AT909" i="14"/>
  <c r="AT910" i="14"/>
  <c r="AT911" i="14"/>
  <c r="AT912" i="14"/>
  <c r="AT913" i="14"/>
  <c r="AT914" i="14"/>
  <c r="AT915" i="14"/>
  <c r="AT916" i="14"/>
  <c r="AT917" i="14"/>
  <c r="AT918" i="14"/>
  <c r="AT919" i="14"/>
  <c r="AT920" i="14"/>
  <c r="AT921" i="14"/>
  <c r="AT922" i="14"/>
  <c r="AT923" i="14"/>
  <c r="AT924" i="14"/>
  <c r="AT925" i="14"/>
  <c r="AT926" i="14"/>
  <c r="AT927" i="14"/>
  <c r="AT928" i="14"/>
  <c r="AT929" i="14"/>
  <c r="AT930" i="14"/>
  <c r="AT931" i="14"/>
  <c r="AT932" i="14"/>
  <c r="AT933" i="14"/>
  <c r="AT934" i="14"/>
  <c r="AT935" i="14"/>
  <c r="AT936" i="14"/>
  <c r="AT937" i="14"/>
  <c r="AT938" i="14"/>
  <c r="AT939" i="14"/>
  <c r="AT940" i="14"/>
  <c r="AT941" i="14"/>
  <c r="AT942" i="14"/>
  <c r="AT943" i="14"/>
  <c r="AT944" i="14"/>
  <c r="AT945" i="14"/>
  <c r="AT946" i="14"/>
  <c r="AT947" i="14"/>
  <c r="AT948" i="14"/>
  <c r="AT949" i="14"/>
  <c r="AT950" i="14"/>
  <c r="AT951" i="14"/>
  <c r="AT952" i="14"/>
  <c r="AT953" i="14"/>
  <c r="AT954" i="14"/>
  <c r="AT955" i="14"/>
  <c r="AT956" i="14"/>
  <c r="AT957" i="14"/>
  <c r="AT958" i="14"/>
  <c r="AT959" i="14"/>
  <c r="AT960" i="14"/>
  <c r="AT961" i="14"/>
  <c r="AT962" i="14"/>
  <c r="AT963" i="14"/>
  <c r="AT964" i="14"/>
  <c r="AT965" i="14"/>
  <c r="AT966" i="14"/>
  <c r="AT967" i="14"/>
  <c r="AT968" i="14"/>
  <c r="AT969" i="14"/>
  <c r="AT970" i="14"/>
  <c r="AT971" i="14"/>
  <c r="AT972" i="14"/>
  <c r="AT973" i="14"/>
  <c r="AT974" i="14"/>
  <c r="AT975" i="14"/>
  <c r="AT976" i="14"/>
  <c r="AT977" i="14"/>
  <c r="AT978" i="14"/>
  <c r="AT979" i="14"/>
  <c r="AT980" i="14"/>
  <c r="AT981" i="14"/>
  <c r="AT982" i="14"/>
  <c r="AT983" i="14"/>
  <c r="AT984" i="14"/>
  <c r="AT985" i="14"/>
  <c r="AT986" i="14"/>
  <c r="AT987" i="14"/>
  <c r="AT988" i="14"/>
  <c r="AT989" i="14"/>
  <c r="AT990" i="14"/>
  <c r="AT991" i="14"/>
  <c r="AT992" i="14"/>
  <c r="AT993" i="14"/>
  <c r="AT994" i="14"/>
  <c r="AT995" i="14"/>
  <c r="AT996" i="14"/>
  <c r="AT997" i="14"/>
  <c r="AT998" i="14"/>
  <c r="AT999" i="14"/>
  <c r="AT1000" i="14"/>
  <c r="AT1001" i="14"/>
  <c r="AT1002" i="14"/>
  <c r="AT1003" i="14"/>
  <c r="AT1004" i="14"/>
  <c r="AT1005" i="14"/>
  <c r="AT1006" i="14"/>
  <c r="AT1007" i="14"/>
  <c r="AT1008" i="14"/>
  <c r="AT1009" i="14"/>
  <c r="AT1010" i="14"/>
  <c r="AT1011" i="14"/>
  <c r="AT1012" i="14"/>
  <c r="AT1013" i="14"/>
  <c r="AT1014" i="14"/>
  <c r="AT1015" i="14"/>
  <c r="AT1016" i="14"/>
  <c r="AT1017" i="14"/>
  <c r="AT1018" i="14"/>
  <c r="AT1019" i="14"/>
  <c r="AT1020" i="14"/>
  <c r="AT1021" i="14"/>
  <c r="AM21" i="14"/>
  <c r="AM25" i="14"/>
  <c r="AM26" i="14"/>
  <c r="AM27" i="14"/>
  <c r="AM28" i="14"/>
  <c r="AM29" i="14"/>
  <c r="AM30" i="14"/>
  <c r="AM31" i="14"/>
  <c r="AM32" i="14"/>
  <c r="AM33" i="14"/>
  <c r="AM34" i="14"/>
  <c r="AM35" i="14"/>
  <c r="AM36" i="14"/>
  <c r="AM37" i="14"/>
  <c r="AM38" i="14"/>
  <c r="AM39" i="14"/>
  <c r="AM40" i="14"/>
  <c r="AM41" i="14"/>
  <c r="AM42" i="14"/>
  <c r="AM43" i="14"/>
  <c r="AM44" i="14"/>
  <c r="AM45" i="14"/>
  <c r="AM46" i="14"/>
  <c r="AM47" i="14"/>
  <c r="AM48" i="14"/>
  <c r="AM49" i="14"/>
  <c r="AM50" i="14"/>
  <c r="AM51" i="14"/>
  <c r="AM52" i="14"/>
  <c r="AM53" i="14"/>
  <c r="AM54" i="14"/>
  <c r="AM55" i="14"/>
  <c r="AM56" i="14"/>
  <c r="AM57" i="14"/>
  <c r="AM58" i="14"/>
  <c r="AM59" i="14"/>
  <c r="AM60" i="14"/>
  <c r="AM61" i="14"/>
  <c r="AM62" i="14"/>
  <c r="AM63" i="14"/>
  <c r="AM64" i="14"/>
  <c r="AM65" i="14"/>
  <c r="AM66" i="14"/>
  <c r="AM67" i="14"/>
  <c r="AM68" i="14"/>
  <c r="AM69" i="14"/>
  <c r="AM70" i="14"/>
  <c r="AM71" i="14"/>
  <c r="AM72" i="14"/>
  <c r="AM73" i="14"/>
  <c r="AM74" i="14"/>
  <c r="AM75" i="14"/>
  <c r="AM76" i="14"/>
  <c r="AM77" i="14"/>
  <c r="AM78" i="14"/>
  <c r="AM79" i="14"/>
  <c r="AM80" i="14"/>
  <c r="AM81" i="14"/>
  <c r="AM82" i="14"/>
  <c r="AM83" i="14"/>
  <c r="AM84" i="14"/>
  <c r="AM85" i="14"/>
  <c r="AM86" i="14"/>
  <c r="AM87" i="14"/>
  <c r="AM88" i="14"/>
  <c r="AM89" i="14"/>
  <c r="AM90" i="14"/>
  <c r="AM91" i="14"/>
  <c r="AM92" i="14"/>
  <c r="AM93" i="14"/>
  <c r="AM94" i="14"/>
  <c r="AM95" i="14"/>
  <c r="AM96" i="14"/>
  <c r="AM97" i="14"/>
  <c r="AM98" i="14"/>
  <c r="AM99" i="14"/>
  <c r="AM100" i="14"/>
  <c r="AM101" i="14"/>
  <c r="AM102" i="14"/>
  <c r="AM103" i="14"/>
  <c r="AM104" i="14"/>
  <c r="AM105" i="14"/>
  <c r="AM106" i="14"/>
  <c r="AM107" i="14"/>
  <c r="AM108" i="14"/>
  <c r="AM109" i="14"/>
  <c r="AM110" i="14"/>
  <c r="AM111" i="14"/>
  <c r="AM112" i="14"/>
  <c r="AM113" i="14"/>
  <c r="AM114" i="14"/>
  <c r="AM115" i="14"/>
  <c r="AM116" i="14"/>
  <c r="AM117" i="14"/>
  <c r="AM118" i="14"/>
  <c r="AM119" i="14"/>
  <c r="AM120" i="14"/>
  <c r="AM121" i="14"/>
  <c r="AM122" i="14"/>
  <c r="AM123" i="14"/>
  <c r="AM124" i="14"/>
  <c r="AM125" i="14"/>
  <c r="AM126" i="14"/>
  <c r="AM127" i="14"/>
  <c r="AM128" i="14"/>
  <c r="AM129" i="14"/>
  <c r="AM130" i="14"/>
  <c r="AM131" i="14"/>
  <c r="AM132" i="14"/>
  <c r="AM133" i="14"/>
  <c r="AM134" i="14"/>
  <c r="AM135" i="14"/>
  <c r="AM136" i="14"/>
  <c r="AM137" i="14"/>
  <c r="AM138" i="14"/>
  <c r="AM139" i="14"/>
  <c r="AM140" i="14"/>
  <c r="AM141" i="14"/>
  <c r="AM142" i="14"/>
  <c r="AM143" i="14"/>
  <c r="AM144" i="14"/>
  <c r="AM145" i="14"/>
  <c r="AM146" i="14"/>
  <c r="AM147" i="14"/>
  <c r="AM148" i="14"/>
  <c r="AM149" i="14"/>
  <c r="AM150" i="14"/>
  <c r="AM151" i="14"/>
  <c r="AM152" i="14"/>
  <c r="AM153" i="14"/>
  <c r="AM154" i="14"/>
  <c r="AM155" i="14"/>
  <c r="AM156" i="14"/>
  <c r="AM157" i="14"/>
  <c r="AM158" i="14"/>
  <c r="AM159" i="14"/>
  <c r="AM160" i="14"/>
  <c r="AM161" i="14"/>
  <c r="AM162" i="14"/>
  <c r="AM163" i="14"/>
  <c r="AM164" i="14"/>
  <c r="AM165" i="14"/>
  <c r="AM166" i="14"/>
  <c r="AM167" i="14"/>
  <c r="AM168" i="14"/>
  <c r="AM169" i="14"/>
  <c r="AM170" i="14"/>
  <c r="AM171" i="14"/>
  <c r="AM172" i="14"/>
  <c r="AM173" i="14"/>
  <c r="AM174" i="14"/>
  <c r="AM175" i="14"/>
  <c r="AM176" i="14"/>
  <c r="AM177" i="14"/>
  <c r="AM178" i="14"/>
  <c r="AM179" i="14"/>
  <c r="AM180" i="14"/>
  <c r="AM181" i="14"/>
  <c r="AM182" i="14"/>
  <c r="AM183" i="14"/>
  <c r="AM184" i="14"/>
  <c r="AM185" i="14"/>
  <c r="AM186" i="14"/>
  <c r="AM187" i="14"/>
  <c r="AM188" i="14"/>
  <c r="AM189" i="14"/>
  <c r="AM190" i="14"/>
  <c r="AM191" i="14"/>
  <c r="AM192" i="14"/>
  <c r="AM193" i="14"/>
  <c r="AM194" i="14"/>
  <c r="AM195" i="14"/>
  <c r="AM196" i="14"/>
  <c r="AM197" i="14"/>
  <c r="AM198" i="14"/>
  <c r="AM199" i="14"/>
  <c r="AM200" i="14"/>
  <c r="AM201" i="14"/>
  <c r="AM202" i="14"/>
  <c r="AM203" i="14"/>
  <c r="AM204" i="14"/>
  <c r="AM205" i="14"/>
  <c r="AM206" i="14"/>
  <c r="AM207" i="14"/>
  <c r="AM208" i="14"/>
  <c r="AM209" i="14"/>
  <c r="AM210" i="14"/>
  <c r="AM211" i="14"/>
  <c r="AM212" i="14"/>
  <c r="AM213" i="14"/>
  <c r="AM214" i="14"/>
  <c r="AM215" i="14"/>
  <c r="AM216" i="14"/>
  <c r="AM217" i="14"/>
  <c r="AM218" i="14"/>
  <c r="AM219" i="14"/>
  <c r="AM220" i="14"/>
  <c r="AM221" i="14"/>
  <c r="AM222" i="14"/>
  <c r="AM223" i="14"/>
  <c r="AM224" i="14"/>
  <c r="AM225" i="14"/>
  <c r="AM226" i="14"/>
  <c r="AM227" i="14"/>
  <c r="AM228" i="14"/>
  <c r="AM229" i="14"/>
  <c r="AM230" i="14"/>
  <c r="AM231" i="14"/>
  <c r="AM232" i="14"/>
  <c r="AM233" i="14"/>
  <c r="AM234" i="14"/>
  <c r="AM235" i="14"/>
  <c r="AM236" i="14"/>
  <c r="AM237" i="14"/>
  <c r="AM238" i="14"/>
  <c r="AM239" i="14"/>
  <c r="AM240" i="14"/>
  <c r="AM241" i="14"/>
  <c r="AM242" i="14"/>
  <c r="AM243" i="14"/>
  <c r="AM244" i="14"/>
  <c r="AM245" i="14"/>
  <c r="AM246" i="14"/>
  <c r="AM247" i="14"/>
  <c r="AM248" i="14"/>
  <c r="AM249" i="14"/>
  <c r="AM250" i="14"/>
  <c r="AM251" i="14"/>
  <c r="AM252" i="14"/>
  <c r="AM253" i="14"/>
  <c r="AM254" i="14"/>
  <c r="AM255" i="14"/>
  <c r="AM256" i="14"/>
  <c r="AM257" i="14"/>
  <c r="AM258" i="14"/>
  <c r="AM259" i="14"/>
  <c r="AM260" i="14"/>
  <c r="AM261" i="14"/>
  <c r="AM262" i="14"/>
  <c r="AM263" i="14"/>
  <c r="AM264" i="14"/>
  <c r="AM265" i="14"/>
  <c r="AM266" i="14"/>
  <c r="AM267" i="14"/>
  <c r="AM268" i="14"/>
  <c r="AM269" i="14"/>
  <c r="AM270" i="14"/>
  <c r="AM271" i="14"/>
  <c r="AM272" i="14"/>
  <c r="AM273" i="14"/>
  <c r="AM274" i="14"/>
  <c r="AM275" i="14"/>
  <c r="AM276" i="14"/>
  <c r="AM277" i="14"/>
  <c r="AM278" i="14"/>
  <c r="AM279" i="14"/>
  <c r="AM280" i="14"/>
  <c r="AM281" i="14"/>
  <c r="AM282" i="14"/>
  <c r="AM283" i="14"/>
  <c r="AM284" i="14"/>
  <c r="AM285" i="14"/>
  <c r="AM286" i="14"/>
  <c r="AM287" i="14"/>
  <c r="AM288" i="14"/>
  <c r="AM289" i="14"/>
  <c r="AM290" i="14"/>
  <c r="AM291" i="14"/>
  <c r="AM292" i="14"/>
  <c r="AM293" i="14"/>
  <c r="AM294" i="14"/>
  <c r="AM295" i="14"/>
  <c r="AM296" i="14"/>
  <c r="AM297" i="14"/>
  <c r="AM298" i="14"/>
  <c r="AM299" i="14"/>
  <c r="AM300" i="14"/>
  <c r="AM301" i="14"/>
  <c r="AM302" i="14"/>
  <c r="AM303" i="14"/>
  <c r="AM304" i="14"/>
  <c r="AM305" i="14"/>
  <c r="AM306" i="14"/>
  <c r="AM307" i="14"/>
  <c r="AM308" i="14"/>
  <c r="AM309" i="14"/>
  <c r="AM310" i="14"/>
  <c r="AM311" i="14"/>
  <c r="AM312" i="14"/>
  <c r="AM313" i="14"/>
  <c r="AM314" i="14"/>
  <c r="AM315" i="14"/>
  <c r="AM316" i="14"/>
  <c r="AM317" i="14"/>
  <c r="AM318" i="14"/>
  <c r="AM319" i="14"/>
  <c r="AM320" i="14"/>
  <c r="AM321" i="14"/>
  <c r="AM322" i="14"/>
  <c r="AM323" i="14"/>
  <c r="AM324" i="14"/>
  <c r="AM325" i="14"/>
  <c r="AM326" i="14"/>
  <c r="AM327" i="14"/>
  <c r="AM328" i="14"/>
  <c r="AM329" i="14"/>
  <c r="AM330" i="14"/>
  <c r="AM331" i="14"/>
  <c r="AM332" i="14"/>
  <c r="AM333" i="14"/>
  <c r="AM334" i="14"/>
  <c r="AM335" i="14"/>
  <c r="AM336" i="14"/>
  <c r="AM337" i="14"/>
  <c r="AM338" i="14"/>
  <c r="AM339" i="14"/>
  <c r="AM340" i="14"/>
  <c r="AM341" i="14"/>
  <c r="AM342" i="14"/>
  <c r="AM343" i="14"/>
  <c r="AM344" i="14"/>
  <c r="AM345" i="14"/>
  <c r="AM346" i="14"/>
  <c r="AM347" i="14"/>
  <c r="AM348" i="14"/>
  <c r="AM349" i="14"/>
  <c r="AM350" i="14"/>
  <c r="AM351" i="14"/>
  <c r="AM352" i="14"/>
  <c r="AM353" i="14"/>
  <c r="AM354" i="14"/>
  <c r="AM355" i="14"/>
  <c r="AM356" i="14"/>
  <c r="AM357" i="14"/>
  <c r="AM358" i="14"/>
  <c r="AM359" i="14"/>
  <c r="AM360" i="14"/>
  <c r="AM361" i="14"/>
  <c r="AM362" i="14"/>
  <c r="AM363" i="14"/>
  <c r="AM364" i="14"/>
  <c r="AM365" i="14"/>
  <c r="AM366" i="14"/>
  <c r="AM367" i="14"/>
  <c r="AM368" i="14"/>
  <c r="AM369" i="14"/>
  <c r="AM370" i="14"/>
  <c r="AM371" i="14"/>
  <c r="AM372" i="14"/>
  <c r="AM373" i="14"/>
  <c r="AM374" i="14"/>
  <c r="AM375" i="14"/>
  <c r="AM376" i="14"/>
  <c r="AM377" i="14"/>
  <c r="AM378" i="14"/>
  <c r="AM379" i="14"/>
  <c r="AM380" i="14"/>
  <c r="AM381" i="14"/>
  <c r="AM382" i="14"/>
  <c r="AM383" i="14"/>
  <c r="AM384" i="14"/>
  <c r="AM385" i="14"/>
  <c r="AM386" i="14"/>
  <c r="AM387" i="14"/>
  <c r="AM388" i="14"/>
  <c r="AM389" i="14"/>
  <c r="AM390" i="14"/>
  <c r="AM391" i="14"/>
  <c r="AM392" i="14"/>
  <c r="AM393" i="14"/>
  <c r="AM394" i="14"/>
  <c r="AM395" i="14"/>
  <c r="AM396" i="14"/>
  <c r="AM397" i="14"/>
  <c r="AM398" i="14"/>
  <c r="AM399" i="14"/>
  <c r="AM400" i="14"/>
  <c r="AM401" i="14"/>
  <c r="AM402" i="14"/>
  <c r="AM403" i="14"/>
  <c r="AM404" i="14"/>
  <c r="AM405" i="14"/>
  <c r="AM406" i="14"/>
  <c r="AM407" i="14"/>
  <c r="AM408" i="14"/>
  <c r="AM409" i="14"/>
  <c r="AM410" i="14"/>
  <c r="AM411" i="14"/>
  <c r="AM412" i="14"/>
  <c r="AM413" i="14"/>
  <c r="AM414" i="14"/>
  <c r="AM415" i="14"/>
  <c r="AM416" i="14"/>
  <c r="AM417" i="14"/>
  <c r="AM418" i="14"/>
  <c r="AM419" i="14"/>
  <c r="AM420" i="14"/>
  <c r="AM421" i="14"/>
  <c r="AM422" i="14"/>
  <c r="AM423" i="14"/>
  <c r="AM424" i="14"/>
  <c r="AM425" i="14"/>
  <c r="AM426" i="14"/>
  <c r="AM427" i="14"/>
  <c r="AM428" i="14"/>
  <c r="AM429" i="14"/>
  <c r="AM430" i="14"/>
  <c r="AM431" i="14"/>
  <c r="AM432" i="14"/>
  <c r="AM433" i="14"/>
  <c r="AM434" i="14"/>
  <c r="AM435" i="14"/>
  <c r="AM436" i="14"/>
  <c r="AM437" i="14"/>
  <c r="AM438" i="14"/>
  <c r="AM439" i="14"/>
  <c r="AM440" i="14"/>
  <c r="AM441" i="14"/>
  <c r="AM442" i="14"/>
  <c r="AM443" i="14"/>
  <c r="AM444" i="14"/>
  <c r="AM445" i="14"/>
  <c r="AM446" i="14"/>
  <c r="AM447" i="14"/>
  <c r="AM448" i="14"/>
  <c r="AM449" i="14"/>
  <c r="AM450" i="14"/>
  <c r="AM451" i="14"/>
  <c r="AM452" i="14"/>
  <c r="AM453" i="14"/>
  <c r="AM454" i="14"/>
  <c r="AM455" i="14"/>
  <c r="AM456" i="14"/>
  <c r="AM457" i="14"/>
  <c r="AM458" i="14"/>
  <c r="AM459" i="14"/>
  <c r="AM460" i="14"/>
  <c r="AM461" i="14"/>
  <c r="AM462" i="14"/>
  <c r="AM463" i="14"/>
  <c r="AM464" i="14"/>
  <c r="AM465" i="14"/>
  <c r="AM466" i="14"/>
  <c r="AM467" i="14"/>
  <c r="AM468" i="14"/>
  <c r="AM469" i="14"/>
  <c r="AM470" i="14"/>
  <c r="AM471" i="14"/>
  <c r="AM472" i="14"/>
  <c r="AM473" i="14"/>
  <c r="AM474" i="14"/>
  <c r="AM475" i="14"/>
  <c r="AM476" i="14"/>
  <c r="AM477" i="14"/>
  <c r="AM478" i="14"/>
  <c r="AM479" i="14"/>
  <c r="AM480" i="14"/>
  <c r="AM481" i="14"/>
  <c r="AM482" i="14"/>
  <c r="AM483" i="14"/>
  <c r="AM484" i="14"/>
  <c r="AM485" i="14"/>
  <c r="AM486" i="14"/>
  <c r="AM487" i="14"/>
  <c r="AM488" i="14"/>
  <c r="AM489" i="14"/>
  <c r="AM490" i="14"/>
  <c r="AM491" i="14"/>
  <c r="AM492" i="14"/>
  <c r="AM493" i="14"/>
  <c r="AM494" i="14"/>
  <c r="AM495" i="14"/>
  <c r="AM496" i="14"/>
  <c r="AM497" i="14"/>
  <c r="AM498" i="14"/>
  <c r="AM499" i="14"/>
  <c r="AM500" i="14"/>
  <c r="AM501" i="14"/>
  <c r="AM502" i="14"/>
  <c r="AM503" i="14"/>
  <c r="AM504" i="14"/>
  <c r="AM505" i="14"/>
  <c r="AM506" i="14"/>
  <c r="AM507" i="14"/>
  <c r="AM508" i="14"/>
  <c r="AM509" i="14"/>
  <c r="AM510" i="14"/>
  <c r="AM511" i="14"/>
  <c r="AM512" i="14"/>
  <c r="AM513" i="14"/>
  <c r="AM514" i="14"/>
  <c r="AM515" i="14"/>
  <c r="AM516" i="14"/>
  <c r="AM517" i="14"/>
  <c r="AM518" i="14"/>
  <c r="AM519" i="14"/>
  <c r="AM520" i="14"/>
  <c r="AM521" i="14"/>
  <c r="AM522" i="14"/>
  <c r="AM523" i="14"/>
  <c r="AM524" i="14"/>
  <c r="AM525" i="14"/>
  <c r="AM526" i="14"/>
  <c r="AM527" i="14"/>
  <c r="AM528" i="14"/>
  <c r="AM529" i="14"/>
  <c r="AM530" i="14"/>
  <c r="AM531" i="14"/>
  <c r="AM532" i="14"/>
  <c r="AM533" i="14"/>
  <c r="AM534" i="14"/>
  <c r="AM535" i="14"/>
  <c r="AM536" i="14"/>
  <c r="AM537" i="14"/>
  <c r="AM538" i="14"/>
  <c r="AM539" i="14"/>
  <c r="AM540" i="14"/>
  <c r="AM541" i="14"/>
  <c r="AM542" i="14"/>
  <c r="AM543" i="14"/>
  <c r="AM544" i="14"/>
  <c r="AM545" i="14"/>
  <c r="AM546" i="14"/>
  <c r="AM547" i="14"/>
  <c r="AM548" i="14"/>
  <c r="AM549" i="14"/>
  <c r="AM550" i="14"/>
  <c r="AM551" i="14"/>
  <c r="AM552" i="14"/>
  <c r="AM553" i="14"/>
  <c r="AM554" i="14"/>
  <c r="AM555" i="14"/>
  <c r="AM556" i="14"/>
  <c r="AM557" i="14"/>
  <c r="AM558" i="14"/>
  <c r="AM559" i="14"/>
  <c r="AM560" i="14"/>
  <c r="AM561" i="14"/>
  <c r="AM562" i="14"/>
  <c r="AM563" i="14"/>
  <c r="AM564" i="14"/>
  <c r="AM565" i="14"/>
  <c r="AM566" i="14"/>
  <c r="AM567" i="14"/>
  <c r="AM568" i="14"/>
  <c r="AM569" i="14"/>
  <c r="AM570" i="14"/>
  <c r="AM571" i="14"/>
  <c r="AM572" i="14"/>
  <c r="AM573" i="14"/>
  <c r="AM574" i="14"/>
  <c r="AM575" i="14"/>
  <c r="AM576" i="14"/>
  <c r="AM577" i="14"/>
  <c r="AM578" i="14"/>
  <c r="AM579" i="14"/>
  <c r="AM580" i="14"/>
  <c r="AM581" i="14"/>
  <c r="AM582" i="14"/>
  <c r="AM583" i="14"/>
  <c r="AM584" i="14"/>
  <c r="AM585" i="14"/>
  <c r="AM586" i="14"/>
  <c r="AM587" i="14"/>
  <c r="AM588" i="14"/>
  <c r="AM589" i="14"/>
  <c r="AM590" i="14"/>
  <c r="AM591" i="14"/>
  <c r="AM592" i="14"/>
  <c r="AM593" i="14"/>
  <c r="AM594" i="14"/>
  <c r="AM595" i="14"/>
  <c r="AM596" i="14"/>
  <c r="AM597" i="14"/>
  <c r="AM598" i="14"/>
  <c r="AM599" i="14"/>
  <c r="AM600" i="14"/>
  <c r="AM601" i="14"/>
  <c r="AM602" i="14"/>
  <c r="AM603" i="14"/>
  <c r="AM604" i="14"/>
  <c r="AM605" i="14"/>
  <c r="AM606" i="14"/>
  <c r="AM607" i="14"/>
  <c r="AM608" i="14"/>
  <c r="AM609" i="14"/>
  <c r="AM610" i="14"/>
  <c r="AM611" i="14"/>
  <c r="AM612" i="14"/>
  <c r="AM613" i="14"/>
  <c r="AM614" i="14"/>
  <c r="AM615" i="14"/>
  <c r="AM616" i="14"/>
  <c r="AM617" i="14"/>
  <c r="AM618" i="14"/>
  <c r="AM619" i="14"/>
  <c r="AM620" i="14"/>
  <c r="AM621" i="14"/>
  <c r="AM622" i="14"/>
  <c r="AM623" i="14"/>
  <c r="AM624" i="14"/>
  <c r="AM625" i="14"/>
  <c r="AM626" i="14"/>
  <c r="AM627" i="14"/>
  <c r="AM628" i="14"/>
  <c r="AM629" i="14"/>
  <c r="AM630" i="14"/>
  <c r="AM631" i="14"/>
  <c r="AM632" i="14"/>
  <c r="AM633" i="14"/>
  <c r="AM634" i="14"/>
  <c r="AM635" i="14"/>
  <c r="AM636" i="14"/>
  <c r="AM637" i="14"/>
  <c r="AM638" i="14"/>
  <c r="AM639" i="14"/>
  <c r="AM640" i="14"/>
  <c r="AM641" i="14"/>
  <c r="AM642" i="14"/>
  <c r="AM643" i="14"/>
  <c r="AM644" i="14"/>
  <c r="AM645" i="14"/>
  <c r="AM646" i="14"/>
  <c r="AM647" i="14"/>
  <c r="AM648" i="14"/>
  <c r="AM649" i="14"/>
  <c r="AM650" i="14"/>
  <c r="AM651" i="14"/>
  <c r="AM652" i="14"/>
  <c r="AM653" i="14"/>
  <c r="AM654" i="14"/>
  <c r="AM655" i="14"/>
  <c r="AM656" i="14"/>
  <c r="AM657" i="14"/>
  <c r="AM658" i="14"/>
  <c r="AM659" i="14"/>
  <c r="AM660" i="14"/>
  <c r="AM661" i="14"/>
  <c r="AM662" i="14"/>
  <c r="AM663" i="14"/>
  <c r="AM664" i="14"/>
  <c r="AM665" i="14"/>
  <c r="AM666" i="14"/>
  <c r="AM667" i="14"/>
  <c r="AM668" i="14"/>
  <c r="AM669" i="14"/>
  <c r="AM670" i="14"/>
  <c r="AM671" i="14"/>
  <c r="AM672" i="14"/>
  <c r="AM673" i="14"/>
  <c r="AM674" i="14"/>
  <c r="AM675" i="14"/>
  <c r="AM676" i="14"/>
  <c r="AM677" i="14"/>
  <c r="AM678" i="14"/>
  <c r="AM679" i="14"/>
  <c r="AM680" i="14"/>
  <c r="AM681" i="14"/>
  <c r="AM682" i="14"/>
  <c r="AM683" i="14"/>
  <c r="AM684" i="14"/>
  <c r="AM685" i="14"/>
  <c r="AM686" i="14"/>
  <c r="AM687" i="14"/>
  <c r="AM688" i="14"/>
  <c r="AM689" i="14"/>
  <c r="AM690" i="14"/>
  <c r="AM691" i="14"/>
  <c r="AM692" i="14"/>
  <c r="AM693" i="14"/>
  <c r="AM694" i="14"/>
  <c r="AM695" i="14"/>
  <c r="AM696" i="14"/>
  <c r="AM697" i="14"/>
  <c r="AM698" i="14"/>
  <c r="AM699" i="14"/>
  <c r="AM700" i="14"/>
  <c r="AM701" i="14"/>
  <c r="AM702" i="14"/>
  <c r="AM703" i="14"/>
  <c r="AM704" i="14"/>
  <c r="AM705" i="14"/>
  <c r="AM706" i="14"/>
  <c r="AM707" i="14"/>
  <c r="AM708" i="14"/>
  <c r="AM709" i="14"/>
  <c r="AM710" i="14"/>
  <c r="AM711" i="14"/>
  <c r="AM712" i="14"/>
  <c r="AM713" i="14"/>
  <c r="AM714" i="14"/>
  <c r="AM715" i="14"/>
  <c r="AM716" i="14"/>
  <c r="AM717" i="14"/>
  <c r="AM718" i="14"/>
  <c r="AM719" i="14"/>
  <c r="AM720" i="14"/>
  <c r="AM721" i="14"/>
  <c r="AM722" i="14"/>
  <c r="AM723" i="14"/>
  <c r="AM724" i="14"/>
  <c r="AM725" i="14"/>
  <c r="AM726" i="14"/>
  <c r="AM727" i="14"/>
  <c r="AM728" i="14"/>
  <c r="AM729" i="14"/>
  <c r="AM730" i="14"/>
  <c r="AM731" i="14"/>
  <c r="AM732" i="14"/>
  <c r="AM733" i="14"/>
  <c r="AM734" i="14"/>
  <c r="AM735" i="14"/>
  <c r="AM736" i="14"/>
  <c r="AM737" i="14"/>
  <c r="AM738" i="14"/>
  <c r="AM739" i="14"/>
  <c r="AM740" i="14"/>
  <c r="AM741" i="14"/>
  <c r="AM742" i="14"/>
  <c r="AM743" i="14"/>
  <c r="AM744" i="14"/>
  <c r="AM745" i="14"/>
  <c r="AM746" i="14"/>
  <c r="AM747" i="14"/>
  <c r="AM748" i="14"/>
  <c r="AM749" i="14"/>
  <c r="AM750" i="14"/>
  <c r="AM751" i="14"/>
  <c r="AM752" i="14"/>
  <c r="AM753" i="14"/>
  <c r="AM754" i="14"/>
  <c r="AM755" i="14"/>
  <c r="AM756" i="14"/>
  <c r="AM757" i="14"/>
  <c r="AM758" i="14"/>
  <c r="AM759" i="14"/>
  <c r="AM760" i="14"/>
  <c r="AM761" i="14"/>
  <c r="AM762" i="14"/>
  <c r="AM763" i="14"/>
  <c r="AM764" i="14"/>
  <c r="AM765" i="14"/>
  <c r="AM766" i="14"/>
  <c r="AM767" i="14"/>
  <c r="AM768" i="14"/>
  <c r="AM769" i="14"/>
  <c r="AM770" i="14"/>
  <c r="AM771" i="14"/>
  <c r="AM772" i="14"/>
  <c r="AM773" i="14"/>
  <c r="AM774" i="14"/>
  <c r="AM775" i="14"/>
  <c r="AM776" i="14"/>
  <c r="AM777" i="14"/>
  <c r="AM778" i="14"/>
  <c r="AM779" i="14"/>
  <c r="AM780" i="14"/>
  <c r="AM781" i="14"/>
  <c r="AM782" i="14"/>
  <c r="AM783" i="14"/>
  <c r="AM784" i="14"/>
  <c r="AM785" i="14"/>
  <c r="AM786" i="14"/>
  <c r="AM787" i="14"/>
  <c r="AM788" i="14"/>
  <c r="AM789" i="14"/>
  <c r="AM790" i="14"/>
  <c r="AM791" i="14"/>
  <c r="AM792" i="14"/>
  <c r="AM793" i="14"/>
  <c r="AM794" i="14"/>
  <c r="AM795" i="14"/>
  <c r="AM796" i="14"/>
  <c r="AM797" i="14"/>
  <c r="AM798" i="14"/>
  <c r="AM799" i="14"/>
  <c r="AM800" i="14"/>
  <c r="AM801" i="14"/>
  <c r="AM802" i="14"/>
  <c r="AM803" i="14"/>
  <c r="AM804" i="14"/>
  <c r="AM805" i="14"/>
  <c r="AM806" i="14"/>
  <c r="AM807" i="14"/>
  <c r="AM808" i="14"/>
  <c r="AM809" i="14"/>
  <c r="AM810" i="14"/>
  <c r="AM811" i="14"/>
  <c r="AM812" i="14"/>
  <c r="AM813" i="14"/>
  <c r="AM814" i="14"/>
  <c r="AM815" i="14"/>
  <c r="AM816" i="14"/>
  <c r="AM817" i="14"/>
  <c r="AM818" i="14"/>
  <c r="AM819" i="14"/>
  <c r="AM820" i="14"/>
  <c r="AM821" i="14"/>
  <c r="AM822" i="14"/>
  <c r="AM823" i="14"/>
  <c r="AM824" i="14"/>
  <c r="AM825" i="14"/>
  <c r="AM826" i="14"/>
  <c r="AM827" i="14"/>
  <c r="AM828" i="14"/>
  <c r="AM829" i="14"/>
  <c r="AM830" i="14"/>
  <c r="AM831" i="14"/>
  <c r="AM832" i="14"/>
  <c r="AM833" i="14"/>
  <c r="AM834" i="14"/>
  <c r="AM835" i="14"/>
  <c r="AM836" i="14"/>
  <c r="AM837" i="14"/>
  <c r="AM838" i="14"/>
  <c r="AM839" i="14"/>
  <c r="AM840" i="14"/>
  <c r="AM841" i="14"/>
  <c r="AM842" i="14"/>
  <c r="AM843" i="14"/>
  <c r="AM844" i="14"/>
  <c r="AM845" i="14"/>
  <c r="AM846" i="14"/>
  <c r="AM847" i="14"/>
  <c r="AM848" i="14"/>
  <c r="AM849" i="14"/>
  <c r="AM850" i="14"/>
  <c r="AM851" i="14"/>
  <c r="AM852" i="14"/>
  <c r="AM853" i="14"/>
  <c r="AM854" i="14"/>
  <c r="AM855" i="14"/>
  <c r="AM856" i="14"/>
  <c r="AM857" i="14"/>
  <c r="AM858" i="14"/>
  <c r="AM859" i="14"/>
  <c r="AM860" i="14"/>
  <c r="AM861" i="14"/>
  <c r="AM862" i="14"/>
  <c r="AM863" i="14"/>
  <c r="AM864" i="14"/>
  <c r="AM865" i="14"/>
  <c r="AM866" i="14"/>
  <c r="AM867" i="14"/>
  <c r="AM868" i="14"/>
  <c r="AM869" i="14"/>
  <c r="AM870" i="14"/>
  <c r="AM871" i="14"/>
  <c r="AM872" i="14"/>
  <c r="AM873" i="14"/>
  <c r="AM874" i="14"/>
  <c r="AM875" i="14"/>
  <c r="AM876" i="14"/>
  <c r="AM877" i="14"/>
  <c r="AM878" i="14"/>
  <c r="AM879" i="14"/>
  <c r="AM880" i="14"/>
  <c r="AM881" i="14"/>
  <c r="AM882" i="14"/>
  <c r="AM883" i="14"/>
  <c r="AM884" i="14"/>
  <c r="AM885" i="14"/>
  <c r="AM886" i="14"/>
  <c r="AM887" i="14"/>
  <c r="AM888" i="14"/>
  <c r="AM889" i="14"/>
  <c r="AM890" i="14"/>
  <c r="AM891" i="14"/>
  <c r="AM892" i="14"/>
  <c r="AM893" i="14"/>
  <c r="AM894" i="14"/>
  <c r="AM895" i="14"/>
  <c r="AM896" i="14"/>
  <c r="AM897" i="14"/>
  <c r="AM898" i="14"/>
  <c r="AM899" i="14"/>
  <c r="AM900" i="14"/>
  <c r="AM901" i="14"/>
  <c r="AM902" i="14"/>
  <c r="AM903" i="14"/>
  <c r="AM904" i="14"/>
  <c r="AM905" i="14"/>
  <c r="AM906" i="14"/>
  <c r="AM907" i="14"/>
  <c r="AM908" i="14"/>
  <c r="AM909" i="14"/>
  <c r="AM910" i="14"/>
  <c r="AM911" i="14"/>
  <c r="AM912" i="14"/>
  <c r="AM913" i="14"/>
  <c r="AM914" i="14"/>
  <c r="AM915" i="14"/>
  <c r="AM916" i="14"/>
  <c r="AM917" i="14"/>
  <c r="AM918" i="14"/>
  <c r="AM919" i="14"/>
  <c r="AM920" i="14"/>
  <c r="AM921" i="14"/>
  <c r="AM922" i="14"/>
  <c r="AM923" i="14"/>
  <c r="AM924" i="14"/>
  <c r="AM925" i="14"/>
  <c r="AM926" i="14"/>
  <c r="AM927" i="14"/>
  <c r="AM928" i="14"/>
  <c r="AM929" i="14"/>
  <c r="AM930" i="14"/>
  <c r="AM931" i="14"/>
  <c r="AM932" i="14"/>
  <c r="AM933" i="14"/>
  <c r="AM934" i="14"/>
  <c r="AM935" i="14"/>
  <c r="AM936" i="14"/>
  <c r="AM937" i="14"/>
  <c r="AM938" i="14"/>
  <c r="AM939" i="14"/>
  <c r="AM940" i="14"/>
  <c r="AM941" i="14"/>
  <c r="AM942" i="14"/>
  <c r="AM943" i="14"/>
  <c r="AM944" i="14"/>
  <c r="AM945" i="14"/>
  <c r="AM946" i="14"/>
  <c r="AM947" i="14"/>
  <c r="AM948" i="14"/>
  <c r="AM949" i="14"/>
  <c r="AM950" i="14"/>
  <c r="AM951" i="14"/>
  <c r="AM952" i="14"/>
  <c r="AM953" i="14"/>
  <c r="AM954" i="14"/>
  <c r="AM955" i="14"/>
  <c r="AM956" i="14"/>
  <c r="AM957" i="14"/>
  <c r="AM958" i="14"/>
  <c r="AM959" i="14"/>
  <c r="AM960" i="14"/>
  <c r="AM961" i="14"/>
  <c r="AM962" i="14"/>
  <c r="AM963" i="14"/>
  <c r="AM964" i="14"/>
  <c r="AM965" i="14"/>
  <c r="AM966" i="14"/>
  <c r="AM967" i="14"/>
  <c r="AM968" i="14"/>
  <c r="AM969" i="14"/>
  <c r="AM970" i="14"/>
  <c r="AM971" i="14"/>
  <c r="AM972" i="14"/>
  <c r="AM973" i="14"/>
  <c r="AM974" i="14"/>
  <c r="AM975" i="14"/>
  <c r="AM976" i="14"/>
  <c r="AM977" i="14"/>
  <c r="AM978" i="14"/>
  <c r="AM979" i="14"/>
  <c r="AM980" i="14"/>
  <c r="AM981" i="14"/>
  <c r="AM982" i="14"/>
  <c r="AM983" i="14"/>
  <c r="AM984" i="14"/>
  <c r="AM985" i="14"/>
  <c r="AM986" i="14"/>
  <c r="AM987" i="14"/>
  <c r="AM988" i="14"/>
  <c r="AM989" i="14"/>
  <c r="AM990" i="14"/>
  <c r="AM991" i="14"/>
  <c r="AM992" i="14"/>
  <c r="AM993" i="14"/>
  <c r="AM994" i="14"/>
  <c r="AM995" i="14"/>
  <c r="AM996" i="14"/>
  <c r="AM997" i="14"/>
  <c r="AM998" i="14"/>
  <c r="AM999" i="14"/>
  <c r="AM1000" i="14"/>
  <c r="AM1001" i="14"/>
  <c r="AM1002" i="14"/>
  <c r="AM1003" i="14"/>
  <c r="AM1004" i="14"/>
  <c r="AM1005" i="14"/>
  <c r="AM1006" i="14"/>
  <c r="AM1007" i="14"/>
  <c r="AM1008" i="14"/>
  <c r="AM1009" i="14"/>
  <c r="AM1010" i="14"/>
  <c r="AM1011" i="14"/>
  <c r="AM1012" i="14"/>
  <c r="AM1013" i="14"/>
  <c r="AM1014" i="14"/>
  <c r="AM1015" i="14"/>
  <c r="AM1016" i="14"/>
  <c r="AM1017" i="14"/>
  <c r="AM1018" i="14"/>
  <c r="AM1019" i="14"/>
  <c r="AM1020" i="14"/>
  <c r="AM1021" i="14"/>
  <c r="AI21" i="14"/>
  <c r="AI22" i="14"/>
  <c r="AI23" i="14"/>
  <c r="AI24" i="14"/>
  <c r="AI25" i="14"/>
  <c r="AI26" i="14"/>
  <c r="AI27" i="14"/>
  <c r="AI28" i="14"/>
  <c r="AI29" i="14"/>
  <c r="AI30" i="14"/>
  <c r="AI31" i="14"/>
  <c r="AI32" i="14"/>
  <c r="AI33" i="14"/>
  <c r="AI34" i="14"/>
  <c r="AI35" i="14"/>
  <c r="AI36" i="14"/>
  <c r="AI37" i="14"/>
  <c r="AI38" i="14"/>
  <c r="AI39" i="14"/>
  <c r="AI40" i="14"/>
  <c r="AI41" i="14"/>
  <c r="AI42" i="14"/>
  <c r="AI43" i="14"/>
  <c r="AI44" i="14"/>
  <c r="AI45" i="14"/>
  <c r="AI46" i="14"/>
  <c r="AI47" i="14"/>
  <c r="AI48" i="14"/>
  <c r="AI49" i="14"/>
  <c r="AI50" i="14"/>
  <c r="AI51" i="14"/>
  <c r="AI52" i="14"/>
  <c r="AI53" i="14"/>
  <c r="AI54" i="14"/>
  <c r="AI55" i="14"/>
  <c r="AI56" i="14"/>
  <c r="AI57" i="14"/>
  <c r="AI58" i="14"/>
  <c r="AI59" i="14"/>
  <c r="AI60" i="14"/>
  <c r="AI61" i="14"/>
  <c r="AI62" i="14"/>
  <c r="AI63" i="14"/>
  <c r="AI64" i="14"/>
  <c r="AI65" i="14"/>
  <c r="AI66" i="14"/>
  <c r="AI67" i="14"/>
  <c r="AI68" i="14"/>
  <c r="AI69" i="14"/>
  <c r="AI70" i="14"/>
  <c r="AI71" i="14"/>
  <c r="AI72" i="14"/>
  <c r="AI73" i="14"/>
  <c r="AI74" i="14"/>
  <c r="AI75" i="14"/>
  <c r="AI76" i="14"/>
  <c r="AI77" i="14"/>
  <c r="AI78" i="14"/>
  <c r="AI79" i="14"/>
  <c r="AI80" i="14"/>
  <c r="AI81" i="14"/>
  <c r="AI82" i="14"/>
  <c r="AI83" i="14"/>
  <c r="AI84" i="14"/>
  <c r="AI85" i="14"/>
  <c r="AI86" i="14"/>
  <c r="AI87" i="14"/>
  <c r="AI88" i="14"/>
  <c r="AI89" i="14"/>
  <c r="AI90" i="14"/>
  <c r="AI91" i="14"/>
  <c r="AI92" i="14"/>
  <c r="AI93" i="14"/>
  <c r="AI94" i="14"/>
  <c r="AI95" i="14"/>
  <c r="AI96" i="14"/>
  <c r="AI97" i="14"/>
  <c r="AI98" i="14"/>
  <c r="AI99" i="14"/>
  <c r="AI100" i="14"/>
  <c r="AI101" i="14"/>
  <c r="AI102" i="14"/>
  <c r="AI103" i="14"/>
  <c r="AI104" i="14"/>
  <c r="AI105" i="14"/>
  <c r="AI106" i="14"/>
  <c r="AI107" i="14"/>
  <c r="AI108" i="14"/>
  <c r="AI109" i="14"/>
  <c r="AI110" i="14"/>
  <c r="AI111" i="14"/>
  <c r="AI112" i="14"/>
  <c r="AI113" i="14"/>
  <c r="AI114" i="14"/>
  <c r="AI115" i="14"/>
  <c r="AI116" i="14"/>
  <c r="AI117" i="14"/>
  <c r="AI118" i="14"/>
  <c r="AI119" i="14"/>
  <c r="AI120" i="14"/>
  <c r="AI121" i="14"/>
  <c r="AI122" i="14"/>
  <c r="AI123" i="14"/>
  <c r="AI124" i="14"/>
  <c r="AI125" i="14"/>
  <c r="AI126" i="14"/>
  <c r="AI127" i="14"/>
  <c r="AI128" i="14"/>
  <c r="AI129" i="14"/>
  <c r="AI130" i="14"/>
  <c r="AI131" i="14"/>
  <c r="AI132" i="14"/>
  <c r="AI133" i="14"/>
  <c r="AI134" i="14"/>
  <c r="AI135" i="14"/>
  <c r="AI136" i="14"/>
  <c r="AI137" i="14"/>
  <c r="AI138" i="14"/>
  <c r="AI139" i="14"/>
  <c r="AI140" i="14"/>
  <c r="AI141" i="14"/>
  <c r="AI142" i="14"/>
  <c r="AI143" i="14"/>
  <c r="AI144" i="14"/>
  <c r="AI145" i="14"/>
  <c r="AI146" i="14"/>
  <c r="AI147" i="14"/>
  <c r="AI148" i="14"/>
  <c r="AI149" i="14"/>
  <c r="AI150" i="14"/>
  <c r="AI151" i="14"/>
  <c r="AI152" i="14"/>
  <c r="AI153" i="14"/>
  <c r="AI154" i="14"/>
  <c r="AI155" i="14"/>
  <c r="AI156" i="14"/>
  <c r="AI157" i="14"/>
  <c r="AI158" i="14"/>
  <c r="AI159" i="14"/>
  <c r="AI160" i="14"/>
  <c r="AI161" i="14"/>
  <c r="AI162" i="14"/>
  <c r="AI163" i="14"/>
  <c r="AI164" i="14"/>
  <c r="AI165" i="14"/>
  <c r="AI166" i="14"/>
  <c r="AI167" i="14"/>
  <c r="AI168" i="14"/>
  <c r="AI169" i="14"/>
  <c r="AI170" i="14"/>
  <c r="AI171" i="14"/>
  <c r="AI172" i="14"/>
  <c r="AI173" i="14"/>
  <c r="AI174" i="14"/>
  <c r="AI175" i="14"/>
  <c r="AI176" i="14"/>
  <c r="AI177" i="14"/>
  <c r="AI178" i="14"/>
  <c r="AI179" i="14"/>
  <c r="AI180" i="14"/>
  <c r="AI181" i="14"/>
  <c r="AI182" i="14"/>
  <c r="AI183" i="14"/>
  <c r="AI184" i="14"/>
  <c r="AI185" i="14"/>
  <c r="AI186" i="14"/>
  <c r="AI187" i="14"/>
  <c r="AI188" i="14"/>
  <c r="AI189" i="14"/>
  <c r="AI190" i="14"/>
  <c r="AI191" i="14"/>
  <c r="AI192" i="14"/>
  <c r="AI193" i="14"/>
  <c r="AI194" i="14"/>
  <c r="AI195" i="14"/>
  <c r="AI196" i="14"/>
  <c r="AI197" i="14"/>
  <c r="AI198" i="14"/>
  <c r="AI199" i="14"/>
  <c r="AI200" i="14"/>
  <c r="AI201" i="14"/>
  <c r="AI202" i="14"/>
  <c r="AI203" i="14"/>
  <c r="AI204" i="14"/>
  <c r="AI205" i="14"/>
  <c r="AI206" i="14"/>
  <c r="AI207" i="14"/>
  <c r="AI208" i="14"/>
  <c r="AI209" i="14"/>
  <c r="AI210" i="14"/>
  <c r="AI211" i="14"/>
  <c r="AI212" i="14"/>
  <c r="AI213" i="14"/>
  <c r="AI214" i="14"/>
  <c r="AI215" i="14"/>
  <c r="AI216" i="14"/>
  <c r="AI217" i="14"/>
  <c r="AI218" i="14"/>
  <c r="AI219" i="14"/>
  <c r="AI220" i="14"/>
  <c r="AI221" i="14"/>
  <c r="AI222" i="14"/>
  <c r="AI223" i="14"/>
  <c r="AI224" i="14"/>
  <c r="AI225" i="14"/>
  <c r="AI226" i="14"/>
  <c r="AI227" i="14"/>
  <c r="AI228" i="14"/>
  <c r="AI229" i="14"/>
  <c r="AI230" i="14"/>
  <c r="AI231" i="14"/>
  <c r="AI232" i="14"/>
  <c r="AI233" i="14"/>
  <c r="AI234" i="14"/>
  <c r="AI235" i="14"/>
  <c r="AI236" i="14"/>
  <c r="AI237" i="14"/>
  <c r="AI238" i="14"/>
  <c r="AI239" i="14"/>
  <c r="AI240" i="14"/>
  <c r="AI241" i="14"/>
  <c r="AI242" i="14"/>
  <c r="AI243" i="14"/>
  <c r="AI244" i="14"/>
  <c r="AI245" i="14"/>
  <c r="AI246" i="14"/>
  <c r="AI247" i="14"/>
  <c r="AI248" i="14"/>
  <c r="AI249" i="14"/>
  <c r="AI250" i="14"/>
  <c r="AI251" i="14"/>
  <c r="AI252" i="14"/>
  <c r="AI253" i="14"/>
  <c r="AI254" i="14"/>
  <c r="AI255" i="14"/>
  <c r="AI256" i="14"/>
  <c r="AI257" i="14"/>
  <c r="AI258" i="14"/>
  <c r="AI259" i="14"/>
  <c r="AI260" i="14"/>
  <c r="AI261" i="14"/>
  <c r="AI262" i="14"/>
  <c r="AI263" i="14"/>
  <c r="AI264" i="14"/>
  <c r="AI265" i="14"/>
  <c r="AI266" i="14"/>
  <c r="AI267" i="14"/>
  <c r="AI268" i="14"/>
  <c r="AI269" i="14"/>
  <c r="AI270" i="14"/>
  <c r="AI271" i="14"/>
  <c r="AI272" i="14"/>
  <c r="AI273" i="14"/>
  <c r="AI274" i="14"/>
  <c r="AI275" i="14"/>
  <c r="AI276" i="14"/>
  <c r="AI277" i="14"/>
  <c r="AI278" i="14"/>
  <c r="AI279" i="14"/>
  <c r="AI280" i="14"/>
  <c r="AI281" i="14"/>
  <c r="AI282" i="14"/>
  <c r="AI283" i="14"/>
  <c r="AI284" i="14"/>
  <c r="AI285" i="14"/>
  <c r="AI286" i="14"/>
  <c r="AI287" i="14"/>
  <c r="AI288" i="14"/>
  <c r="AI289" i="14"/>
  <c r="AI290" i="14"/>
  <c r="AI291" i="14"/>
  <c r="AI292" i="14"/>
  <c r="AI293" i="14"/>
  <c r="AI294" i="14"/>
  <c r="AI295" i="14"/>
  <c r="AI296" i="14"/>
  <c r="AI297" i="14"/>
  <c r="AI298" i="14"/>
  <c r="AI299" i="14"/>
  <c r="AI300" i="14"/>
  <c r="AI301" i="14"/>
  <c r="AI302" i="14"/>
  <c r="AI303" i="14"/>
  <c r="AI304" i="14"/>
  <c r="AI305" i="14"/>
  <c r="AI306" i="14"/>
  <c r="AI307" i="14"/>
  <c r="AI308" i="14"/>
  <c r="AI309" i="14"/>
  <c r="AI310" i="14"/>
  <c r="AI311" i="14"/>
  <c r="AI312" i="14"/>
  <c r="AI313" i="14"/>
  <c r="AI314" i="14"/>
  <c r="AI315" i="14"/>
  <c r="AI316" i="14"/>
  <c r="AI317" i="14"/>
  <c r="AI318" i="14"/>
  <c r="AI319" i="14"/>
  <c r="AI320" i="14"/>
  <c r="AI321" i="14"/>
  <c r="AI322" i="14"/>
  <c r="AI323" i="14"/>
  <c r="AI324" i="14"/>
  <c r="AI325" i="14"/>
  <c r="AI326" i="14"/>
  <c r="AI327" i="14"/>
  <c r="AI328" i="14"/>
  <c r="AI329" i="14"/>
  <c r="AI330" i="14"/>
  <c r="AI331" i="14"/>
  <c r="AI332" i="14"/>
  <c r="AI333" i="14"/>
  <c r="AI334" i="14"/>
  <c r="AI335" i="14"/>
  <c r="AI336" i="14"/>
  <c r="AI337" i="14"/>
  <c r="AI338" i="14"/>
  <c r="AI339" i="14"/>
  <c r="AI340" i="14"/>
  <c r="AI341" i="14"/>
  <c r="AI342" i="14"/>
  <c r="AI343" i="14"/>
  <c r="AI344" i="14"/>
  <c r="AI345" i="14"/>
  <c r="AI346" i="14"/>
  <c r="AI347" i="14"/>
  <c r="AI348" i="14"/>
  <c r="AI349" i="14"/>
  <c r="AI350" i="14"/>
  <c r="AI351" i="14"/>
  <c r="AI352" i="14"/>
  <c r="AI353" i="14"/>
  <c r="AI354" i="14"/>
  <c r="AI355" i="14"/>
  <c r="AI356" i="14"/>
  <c r="AI357" i="14"/>
  <c r="AI358" i="14"/>
  <c r="AI359" i="14"/>
  <c r="AI360" i="14"/>
  <c r="AI361" i="14"/>
  <c r="AI362" i="14"/>
  <c r="AI363" i="14"/>
  <c r="AI364" i="14"/>
  <c r="AI365" i="14"/>
  <c r="AI366" i="14"/>
  <c r="AI367" i="14"/>
  <c r="AI368" i="14"/>
  <c r="AI369" i="14"/>
  <c r="AI370" i="14"/>
  <c r="AI371" i="14"/>
  <c r="AI372" i="14"/>
  <c r="AI373" i="14"/>
  <c r="AI374" i="14"/>
  <c r="AI375" i="14"/>
  <c r="AI376" i="14"/>
  <c r="AI377" i="14"/>
  <c r="AI378" i="14"/>
  <c r="AI379" i="14"/>
  <c r="AI380" i="14"/>
  <c r="AI381" i="14"/>
  <c r="AI382" i="14"/>
  <c r="AI383" i="14"/>
  <c r="AI384" i="14"/>
  <c r="AI385" i="14"/>
  <c r="AI386" i="14"/>
  <c r="AI387" i="14"/>
  <c r="AI388" i="14"/>
  <c r="AI389" i="14"/>
  <c r="AI390" i="14"/>
  <c r="AI391" i="14"/>
  <c r="AI392" i="14"/>
  <c r="AI393" i="14"/>
  <c r="AI394" i="14"/>
  <c r="AI395" i="14"/>
  <c r="AI396" i="14"/>
  <c r="AI397" i="14"/>
  <c r="AI398" i="14"/>
  <c r="AI399" i="14"/>
  <c r="AI400" i="14"/>
  <c r="AI401" i="14"/>
  <c r="AI402" i="14"/>
  <c r="AI403" i="14"/>
  <c r="AI404" i="14"/>
  <c r="AI405" i="14"/>
  <c r="AI406" i="14"/>
  <c r="AI407" i="14"/>
  <c r="AI408" i="14"/>
  <c r="AI409" i="14"/>
  <c r="AI410" i="14"/>
  <c r="AI411" i="14"/>
  <c r="AI412" i="14"/>
  <c r="AI413" i="14"/>
  <c r="AI414" i="14"/>
  <c r="AI415" i="14"/>
  <c r="AI416" i="14"/>
  <c r="AI417" i="14"/>
  <c r="AI418" i="14"/>
  <c r="AI419" i="14"/>
  <c r="AI420" i="14"/>
  <c r="AI421" i="14"/>
  <c r="AI422" i="14"/>
  <c r="AI423" i="14"/>
  <c r="AI424" i="14"/>
  <c r="AI425" i="14"/>
  <c r="AI426" i="14"/>
  <c r="AI427" i="14"/>
  <c r="AI428" i="14"/>
  <c r="AI429" i="14"/>
  <c r="AI430" i="14"/>
  <c r="AI431" i="14"/>
  <c r="AI432" i="14"/>
  <c r="AI433" i="14"/>
  <c r="AI434" i="14"/>
  <c r="AI435" i="14"/>
  <c r="AI436" i="14"/>
  <c r="AI437" i="14"/>
  <c r="AI438" i="14"/>
  <c r="AI439" i="14"/>
  <c r="AI440" i="14"/>
  <c r="AI441" i="14"/>
  <c r="AI442" i="14"/>
  <c r="AI443" i="14"/>
  <c r="AI444" i="14"/>
  <c r="AI445" i="14"/>
  <c r="AI446" i="14"/>
  <c r="AI447" i="14"/>
  <c r="AI448" i="14"/>
  <c r="AI449" i="14"/>
  <c r="AI450" i="14"/>
  <c r="AI451" i="14"/>
  <c r="AI452" i="14"/>
  <c r="AI453" i="14"/>
  <c r="AI454" i="14"/>
  <c r="AI455" i="14"/>
  <c r="AI456" i="14"/>
  <c r="AI457" i="14"/>
  <c r="AI458" i="14"/>
  <c r="AI459" i="14"/>
  <c r="AI460" i="14"/>
  <c r="AI461" i="14"/>
  <c r="AI462" i="14"/>
  <c r="AI463" i="14"/>
  <c r="AI464" i="14"/>
  <c r="AI465" i="14"/>
  <c r="AI466" i="14"/>
  <c r="AI467" i="14"/>
  <c r="AI468" i="14"/>
  <c r="AI469" i="14"/>
  <c r="AI470" i="14"/>
  <c r="AI471" i="14"/>
  <c r="AI472" i="14"/>
  <c r="AI473" i="14"/>
  <c r="AI474" i="14"/>
  <c r="AI475" i="14"/>
  <c r="AI476" i="14"/>
  <c r="AI477" i="14"/>
  <c r="AI478" i="14"/>
  <c r="AI479" i="14"/>
  <c r="AI480" i="14"/>
  <c r="AI481" i="14"/>
  <c r="AI482" i="14"/>
  <c r="AI483" i="14"/>
  <c r="AI484" i="14"/>
  <c r="AI485" i="14"/>
  <c r="AI486" i="14"/>
  <c r="AI487" i="14"/>
  <c r="AI488" i="14"/>
  <c r="AI489" i="14"/>
  <c r="AI490" i="14"/>
  <c r="AI491" i="14"/>
  <c r="AI492" i="14"/>
  <c r="AI493" i="14"/>
  <c r="AI494" i="14"/>
  <c r="AI495" i="14"/>
  <c r="AI496" i="14"/>
  <c r="AI497" i="14"/>
  <c r="AI498" i="14"/>
  <c r="AI499" i="14"/>
  <c r="AI500" i="14"/>
  <c r="AI501" i="14"/>
  <c r="AI502" i="14"/>
  <c r="AI503" i="14"/>
  <c r="AI504" i="14"/>
  <c r="AI505" i="14"/>
  <c r="AI506" i="14"/>
  <c r="AI507" i="14"/>
  <c r="AI508" i="14"/>
  <c r="AI509" i="14"/>
  <c r="AI510" i="14"/>
  <c r="AI511" i="14"/>
  <c r="AI512" i="14"/>
  <c r="AI513" i="14"/>
  <c r="AI514" i="14"/>
  <c r="AI515" i="14"/>
  <c r="AI516" i="14"/>
  <c r="AI517" i="14"/>
  <c r="AI518" i="14"/>
  <c r="AI519" i="14"/>
  <c r="AI520" i="14"/>
  <c r="AI521" i="14"/>
  <c r="AI522" i="14"/>
  <c r="AI523" i="14"/>
  <c r="AI524" i="14"/>
  <c r="AI525" i="14"/>
  <c r="AI526" i="14"/>
  <c r="AI527" i="14"/>
  <c r="AI528" i="14"/>
  <c r="AI529" i="14"/>
  <c r="AI530" i="14"/>
  <c r="AI531" i="14"/>
  <c r="AI532" i="14"/>
  <c r="AI533" i="14"/>
  <c r="AI534" i="14"/>
  <c r="AI535" i="14"/>
  <c r="AI536" i="14"/>
  <c r="AI537" i="14"/>
  <c r="AI538" i="14"/>
  <c r="AI539" i="14"/>
  <c r="AI540" i="14"/>
  <c r="AI541" i="14"/>
  <c r="AI542" i="14"/>
  <c r="AI543" i="14"/>
  <c r="AI544" i="14"/>
  <c r="AI545" i="14"/>
  <c r="AI546" i="14"/>
  <c r="AI547" i="14"/>
  <c r="AI548" i="14"/>
  <c r="AI549" i="14"/>
  <c r="AI550" i="14"/>
  <c r="AI551" i="14"/>
  <c r="AI552" i="14"/>
  <c r="AI553" i="14"/>
  <c r="AI554" i="14"/>
  <c r="AI555" i="14"/>
  <c r="AI556" i="14"/>
  <c r="AI557" i="14"/>
  <c r="AI558" i="14"/>
  <c r="AI559" i="14"/>
  <c r="AI560" i="14"/>
  <c r="AI561" i="14"/>
  <c r="AI562" i="14"/>
  <c r="AI563" i="14"/>
  <c r="AI564" i="14"/>
  <c r="AI565" i="14"/>
  <c r="AI566" i="14"/>
  <c r="AI567" i="14"/>
  <c r="AI568" i="14"/>
  <c r="AI569" i="14"/>
  <c r="AI570" i="14"/>
  <c r="AI571" i="14"/>
  <c r="AI572" i="14"/>
  <c r="AI573" i="14"/>
  <c r="AI574" i="14"/>
  <c r="AI575" i="14"/>
  <c r="AI576" i="14"/>
  <c r="AI577" i="14"/>
  <c r="AI578" i="14"/>
  <c r="AI579" i="14"/>
  <c r="AI580" i="14"/>
  <c r="AI581" i="14"/>
  <c r="AI582" i="14"/>
  <c r="AI583" i="14"/>
  <c r="AI584" i="14"/>
  <c r="AI585" i="14"/>
  <c r="AI586" i="14"/>
  <c r="AI587" i="14"/>
  <c r="AI588" i="14"/>
  <c r="AI589" i="14"/>
  <c r="AI590" i="14"/>
  <c r="AI591" i="14"/>
  <c r="AI592" i="14"/>
  <c r="AI593" i="14"/>
  <c r="AI594" i="14"/>
  <c r="AI595" i="14"/>
  <c r="AI596" i="14"/>
  <c r="AI597" i="14"/>
  <c r="AI598" i="14"/>
  <c r="AI599" i="14"/>
  <c r="AI600" i="14"/>
  <c r="AI601" i="14"/>
  <c r="AI602" i="14"/>
  <c r="AI603" i="14"/>
  <c r="AI604" i="14"/>
  <c r="AI605" i="14"/>
  <c r="AI606" i="14"/>
  <c r="AI607" i="14"/>
  <c r="AI608" i="14"/>
  <c r="AI609" i="14"/>
  <c r="AI610" i="14"/>
  <c r="AI611" i="14"/>
  <c r="AI612" i="14"/>
  <c r="AI613" i="14"/>
  <c r="AI614" i="14"/>
  <c r="AI615" i="14"/>
  <c r="AI616" i="14"/>
  <c r="AI617" i="14"/>
  <c r="AI618" i="14"/>
  <c r="AI619" i="14"/>
  <c r="AI620" i="14"/>
  <c r="AI621" i="14"/>
  <c r="AI622" i="14"/>
  <c r="AI623" i="14"/>
  <c r="AI624" i="14"/>
  <c r="AI625" i="14"/>
  <c r="AI626" i="14"/>
  <c r="AI627" i="14"/>
  <c r="AI628" i="14"/>
  <c r="AI629" i="14"/>
  <c r="AI630" i="14"/>
  <c r="AI631" i="14"/>
  <c r="AI632" i="14"/>
  <c r="AI633" i="14"/>
  <c r="AI634" i="14"/>
  <c r="AI635" i="14"/>
  <c r="AI636" i="14"/>
  <c r="AI637" i="14"/>
  <c r="AI638" i="14"/>
  <c r="AI639" i="14"/>
  <c r="AI640" i="14"/>
  <c r="AI641" i="14"/>
  <c r="AI642" i="14"/>
  <c r="AI643" i="14"/>
  <c r="AI644" i="14"/>
  <c r="AI645" i="14"/>
  <c r="AI646" i="14"/>
  <c r="AI647" i="14"/>
  <c r="AI648" i="14"/>
  <c r="AI649" i="14"/>
  <c r="AI650" i="14"/>
  <c r="AI651" i="14"/>
  <c r="AI652" i="14"/>
  <c r="AI653" i="14"/>
  <c r="AI654" i="14"/>
  <c r="AI655" i="14"/>
  <c r="AI656" i="14"/>
  <c r="AI657" i="14"/>
  <c r="AI658" i="14"/>
  <c r="AI659" i="14"/>
  <c r="AI660" i="14"/>
  <c r="AI661" i="14"/>
  <c r="AI662" i="14"/>
  <c r="AI663" i="14"/>
  <c r="AI664" i="14"/>
  <c r="AI665" i="14"/>
  <c r="AI666" i="14"/>
  <c r="AI667" i="14"/>
  <c r="AI668" i="14"/>
  <c r="AI669" i="14"/>
  <c r="AI670" i="14"/>
  <c r="AI671" i="14"/>
  <c r="AI672" i="14"/>
  <c r="AI673" i="14"/>
  <c r="AI674" i="14"/>
  <c r="AI675" i="14"/>
  <c r="AI676" i="14"/>
  <c r="AI677" i="14"/>
  <c r="AI678" i="14"/>
  <c r="AI679" i="14"/>
  <c r="AI680" i="14"/>
  <c r="AI681" i="14"/>
  <c r="AI682" i="14"/>
  <c r="AI683" i="14"/>
  <c r="AI684" i="14"/>
  <c r="AI685" i="14"/>
  <c r="AI686" i="14"/>
  <c r="AI687" i="14"/>
  <c r="AI688" i="14"/>
  <c r="AI689" i="14"/>
  <c r="AI690" i="14"/>
  <c r="AI691" i="14"/>
  <c r="AI692" i="14"/>
  <c r="AI693" i="14"/>
  <c r="AI694" i="14"/>
  <c r="AI695" i="14"/>
  <c r="AI696" i="14"/>
  <c r="AI697" i="14"/>
  <c r="AI698" i="14"/>
  <c r="AI699" i="14"/>
  <c r="AI700" i="14"/>
  <c r="AI701" i="14"/>
  <c r="AI702" i="14"/>
  <c r="AI703" i="14"/>
  <c r="AI704" i="14"/>
  <c r="AI705" i="14"/>
  <c r="AI706" i="14"/>
  <c r="AI707" i="14"/>
  <c r="AI708" i="14"/>
  <c r="AI709" i="14"/>
  <c r="AI710" i="14"/>
  <c r="AI711" i="14"/>
  <c r="AI712" i="14"/>
  <c r="AI713" i="14"/>
  <c r="AI714" i="14"/>
  <c r="AI715" i="14"/>
  <c r="AI716" i="14"/>
  <c r="AI717" i="14"/>
  <c r="AI718" i="14"/>
  <c r="AI719" i="14"/>
  <c r="AI720" i="14"/>
  <c r="AI721" i="14"/>
  <c r="AI722" i="14"/>
  <c r="AI723" i="14"/>
  <c r="AI724" i="14"/>
  <c r="AI725" i="14"/>
  <c r="AI726" i="14"/>
  <c r="AI727" i="14"/>
  <c r="AI728" i="14"/>
  <c r="AI729" i="14"/>
  <c r="AI730" i="14"/>
  <c r="AI731" i="14"/>
  <c r="AI732" i="14"/>
  <c r="AI733" i="14"/>
  <c r="AI734" i="14"/>
  <c r="AI735" i="14"/>
  <c r="AI736" i="14"/>
  <c r="AI737" i="14"/>
  <c r="AI738" i="14"/>
  <c r="AI739" i="14"/>
  <c r="AI740" i="14"/>
  <c r="AI741" i="14"/>
  <c r="AI742" i="14"/>
  <c r="AI743" i="14"/>
  <c r="AI744" i="14"/>
  <c r="AI745" i="14"/>
  <c r="AI746" i="14"/>
  <c r="AI747" i="14"/>
  <c r="AI748" i="14"/>
  <c r="AI749" i="14"/>
  <c r="AI750" i="14"/>
  <c r="AI751" i="14"/>
  <c r="AI752" i="14"/>
  <c r="AI753" i="14"/>
  <c r="AI754" i="14"/>
  <c r="AI755" i="14"/>
  <c r="AI756" i="14"/>
  <c r="AI757" i="14"/>
  <c r="AI758" i="14"/>
  <c r="AI759" i="14"/>
  <c r="AI760" i="14"/>
  <c r="AI761" i="14"/>
  <c r="AI762" i="14"/>
  <c r="AI763" i="14"/>
  <c r="AI764" i="14"/>
  <c r="AI765" i="14"/>
  <c r="AI766" i="14"/>
  <c r="AI767" i="14"/>
  <c r="AI768" i="14"/>
  <c r="AI769" i="14"/>
  <c r="AI770" i="14"/>
  <c r="AI771" i="14"/>
  <c r="AI772" i="14"/>
  <c r="AI773" i="14"/>
  <c r="AI774" i="14"/>
  <c r="AI775" i="14"/>
  <c r="AI776" i="14"/>
  <c r="AI777" i="14"/>
  <c r="AI778" i="14"/>
  <c r="AI779" i="14"/>
  <c r="AI780" i="14"/>
  <c r="AI781" i="14"/>
  <c r="AI782" i="14"/>
  <c r="AI783" i="14"/>
  <c r="AI784" i="14"/>
  <c r="AI785" i="14"/>
  <c r="AI786" i="14"/>
  <c r="AI787" i="14"/>
  <c r="AI788" i="14"/>
  <c r="AI789" i="14"/>
  <c r="AI790" i="14"/>
  <c r="AI791" i="14"/>
  <c r="AI792" i="14"/>
  <c r="AI793" i="14"/>
  <c r="AI794" i="14"/>
  <c r="AI795" i="14"/>
  <c r="AI796" i="14"/>
  <c r="AI797" i="14"/>
  <c r="AI798" i="14"/>
  <c r="AI799" i="14"/>
  <c r="AI800" i="14"/>
  <c r="AI801" i="14"/>
  <c r="AI802" i="14"/>
  <c r="AI803" i="14"/>
  <c r="AI804" i="14"/>
  <c r="AI805" i="14"/>
  <c r="AI806" i="14"/>
  <c r="AI807" i="14"/>
  <c r="AI808" i="14"/>
  <c r="AI809" i="14"/>
  <c r="AI810" i="14"/>
  <c r="AI811" i="14"/>
  <c r="AI812" i="14"/>
  <c r="AI813" i="14"/>
  <c r="AI814" i="14"/>
  <c r="AI815" i="14"/>
  <c r="AI816" i="14"/>
  <c r="AI817" i="14"/>
  <c r="AI818" i="14"/>
  <c r="AI819" i="14"/>
  <c r="AI820" i="14"/>
  <c r="AI821" i="14"/>
  <c r="AI822" i="14"/>
  <c r="AI823" i="14"/>
  <c r="AI824" i="14"/>
  <c r="AI825" i="14"/>
  <c r="AI826" i="14"/>
  <c r="AI827" i="14"/>
  <c r="AI828" i="14"/>
  <c r="AI829" i="14"/>
  <c r="AI830" i="14"/>
  <c r="AI831" i="14"/>
  <c r="AI832" i="14"/>
  <c r="AI833" i="14"/>
  <c r="AI834" i="14"/>
  <c r="AI835" i="14"/>
  <c r="AI836" i="14"/>
  <c r="AI837" i="14"/>
  <c r="AI838" i="14"/>
  <c r="AI839" i="14"/>
  <c r="AI840" i="14"/>
  <c r="AI841" i="14"/>
  <c r="AI842" i="14"/>
  <c r="AI843" i="14"/>
  <c r="AI844" i="14"/>
  <c r="AI845" i="14"/>
  <c r="AI846" i="14"/>
  <c r="AI847" i="14"/>
  <c r="AI848" i="14"/>
  <c r="AI849" i="14"/>
  <c r="AI850" i="14"/>
  <c r="AI851" i="14"/>
  <c r="AI852" i="14"/>
  <c r="AI853" i="14"/>
  <c r="AI854" i="14"/>
  <c r="AI855" i="14"/>
  <c r="AI856" i="14"/>
  <c r="AI857" i="14"/>
  <c r="AI858" i="14"/>
  <c r="AI859" i="14"/>
  <c r="AI860" i="14"/>
  <c r="AI861" i="14"/>
  <c r="AI862" i="14"/>
  <c r="AI863" i="14"/>
  <c r="AI864" i="14"/>
  <c r="AI865" i="14"/>
  <c r="AI866" i="14"/>
  <c r="AI867" i="14"/>
  <c r="AI868" i="14"/>
  <c r="AI869" i="14"/>
  <c r="AI870" i="14"/>
  <c r="AI871" i="14"/>
  <c r="AI872" i="14"/>
  <c r="AI873" i="14"/>
  <c r="AI874" i="14"/>
  <c r="AI875" i="14"/>
  <c r="AI876" i="14"/>
  <c r="AI877" i="14"/>
  <c r="AI878" i="14"/>
  <c r="AI879" i="14"/>
  <c r="AI880" i="14"/>
  <c r="AI881" i="14"/>
  <c r="AI882" i="14"/>
  <c r="AI883" i="14"/>
  <c r="AI884" i="14"/>
  <c r="AI885" i="14"/>
  <c r="AI886" i="14"/>
  <c r="AI887" i="14"/>
  <c r="AI888" i="14"/>
  <c r="AI889" i="14"/>
  <c r="AI890" i="14"/>
  <c r="AI891" i="14"/>
  <c r="AI892" i="14"/>
  <c r="AI893" i="14"/>
  <c r="AI894" i="14"/>
  <c r="AI895" i="14"/>
  <c r="AI896" i="14"/>
  <c r="AI897" i="14"/>
  <c r="AI898" i="14"/>
  <c r="AI899" i="14"/>
  <c r="AI900" i="14"/>
  <c r="AI901" i="14"/>
  <c r="AI902" i="14"/>
  <c r="AI903" i="14"/>
  <c r="AI904" i="14"/>
  <c r="AI905" i="14"/>
  <c r="AI906" i="14"/>
  <c r="AI907" i="14"/>
  <c r="AI908" i="14"/>
  <c r="AI909" i="14"/>
  <c r="AI910" i="14"/>
  <c r="AI911" i="14"/>
  <c r="AI912" i="14"/>
  <c r="AI913" i="14"/>
  <c r="AI914" i="14"/>
  <c r="AI915" i="14"/>
  <c r="AI916" i="14"/>
  <c r="AI917" i="14"/>
  <c r="AI918" i="14"/>
  <c r="AI919" i="14"/>
  <c r="AI920" i="14"/>
  <c r="AI921" i="14"/>
  <c r="AI922" i="14"/>
  <c r="AI923" i="14"/>
  <c r="AI924" i="14"/>
  <c r="AI925" i="14"/>
  <c r="AI926" i="14"/>
  <c r="AI927" i="14"/>
  <c r="AI928" i="14"/>
  <c r="AI929" i="14"/>
  <c r="AI930" i="14"/>
  <c r="AI931" i="14"/>
  <c r="AI932" i="14"/>
  <c r="AI933" i="14"/>
  <c r="AI934" i="14"/>
  <c r="AI935" i="14"/>
  <c r="AI936" i="14"/>
  <c r="AI937" i="14"/>
  <c r="AI938" i="14"/>
  <c r="AI939" i="14"/>
  <c r="AI940" i="14"/>
  <c r="AI941" i="14"/>
  <c r="AI942" i="14"/>
  <c r="AI943" i="14"/>
  <c r="AI944" i="14"/>
  <c r="AI945" i="14"/>
  <c r="AI946" i="14"/>
  <c r="AI947" i="14"/>
  <c r="AI948" i="14"/>
  <c r="AI949" i="14"/>
  <c r="AI950" i="14"/>
  <c r="AI951" i="14"/>
  <c r="AI952" i="14"/>
  <c r="AI953" i="14"/>
  <c r="AI954" i="14"/>
  <c r="AI955" i="14"/>
  <c r="AI956" i="14"/>
  <c r="AI957" i="14"/>
  <c r="AI958" i="14"/>
  <c r="AI959" i="14"/>
  <c r="AI960" i="14"/>
  <c r="AI961" i="14"/>
  <c r="AI962" i="14"/>
  <c r="AI963" i="14"/>
  <c r="AI964" i="14"/>
  <c r="AI965" i="14"/>
  <c r="AI966" i="14"/>
  <c r="AI967" i="14"/>
  <c r="AI968" i="14"/>
  <c r="AI969" i="14"/>
  <c r="AI970" i="14"/>
  <c r="AI971" i="14"/>
  <c r="AI972" i="14"/>
  <c r="AI973" i="14"/>
  <c r="AI974" i="14"/>
  <c r="AI975" i="14"/>
  <c r="AI976" i="14"/>
  <c r="AI977" i="14"/>
  <c r="AI978" i="14"/>
  <c r="AI979" i="14"/>
  <c r="AI980" i="14"/>
  <c r="AI981" i="14"/>
  <c r="AI982" i="14"/>
  <c r="AI983" i="14"/>
  <c r="AI984" i="14"/>
  <c r="AI985" i="14"/>
  <c r="AI986" i="14"/>
  <c r="AI987" i="14"/>
  <c r="AI988" i="14"/>
  <c r="AI989" i="14"/>
  <c r="AI990" i="14"/>
  <c r="AI991" i="14"/>
  <c r="AI992" i="14"/>
  <c r="AI993" i="14"/>
  <c r="AI994" i="14"/>
  <c r="AI995" i="14"/>
  <c r="AI996" i="14"/>
  <c r="AI997" i="14"/>
  <c r="AI998" i="14"/>
  <c r="AI999" i="14"/>
  <c r="AI1000" i="14"/>
  <c r="AI1001" i="14"/>
  <c r="AI1002" i="14"/>
  <c r="AI1003" i="14"/>
  <c r="AI1004" i="14"/>
  <c r="AI1005" i="14"/>
  <c r="AI1006" i="14"/>
  <c r="AI1007" i="14"/>
  <c r="AI1008" i="14"/>
  <c r="AI1009" i="14"/>
  <c r="AI1010" i="14"/>
  <c r="AI1011" i="14"/>
  <c r="AI1012" i="14"/>
  <c r="AI1013" i="14"/>
  <c r="AI1014" i="14"/>
  <c r="AI1015" i="14"/>
  <c r="AI1016" i="14"/>
  <c r="AI1017" i="14"/>
  <c r="AI1018" i="14"/>
  <c r="AI1019" i="14"/>
  <c r="AI1020" i="14"/>
  <c r="AI1021" i="14"/>
  <c r="AH21" i="14"/>
  <c r="R21" i="14" s="1"/>
  <c r="AH22" i="14"/>
  <c r="R22" i="14" s="1"/>
  <c r="AH23" i="14"/>
  <c r="AH24" i="14"/>
  <c r="AH25" i="14"/>
  <c r="AH26" i="14"/>
  <c r="AH27" i="14"/>
  <c r="AH28" i="14"/>
  <c r="AH29" i="14"/>
  <c r="AH30" i="14"/>
  <c r="AH31" i="14"/>
  <c r="AH32" i="14"/>
  <c r="AH33" i="14"/>
  <c r="AH34" i="14"/>
  <c r="AH35" i="14"/>
  <c r="AH36" i="14"/>
  <c r="AH37" i="14"/>
  <c r="AH38" i="14"/>
  <c r="AH39" i="14"/>
  <c r="AH40" i="14"/>
  <c r="AH41" i="14"/>
  <c r="AH42" i="14"/>
  <c r="AH43" i="14"/>
  <c r="AH44" i="14"/>
  <c r="AH45" i="14"/>
  <c r="AH46" i="14"/>
  <c r="AH47" i="14"/>
  <c r="AH48" i="14"/>
  <c r="AH49" i="14"/>
  <c r="AH50" i="14"/>
  <c r="AH51" i="14"/>
  <c r="AH52" i="14"/>
  <c r="AH53" i="14"/>
  <c r="AH54" i="14"/>
  <c r="AH55" i="14"/>
  <c r="AH56" i="14"/>
  <c r="AH57" i="14"/>
  <c r="AH58" i="14"/>
  <c r="AH59" i="14"/>
  <c r="AH60" i="14"/>
  <c r="AH61" i="14"/>
  <c r="AH62" i="14"/>
  <c r="AH63" i="14"/>
  <c r="AH64" i="14"/>
  <c r="AH65" i="14"/>
  <c r="AH66" i="14"/>
  <c r="AH67" i="14"/>
  <c r="AH68" i="14"/>
  <c r="AH69" i="14"/>
  <c r="AH70" i="14"/>
  <c r="AH71" i="14"/>
  <c r="AH72" i="14"/>
  <c r="AH73" i="14"/>
  <c r="AH74" i="14"/>
  <c r="AH75" i="14"/>
  <c r="AH76" i="14"/>
  <c r="AH77" i="14"/>
  <c r="AH78" i="14"/>
  <c r="AH79" i="14"/>
  <c r="AH80" i="14"/>
  <c r="AH81" i="14"/>
  <c r="AH82" i="14"/>
  <c r="AH83" i="14"/>
  <c r="AH84" i="14"/>
  <c r="AH85" i="14"/>
  <c r="AH86" i="14"/>
  <c r="AH87" i="14"/>
  <c r="AH88" i="14"/>
  <c r="AH89" i="14"/>
  <c r="AH90" i="14"/>
  <c r="AH91" i="14"/>
  <c r="AH92" i="14"/>
  <c r="AH93" i="14"/>
  <c r="AH94" i="14"/>
  <c r="AH95" i="14"/>
  <c r="AH96" i="14"/>
  <c r="AH97" i="14"/>
  <c r="AH98" i="14"/>
  <c r="AH99" i="14"/>
  <c r="AH100" i="14"/>
  <c r="AH101" i="14"/>
  <c r="AH102" i="14"/>
  <c r="AH103" i="14"/>
  <c r="AH104" i="14"/>
  <c r="AH105" i="14"/>
  <c r="AH106" i="14"/>
  <c r="AH107" i="14"/>
  <c r="AH108" i="14"/>
  <c r="AH109" i="14"/>
  <c r="AH110" i="14"/>
  <c r="AH111" i="14"/>
  <c r="AH112" i="14"/>
  <c r="AH113" i="14"/>
  <c r="AH114" i="14"/>
  <c r="AH115" i="14"/>
  <c r="AH116" i="14"/>
  <c r="AH117" i="14"/>
  <c r="AH118" i="14"/>
  <c r="AH119" i="14"/>
  <c r="AH120" i="14"/>
  <c r="AH121" i="14"/>
  <c r="AH122" i="14"/>
  <c r="AH123" i="14"/>
  <c r="AH124" i="14"/>
  <c r="AH125" i="14"/>
  <c r="AH126" i="14"/>
  <c r="AH127" i="14"/>
  <c r="AH128" i="14"/>
  <c r="AH129" i="14"/>
  <c r="AH130" i="14"/>
  <c r="AH131" i="14"/>
  <c r="AH132" i="14"/>
  <c r="AH133" i="14"/>
  <c r="AH134" i="14"/>
  <c r="AH135" i="14"/>
  <c r="AH136" i="14"/>
  <c r="AH137" i="14"/>
  <c r="AH138" i="14"/>
  <c r="AH139" i="14"/>
  <c r="AH140" i="14"/>
  <c r="AH141" i="14"/>
  <c r="AH142" i="14"/>
  <c r="AH143" i="14"/>
  <c r="AH144" i="14"/>
  <c r="AH145" i="14"/>
  <c r="AH146" i="14"/>
  <c r="AH147" i="14"/>
  <c r="AH148" i="14"/>
  <c r="AH149" i="14"/>
  <c r="AH150" i="14"/>
  <c r="AH151" i="14"/>
  <c r="AH152" i="14"/>
  <c r="AH153" i="14"/>
  <c r="AH154" i="14"/>
  <c r="AH155" i="14"/>
  <c r="AH156" i="14"/>
  <c r="AH157" i="14"/>
  <c r="AH158" i="14"/>
  <c r="AH159" i="14"/>
  <c r="AH160" i="14"/>
  <c r="AH161" i="14"/>
  <c r="AH162" i="14"/>
  <c r="AH163" i="14"/>
  <c r="AH164" i="14"/>
  <c r="AH165" i="14"/>
  <c r="AH166" i="14"/>
  <c r="AH167" i="14"/>
  <c r="AH168" i="14"/>
  <c r="AH169" i="14"/>
  <c r="AH170" i="14"/>
  <c r="AH171" i="14"/>
  <c r="AH172" i="14"/>
  <c r="AH173" i="14"/>
  <c r="AH174" i="14"/>
  <c r="AH175" i="14"/>
  <c r="AH176" i="14"/>
  <c r="AH177" i="14"/>
  <c r="AH178" i="14"/>
  <c r="AH179" i="14"/>
  <c r="AH180" i="14"/>
  <c r="AH181" i="14"/>
  <c r="AH182" i="14"/>
  <c r="AH183" i="14"/>
  <c r="AH184" i="14"/>
  <c r="AH185" i="14"/>
  <c r="AH186" i="14"/>
  <c r="AH187" i="14"/>
  <c r="AH188" i="14"/>
  <c r="AH189" i="14"/>
  <c r="AH190" i="14"/>
  <c r="AH191" i="14"/>
  <c r="AH192" i="14"/>
  <c r="AH193" i="14"/>
  <c r="AH194" i="14"/>
  <c r="AH195" i="14"/>
  <c r="AH196" i="14"/>
  <c r="AH197" i="14"/>
  <c r="AH198" i="14"/>
  <c r="AH199" i="14"/>
  <c r="AH200" i="14"/>
  <c r="AH201" i="14"/>
  <c r="AH202" i="14"/>
  <c r="AH203" i="14"/>
  <c r="AH204" i="14"/>
  <c r="AH205" i="14"/>
  <c r="AH206" i="14"/>
  <c r="AH207" i="14"/>
  <c r="AH208" i="14"/>
  <c r="AH209" i="14"/>
  <c r="AH210" i="14"/>
  <c r="AH211" i="14"/>
  <c r="AH212" i="14"/>
  <c r="AH213" i="14"/>
  <c r="AH214" i="14"/>
  <c r="AH215" i="14"/>
  <c r="AH216" i="14"/>
  <c r="AH217" i="14"/>
  <c r="AH218" i="14"/>
  <c r="AH219" i="14"/>
  <c r="AH220" i="14"/>
  <c r="AH221" i="14"/>
  <c r="AH222" i="14"/>
  <c r="AH223" i="14"/>
  <c r="AH224" i="14"/>
  <c r="AH225" i="14"/>
  <c r="AH226" i="14"/>
  <c r="AH227" i="14"/>
  <c r="AH228" i="14"/>
  <c r="AH229" i="14"/>
  <c r="AH230" i="14"/>
  <c r="AH231" i="14"/>
  <c r="AH232" i="14"/>
  <c r="AH233" i="14"/>
  <c r="AH234" i="14"/>
  <c r="AH235" i="14"/>
  <c r="AH236" i="14"/>
  <c r="AH237" i="14"/>
  <c r="AH238" i="14"/>
  <c r="AH239" i="14"/>
  <c r="AH240" i="14"/>
  <c r="AH241" i="14"/>
  <c r="AH242" i="14"/>
  <c r="AH243" i="14"/>
  <c r="AH244" i="14"/>
  <c r="AH245" i="14"/>
  <c r="AH246" i="14"/>
  <c r="AH247" i="14"/>
  <c r="AH248" i="14"/>
  <c r="AH249" i="14"/>
  <c r="AH250" i="14"/>
  <c r="AH251" i="14"/>
  <c r="AH252" i="14"/>
  <c r="AH253" i="14"/>
  <c r="AH254" i="14"/>
  <c r="AH255" i="14"/>
  <c r="AH256" i="14"/>
  <c r="AH257" i="14"/>
  <c r="AH258" i="14"/>
  <c r="AH259" i="14"/>
  <c r="AH260" i="14"/>
  <c r="AH261" i="14"/>
  <c r="AH262" i="14"/>
  <c r="AH263" i="14"/>
  <c r="AH264" i="14"/>
  <c r="AH265" i="14"/>
  <c r="AH266" i="14"/>
  <c r="AH267" i="14"/>
  <c r="AH268" i="14"/>
  <c r="AH269" i="14"/>
  <c r="AH270" i="14"/>
  <c r="AH271" i="14"/>
  <c r="AH272" i="14"/>
  <c r="AH273" i="14"/>
  <c r="AH274" i="14"/>
  <c r="AH275" i="14"/>
  <c r="AH276" i="14"/>
  <c r="AH277" i="14"/>
  <c r="AH278" i="14"/>
  <c r="AH279" i="14"/>
  <c r="AH280" i="14"/>
  <c r="AH281" i="14"/>
  <c r="AH282" i="14"/>
  <c r="AH283" i="14"/>
  <c r="AH284" i="14"/>
  <c r="AH285" i="14"/>
  <c r="AH286" i="14"/>
  <c r="AH287" i="14"/>
  <c r="AH288" i="14"/>
  <c r="AH289" i="14"/>
  <c r="AH290" i="14"/>
  <c r="AH291" i="14"/>
  <c r="AH292" i="14"/>
  <c r="AH293" i="14"/>
  <c r="AH294" i="14"/>
  <c r="AH295" i="14"/>
  <c r="AH296" i="14"/>
  <c r="AH297" i="14"/>
  <c r="AH298" i="14"/>
  <c r="AH299" i="14"/>
  <c r="AH300" i="14"/>
  <c r="AH301" i="14"/>
  <c r="AH302" i="14"/>
  <c r="AH303" i="14"/>
  <c r="AH304" i="14"/>
  <c r="AH305" i="14"/>
  <c r="AH306" i="14"/>
  <c r="AH307" i="14"/>
  <c r="AH308" i="14"/>
  <c r="AH309" i="14"/>
  <c r="AH310" i="14"/>
  <c r="AH311" i="14"/>
  <c r="AH312" i="14"/>
  <c r="AH313" i="14"/>
  <c r="AH314" i="14"/>
  <c r="AH315" i="14"/>
  <c r="AH316" i="14"/>
  <c r="AH317" i="14"/>
  <c r="AH318" i="14"/>
  <c r="AH319" i="14"/>
  <c r="AH320" i="14"/>
  <c r="AH321" i="14"/>
  <c r="AH322" i="14"/>
  <c r="AH323" i="14"/>
  <c r="AH324" i="14"/>
  <c r="AH325" i="14"/>
  <c r="AH326" i="14"/>
  <c r="AH327" i="14"/>
  <c r="AH328" i="14"/>
  <c r="AH329" i="14"/>
  <c r="AH330" i="14"/>
  <c r="AH331" i="14"/>
  <c r="AH332" i="14"/>
  <c r="AH333" i="14"/>
  <c r="AH334" i="14"/>
  <c r="AH335" i="14"/>
  <c r="AH336" i="14"/>
  <c r="AH337" i="14"/>
  <c r="AH338" i="14"/>
  <c r="AH339" i="14"/>
  <c r="AH340" i="14"/>
  <c r="AH341" i="14"/>
  <c r="AH342" i="14"/>
  <c r="AH343" i="14"/>
  <c r="AH344" i="14"/>
  <c r="AH345" i="14"/>
  <c r="AH346" i="14"/>
  <c r="AH347" i="14"/>
  <c r="AH348" i="14"/>
  <c r="AH349" i="14"/>
  <c r="AH350" i="14"/>
  <c r="AH351" i="14"/>
  <c r="AH352" i="14"/>
  <c r="AH353" i="14"/>
  <c r="AH354" i="14"/>
  <c r="AH355" i="14"/>
  <c r="AH356" i="14"/>
  <c r="AH357" i="14"/>
  <c r="AH358" i="14"/>
  <c r="AH359" i="14"/>
  <c r="AH360" i="14"/>
  <c r="AH361" i="14"/>
  <c r="AH362" i="14"/>
  <c r="AH363" i="14"/>
  <c r="AH364" i="14"/>
  <c r="AH365" i="14"/>
  <c r="AH366" i="14"/>
  <c r="AH367" i="14"/>
  <c r="AH368" i="14"/>
  <c r="AH369" i="14"/>
  <c r="AH370" i="14"/>
  <c r="AH371" i="14"/>
  <c r="AH372" i="14"/>
  <c r="AH373" i="14"/>
  <c r="AH374" i="14"/>
  <c r="AH375" i="14"/>
  <c r="AH376" i="14"/>
  <c r="AH377" i="14"/>
  <c r="AH378" i="14"/>
  <c r="AH379" i="14"/>
  <c r="AH380" i="14"/>
  <c r="AH381" i="14"/>
  <c r="AH382" i="14"/>
  <c r="AH383" i="14"/>
  <c r="AH384" i="14"/>
  <c r="AH385" i="14"/>
  <c r="AH386" i="14"/>
  <c r="AH387" i="14"/>
  <c r="AH388" i="14"/>
  <c r="AH389" i="14"/>
  <c r="AH390" i="14"/>
  <c r="AH391" i="14"/>
  <c r="AH392" i="14"/>
  <c r="AH393" i="14"/>
  <c r="AH394" i="14"/>
  <c r="AH395" i="14"/>
  <c r="AH396" i="14"/>
  <c r="AH397" i="14"/>
  <c r="AH398" i="14"/>
  <c r="AH399" i="14"/>
  <c r="AH400" i="14"/>
  <c r="AH401" i="14"/>
  <c r="AH402" i="14"/>
  <c r="AH403" i="14"/>
  <c r="AH404" i="14"/>
  <c r="AH405" i="14"/>
  <c r="AH406" i="14"/>
  <c r="AH407" i="14"/>
  <c r="AH408" i="14"/>
  <c r="AH409" i="14"/>
  <c r="AH410" i="14"/>
  <c r="AH411" i="14"/>
  <c r="AH412" i="14"/>
  <c r="AH413" i="14"/>
  <c r="AH414" i="14"/>
  <c r="AH415" i="14"/>
  <c r="AH416" i="14"/>
  <c r="AH417" i="14"/>
  <c r="AH418" i="14"/>
  <c r="AH419" i="14"/>
  <c r="AH420" i="14"/>
  <c r="AH421" i="14"/>
  <c r="AH422" i="14"/>
  <c r="AH423" i="14"/>
  <c r="AH424" i="14"/>
  <c r="AH425" i="14"/>
  <c r="AH426" i="14"/>
  <c r="AH427" i="14"/>
  <c r="AH428" i="14"/>
  <c r="AH429" i="14"/>
  <c r="AH430" i="14"/>
  <c r="AH431" i="14"/>
  <c r="AH432" i="14"/>
  <c r="AH433" i="14"/>
  <c r="AH434" i="14"/>
  <c r="AH435" i="14"/>
  <c r="AH436" i="14"/>
  <c r="AH437" i="14"/>
  <c r="AH438" i="14"/>
  <c r="AH439" i="14"/>
  <c r="AH440" i="14"/>
  <c r="AH441" i="14"/>
  <c r="AH442" i="14"/>
  <c r="AH443" i="14"/>
  <c r="AH444" i="14"/>
  <c r="AH445" i="14"/>
  <c r="AH446" i="14"/>
  <c r="AH447" i="14"/>
  <c r="AH448" i="14"/>
  <c r="AH449" i="14"/>
  <c r="AH450" i="14"/>
  <c r="AH451" i="14"/>
  <c r="AH452" i="14"/>
  <c r="AH453" i="14"/>
  <c r="AH454" i="14"/>
  <c r="AH455" i="14"/>
  <c r="AH456" i="14"/>
  <c r="AH457" i="14"/>
  <c r="AH458" i="14"/>
  <c r="AH459" i="14"/>
  <c r="AH460" i="14"/>
  <c r="AH461" i="14"/>
  <c r="AH462" i="14"/>
  <c r="AH463" i="14"/>
  <c r="AH464" i="14"/>
  <c r="AH465" i="14"/>
  <c r="AH466" i="14"/>
  <c r="AH467" i="14"/>
  <c r="AH468" i="14"/>
  <c r="AH469" i="14"/>
  <c r="AH470" i="14"/>
  <c r="AH471" i="14"/>
  <c r="AH472" i="14"/>
  <c r="AH473" i="14"/>
  <c r="AH474" i="14"/>
  <c r="AH475" i="14"/>
  <c r="AH476" i="14"/>
  <c r="AH477" i="14"/>
  <c r="AH478" i="14"/>
  <c r="AH479" i="14"/>
  <c r="AH480" i="14"/>
  <c r="AH481" i="14"/>
  <c r="AH482" i="14"/>
  <c r="AH483" i="14"/>
  <c r="AH484" i="14"/>
  <c r="AH485" i="14"/>
  <c r="AH486" i="14"/>
  <c r="AH487" i="14"/>
  <c r="AH488" i="14"/>
  <c r="AH489" i="14"/>
  <c r="AH490" i="14"/>
  <c r="AH491" i="14"/>
  <c r="AH492" i="14"/>
  <c r="AH493" i="14"/>
  <c r="AH494" i="14"/>
  <c r="AH495" i="14"/>
  <c r="AH496" i="14"/>
  <c r="AH497" i="14"/>
  <c r="AH498" i="14"/>
  <c r="AH499" i="14"/>
  <c r="AH500" i="14"/>
  <c r="AH501" i="14"/>
  <c r="AH502" i="14"/>
  <c r="AH503" i="14"/>
  <c r="AH504" i="14"/>
  <c r="AH505" i="14"/>
  <c r="AH506" i="14"/>
  <c r="AH507" i="14"/>
  <c r="AH508" i="14"/>
  <c r="AH509" i="14"/>
  <c r="AH510" i="14"/>
  <c r="AH511" i="14"/>
  <c r="AH512" i="14"/>
  <c r="AH513" i="14"/>
  <c r="AH514" i="14"/>
  <c r="AH515" i="14"/>
  <c r="AH516" i="14"/>
  <c r="AH517" i="14"/>
  <c r="AH518" i="14"/>
  <c r="AH519" i="14"/>
  <c r="AH520" i="14"/>
  <c r="AH521" i="14"/>
  <c r="AH522" i="14"/>
  <c r="AH523" i="14"/>
  <c r="AH524" i="14"/>
  <c r="AH525" i="14"/>
  <c r="AH526" i="14"/>
  <c r="AH527" i="14"/>
  <c r="AH528" i="14"/>
  <c r="AH529" i="14"/>
  <c r="AH530" i="14"/>
  <c r="AH531" i="14"/>
  <c r="AH532" i="14"/>
  <c r="AH533" i="14"/>
  <c r="AH534" i="14"/>
  <c r="AH535" i="14"/>
  <c r="AH536" i="14"/>
  <c r="AH537" i="14"/>
  <c r="AH538" i="14"/>
  <c r="AH539" i="14"/>
  <c r="AH540" i="14"/>
  <c r="AH541" i="14"/>
  <c r="AH542" i="14"/>
  <c r="AH543" i="14"/>
  <c r="AH544" i="14"/>
  <c r="AH545" i="14"/>
  <c r="AH546" i="14"/>
  <c r="AH547" i="14"/>
  <c r="AH548" i="14"/>
  <c r="AH549" i="14"/>
  <c r="AH550" i="14"/>
  <c r="AH551" i="14"/>
  <c r="AH552" i="14"/>
  <c r="AH553" i="14"/>
  <c r="AH554" i="14"/>
  <c r="AH555" i="14"/>
  <c r="AH556" i="14"/>
  <c r="AH557" i="14"/>
  <c r="AH558" i="14"/>
  <c r="AH559" i="14"/>
  <c r="AH560" i="14"/>
  <c r="AH561" i="14"/>
  <c r="AH562" i="14"/>
  <c r="AH563" i="14"/>
  <c r="AH564" i="14"/>
  <c r="AH565" i="14"/>
  <c r="AH566" i="14"/>
  <c r="AH567" i="14"/>
  <c r="AH568" i="14"/>
  <c r="AH569" i="14"/>
  <c r="AH570" i="14"/>
  <c r="AH571" i="14"/>
  <c r="AH572" i="14"/>
  <c r="AH573" i="14"/>
  <c r="AH574" i="14"/>
  <c r="AH575" i="14"/>
  <c r="AH576" i="14"/>
  <c r="AH577" i="14"/>
  <c r="AH578" i="14"/>
  <c r="AH579" i="14"/>
  <c r="AH580" i="14"/>
  <c r="AH581" i="14"/>
  <c r="AH582" i="14"/>
  <c r="AH583" i="14"/>
  <c r="AH584" i="14"/>
  <c r="AH585" i="14"/>
  <c r="AH586" i="14"/>
  <c r="AH587" i="14"/>
  <c r="AH588" i="14"/>
  <c r="AH589" i="14"/>
  <c r="AH590" i="14"/>
  <c r="AH591" i="14"/>
  <c r="AH592" i="14"/>
  <c r="AH593" i="14"/>
  <c r="AH594" i="14"/>
  <c r="AH595" i="14"/>
  <c r="AH596" i="14"/>
  <c r="AH597" i="14"/>
  <c r="AH598" i="14"/>
  <c r="AH599" i="14"/>
  <c r="AH600" i="14"/>
  <c r="AH601" i="14"/>
  <c r="AH602" i="14"/>
  <c r="AH603" i="14"/>
  <c r="AH604" i="14"/>
  <c r="AH605" i="14"/>
  <c r="AH606" i="14"/>
  <c r="AH607" i="14"/>
  <c r="AH608" i="14"/>
  <c r="AH609" i="14"/>
  <c r="AH610" i="14"/>
  <c r="AH611" i="14"/>
  <c r="AH612" i="14"/>
  <c r="AH613" i="14"/>
  <c r="AH614" i="14"/>
  <c r="AH615" i="14"/>
  <c r="AH616" i="14"/>
  <c r="AH617" i="14"/>
  <c r="AH618" i="14"/>
  <c r="AH619" i="14"/>
  <c r="AH620" i="14"/>
  <c r="AH621" i="14"/>
  <c r="AH622" i="14"/>
  <c r="AH623" i="14"/>
  <c r="AH624" i="14"/>
  <c r="AH625" i="14"/>
  <c r="AH626" i="14"/>
  <c r="AH627" i="14"/>
  <c r="AH628" i="14"/>
  <c r="AH629" i="14"/>
  <c r="AH630" i="14"/>
  <c r="AH631" i="14"/>
  <c r="AH632" i="14"/>
  <c r="AH633" i="14"/>
  <c r="AH634" i="14"/>
  <c r="AH635" i="14"/>
  <c r="AH636" i="14"/>
  <c r="AH637" i="14"/>
  <c r="AH638" i="14"/>
  <c r="AH639" i="14"/>
  <c r="AH640" i="14"/>
  <c r="AH641" i="14"/>
  <c r="AH642" i="14"/>
  <c r="AH643" i="14"/>
  <c r="AH644" i="14"/>
  <c r="AH645" i="14"/>
  <c r="AH646" i="14"/>
  <c r="AH647" i="14"/>
  <c r="AH648" i="14"/>
  <c r="AH649" i="14"/>
  <c r="AH650" i="14"/>
  <c r="AH651" i="14"/>
  <c r="AH652" i="14"/>
  <c r="AH653" i="14"/>
  <c r="AH654" i="14"/>
  <c r="AH655" i="14"/>
  <c r="AH656" i="14"/>
  <c r="AH657" i="14"/>
  <c r="AH658" i="14"/>
  <c r="AH659" i="14"/>
  <c r="AH660" i="14"/>
  <c r="AH661" i="14"/>
  <c r="AH662" i="14"/>
  <c r="AH663" i="14"/>
  <c r="AH664" i="14"/>
  <c r="AH665" i="14"/>
  <c r="AH666" i="14"/>
  <c r="AH667" i="14"/>
  <c r="AH668" i="14"/>
  <c r="AH669" i="14"/>
  <c r="AH670" i="14"/>
  <c r="AH671" i="14"/>
  <c r="AH672" i="14"/>
  <c r="AH673" i="14"/>
  <c r="AH674" i="14"/>
  <c r="AH675" i="14"/>
  <c r="AH676" i="14"/>
  <c r="AH677" i="14"/>
  <c r="AH678" i="14"/>
  <c r="AH679" i="14"/>
  <c r="AH680" i="14"/>
  <c r="AH681" i="14"/>
  <c r="AH682" i="14"/>
  <c r="AH683" i="14"/>
  <c r="AH684" i="14"/>
  <c r="AH685" i="14"/>
  <c r="AH686" i="14"/>
  <c r="AH687" i="14"/>
  <c r="AH688" i="14"/>
  <c r="AH689" i="14"/>
  <c r="AH690" i="14"/>
  <c r="AH691" i="14"/>
  <c r="AH692" i="14"/>
  <c r="AH693" i="14"/>
  <c r="AH694" i="14"/>
  <c r="AH695" i="14"/>
  <c r="AH696" i="14"/>
  <c r="AH697" i="14"/>
  <c r="AH698" i="14"/>
  <c r="AH699" i="14"/>
  <c r="AH700" i="14"/>
  <c r="AH701" i="14"/>
  <c r="AH702" i="14"/>
  <c r="AH703" i="14"/>
  <c r="AH704" i="14"/>
  <c r="AH705" i="14"/>
  <c r="AH706" i="14"/>
  <c r="AH707" i="14"/>
  <c r="AH708" i="14"/>
  <c r="AH709" i="14"/>
  <c r="AH710" i="14"/>
  <c r="AH711" i="14"/>
  <c r="AH712" i="14"/>
  <c r="AH713" i="14"/>
  <c r="AH714" i="14"/>
  <c r="AH715" i="14"/>
  <c r="AH716" i="14"/>
  <c r="AH717" i="14"/>
  <c r="AH718" i="14"/>
  <c r="AH719" i="14"/>
  <c r="AH720" i="14"/>
  <c r="AH721" i="14"/>
  <c r="AH722" i="14"/>
  <c r="AH723" i="14"/>
  <c r="AH724" i="14"/>
  <c r="AH725" i="14"/>
  <c r="AH726" i="14"/>
  <c r="AH727" i="14"/>
  <c r="AH728" i="14"/>
  <c r="AH729" i="14"/>
  <c r="AH730" i="14"/>
  <c r="AH731" i="14"/>
  <c r="AH732" i="14"/>
  <c r="AH733" i="14"/>
  <c r="AH734" i="14"/>
  <c r="AH735" i="14"/>
  <c r="AH736" i="14"/>
  <c r="AH737" i="14"/>
  <c r="AH738" i="14"/>
  <c r="AH739" i="14"/>
  <c r="AH740" i="14"/>
  <c r="AH741" i="14"/>
  <c r="AH742" i="14"/>
  <c r="AH743" i="14"/>
  <c r="AH744" i="14"/>
  <c r="AH745" i="14"/>
  <c r="AH746" i="14"/>
  <c r="AH747" i="14"/>
  <c r="AH748" i="14"/>
  <c r="AH749" i="14"/>
  <c r="AH750" i="14"/>
  <c r="AH751" i="14"/>
  <c r="AH752" i="14"/>
  <c r="AH753" i="14"/>
  <c r="AH754" i="14"/>
  <c r="AH755" i="14"/>
  <c r="AH756" i="14"/>
  <c r="AH757" i="14"/>
  <c r="AH758" i="14"/>
  <c r="AH759" i="14"/>
  <c r="AH760" i="14"/>
  <c r="AH761" i="14"/>
  <c r="AH762" i="14"/>
  <c r="AH763" i="14"/>
  <c r="AH764" i="14"/>
  <c r="AH765" i="14"/>
  <c r="AH766" i="14"/>
  <c r="AH767" i="14"/>
  <c r="AH768" i="14"/>
  <c r="AH769" i="14"/>
  <c r="AH770" i="14"/>
  <c r="AH771" i="14"/>
  <c r="AH772" i="14"/>
  <c r="AH773" i="14"/>
  <c r="AH774" i="14"/>
  <c r="AH775" i="14"/>
  <c r="AH776" i="14"/>
  <c r="AH777" i="14"/>
  <c r="AH778" i="14"/>
  <c r="AH779" i="14"/>
  <c r="AH780" i="14"/>
  <c r="AH781" i="14"/>
  <c r="AH782" i="14"/>
  <c r="AH783" i="14"/>
  <c r="AH784" i="14"/>
  <c r="AH785" i="14"/>
  <c r="AH786" i="14"/>
  <c r="AH787" i="14"/>
  <c r="AH788" i="14"/>
  <c r="AH789" i="14"/>
  <c r="AH790" i="14"/>
  <c r="AH791" i="14"/>
  <c r="AH792" i="14"/>
  <c r="AH793" i="14"/>
  <c r="AH794" i="14"/>
  <c r="AH795" i="14"/>
  <c r="AH796" i="14"/>
  <c r="AH797" i="14"/>
  <c r="AH798" i="14"/>
  <c r="AH799" i="14"/>
  <c r="AH800" i="14"/>
  <c r="AH801" i="14"/>
  <c r="AH802" i="14"/>
  <c r="AH803" i="14"/>
  <c r="AH804" i="14"/>
  <c r="AH805" i="14"/>
  <c r="AH806" i="14"/>
  <c r="AH807" i="14"/>
  <c r="AH808" i="14"/>
  <c r="AH809" i="14"/>
  <c r="AH810" i="14"/>
  <c r="AH811" i="14"/>
  <c r="AH812" i="14"/>
  <c r="AH813" i="14"/>
  <c r="AH814" i="14"/>
  <c r="AH815" i="14"/>
  <c r="AH816" i="14"/>
  <c r="AH817" i="14"/>
  <c r="AH818" i="14"/>
  <c r="AH819" i="14"/>
  <c r="AH820" i="14"/>
  <c r="AH821" i="14"/>
  <c r="AH822" i="14"/>
  <c r="AH823" i="14"/>
  <c r="AH824" i="14"/>
  <c r="AH825" i="14"/>
  <c r="AH826" i="14"/>
  <c r="AH827" i="14"/>
  <c r="AH828" i="14"/>
  <c r="AH829" i="14"/>
  <c r="AH830" i="14"/>
  <c r="AH831" i="14"/>
  <c r="AH832" i="14"/>
  <c r="AH833" i="14"/>
  <c r="AH834" i="14"/>
  <c r="AH835" i="14"/>
  <c r="AH836" i="14"/>
  <c r="AH837" i="14"/>
  <c r="AH838" i="14"/>
  <c r="AH839" i="14"/>
  <c r="AH840" i="14"/>
  <c r="AH841" i="14"/>
  <c r="AH842" i="14"/>
  <c r="AH843" i="14"/>
  <c r="AH844" i="14"/>
  <c r="AH845" i="14"/>
  <c r="AH846" i="14"/>
  <c r="AH847" i="14"/>
  <c r="AH848" i="14"/>
  <c r="AH849" i="14"/>
  <c r="AH850" i="14"/>
  <c r="AH851" i="14"/>
  <c r="AH852" i="14"/>
  <c r="AH853" i="14"/>
  <c r="AH854" i="14"/>
  <c r="AH855" i="14"/>
  <c r="AH856" i="14"/>
  <c r="AH857" i="14"/>
  <c r="AH858" i="14"/>
  <c r="AH859" i="14"/>
  <c r="AH860" i="14"/>
  <c r="AH861" i="14"/>
  <c r="AH862" i="14"/>
  <c r="AH863" i="14"/>
  <c r="AH864" i="14"/>
  <c r="AH865" i="14"/>
  <c r="AH866" i="14"/>
  <c r="AH867" i="14"/>
  <c r="AH868" i="14"/>
  <c r="AH869" i="14"/>
  <c r="AH870" i="14"/>
  <c r="AH871" i="14"/>
  <c r="AH872" i="14"/>
  <c r="AH873" i="14"/>
  <c r="AH874" i="14"/>
  <c r="AH875" i="14"/>
  <c r="AH876" i="14"/>
  <c r="AH877" i="14"/>
  <c r="AH878" i="14"/>
  <c r="AH879" i="14"/>
  <c r="AH880" i="14"/>
  <c r="AH881" i="14"/>
  <c r="AH882" i="14"/>
  <c r="AH883" i="14"/>
  <c r="AH884" i="14"/>
  <c r="AH885" i="14"/>
  <c r="AH886" i="14"/>
  <c r="AH887" i="14"/>
  <c r="AH888" i="14"/>
  <c r="AH889" i="14"/>
  <c r="AH890" i="14"/>
  <c r="AH891" i="14"/>
  <c r="AH892" i="14"/>
  <c r="AH893" i="14"/>
  <c r="AH894" i="14"/>
  <c r="AH895" i="14"/>
  <c r="AH896" i="14"/>
  <c r="AH897" i="14"/>
  <c r="AH898" i="14"/>
  <c r="AH899" i="14"/>
  <c r="AH900" i="14"/>
  <c r="AH901" i="14"/>
  <c r="AH902" i="14"/>
  <c r="AH903" i="14"/>
  <c r="AH904" i="14"/>
  <c r="AH905" i="14"/>
  <c r="AH906" i="14"/>
  <c r="AH907" i="14"/>
  <c r="AH908" i="14"/>
  <c r="AH909" i="14"/>
  <c r="AH910" i="14"/>
  <c r="AH911" i="14"/>
  <c r="AH912" i="14"/>
  <c r="AH913" i="14"/>
  <c r="AH914" i="14"/>
  <c r="AH915" i="14"/>
  <c r="AH916" i="14"/>
  <c r="AH917" i="14"/>
  <c r="AH918" i="14"/>
  <c r="AH919" i="14"/>
  <c r="AH920" i="14"/>
  <c r="AH921" i="14"/>
  <c r="AH922" i="14"/>
  <c r="AH923" i="14"/>
  <c r="AH924" i="14"/>
  <c r="AH925" i="14"/>
  <c r="AH926" i="14"/>
  <c r="AH927" i="14"/>
  <c r="AH928" i="14"/>
  <c r="AH929" i="14"/>
  <c r="AH930" i="14"/>
  <c r="AH931" i="14"/>
  <c r="AH932" i="14"/>
  <c r="AH933" i="14"/>
  <c r="AH934" i="14"/>
  <c r="AH935" i="14"/>
  <c r="AH936" i="14"/>
  <c r="AH937" i="14"/>
  <c r="AH938" i="14"/>
  <c r="AH939" i="14"/>
  <c r="AH940" i="14"/>
  <c r="AH941" i="14"/>
  <c r="AH942" i="14"/>
  <c r="AH943" i="14"/>
  <c r="AH944" i="14"/>
  <c r="AH945" i="14"/>
  <c r="AH946" i="14"/>
  <c r="AH947" i="14"/>
  <c r="AH948" i="14"/>
  <c r="AH949" i="14"/>
  <c r="AH950" i="14"/>
  <c r="AH951" i="14"/>
  <c r="AH952" i="14"/>
  <c r="AH953" i="14"/>
  <c r="AH954" i="14"/>
  <c r="AH955" i="14"/>
  <c r="AH956" i="14"/>
  <c r="AH957" i="14"/>
  <c r="AH958" i="14"/>
  <c r="AH959" i="14"/>
  <c r="AH960" i="14"/>
  <c r="AH961" i="14"/>
  <c r="AH962" i="14"/>
  <c r="AH963" i="14"/>
  <c r="AH964" i="14"/>
  <c r="AH965" i="14"/>
  <c r="AH966" i="14"/>
  <c r="AH967" i="14"/>
  <c r="AH968" i="14"/>
  <c r="AH969" i="14"/>
  <c r="AH970" i="14"/>
  <c r="AH971" i="14"/>
  <c r="AH972" i="14"/>
  <c r="AH973" i="14"/>
  <c r="AH974" i="14"/>
  <c r="AH975" i="14"/>
  <c r="AH976" i="14"/>
  <c r="AH977" i="14"/>
  <c r="AH978" i="14"/>
  <c r="AH979" i="14"/>
  <c r="AH980" i="14"/>
  <c r="AH981" i="14"/>
  <c r="AH982" i="14"/>
  <c r="AH983" i="14"/>
  <c r="AH984" i="14"/>
  <c r="AH985" i="14"/>
  <c r="AH986" i="14"/>
  <c r="AH987" i="14"/>
  <c r="AH988" i="14"/>
  <c r="AH989" i="14"/>
  <c r="AH990" i="14"/>
  <c r="AH991" i="14"/>
  <c r="AH992" i="14"/>
  <c r="AH993" i="14"/>
  <c r="AH994" i="14"/>
  <c r="AH995" i="14"/>
  <c r="AH996" i="14"/>
  <c r="AH997" i="14"/>
  <c r="AH998" i="14"/>
  <c r="AH999" i="14"/>
  <c r="AH1000" i="14"/>
  <c r="AH1001" i="14"/>
  <c r="AH1002" i="14"/>
  <c r="AH1003" i="14"/>
  <c r="AH1004" i="14"/>
  <c r="AH1005" i="14"/>
  <c r="AH1006" i="14"/>
  <c r="AH1007" i="14"/>
  <c r="AH1008" i="14"/>
  <c r="AH1009" i="14"/>
  <c r="AH1010" i="14"/>
  <c r="AH1011" i="14"/>
  <c r="AH1012" i="14"/>
  <c r="AH1013" i="14"/>
  <c r="AH1014" i="14"/>
  <c r="AH1015" i="14"/>
  <c r="AH1016" i="14"/>
  <c r="AH1017" i="14"/>
  <c r="AH1018" i="14"/>
  <c r="AH1019" i="14"/>
  <c r="AH1020" i="14"/>
  <c r="AH1021" i="14"/>
  <c r="R872" i="14" l="1"/>
  <c r="R848" i="14"/>
  <c r="R832" i="14"/>
  <c r="R808" i="14"/>
  <c r="R792" i="14"/>
  <c r="R776" i="14"/>
  <c r="R752" i="14"/>
  <c r="R736" i="14"/>
  <c r="R720" i="14"/>
  <c r="R704" i="14"/>
  <c r="R688" i="14"/>
  <c r="R672" i="14"/>
  <c r="R624" i="14"/>
  <c r="R1015" i="14"/>
  <c r="R1007" i="14"/>
  <c r="R999" i="14"/>
  <c r="R991" i="14"/>
  <c r="R983" i="14"/>
  <c r="R975" i="14"/>
  <c r="R967" i="14"/>
  <c r="R959" i="14"/>
  <c r="R951" i="14"/>
  <c r="R943" i="14"/>
  <c r="R935" i="14"/>
  <c r="R927" i="14"/>
  <c r="R919" i="14"/>
  <c r="R911" i="14"/>
  <c r="R903" i="14"/>
  <c r="R895" i="14"/>
  <c r="R887" i="14"/>
  <c r="R879" i="14"/>
  <c r="R871" i="14"/>
  <c r="R863" i="14"/>
  <c r="R855" i="14"/>
  <c r="R847" i="14"/>
  <c r="R839" i="14"/>
  <c r="R831" i="14"/>
  <c r="R823" i="14"/>
  <c r="R815" i="14"/>
  <c r="R807" i="14"/>
  <c r="R799" i="14"/>
  <c r="R791" i="14"/>
  <c r="R783" i="14"/>
  <c r="R775" i="14"/>
  <c r="R767" i="14"/>
  <c r="R759" i="14"/>
  <c r="R751" i="14"/>
  <c r="R743" i="14"/>
  <c r="R735" i="14"/>
  <c r="R727" i="14"/>
  <c r="R719" i="14"/>
  <c r="R711" i="14"/>
  <c r="R703" i="14"/>
  <c r="R695" i="14"/>
  <c r="R687" i="14"/>
  <c r="R679" i="14"/>
  <c r="R671" i="14"/>
  <c r="R663" i="14"/>
  <c r="R655" i="14"/>
  <c r="R647" i="14"/>
  <c r="R639" i="14"/>
  <c r="R631" i="14"/>
  <c r="R623" i="14"/>
  <c r="R615" i="14"/>
  <c r="R607" i="14"/>
  <c r="R599" i="14"/>
  <c r="R591" i="14"/>
  <c r="R583" i="14"/>
  <c r="R575" i="14"/>
  <c r="R567" i="14"/>
  <c r="R559" i="14"/>
  <c r="R551" i="14"/>
  <c r="R543" i="14"/>
  <c r="R535" i="14"/>
  <c r="R527" i="14"/>
  <c r="R519" i="14"/>
  <c r="R511" i="14"/>
  <c r="R503" i="14"/>
  <c r="R495" i="14"/>
  <c r="R487" i="14"/>
  <c r="R479" i="14"/>
  <c r="R471" i="14"/>
  <c r="R463" i="14"/>
  <c r="R455" i="14"/>
  <c r="R447" i="14"/>
  <c r="R439" i="14"/>
  <c r="R431" i="14"/>
  <c r="R423" i="14"/>
  <c r="R415" i="14"/>
  <c r="R407" i="14"/>
  <c r="R399" i="14"/>
  <c r="R391" i="14"/>
  <c r="R383" i="14"/>
  <c r="R375" i="14"/>
  <c r="R367" i="14"/>
  <c r="R359" i="14"/>
  <c r="R351" i="14"/>
  <c r="R343" i="14"/>
  <c r="R335" i="14"/>
  <c r="R327" i="14"/>
  <c r="R319" i="14"/>
  <c r="R311" i="14"/>
  <c r="R303" i="14"/>
  <c r="R295" i="14"/>
  <c r="R287" i="14"/>
  <c r="R279" i="14"/>
  <c r="R271" i="14"/>
  <c r="R263" i="14"/>
  <c r="R255" i="14"/>
  <c r="R247" i="14"/>
  <c r="R239" i="14"/>
  <c r="R231" i="14"/>
  <c r="R223" i="14"/>
  <c r="R215" i="14"/>
  <c r="R207" i="14"/>
  <c r="R199" i="14"/>
  <c r="R191" i="14"/>
  <c r="R183" i="14"/>
  <c r="R175" i="14"/>
  <c r="R167" i="14"/>
  <c r="R159" i="14"/>
  <c r="R151" i="14"/>
  <c r="R143" i="14"/>
  <c r="R135" i="14"/>
  <c r="R127" i="14"/>
  <c r="R119" i="14"/>
  <c r="R111" i="14"/>
  <c r="R103" i="14"/>
  <c r="R95" i="14"/>
  <c r="R87" i="14"/>
  <c r="R79" i="14"/>
  <c r="R71" i="14"/>
  <c r="R63" i="14"/>
  <c r="R55" i="14"/>
  <c r="R47" i="14"/>
  <c r="R39" i="14"/>
  <c r="R31" i="14"/>
  <c r="R23" i="14"/>
  <c r="R1013" i="14"/>
  <c r="R965" i="14"/>
  <c r="R917" i="14"/>
  <c r="R869" i="14"/>
  <c r="R821" i="14"/>
  <c r="R765" i="14"/>
  <c r="R717" i="14"/>
  <c r="R669" i="14"/>
  <c r="R621" i="14"/>
  <c r="R597" i="14"/>
  <c r="R565" i="14"/>
  <c r="R517" i="14"/>
  <c r="R469" i="14"/>
  <c r="R413" i="14"/>
  <c r="R357" i="14"/>
  <c r="R301" i="14"/>
  <c r="R165" i="14"/>
  <c r="R904" i="14"/>
  <c r="R888" i="14"/>
  <c r="R864" i="14"/>
  <c r="R840" i="14"/>
  <c r="R816" i="14"/>
  <c r="R760" i="14"/>
  <c r="R1014" i="14"/>
  <c r="R1006" i="14"/>
  <c r="R998" i="14"/>
  <c r="R990" i="14"/>
  <c r="R982" i="14"/>
  <c r="R974" i="14"/>
  <c r="R966" i="14"/>
  <c r="R958" i="14"/>
  <c r="R950" i="14"/>
  <c r="R942" i="14"/>
  <c r="R934" i="14"/>
  <c r="R926" i="14"/>
  <c r="R918" i="14"/>
  <c r="R910" i="14"/>
  <c r="R902" i="14"/>
  <c r="R894" i="14"/>
  <c r="R886" i="14"/>
  <c r="R878" i="14"/>
  <c r="R870" i="14"/>
  <c r="R862" i="14"/>
  <c r="R854" i="14"/>
  <c r="R846" i="14"/>
  <c r="R838" i="14"/>
  <c r="R830" i="14"/>
  <c r="R822" i="14"/>
  <c r="R814" i="14"/>
  <c r="R806" i="14"/>
  <c r="R798" i="14"/>
  <c r="R790" i="14"/>
  <c r="R782" i="14"/>
  <c r="R774" i="14"/>
  <c r="R766" i="14"/>
  <c r="R758" i="14"/>
  <c r="R750" i="14"/>
  <c r="R742" i="14"/>
  <c r="R734" i="14"/>
  <c r="R726" i="14"/>
  <c r="R718" i="14"/>
  <c r="R710" i="14"/>
  <c r="R702" i="14"/>
  <c r="R694" i="14"/>
  <c r="R686" i="14"/>
  <c r="R678" i="14"/>
  <c r="R670" i="14"/>
  <c r="R662" i="14"/>
  <c r="R654" i="14"/>
  <c r="R646" i="14"/>
  <c r="R638" i="14"/>
  <c r="R630" i="14"/>
  <c r="R622" i="14"/>
  <c r="R614" i="14"/>
  <c r="R606" i="14"/>
  <c r="R598" i="14"/>
  <c r="R590" i="14"/>
  <c r="R582" i="14"/>
  <c r="R574" i="14"/>
  <c r="R566" i="14"/>
  <c r="R558" i="14"/>
  <c r="R550" i="14"/>
  <c r="R542" i="14"/>
  <c r="R534" i="14"/>
  <c r="R526" i="14"/>
  <c r="R518" i="14"/>
  <c r="R510" i="14"/>
  <c r="R502" i="14"/>
  <c r="R494" i="14"/>
  <c r="R486" i="14"/>
  <c r="R478" i="14"/>
  <c r="R470" i="14"/>
  <c r="R462" i="14"/>
  <c r="R454" i="14"/>
  <c r="R446" i="14"/>
  <c r="R438" i="14"/>
  <c r="R430" i="14"/>
  <c r="R422" i="14"/>
  <c r="R414" i="14"/>
  <c r="R406" i="14"/>
  <c r="R398" i="14"/>
  <c r="R390" i="14"/>
  <c r="R382" i="14"/>
  <c r="R374" i="14"/>
  <c r="R366" i="14"/>
  <c r="R358" i="14"/>
  <c r="R350" i="14"/>
  <c r="R342" i="14"/>
  <c r="R334" i="14"/>
  <c r="R326" i="14"/>
  <c r="R318" i="14"/>
  <c r="R310" i="14"/>
  <c r="R302" i="14"/>
  <c r="R294" i="14"/>
  <c r="R286" i="14"/>
  <c r="R278" i="14"/>
  <c r="R270" i="14"/>
  <c r="R262" i="14"/>
  <c r="R254" i="14"/>
  <c r="R246" i="14"/>
  <c r="R238" i="14"/>
  <c r="R230" i="14"/>
  <c r="R222" i="14"/>
  <c r="R214" i="14"/>
  <c r="R206" i="14"/>
  <c r="R198" i="14"/>
  <c r="R190" i="14"/>
  <c r="R182" i="14"/>
  <c r="R174" i="14"/>
  <c r="R166" i="14"/>
  <c r="R158" i="14"/>
  <c r="R150" i="14"/>
  <c r="R142" i="14"/>
  <c r="R134" i="14"/>
  <c r="R126" i="14"/>
  <c r="R118" i="14"/>
  <c r="R110" i="14"/>
  <c r="R102" i="14"/>
  <c r="R94" i="14"/>
  <c r="R86" i="14"/>
  <c r="R78" i="14"/>
  <c r="R70" i="14"/>
  <c r="R62" i="14"/>
  <c r="R54" i="14"/>
  <c r="R46" i="14"/>
  <c r="R38" i="14"/>
  <c r="R30" i="14"/>
  <c r="R909" i="14"/>
  <c r="R1005" i="14"/>
  <c r="R949" i="14"/>
  <c r="R893" i="14"/>
  <c r="R837" i="14"/>
  <c r="R789" i="14"/>
  <c r="R741" i="14"/>
  <c r="R693" i="14"/>
  <c r="R645" i="14"/>
  <c r="R581" i="14"/>
  <c r="R525" i="14"/>
  <c r="R485" i="14"/>
  <c r="R437" i="14"/>
  <c r="R389" i="14"/>
  <c r="R341" i="14"/>
  <c r="R293" i="14"/>
  <c r="R253" i="14"/>
  <c r="R221" i="14"/>
  <c r="R189" i="14"/>
  <c r="R149" i="14"/>
  <c r="R109" i="14"/>
  <c r="R85" i="14"/>
  <c r="R53" i="14"/>
  <c r="R1020" i="14"/>
  <c r="R1012" i="14"/>
  <c r="R1004" i="14"/>
  <c r="R996" i="14"/>
  <c r="R988" i="14"/>
  <c r="R980" i="14"/>
  <c r="R972" i="14"/>
  <c r="R964" i="14"/>
  <c r="R956" i="14"/>
  <c r="R948" i="14"/>
  <c r="R940" i="14"/>
  <c r="R932" i="14"/>
  <c r="R924" i="14"/>
  <c r="R916" i="14"/>
  <c r="R908" i="14"/>
  <c r="R900" i="14"/>
  <c r="R892" i="14"/>
  <c r="R884" i="14"/>
  <c r="R876" i="14"/>
  <c r="R868" i="14"/>
  <c r="R860" i="14"/>
  <c r="R852" i="14"/>
  <c r="R844" i="14"/>
  <c r="R836" i="14"/>
  <c r="R828" i="14"/>
  <c r="R820" i="14"/>
  <c r="R812" i="14"/>
  <c r="R804" i="14"/>
  <c r="R796" i="14"/>
  <c r="R788" i="14"/>
  <c r="R780" i="14"/>
  <c r="R772" i="14"/>
  <c r="R764" i="14"/>
  <c r="R756" i="14"/>
  <c r="R748" i="14"/>
  <c r="R740" i="14"/>
  <c r="R732" i="14"/>
  <c r="R724" i="14"/>
  <c r="R716" i="14"/>
  <c r="R708" i="14"/>
  <c r="R700" i="14"/>
  <c r="R692" i="14"/>
  <c r="R684" i="14"/>
  <c r="R676" i="14"/>
  <c r="R668" i="14"/>
  <c r="R660" i="14"/>
  <c r="R652" i="14"/>
  <c r="R644" i="14"/>
  <c r="R636" i="14"/>
  <c r="R628" i="14"/>
  <c r="R620" i="14"/>
  <c r="R612" i="14"/>
  <c r="R604" i="14"/>
  <c r="R596" i="14"/>
  <c r="R588" i="14"/>
  <c r="R580" i="14"/>
  <c r="R572" i="14"/>
  <c r="R564" i="14"/>
  <c r="R556" i="14"/>
  <c r="R548" i="14"/>
  <c r="R540" i="14"/>
  <c r="R532" i="14"/>
  <c r="R524" i="14"/>
  <c r="R516" i="14"/>
  <c r="R508" i="14"/>
  <c r="R500" i="14"/>
  <c r="R492" i="14"/>
  <c r="R484" i="14"/>
  <c r="R476" i="14"/>
  <c r="R468" i="14"/>
  <c r="R460" i="14"/>
  <c r="R452" i="14"/>
  <c r="R444" i="14"/>
  <c r="R436" i="14"/>
  <c r="R428" i="14"/>
  <c r="R420" i="14"/>
  <c r="R412" i="14"/>
  <c r="R404" i="14"/>
  <c r="R396" i="14"/>
  <c r="R388" i="14"/>
  <c r="R380" i="14"/>
  <c r="R372" i="14"/>
  <c r="R364" i="14"/>
  <c r="R356" i="14"/>
  <c r="R348" i="14"/>
  <c r="R340" i="14"/>
  <c r="R332" i="14"/>
  <c r="R324" i="14"/>
  <c r="R316" i="14"/>
  <c r="R308" i="14"/>
  <c r="R300" i="14"/>
  <c r="R292" i="14"/>
  <c r="R284" i="14"/>
  <c r="R276" i="14"/>
  <c r="R268" i="14"/>
  <c r="R260" i="14"/>
  <c r="R252" i="14"/>
  <c r="R244" i="14"/>
  <c r="R236" i="14"/>
  <c r="R228" i="14"/>
  <c r="R220" i="14"/>
  <c r="R212" i="14"/>
  <c r="R204" i="14"/>
  <c r="R196" i="14"/>
  <c r="R188" i="14"/>
  <c r="R180" i="14"/>
  <c r="R172" i="14"/>
  <c r="R164" i="14"/>
  <c r="R156" i="14"/>
  <c r="R148" i="14"/>
  <c r="R140" i="14"/>
  <c r="R132" i="14"/>
  <c r="R124" i="14"/>
  <c r="R116" i="14"/>
  <c r="R108" i="14"/>
  <c r="R100" i="14"/>
  <c r="R92" i="14"/>
  <c r="R84" i="14"/>
  <c r="R76" i="14"/>
  <c r="R68" i="14"/>
  <c r="R60" i="14"/>
  <c r="R52" i="14"/>
  <c r="R44" i="14"/>
  <c r="R36" i="14"/>
  <c r="R28" i="14"/>
  <c r="R989" i="14"/>
  <c r="R941" i="14"/>
  <c r="R885" i="14"/>
  <c r="R845" i="14"/>
  <c r="R797" i="14"/>
  <c r="R749" i="14"/>
  <c r="R701" i="14"/>
  <c r="R653" i="14"/>
  <c r="R605" i="14"/>
  <c r="R557" i="14"/>
  <c r="R501" i="14"/>
  <c r="R453" i="14"/>
  <c r="R405" i="14"/>
  <c r="R365" i="14"/>
  <c r="R325" i="14"/>
  <c r="R277" i="14"/>
  <c r="R237" i="14"/>
  <c r="R197" i="14"/>
  <c r="R157" i="14"/>
  <c r="R117" i="14"/>
  <c r="R77" i="14"/>
  <c r="R37" i="14"/>
  <c r="R1011" i="14"/>
  <c r="R1003" i="14"/>
  <c r="R995" i="14"/>
  <c r="R987" i="14"/>
  <c r="R979" i="14"/>
  <c r="R971" i="14"/>
  <c r="R963" i="14"/>
  <c r="R955" i="14"/>
  <c r="R947" i="14"/>
  <c r="R939" i="14"/>
  <c r="R931" i="14"/>
  <c r="R923" i="14"/>
  <c r="R915" i="14"/>
  <c r="R907" i="14"/>
  <c r="R899" i="14"/>
  <c r="R891" i="14"/>
  <c r="R883" i="14"/>
  <c r="R875" i="14"/>
  <c r="R867" i="14"/>
  <c r="R859" i="14"/>
  <c r="R851" i="14"/>
  <c r="R843" i="14"/>
  <c r="R835" i="14"/>
  <c r="R827" i="14"/>
  <c r="R819" i="14"/>
  <c r="R811" i="14"/>
  <c r="R803" i="14"/>
  <c r="R795" i="14"/>
  <c r="R787" i="14"/>
  <c r="R779" i="14"/>
  <c r="R771" i="14"/>
  <c r="R763" i="14"/>
  <c r="R755" i="14"/>
  <c r="R747" i="14"/>
  <c r="R739" i="14"/>
  <c r="R731" i="14"/>
  <c r="R723" i="14"/>
  <c r="R715" i="14"/>
  <c r="R707" i="14"/>
  <c r="R699" i="14"/>
  <c r="R691" i="14"/>
  <c r="R683" i="14"/>
  <c r="R675" i="14"/>
  <c r="R667" i="14"/>
  <c r="R659" i="14"/>
  <c r="R651" i="14"/>
  <c r="R643" i="14"/>
  <c r="R635" i="14"/>
  <c r="R627" i="14"/>
  <c r="R619" i="14"/>
  <c r="R611" i="14"/>
  <c r="R603" i="14"/>
  <c r="R595" i="14"/>
  <c r="R587" i="14"/>
  <c r="R579" i="14"/>
  <c r="R571" i="14"/>
  <c r="R563" i="14"/>
  <c r="R555" i="14"/>
  <c r="R547" i="14"/>
  <c r="R539" i="14"/>
  <c r="R531" i="14"/>
  <c r="R523" i="14"/>
  <c r="R515" i="14"/>
  <c r="R507" i="14"/>
  <c r="R499" i="14"/>
  <c r="R491" i="14"/>
  <c r="R483" i="14"/>
  <c r="R475" i="14"/>
  <c r="R467" i="14"/>
  <c r="R459" i="14"/>
  <c r="R451" i="14"/>
  <c r="R443" i="14"/>
  <c r="R435" i="14"/>
  <c r="R427" i="14"/>
  <c r="R419" i="14"/>
  <c r="R411" i="14"/>
  <c r="R403" i="14"/>
  <c r="R395" i="14"/>
  <c r="R387" i="14"/>
  <c r="R379" i="14"/>
  <c r="R371" i="14"/>
  <c r="R363" i="14"/>
  <c r="R355" i="14"/>
  <c r="R347" i="14"/>
  <c r="R339" i="14"/>
  <c r="R331" i="14"/>
  <c r="R323" i="14"/>
  <c r="R315" i="14"/>
  <c r="R307" i="14"/>
  <c r="R299" i="14"/>
  <c r="R291" i="14"/>
  <c r="R283" i="14"/>
  <c r="R275" i="14"/>
  <c r="R267" i="14"/>
  <c r="R259" i="14"/>
  <c r="R251" i="14"/>
  <c r="R243" i="14"/>
  <c r="R235" i="14"/>
  <c r="R227" i="14"/>
  <c r="R219" i="14"/>
  <c r="R211" i="14"/>
  <c r="R203" i="14"/>
  <c r="R195" i="14"/>
  <c r="R187" i="14"/>
  <c r="R179" i="14"/>
  <c r="R171" i="14"/>
  <c r="R163" i="14"/>
  <c r="R155" i="14"/>
  <c r="R147" i="14"/>
  <c r="R139" i="14"/>
  <c r="R131" i="14"/>
  <c r="R123" i="14"/>
  <c r="R115" i="14"/>
  <c r="R107" i="14"/>
  <c r="R99" i="14"/>
  <c r="R91" i="14"/>
  <c r="R83" i="14"/>
  <c r="R75" i="14"/>
  <c r="R67" i="14"/>
  <c r="R59" i="14"/>
  <c r="R51" i="14"/>
  <c r="R43" i="14"/>
  <c r="R35" i="14"/>
  <c r="R27" i="14"/>
  <c r="R1021" i="14"/>
  <c r="R973" i="14"/>
  <c r="R925" i="14"/>
  <c r="R861" i="14"/>
  <c r="R813" i="14"/>
  <c r="R773" i="14"/>
  <c r="R725" i="14"/>
  <c r="R677" i="14"/>
  <c r="R637" i="14"/>
  <c r="R589" i="14"/>
  <c r="R541" i="14"/>
  <c r="R509" i="14"/>
  <c r="R461" i="14"/>
  <c r="R421" i="14"/>
  <c r="R373" i="14"/>
  <c r="R317" i="14"/>
  <c r="R269" i="14"/>
  <c r="R229" i="14"/>
  <c r="R181" i="14"/>
  <c r="R141" i="14"/>
  <c r="R101" i="14"/>
  <c r="R61" i="14"/>
  <c r="R29" i="14"/>
  <c r="R1019" i="14"/>
  <c r="R1018" i="14"/>
  <c r="R1010" i="14"/>
  <c r="R1002" i="14"/>
  <c r="R994" i="14"/>
  <c r="R986" i="14"/>
  <c r="R978" i="14"/>
  <c r="R970" i="14"/>
  <c r="R962" i="14"/>
  <c r="R954" i="14"/>
  <c r="R946" i="14"/>
  <c r="R938" i="14"/>
  <c r="R930" i="14"/>
  <c r="R922" i="14"/>
  <c r="R914" i="14"/>
  <c r="R906" i="14"/>
  <c r="R898" i="14"/>
  <c r="R890" i="14"/>
  <c r="R882" i="14"/>
  <c r="R874" i="14"/>
  <c r="R866" i="14"/>
  <c r="R858" i="14"/>
  <c r="R850" i="14"/>
  <c r="R842" i="14"/>
  <c r="R834" i="14"/>
  <c r="R826" i="14"/>
  <c r="R818" i="14"/>
  <c r="R810" i="14"/>
  <c r="R802" i="14"/>
  <c r="R794" i="14"/>
  <c r="R786" i="14"/>
  <c r="R778" i="14"/>
  <c r="R770" i="14"/>
  <c r="R762" i="14"/>
  <c r="R754" i="14"/>
  <c r="R746" i="14"/>
  <c r="R738" i="14"/>
  <c r="R730" i="14"/>
  <c r="R722" i="14"/>
  <c r="R714" i="14"/>
  <c r="R706" i="14"/>
  <c r="R698" i="14"/>
  <c r="R690" i="14"/>
  <c r="R682" i="14"/>
  <c r="R674" i="14"/>
  <c r="R666" i="14"/>
  <c r="R658" i="14"/>
  <c r="R650" i="14"/>
  <c r="R642" i="14"/>
  <c r="R634" i="14"/>
  <c r="R626" i="14"/>
  <c r="R618" i="14"/>
  <c r="R610" i="14"/>
  <c r="R602" i="14"/>
  <c r="R594" i="14"/>
  <c r="R586" i="14"/>
  <c r="R578" i="14"/>
  <c r="R570" i="14"/>
  <c r="R562" i="14"/>
  <c r="R554" i="14"/>
  <c r="R546" i="14"/>
  <c r="R538" i="14"/>
  <c r="R530" i="14"/>
  <c r="R522" i="14"/>
  <c r="R514" i="14"/>
  <c r="R506" i="14"/>
  <c r="R498" i="14"/>
  <c r="R490" i="14"/>
  <c r="R482" i="14"/>
  <c r="R474" i="14"/>
  <c r="R466" i="14"/>
  <c r="R458" i="14"/>
  <c r="R450" i="14"/>
  <c r="R442" i="14"/>
  <c r="R434" i="14"/>
  <c r="R426" i="14"/>
  <c r="R418" i="14"/>
  <c r="R410" i="14"/>
  <c r="R402" i="14"/>
  <c r="R394" i="14"/>
  <c r="R386" i="14"/>
  <c r="R378" i="14"/>
  <c r="R370" i="14"/>
  <c r="R362" i="14"/>
  <c r="R354" i="14"/>
  <c r="R346" i="14"/>
  <c r="R338" i="14"/>
  <c r="R330" i="14"/>
  <c r="R322" i="14"/>
  <c r="R314" i="14"/>
  <c r="R306" i="14"/>
  <c r="R298" i="14"/>
  <c r="R290" i="14"/>
  <c r="R282" i="14"/>
  <c r="R274" i="14"/>
  <c r="R266" i="14"/>
  <c r="R258" i="14"/>
  <c r="R250" i="14"/>
  <c r="R242" i="14"/>
  <c r="R234" i="14"/>
  <c r="R226" i="14"/>
  <c r="R218" i="14"/>
  <c r="R210" i="14"/>
  <c r="R202" i="14"/>
  <c r="R194" i="14"/>
  <c r="R186" i="14"/>
  <c r="R178" i="14"/>
  <c r="R170" i="14"/>
  <c r="R162" i="14"/>
  <c r="R154" i="14"/>
  <c r="R146" i="14"/>
  <c r="R138" i="14"/>
  <c r="R130" i="14"/>
  <c r="R122" i="14"/>
  <c r="R114" i="14"/>
  <c r="R106" i="14"/>
  <c r="R98" i="14"/>
  <c r="R90" i="14"/>
  <c r="R82" i="14"/>
  <c r="R74" i="14"/>
  <c r="R66" i="14"/>
  <c r="R58" i="14"/>
  <c r="R50" i="14"/>
  <c r="R42" i="14"/>
  <c r="R34" i="14"/>
  <c r="R26" i="14"/>
  <c r="R981" i="14"/>
  <c r="R933" i="14"/>
  <c r="R877" i="14"/>
  <c r="R829" i="14"/>
  <c r="R781" i="14"/>
  <c r="R733" i="14"/>
  <c r="R685" i="14"/>
  <c r="R629" i="14"/>
  <c r="R573" i="14"/>
  <c r="R533" i="14"/>
  <c r="R477" i="14"/>
  <c r="R429" i="14"/>
  <c r="R381" i="14"/>
  <c r="R333" i="14"/>
  <c r="R285" i="14"/>
  <c r="R245" i="14"/>
  <c r="R205" i="14"/>
  <c r="R173" i="14"/>
  <c r="R133" i="14"/>
  <c r="R93" i="14"/>
  <c r="R69" i="14"/>
  <c r="R45" i="14"/>
  <c r="R1017" i="14"/>
  <c r="R1009" i="14"/>
  <c r="R1001" i="14"/>
  <c r="R993" i="14"/>
  <c r="R985" i="14"/>
  <c r="R977" i="14"/>
  <c r="R969" i="14"/>
  <c r="R961" i="14"/>
  <c r="R953" i="14"/>
  <c r="R945" i="14"/>
  <c r="R937" i="14"/>
  <c r="R929" i="14"/>
  <c r="R921" i="14"/>
  <c r="R913" i="14"/>
  <c r="R905" i="14"/>
  <c r="R897" i="14"/>
  <c r="R889" i="14"/>
  <c r="R881" i="14"/>
  <c r="R873" i="14"/>
  <c r="R865" i="14"/>
  <c r="R857" i="14"/>
  <c r="R849" i="14"/>
  <c r="R841" i="14"/>
  <c r="R833" i="14"/>
  <c r="R825" i="14"/>
  <c r="R817" i="14"/>
  <c r="R809" i="14"/>
  <c r="R801" i="14"/>
  <c r="R793" i="14"/>
  <c r="R785" i="14"/>
  <c r="R777" i="14"/>
  <c r="R769" i="14"/>
  <c r="R761" i="14"/>
  <c r="R753" i="14"/>
  <c r="R745" i="14"/>
  <c r="R737" i="14"/>
  <c r="R729" i="14"/>
  <c r="R721" i="14"/>
  <c r="R713" i="14"/>
  <c r="R705" i="14"/>
  <c r="R697" i="14"/>
  <c r="R689" i="14"/>
  <c r="R681" i="14"/>
  <c r="R673" i="14"/>
  <c r="R665" i="14"/>
  <c r="R657" i="14"/>
  <c r="R649" i="14"/>
  <c r="R641" i="14"/>
  <c r="R633" i="14"/>
  <c r="R625" i="14"/>
  <c r="R617" i="14"/>
  <c r="R609" i="14"/>
  <c r="R601" i="14"/>
  <c r="R593" i="14"/>
  <c r="R585" i="14"/>
  <c r="R577" i="14"/>
  <c r="R569" i="14"/>
  <c r="R561" i="14"/>
  <c r="R553" i="14"/>
  <c r="R545" i="14"/>
  <c r="R537" i="14"/>
  <c r="R529" i="14"/>
  <c r="R521" i="14"/>
  <c r="R513" i="14"/>
  <c r="R505" i="14"/>
  <c r="R497" i="14"/>
  <c r="R489" i="14"/>
  <c r="R481" i="14"/>
  <c r="R473" i="14"/>
  <c r="R465" i="14"/>
  <c r="R457" i="14"/>
  <c r="R449" i="14"/>
  <c r="R441" i="14"/>
  <c r="R433" i="14"/>
  <c r="R425" i="14"/>
  <c r="R417" i="14"/>
  <c r="R409" i="14"/>
  <c r="R401" i="14"/>
  <c r="R393" i="14"/>
  <c r="R385" i="14"/>
  <c r="R377" i="14"/>
  <c r="R369" i="14"/>
  <c r="R361" i="14"/>
  <c r="R353" i="14"/>
  <c r="R345" i="14"/>
  <c r="R337" i="14"/>
  <c r="R329" i="14"/>
  <c r="R321" i="14"/>
  <c r="R313" i="14"/>
  <c r="R305" i="14"/>
  <c r="R297" i="14"/>
  <c r="R289" i="14"/>
  <c r="R281" i="14"/>
  <c r="R273" i="14"/>
  <c r="R265" i="14"/>
  <c r="R257" i="14"/>
  <c r="R249" i="14"/>
  <c r="R241" i="14"/>
  <c r="R233" i="14"/>
  <c r="R225" i="14"/>
  <c r="R217" i="14"/>
  <c r="R209" i="14"/>
  <c r="R201" i="14"/>
  <c r="R193" i="14"/>
  <c r="R185" i="14"/>
  <c r="R177" i="14"/>
  <c r="R169" i="14"/>
  <c r="R161" i="14"/>
  <c r="R153" i="14"/>
  <c r="R145" i="14"/>
  <c r="R137" i="14"/>
  <c r="R129" i="14"/>
  <c r="R121" i="14"/>
  <c r="R113" i="14"/>
  <c r="R105" i="14"/>
  <c r="R97" i="14"/>
  <c r="R89" i="14"/>
  <c r="R81" i="14"/>
  <c r="R73" i="14"/>
  <c r="R65" i="14"/>
  <c r="R57" i="14"/>
  <c r="R49" i="14"/>
  <c r="R41" i="14"/>
  <c r="R33" i="14"/>
  <c r="R25" i="14"/>
  <c r="R997" i="14"/>
  <c r="R957" i="14"/>
  <c r="R901" i="14"/>
  <c r="R853" i="14"/>
  <c r="R805" i="14"/>
  <c r="R757" i="14"/>
  <c r="R709" i="14"/>
  <c r="R661" i="14"/>
  <c r="R613" i="14"/>
  <c r="R549" i="14"/>
  <c r="R493" i="14"/>
  <c r="R445" i="14"/>
  <c r="R397" i="14"/>
  <c r="R349" i="14"/>
  <c r="R309" i="14"/>
  <c r="R261" i="14"/>
  <c r="R213" i="14"/>
  <c r="R125" i="14"/>
  <c r="R1016" i="14"/>
  <c r="R1008" i="14"/>
  <c r="R1000" i="14"/>
  <c r="R992" i="14"/>
  <c r="R984" i="14"/>
  <c r="R976" i="14"/>
  <c r="R968" i="14"/>
  <c r="R960" i="14"/>
  <c r="R952" i="14"/>
  <c r="R944" i="14"/>
  <c r="R936" i="14"/>
  <c r="R928" i="14"/>
  <c r="R920" i="14"/>
  <c r="R912" i="14"/>
  <c r="R896" i="14"/>
  <c r="R880" i="14"/>
  <c r="R856" i="14"/>
  <c r="R824" i="14"/>
  <c r="R800" i="14"/>
  <c r="R784" i="14"/>
  <c r="R768" i="14"/>
  <c r="R744" i="14"/>
  <c r="R728" i="14"/>
  <c r="R712" i="14"/>
  <c r="R696" i="14"/>
  <c r="R680" i="14"/>
  <c r="R664" i="14"/>
  <c r="R656" i="14"/>
  <c r="R648" i="14"/>
  <c r="R640" i="14"/>
  <c r="R632" i="14"/>
  <c r="R616" i="14"/>
  <c r="R608" i="14"/>
  <c r="R600" i="14"/>
  <c r="R592" i="14"/>
  <c r="R584" i="14"/>
  <c r="R576" i="14"/>
  <c r="R568" i="14"/>
  <c r="R560" i="14"/>
  <c r="R552" i="14"/>
  <c r="R544" i="14"/>
  <c r="R536" i="14"/>
  <c r="R528" i="14"/>
  <c r="R520" i="14"/>
  <c r="R512" i="14"/>
  <c r="R504" i="14"/>
  <c r="R496" i="14"/>
  <c r="R488" i="14"/>
  <c r="R480" i="14"/>
  <c r="R472" i="14"/>
  <c r="R464" i="14"/>
  <c r="R456" i="14"/>
  <c r="R448" i="14"/>
  <c r="R440" i="14"/>
  <c r="R432" i="14"/>
  <c r="R424" i="14"/>
  <c r="R416" i="14"/>
  <c r="R408" i="14"/>
  <c r="R400" i="14"/>
  <c r="R392" i="14"/>
  <c r="R384" i="14"/>
  <c r="R376" i="14"/>
  <c r="R368" i="14"/>
  <c r="R360" i="14"/>
  <c r="R352" i="14"/>
  <c r="R344" i="14"/>
  <c r="R336" i="14"/>
  <c r="R328" i="14"/>
  <c r="R320" i="14"/>
  <c r="R312" i="14"/>
  <c r="R304" i="14"/>
  <c r="R296" i="14"/>
  <c r="R288" i="14"/>
  <c r="R280" i="14"/>
  <c r="R272" i="14"/>
  <c r="R264" i="14"/>
  <c r="R256" i="14"/>
  <c r="R248" i="14"/>
  <c r="R240" i="14"/>
  <c r="R232" i="14"/>
  <c r="R224" i="14"/>
  <c r="R216" i="14"/>
  <c r="R208" i="14"/>
  <c r="R200" i="14"/>
  <c r="R192" i="14"/>
  <c r="R184" i="14"/>
  <c r="R176" i="14"/>
  <c r="R168" i="14"/>
  <c r="R160" i="14"/>
  <c r="R152" i="14"/>
  <c r="R144" i="14"/>
  <c r="R136" i="14"/>
  <c r="R128" i="14"/>
  <c r="R120" i="14"/>
  <c r="R112" i="14"/>
  <c r="R104" i="14"/>
  <c r="R96" i="14"/>
  <c r="R88" i="14"/>
  <c r="R80" i="14"/>
  <c r="R72" i="14"/>
  <c r="R64" i="14"/>
  <c r="R56" i="14"/>
  <c r="R48" i="14"/>
  <c r="R40" i="14"/>
  <c r="R32" i="14"/>
  <c r="R24" i="14"/>
  <c r="BB989" i="14"/>
  <c r="BB933" i="14"/>
  <c r="BB885" i="14"/>
  <c r="BB829" i="14"/>
  <c r="BB773" i="14"/>
  <c r="BB717" i="14"/>
  <c r="BB669" i="14"/>
  <c r="BB613" i="14"/>
  <c r="BB565" i="14"/>
  <c r="BB509" i="14"/>
  <c r="BB453" i="14"/>
  <c r="BB389" i="14"/>
  <c r="BB333" i="14"/>
  <c r="BB277" i="14"/>
  <c r="BB229" i="14"/>
  <c r="BB181" i="14"/>
  <c r="BB141" i="14"/>
  <c r="BB93" i="14"/>
  <c r="BB45" i="14"/>
  <c r="BB1004" i="14"/>
  <c r="BB948" i="14"/>
  <c r="BB892" i="14"/>
  <c r="BB836" i="14"/>
  <c r="BB780" i="14"/>
  <c r="BB732" i="14"/>
  <c r="BB692" i="14"/>
  <c r="BB644" i="14"/>
  <c r="BB580" i="14"/>
  <c r="BB516" i="14"/>
  <c r="BB468" i="14"/>
  <c r="BB420" i="14"/>
  <c r="BB364" i="14"/>
  <c r="BB308" i="14"/>
  <c r="BB188" i="14"/>
  <c r="BB1005" i="14"/>
  <c r="BB957" i="14"/>
  <c r="BB901" i="14"/>
  <c r="BB853" i="14"/>
  <c r="BB797" i="14"/>
  <c r="BB741" i="14"/>
  <c r="BB693" i="14"/>
  <c r="BB645" i="14"/>
  <c r="BB589" i="14"/>
  <c r="BB541" i="14"/>
  <c r="BB485" i="14"/>
  <c r="BB437" i="14"/>
  <c r="BB381" i="14"/>
  <c r="BB349" i="14"/>
  <c r="BB293" i="14"/>
  <c r="BB253" i="14"/>
  <c r="BB205" i="14"/>
  <c r="BB157" i="14"/>
  <c r="BB109" i="14"/>
  <c r="BB61" i="14"/>
  <c r="BB980" i="14"/>
  <c r="BB924" i="14"/>
  <c r="BB876" i="14"/>
  <c r="BB828" i="14"/>
  <c r="BB772" i="14"/>
  <c r="BB724" i="14"/>
  <c r="BB652" i="14"/>
  <c r="BB612" i="14"/>
  <c r="BB556" i="14"/>
  <c r="BB508" i="14"/>
  <c r="BB460" i="14"/>
  <c r="BB412" i="14"/>
  <c r="BB372" i="14"/>
  <c r="BB324" i="14"/>
  <c r="BB268" i="14"/>
  <c r="BB244" i="14"/>
  <c r="BB204" i="14"/>
  <c r="BB156" i="14"/>
  <c r="BB124" i="14"/>
  <c r="BB84" i="14"/>
  <c r="BB44" i="14"/>
  <c r="BB1019" i="14"/>
  <c r="BB1011" i="14"/>
  <c r="BB1003" i="14"/>
  <c r="BB995" i="14"/>
  <c r="BB987" i="14"/>
  <c r="BB979" i="14"/>
  <c r="BB971" i="14"/>
  <c r="BB963" i="14"/>
  <c r="BB955" i="14"/>
  <c r="BB947" i="14"/>
  <c r="BB939" i="14"/>
  <c r="BB931" i="14"/>
  <c r="BB923" i="14"/>
  <c r="BB915" i="14"/>
  <c r="BB907" i="14"/>
  <c r="BB899" i="14"/>
  <c r="BB891" i="14"/>
  <c r="BB883" i="14"/>
  <c r="BB875" i="14"/>
  <c r="BB867" i="14"/>
  <c r="BB859" i="14"/>
  <c r="BB851" i="14"/>
  <c r="BB843" i="14"/>
  <c r="BB835" i="14"/>
  <c r="BB827" i="14"/>
  <c r="BB819" i="14"/>
  <c r="BB811" i="14"/>
  <c r="BB803" i="14"/>
  <c r="BB795" i="14"/>
  <c r="BB787" i="14"/>
  <c r="BB779" i="14"/>
  <c r="BB771" i="14"/>
  <c r="BB763" i="14"/>
  <c r="BB755" i="14"/>
  <c r="BB747" i="14"/>
  <c r="BB739" i="14"/>
  <c r="BB731" i="14"/>
  <c r="BB723" i="14"/>
  <c r="BB715" i="14"/>
  <c r="BB707" i="14"/>
  <c r="BB699" i="14"/>
  <c r="BB691" i="14"/>
  <c r="BB683" i="14"/>
  <c r="BB675" i="14"/>
  <c r="BB667" i="14"/>
  <c r="BB659" i="14"/>
  <c r="BB651" i="14"/>
  <c r="BB643" i="14"/>
  <c r="BB635" i="14"/>
  <c r="BB627" i="14"/>
  <c r="BB619" i="14"/>
  <c r="BB611" i="14"/>
  <c r="BB603" i="14"/>
  <c r="BB595" i="14"/>
  <c r="BB587" i="14"/>
  <c r="BB579" i="14"/>
  <c r="BB571" i="14"/>
  <c r="BB563" i="14"/>
  <c r="BB555" i="14"/>
  <c r="BB547" i="14"/>
  <c r="BB539" i="14"/>
  <c r="BB531" i="14"/>
  <c r="BB523" i="14"/>
  <c r="BB515" i="14"/>
  <c r="BB507" i="14"/>
  <c r="BB499" i="14"/>
  <c r="BB491" i="14"/>
  <c r="BB483" i="14"/>
  <c r="BB475" i="14"/>
  <c r="BB467" i="14"/>
  <c r="BB459" i="14"/>
  <c r="BB451" i="14"/>
  <c r="BB443" i="14"/>
  <c r="BB435" i="14"/>
  <c r="BB427" i="14"/>
  <c r="BB419" i="14"/>
  <c r="BB411" i="14"/>
  <c r="BB403" i="14"/>
  <c r="BB395" i="14"/>
  <c r="BB387" i="14"/>
  <c r="BB379" i="14"/>
  <c r="BB371" i="14"/>
  <c r="BB363" i="14"/>
  <c r="BB355" i="14"/>
  <c r="BB347" i="14"/>
  <c r="BB339" i="14"/>
  <c r="BB331" i="14"/>
  <c r="BB323" i="14"/>
  <c r="BB315" i="14"/>
  <c r="BB307" i="14"/>
  <c r="BB299" i="14"/>
  <c r="BB291" i="14"/>
  <c r="BB283" i="14"/>
  <c r="BB275" i="14"/>
  <c r="BB267" i="14"/>
  <c r="BB259" i="14"/>
  <c r="BB251" i="14"/>
  <c r="BB243" i="14"/>
  <c r="BB235" i="14"/>
  <c r="BB227" i="14"/>
  <c r="BB219" i="14"/>
  <c r="BB211" i="14"/>
  <c r="BB203" i="14"/>
  <c r="BB195" i="14"/>
  <c r="BB187" i="14"/>
  <c r="BB179" i="14"/>
  <c r="BB171" i="14"/>
  <c r="BB163" i="14"/>
  <c r="BB155" i="14"/>
  <c r="BB147" i="14"/>
  <c r="BB139" i="14"/>
  <c r="BB131" i="14"/>
  <c r="BB123" i="14"/>
  <c r="BB115" i="14"/>
  <c r="BB107" i="14"/>
  <c r="BB99" i="14"/>
  <c r="BB91" i="14"/>
  <c r="BB83" i="14"/>
  <c r="BB75" i="14"/>
  <c r="BB67" i="14"/>
  <c r="BB59" i="14"/>
  <c r="BB51" i="14"/>
  <c r="BB43" i="14"/>
  <c r="BB35" i="14"/>
  <c r="BB27" i="14"/>
  <c r="BB949" i="14"/>
  <c r="BB837" i="14"/>
  <c r="BB733" i="14"/>
  <c r="BB621" i="14"/>
  <c r="BB525" i="14"/>
  <c r="BB421" i="14"/>
  <c r="BB317" i="14"/>
  <c r="BB221" i="14"/>
  <c r="BB133" i="14"/>
  <c r="BB37" i="14"/>
  <c r="BB972" i="14"/>
  <c r="BB796" i="14"/>
  <c r="BB596" i="14"/>
  <c r="BB76" i="14"/>
  <c r="BB930" i="14"/>
  <c r="BB874" i="14"/>
  <c r="BB818" i="14"/>
  <c r="BB762" i="14"/>
  <c r="BB714" i="14"/>
  <c r="BB666" i="14"/>
  <c r="BB642" i="14"/>
  <c r="BB594" i="14"/>
  <c r="BB570" i="14"/>
  <c r="BB538" i="14"/>
  <c r="BB498" i="14"/>
  <c r="BB466" i="14"/>
  <c r="BB410" i="14"/>
  <c r="BB362" i="14"/>
  <c r="BB330" i="14"/>
  <c r="BB306" i="14"/>
  <c r="BB290" i="14"/>
  <c r="BB274" i="14"/>
  <c r="BB266" i="14"/>
  <c r="BB250" i="14"/>
  <c r="BB226" i="14"/>
  <c r="BB218" i="14"/>
  <c r="BB210" i="14"/>
  <c r="BB202" i="14"/>
  <c r="BB194" i="14"/>
  <c r="BB186" i="14"/>
  <c r="BB178" i="14"/>
  <c r="BB170" i="14"/>
  <c r="BB162" i="14"/>
  <c r="BB146" i="14"/>
  <c r="BB138" i="14"/>
  <c r="BB130" i="14"/>
  <c r="BB122" i="14"/>
  <c r="BB114" i="14"/>
  <c r="BB106" i="14"/>
  <c r="BB98" i="14"/>
  <c r="BB90" i="14"/>
  <c r="BB82" i="14"/>
  <c r="BB74" i="14"/>
  <c r="BB66" i="14"/>
  <c r="BB58" i="14"/>
  <c r="BB50" i="14"/>
  <c r="BB42" i="14"/>
  <c r="BB34" i="14"/>
  <c r="BB26" i="14"/>
  <c r="BB997" i="14"/>
  <c r="BB941" i="14"/>
  <c r="BB893" i="14"/>
  <c r="BB845" i="14"/>
  <c r="BB789" i="14"/>
  <c r="BB749" i="14"/>
  <c r="BB685" i="14"/>
  <c r="BB637" i="14"/>
  <c r="BB573" i="14"/>
  <c r="BB517" i="14"/>
  <c r="BB445" i="14"/>
  <c r="BB341" i="14"/>
  <c r="BB996" i="14"/>
  <c r="BB932" i="14"/>
  <c r="BB884" i="14"/>
  <c r="BB844" i="14"/>
  <c r="BB788" i="14"/>
  <c r="BB740" i="14"/>
  <c r="BB684" i="14"/>
  <c r="BB636" i="14"/>
  <c r="BB572" i="14"/>
  <c r="BB524" i="14"/>
  <c r="BB476" i="14"/>
  <c r="BB436" i="14"/>
  <c r="BB388" i="14"/>
  <c r="BB332" i="14"/>
  <c r="BB284" i="14"/>
  <c r="BB228" i="14"/>
  <c r="BB164" i="14"/>
  <c r="BB100" i="14"/>
  <c r="BB36" i="14"/>
  <c r="BB994" i="14"/>
  <c r="BB946" i="14"/>
  <c r="BB898" i="14"/>
  <c r="BB842" i="14"/>
  <c r="BB794" i="14"/>
  <c r="BB746" i="14"/>
  <c r="BB706" i="14"/>
  <c r="BB682" i="14"/>
  <c r="BB650" i="14"/>
  <c r="BB626" i="14"/>
  <c r="BB578" i="14"/>
  <c r="BB554" i="14"/>
  <c r="BB522" i="14"/>
  <c r="BB506" i="14"/>
  <c r="BB482" i="14"/>
  <c r="BB450" i="14"/>
  <c r="BB418" i="14"/>
  <c r="BB402" i="14"/>
  <c r="BB378" i="14"/>
  <c r="BB346" i="14"/>
  <c r="BB322" i="14"/>
  <c r="BB298" i="14"/>
  <c r="BB282" i="14"/>
  <c r="BB154" i="14"/>
  <c r="BB1017" i="14"/>
  <c r="BB1009" i="14"/>
  <c r="BB1001" i="14"/>
  <c r="BB993" i="14"/>
  <c r="BB985" i="14"/>
  <c r="BB977" i="14"/>
  <c r="BB969" i="14"/>
  <c r="BB961" i="14"/>
  <c r="BB953" i="14"/>
  <c r="BB945" i="14"/>
  <c r="BB937" i="14"/>
  <c r="BB929" i="14"/>
  <c r="BB921" i="14"/>
  <c r="BB913" i="14"/>
  <c r="BB905" i="14"/>
  <c r="BB897" i="14"/>
  <c r="BB889" i="14"/>
  <c r="BB881" i="14"/>
  <c r="BB873" i="14"/>
  <c r="BB865" i="14"/>
  <c r="BB857" i="14"/>
  <c r="BB849" i="14"/>
  <c r="BB841" i="14"/>
  <c r="BB833" i="14"/>
  <c r="BB825" i="14"/>
  <c r="BB817" i="14"/>
  <c r="BB809" i="14"/>
  <c r="BB801" i="14"/>
  <c r="BB793" i="14"/>
  <c r="BB785" i="14"/>
  <c r="BB777" i="14"/>
  <c r="BB769" i="14"/>
  <c r="BB761" i="14"/>
  <c r="BB753" i="14"/>
  <c r="BB745" i="14"/>
  <c r="BB737" i="14"/>
  <c r="BB729" i="14"/>
  <c r="BB721" i="14"/>
  <c r="BB713" i="14"/>
  <c r="BB705" i="14"/>
  <c r="BB697" i="14"/>
  <c r="BB689" i="14"/>
  <c r="BB681" i="14"/>
  <c r="BB673" i="14"/>
  <c r="BB665" i="14"/>
  <c r="BB657" i="14"/>
  <c r="BB649" i="14"/>
  <c r="BB641" i="14"/>
  <c r="BB633" i="14"/>
  <c r="BB625" i="14"/>
  <c r="BB617" i="14"/>
  <c r="BB609" i="14"/>
  <c r="BB601" i="14"/>
  <c r="BB593" i="14"/>
  <c r="BB585" i="14"/>
  <c r="BB577" i="14"/>
  <c r="BB569" i="14"/>
  <c r="BB561" i="14"/>
  <c r="BB553" i="14"/>
  <c r="BB545" i="14"/>
  <c r="BB537" i="14"/>
  <c r="BB529" i="14"/>
  <c r="BB521" i="14"/>
  <c r="BB513" i="14"/>
  <c r="BB505" i="14"/>
  <c r="BB497" i="14"/>
  <c r="BB489" i="14"/>
  <c r="BB481" i="14"/>
  <c r="BB473" i="14"/>
  <c r="BB465" i="14"/>
  <c r="BB457" i="14"/>
  <c r="BB449" i="14"/>
  <c r="BB441" i="14"/>
  <c r="BB433" i="14"/>
  <c r="BB425" i="14"/>
  <c r="BB417" i="14"/>
  <c r="BB409" i="14"/>
  <c r="BB401" i="14"/>
  <c r="BB393" i="14"/>
  <c r="BB385" i="14"/>
  <c r="BB377" i="14"/>
  <c r="BB369" i="14"/>
  <c r="BB361" i="14"/>
  <c r="BB353" i="14"/>
  <c r="BB345" i="14"/>
  <c r="BB337" i="14"/>
  <c r="BB329" i="14"/>
  <c r="BB321" i="14"/>
  <c r="BB313" i="14"/>
  <c r="BB305" i="14"/>
  <c r="BB297" i="14"/>
  <c r="BB289" i="14"/>
  <c r="BB281" i="14"/>
  <c r="BB273" i="14"/>
  <c r="BB265" i="14"/>
  <c r="BB257" i="14"/>
  <c r="BB249" i="14"/>
  <c r="BB241" i="14"/>
  <c r="BB233" i="14"/>
  <c r="BB225" i="14"/>
  <c r="BB217" i="14"/>
  <c r="BB209" i="14"/>
  <c r="BB201" i="14"/>
  <c r="BB193" i="14"/>
  <c r="BB185" i="14"/>
  <c r="BB177" i="14"/>
  <c r="BB169" i="14"/>
  <c r="BB161" i="14"/>
  <c r="BB153" i="14"/>
  <c r="BB145" i="14"/>
  <c r="BB137" i="14"/>
  <c r="BB129" i="14"/>
  <c r="BB121" i="14"/>
  <c r="BB113" i="14"/>
  <c r="BB105" i="14"/>
  <c r="BB97" i="14"/>
  <c r="BB89" i="14"/>
  <c r="BB81" i="14"/>
  <c r="BB73" i="14"/>
  <c r="BB65" i="14"/>
  <c r="BB57" i="14"/>
  <c r="BB49" i="14"/>
  <c r="BB41" i="14"/>
  <c r="BB33" i="14"/>
  <c r="BB25" i="14"/>
  <c r="BB973" i="14"/>
  <c r="BB917" i="14"/>
  <c r="BB869" i="14"/>
  <c r="BB813" i="14"/>
  <c r="BB765" i="14"/>
  <c r="BB709" i="14"/>
  <c r="BB661" i="14"/>
  <c r="BB605" i="14"/>
  <c r="BB557" i="14"/>
  <c r="BB501" i="14"/>
  <c r="BB469" i="14"/>
  <c r="BB413" i="14"/>
  <c r="BB373" i="14"/>
  <c r="BB325" i="14"/>
  <c r="BB285" i="14"/>
  <c r="BB245" i="14"/>
  <c r="BB197" i="14"/>
  <c r="BB165" i="14"/>
  <c r="BB125" i="14"/>
  <c r="BB85" i="14"/>
  <c r="BB53" i="14"/>
  <c r="BB988" i="14"/>
  <c r="BB940" i="14"/>
  <c r="BB900" i="14"/>
  <c r="BB852" i="14"/>
  <c r="BB804" i="14"/>
  <c r="BB756" i="14"/>
  <c r="BB700" i="14"/>
  <c r="BB660" i="14"/>
  <c r="BB620" i="14"/>
  <c r="BB564" i="14"/>
  <c r="BB532" i="14"/>
  <c r="BB492" i="14"/>
  <c r="BB444" i="14"/>
  <c r="BB396" i="14"/>
  <c r="BB348" i="14"/>
  <c r="BB300" i="14"/>
  <c r="BB252" i="14"/>
  <c r="BB212" i="14"/>
  <c r="BB172" i="14"/>
  <c r="BB132" i="14"/>
  <c r="BB92" i="14"/>
  <c r="BB52" i="14"/>
  <c r="BB1018" i="14"/>
  <c r="BB986" i="14"/>
  <c r="BB962" i="14"/>
  <c r="BB922" i="14"/>
  <c r="BB890" i="14"/>
  <c r="BB858" i="14"/>
  <c r="BB826" i="14"/>
  <c r="BB786" i="14"/>
  <c r="BB754" i="14"/>
  <c r="BB722" i="14"/>
  <c r="BB610" i="14"/>
  <c r="BB258" i="14"/>
  <c r="BB1016" i="14"/>
  <c r="BB992" i="14"/>
  <c r="BB952" i="14"/>
  <c r="BB920" i="14"/>
  <c r="BB896" i="14"/>
  <c r="BB872" i="14"/>
  <c r="BB856" i="14"/>
  <c r="BB840" i="14"/>
  <c r="BB832" i="14"/>
  <c r="BB824" i="14"/>
  <c r="BB816" i="14"/>
  <c r="BB808" i="14"/>
  <c r="BB800" i="14"/>
  <c r="BB792" i="14"/>
  <c r="BB784" i="14"/>
  <c r="BB776" i="14"/>
  <c r="BB768" i="14"/>
  <c r="BB760" i="14"/>
  <c r="BB752" i="14"/>
  <c r="BB744" i="14"/>
  <c r="BB736" i="14"/>
  <c r="BB728" i="14"/>
  <c r="BB720" i="14"/>
  <c r="BB712" i="14"/>
  <c r="BB704" i="14"/>
  <c r="BB696" i="14"/>
  <c r="BB688" i="14"/>
  <c r="BB680" i="14"/>
  <c r="BB672" i="14"/>
  <c r="BB664" i="14"/>
  <c r="BB656" i="14"/>
  <c r="BB648" i="14"/>
  <c r="BB640" i="14"/>
  <c r="BB632" i="14"/>
  <c r="BB624" i="14"/>
  <c r="BB616" i="14"/>
  <c r="BB608" i="14"/>
  <c r="BB600" i="14"/>
  <c r="BB592" i="14"/>
  <c r="BB584" i="14"/>
  <c r="BB576" i="14"/>
  <c r="BB568" i="14"/>
  <c r="BB560" i="14"/>
  <c r="BB552" i="14"/>
  <c r="BB544" i="14"/>
  <c r="BB536" i="14"/>
  <c r="BB528" i="14"/>
  <c r="BB520" i="14"/>
  <c r="BB512" i="14"/>
  <c r="BB504" i="14"/>
  <c r="BB496" i="14"/>
  <c r="BB488" i="14"/>
  <c r="BB480" i="14"/>
  <c r="BB472" i="14"/>
  <c r="BB464" i="14"/>
  <c r="BB456" i="14"/>
  <c r="BB448" i="14"/>
  <c r="BB440" i="14"/>
  <c r="BB432" i="14"/>
  <c r="BB424" i="14"/>
  <c r="BB416" i="14"/>
  <c r="BB408" i="14"/>
  <c r="BB400" i="14"/>
  <c r="BB392" i="14"/>
  <c r="BB384" i="14"/>
  <c r="BB376" i="14"/>
  <c r="BB368" i="14"/>
  <c r="BB360" i="14"/>
  <c r="BB352" i="14"/>
  <c r="BB344" i="14"/>
  <c r="BB336" i="14"/>
  <c r="BB328" i="14"/>
  <c r="BB320" i="14"/>
  <c r="BB312" i="14"/>
  <c r="BB304" i="14"/>
  <c r="BB296" i="14"/>
  <c r="BB288" i="14"/>
  <c r="BB280" i="14"/>
  <c r="BB272" i="14"/>
  <c r="BB264" i="14"/>
  <c r="BB256" i="14"/>
  <c r="BB248" i="14"/>
  <c r="BB240" i="14"/>
  <c r="BB232" i="14"/>
  <c r="BB224" i="14"/>
  <c r="BB216" i="14"/>
  <c r="BB208" i="14"/>
  <c r="BB200" i="14"/>
  <c r="BB192" i="14"/>
  <c r="BB184" i="14"/>
  <c r="BB176" i="14"/>
  <c r="BB168" i="14"/>
  <c r="BB160" i="14"/>
  <c r="BB152" i="14"/>
  <c r="BB144" i="14"/>
  <c r="BB136" i="14"/>
  <c r="BB128" i="14"/>
  <c r="BB120" i="14"/>
  <c r="BB112" i="14"/>
  <c r="BB104" i="14"/>
  <c r="BB96" i="14"/>
  <c r="BB88" i="14"/>
  <c r="BB80" i="14"/>
  <c r="BB72" i="14"/>
  <c r="BB64" i="14"/>
  <c r="BB56" i="14"/>
  <c r="BB48" i="14"/>
  <c r="BB40" i="14"/>
  <c r="BB32" i="14"/>
  <c r="BB24" i="14"/>
  <c r="BB1021" i="14"/>
  <c r="BB981" i="14"/>
  <c r="BB925" i="14"/>
  <c r="BB877" i="14"/>
  <c r="BB821" i="14"/>
  <c r="BB781" i="14"/>
  <c r="BB725" i="14"/>
  <c r="BB677" i="14"/>
  <c r="BB629" i="14"/>
  <c r="BB581" i="14"/>
  <c r="BB533" i="14"/>
  <c r="BB477" i="14"/>
  <c r="BB429" i="14"/>
  <c r="BB397" i="14"/>
  <c r="BB357" i="14"/>
  <c r="BB301" i="14"/>
  <c r="BB261" i="14"/>
  <c r="BB213" i="14"/>
  <c r="BB173" i="14"/>
  <c r="BB117" i="14"/>
  <c r="BB69" i="14"/>
  <c r="BB1020" i="14"/>
  <c r="BB964" i="14"/>
  <c r="BB916" i="14"/>
  <c r="BB868" i="14"/>
  <c r="BB820" i="14"/>
  <c r="BB764" i="14"/>
  <c r="BB716" i="14"/>
  <c r="BB668" i="14"/>
  <c r="BB604" i="14"/>
  <c r="BB548" i="14"/>
  <c r="BB500" i="14"/>
  <c r="BB452" i="14"/>
  <c r="BB404" i="14"/>
  <c r="BB356" i="14"/>
  <c r="BB316" i="14"/>
  <c r="BB276" i="14"/>
  <c r="BB236" i="14"/>
  <c r="BB196" i="14"/>
  <c r="BB148" i="14"/>
  <c r="BB116" i="14"/>
  <c r="BB68" i="14"/>
  <c r="BB28" i="14"/>
  <c r="BB1002" i="14"/>
  <c r="BB970" i="14"/>
  <c r="BB938" i="14"/>
  <c r="BB906" i="14"/>
  <c r="BB866" i="14"/>
  <c r="BB834" i="14"/>
  <c r="BB802" i="14"/>
  <c r="BB778" i="14"/>
  <c r="BB738" i="14"/>
  <c r="BB698" i="14"/>
  <c r="BB674" i="14"/>
  <c r="BB658" i="14"/>
  <c r="BB634" i="14"/>
  <c r="BB602" i="14"/>
  <c r="BB586" i="14"/>
  <c r="BB562" i="14"/>
  <c r="BB546" i="14"/>
  <c r="BB530" i="14"/>
  <c r="BB514" i="14"/>
  <c r="BB490" i="14"/>
  <c r="BB474" i="14"/>
  <c r="BB458" i="14"/>
  <c r="BB442" i="14"/>
  <c r="BB434" i="14"/>
  <c r="BB386" i="14"/>
  <c r="BB370" i="14"/>
  <c r="BB338" i="14"/>
  <c r="BB314" i="14"/>
  <c r="BB242" i="14"/>
  <c r="BB1000" i="14"/>
  <c r="BB976" i="14"/>
  <c r="BB960" i="14"/>
  <c r="BB936" i="14"/>
  <c r="BB912" i="14"/>
  <c r="BB888" i="14"/>
  <c r="BB848" i="14"/>
  <c r="BB1015" i="14"/>
  <c r="BB1007" i="14"/>
  <c r="BB999" i="14"/>
  <c r="BB991" i="14"/>
  <c r="BB983" i="14"/>
  <c r="BB975" i="14"/>
  <c r="BB967" i="14"/>
  <c r="BB959" i="14"/>
  <c r="BB951" i="14"/>
  <c r="BB943" i="14"/>
  <c r="BB935" i="14"/>
  <c r="BB927" i="14"/>
  <c r="BB919" i="14"/>
  <c r="BB911" i="14"/>
  <c r="BB903" i="14"/>
  <c r="BB895" i="14"/>
  <c r="BB887" i="14"/>
  <c r="BB879" i="14"/>
  <c r="BB871" i="14"/>
  <c r="BB863" i="14"/>
  <c r="BB855" i="14"/>
  <c r="BB847" i="14"/>
  <c r="BB839" i="14"/>
  <c r="BB831" i="14"/>
  <c r="BB823" i="14"/>
  <c r="BB815" i="14"/>
  <c r="BB807" i="14"/>
  <c r="BB799" i="14"/>
  <c r="BB791" i="14"/>
  <c r="BB783" i="14"/>
  <c r="BB775" i="14"/>
  <c r="BB767" i="14"/>
  <c r="BB759" i="14"/>
  <c r="BB751" i="14"/>
  <c r="BB743" i="14"/>
  <c r="BB735" i="14"/>
  <c r="BB727" i="14"/>
  <c r="BB719" i="14"/>
  <c r="BB711" i="14"/>
  <c r="BB703" i="14"/>
  <c r="BB695" i="14"/>
  <c r="BB687" i="14"/>
  <c r="BB679" i="14"/>
  <c r="BB671" i="14"/>
  <c r="BB663" i="14"/>
  <c r="BB655" i="14"/>
  <c r="BB647" i="14"/>
  <c r="BB639" i="14"/>
  <c r="BB631" i="14"/>
  <c r="BB623" i="14"/>
  <c r="BB615" i="14"/>
  <c r="BB607" i="14"/>
  <c r="BB599" i="14"/>
  <c r="BB591" i="14"/>
  <c r="BB583" i="14"/>
  <c r="BB575" i="14"/>
  <c r="BB567" i="14"/>
  <c r="BB559" i="14"/>
  <c r="BB551" i="14"/>
  <c r="BB543" i="14"/>
  <c r="BB535" i="14"/>
  <c r="BB527" i="14"/>
  <c r="BB519" i="14"/>
  <c r="BB511" i="14"/>
  <c r="BB503" i="14"/>
  <c r="BB495" i="14"/>
  <c r="BB487" i="14"/>
  <c r="BB479" i="14"/>
  <c r="BB471" i="14"/>
  <c r="BB463" i="14"/>
  <c r="BB455" i="14"/>
  <c r="BB447" i="14"/>
  <c r="BB439" i="14"/>
  <c r="BB431" i="14"/>
  <c r="BB423" i="14"/>
  <c r="BB415" i="14"/>
  <c r="BB407" i="14"/>
  <c r="BB399" i="14"/>
  <c r="BB391" i="14"/>
  <c r="BB383" i="14"/>
  <c r="BB375" i="14"/>
  <c r="BB367" i="14"/>
  <c r="BB359" i="14"/>
  <c r="BB351" i="14"/>
  <c r="BB343" i="14"/>
  <c r="BB335" i="14"/>
  <c r="BB327" i="14"/>
  <c r="BB319" i="14"/>
  <c r="BB311" i="14"/>
  <c r="BB303" i="14"/>
  <c r="BB295" i="14"/>
  <c r="BB287" i="14"/>
  <c r="BB279" i="14"/>
  <c r="BB271" i="14"/>
  <c r="BB263" i="14"/>
  <c r="BB255" i="14"/>
  <c r="BB247" i="14"/>
  <c r="BB239" i="14"/>
  <c r="BB231" i="14"/>
  <c r="BB223" i="14"/>
  <c r="BB215" i="14"/>
  <c r="BB207" i="14"/>
  <c r="BB199" i="14"/>
  <c r="BB191" i="14"/>
  <c r="BB183" i="14"/>
  <c r="BB175" i="14"/>
  <c r="BB167" i="14"/>
  <c r="BB159" i="14"/>
  <c r="BB151" i="14"/>
  <c r="BB143" i="14"/>
  <c r="BB135" i="14"/>
  <c r="BB127" i="14"/>
  <c r="BB119" i="14"/>
  <c r="BB111" i="14"/>
  <c r="BB103" i="14"/>
  <c r="BB95" i="14"/>
  <c r="BB87" i="14"/>
  <c r="BB79" i="14"/>
  <c r="BB71" i="14"/>
  <c r="BB63" i="14"/>
  <c r="BB55" i="14"/>
  <c r="BB47" i="14"/>
  <c r="BB39" i="14"/>
  <c r="BB31" i="14"/>
  <c r="BB23" i="14"/>
  <c r="BB1013" i="14"/>
  <c r="BB965" i="14"/>
  <c r="BB909" i="14"/>
  <c r="BB861" i="14"/>
  <c r="BB805" i="14"/>
  <c r="BB757" i="14"/>
  <c r="BB701" i="14"/>
  <c r="BB653" i="14"/>
  <c r="BB597" i="14"/>
  <c r="BB549" i="14"/>
  <c r="BB493" i="14"/>
  <c r="BB461" i="14"/>
  <c r="BB405" i="14"/>
  <c r="BB365" i="14"/>
  <c r="BB309" i="14"/>
  <c r="BB269" i="14"/>
  <c r="BB237" i="14"/>
  <c r="BB189" i="14"/>
  <c r="BB149" i="14"/>
  <c r="BB101" i="14"/>
  <c r="BB77" i="14"/>
  <c r="BB29" i="14"/>
  <c r="BB1012" i="14"/>
  <c r="BB956" i="14"/>
  <c r="BB908" i="14"/>
  <c r="BB860" i="14"/>
  <c r="BB812" i="14"/>
  <c r="BB748" i="14"/>
  <c r="BB708" i="14"/>
  <c r="BB676" i="14"/>
  <c r="BB628" i="14"/>
  <c r="BB588" i="14"/>
  <c r="BB540" i="14"/>
  <c r="BB484" i="14"/>
  <c r="BB428" i="14"/>
  <c r="BB380" i="14"/>
  <c r="BB340" i="14"/>
  <c r="BB292" i="14"/>
  <c r="BB260" i="14"/>
  <c r="BB220" i="14"/>
  <c r="BB180" i="14"/>
  <c r="BB140" i="14"/>
  <c r="BB108" i="14"/>
  <c r="BB60" i="14"/>
  <c r="BB1010" i="14"/>
  <c r="BB978" i="14"/>
  <c r="BB954" i="14"/>
  <c r="BB914" i="14"/>
  <c r="BB882" i="14"/>
  <c r="BB850" i="14"/>
  <c r="BB810" i="14"/>
  <c r="BB770" i="14"/>
  <c r="BB730" i="14"/>
  <c r="BB690" i="14"/>
  <c r="BB618" i="14"/>
  <c r="BB426" i="14"/>
  <c r="BB394" i="14"/>
  <c r="BB354" i="14"/>
  <c r="BB234" i="14"/>
  <c r="BB1008" i="14"/>
  <c r="BB984" i="14"/>
  <c r="BB968" i="14"/>
  <c r="BB944" i="14"/>
  <c r="BB928" i="14"/>
  <c r="BB904" i="14"/>
  <c r="BB880" i="14"/>
  <c r="BB864" i="14"/>
  <c r="BB1014" i="14"/>
  <c r="BB1006" i="14"/>
  <c r="BB998" i="14"/>
  <c r="BB990" i="14"/>
  <c r="BB982" i="14"/>
  <c r="BB974" i="14"/>
  <c r="BB966" i="14"/>
  <c r="BB958" i="14"/>
  <c r="BB950" i="14"/>
  <c r="BB942" i="14"/>
  <c r="BB934" i="14"/>
  <c r="BB926" i="14"/>
  <c r="BB918" i="14"/>
  <c r="BB910" i="14"/>
  <c r="BB902" i="14"/>
  <c r="BB894" i="14"/>
  <c r="BB886" i="14"/>
  <c r="BB878" i="14"/>
  <c r="BB870" i="14"/>
  <c r="BB862" i="14"/>
  <c r="BB854" i="14"/>
  <c r="BB846" i="14"/>
  <c r="BB838" i="14"/>
  <c r="BB830" i="14"/>
  <c r="BB822" i="14"/>
  <c r="BB814" i="14"/>
  <c r="BB806" i="14"/>
  <c r="BB798" i="14"/>
  <c r="BB790" i="14"/>
  <c r="BB782" i="14"/>
  <c r="BB774" i="14"/>
  <c r="BB766" i="14"/>
  <c r="BB758" i="14"/>
  <c r="BB750" i="14"/>
  <c r="BB742" i="14"/>
  <c r="BB734" i="14"/>
  <c r="BB726" i="14"/>
  <c r="BB718" i="14"/>
  <c r="BB710" i="14"/>
  <c r="BB702" i="14"/>
  <c r="BB694" i="14"/>
  <c r="BB686" i="14"/>
  <c r="BB678" i="14"/>
  <c r="BB670" i="14"/>
  <c r="BB662" i="14"/>
  <c r="BB654" i="14"/>
  <c r="BB646" i="14"/>
  <c r="BB638" i="14"/>
  <c r="BB630" i="14"/>
  <c r="BB622" i="14"/>
  <c r="BB614" i="14"/>
  <c r="BB606" i="14"/>
  <c r="BB598" i="14"/>
  <c r="BB590" i="14"/>
  <c r="BB582" i="14"/>
  <c r="BB574" i="14"/>
  <c r="BB566" i="14"/>
  <c r="BB558" i="14"/>
  <c r="BB550" i="14"/>
  <c r="BB542" i="14"/>
  <c r="BB534" i="14"/>
  <c r="BB526" i="14"/>
  <c r="BB518" i="14"/>
  <c r="BB510" i="14"/>
  <c r="BB502" i="14"/>
  <c r="BB494" i="14"/>
  <c r="BB486" i="14"/>
  <c r="BB478" i="14"/>
  <c r="BB470" i="14"/>
  <c r="BB462" i="14"/>
  <c r="BB454" i="14"/>
  <c r="BB446" i="14"/>
  <c r="BB438" i="14"/>
  <c r="BB430" i="14"/>
  <c r="BB422" i="14"/>
  <c r="BB414" i="14"/>
  <c r="BB406" i="14"/>
  <c r="BB398" i="14"/>
  <c r="BB390" i="14"/>
  <c r="BB382" i="14"/>
  <c r="BB374" i="14"/>
  <c r="BB366" i="14"/>
  <c r="BB358" i="14"/>
  <c r="BB350" i="14"/>
  <c r="BB342" i="14"/>
  <c r="BB334" i="14"/>
  <c r="BB326" i="14"/>
  <c r="BB318" i="14"/>
  <c r="BB310" i="14"/>
  <c r="BB302" i="14"/>
  <c r="BB294" i="14"/>
  <c r="BB286" i="14"/>
  <c r="BB278" i="14"/>
  <c r="BB270" i="14"/>
  <c r="BB262" i="14"/>
  <c r="BB254" i="14"/>
  <c r="BB246" i="14"/>
  <c r="BB238" i="14"/>
  <c r="BB230" i="14"/>
  <c r="BB222" i="14"/>
  <c r="BB214" i="14"/>
  <c r="BB206" i="14"/>
  <c r="BB198" i="14"/>
  <c r="BB190" i="14"/>
  <c r="BB182" i="14"/>
  <c r="BB174" i="14"/>
  <c r="BB166" i="14"/>
  <c r="BB158" i="14"/>
  <c r="BB150" i="14"/>
  <c r="BB142" i="14"/>
  <c r="BB134" i="14"/>
  <c r="BB126" i="14"/>
  <c r="BB118" i="14"/>
  <c r="BB110" i="14"/>
  <c r="BB102" i="14"/>
  <c r="BB94" i="14"/>
  <c r="BB86" i="14"/>
  <c r="BB78" i="14"/>
  <c r="BB70" i="14"/>
  <c r="BB62" i="14"/>
  <c r="BB54" i="14"/>
  <c r="BB46" i="14"/>
  <c r="BB38" i="14"/>
  <c r="BB30" i="14"/>
  <c r="BB22" i="14"/>
  <c r="N246" i="2"/>
  <c r="N247" i="2"/>
  <c r="N248" i="2"/>
  <c r="N249" i="2"/>
  <c r="N250" i="2"/>
  <c r="N228" i="2"/>
  <c r="N229" i="2"/>
  <c r="N230" i="2"/>
  <c r="N231" i="2"/>
  <c r="N232" i="2"/>
  <c r="N210" i="2"/>
  <c r="N211" i="2"/>
  <c r="N212" i="2"/>
  <c r="N213" i="2"/>
  <c r="N214" i="2"/>
  <c r="N192" i="2"/>
  <c r="N193" i="2"/>
  <c r="N194" i="2"/>
  <c r="N195" i="2"/>
  <c r="N196" i="2"/>
  <c r="N174" i="2"/>
  <c r="N175" i="2"/>
  <c r="N176" i="2"/>
  <c r="N177" i="2"/>
  <c r="N178" i="2"/>
  <c r="N156" i="2"/>
  <c r="N157" i="2"/>
  <c r="N158" i="2"/>
  <c r="N159" i="2"/>
  <c r="N160" i="2"/>
  <c r="N138" i="2"/>
  <c r="N139" i="2"/>
  <c r="N140" i="2"/>
  <c r="N141" i="2"/>
  <c r="N142" i="2"/>
  <c r="N120" i="2"/>
  <c r="N121" i="2"/>
  <c r="N122" i="2"/>
  <c r="N123" i="2"/>
  <c r="N124" i="2"/>
  <c r="N102" i="2"/>
  <c r="N103" i="2"/>
  <c r="N104" i="2"/>
  <c r="N105" i="2"/>
  <c r="N106" i="2"/>
  <c r="N84" i="2"/>
  <c r="N85" i="2"/>
  <c r="N86" i="2"/>
  <c r="N87" i="2"/>
  <c r="N88" i="2"/>
  <c r="N66" i="2"/>
  <c r="N67" i="2"/>
  <c r="N68" i="2"/>
  <c r="N69" i="2"/>
  <c r="N70" i="2"/>
  <c r="N48" i="2"/>
  <c r="N49" i="2"/>
  <c r="N50" i="2"/>
  <c r="N51" i="2"/>
  <c r="N52" i="2"/>
  <c r="N245" i="2"/>
  <c r="AN26" i="14"/>
  <c r="AN27" i="14"/>
  <c r="AN28" i="14"/>
  <c r="AN29" i="14"/>
  <c r="AN30" i="14"/>
  <c r="AN31" i="14"/>
  <c r="AN32" i="14"/>
  <c r="AN33" i="14"/>
  <c r="AN34" i="14"/>
  <c r="AN35" i="14"/>
  <c r="AN36" i="14"/>
  <c r="AN37" i="14"/>
  <c r="AN38" i="14"/>
  <c r="AN39" i="14"/>
  <c r="AN40" i="14"/>
  <c r="AN41" i="14"/>
  <c r="AN42" i="14"/>
  <c r="AN43" i="14"/>
  <c r="AN44" i="14"/>
  <c r="AN45" i="14"/>
  <c r="AN46" i="14"/>
  <c r="AN47" i="14"/>
  <c r="AN48" i="14"/>
  <c r="AN49" i="14"/>
  <c r="AN50" i="14"/>
  <c r="AN51" i="14"/>
  <c r="AN52" i="14"/>
  <c r="AN53" i="14"/>
  <c r="AN54" i="14"/>
  <c r="AN55" i="14"/>
  <c r="AN56" i="14"/>
  <c r="AN57" i="14"/>
  <c r="AN58" i="14"/>
  <c r="AN59" i="14"/>
  <c r="AN60" i="14"/>
  <c r="AN61" i="14"/>
  <c r="AN62" i="14"/>
  <c r="AN63" i="14"/>
  <c r="AN64" i="14"/>
  <c r="AN65" i="14"/>
  <c r="AN66" i="14"/>
  <c r="AN67" i="14"/>
  <c r="AN68" i="14"/>
  <c r="AN69" i="14"/>
  <c r="AN70" i="14"/>
  <c r="AN71" i="14"/>
  <c r="AN72" i="14"/>
  <c r="AN73" i="14"/>
  <c r="AN74" i="14"/>
  <c r="AN75" i="14"/>
  <c r="AN76" i="14"/>
  <c r="AN77" i="14"/>
  <c r="AN78" i="14"/>
  <c r="AN79" i="14"/>
  <c r="AN80" i="14"/>
  <c r="AN81" i="14"/>
  <c r="AN82" i="14"/>
  <c r="AN83" i="14"/>
  <c r="AN84" i="14"/>
  <c r="AN85" i="14"/>
  <c r="AN86" i="14"/>
  <c r="AN87" i="14"/>
  <c r="AN88" i="14"/>
  <c r="AN89" i="14"/>
  <c r="AN90" i="14"/>
  <c r="AN91" i="14"/>
  <c r="AN92" i="14"/>
  <c r="AN93" i="14"/>
  <c r="AN94" i="14"/>
  <c r="AN95" i="14"/>
  <c r="AN96" i="14"/>
  <c r="AN97" i="14"/>
  <c r="AN98" i="14"/>
  <c r="AN99" i="14"/>
  <c r="AN100" i="14"/>
  <c r="AN101" i="14"/>
  <c r="AN102" i="14"/>
  <c r="AN103" i="14"/>
  <c r="AN104" i="14"/>
  <c r="AN105" i="14"/>
  <c r="AN106" i="14"/>
  <c r="AN107" i="14"/>
  <c r="AN108" i="14"/>
  <c r="AN109" i="14"/>
  <c r="AN110" i="14"/>
  <c r="AN111" i="14"/>
  <c r="AN112" i="14"/>
  <c r="AN113" i="14"/>
  <c r="AN114" i="14"/>
  <c r="AN115" i="14"/>
  <c r="AN116" i="14"/>
  <c r="AN117" i="14"/>
  <c r="AN118" i="14"/>
  <c r="AN119" i="14"/>
  <c r="AN120" i="14"/>
  <c r="AN121" i="14"/>
  <c r="AN122" i="14"/>
  <c r="AN123" i="14"/>
  <c r="AN124" i="14"/>
  <c r="AN125" i="14"/>
  <c r="AN126" i="14"/>
  <c r="AN127" i="14"/>
  <c r="AN128" i="14"/>
  <c r="AN129" i="14"/>
  <c r="AN130" i="14"/>
  <c r="AN131" i="14"/>
  <c r="AN132" i="14"/>
  <c r="AN133" i="14"/>
  <c r="AN134" i="14"/>
  <c r="AN135" i="14"/>
  <c r="AN136" i="14"/>
  <c r="AN137" i="14"/>
  <c r="AN138" i="14"/>
  <c r="AN139" i="14"/>
  <c r="AN140" i="14"/>
  <c r="AN141" i="14"/>
  <c r="AN142" i="14"/>
  <c r="AN143" i="14"/>
  <c r="AN144" i="14"/>
  <c r="AN145" i="14"/>
  <c r="AN146" i="14"/>
  <c r="AN147" i="14"/>
  <c r="AN148" i="14"/>
  <c r="AN149" i="14"/>
  <c r="AN150" i="14"/>
  <c r="AN151" i="14"/>
  <c r="AN152" i="14"/>
  <c r="AN153" i="14"/>
  <c r="AN154" i="14"/>
  <c r="AN155" i="14"/>
  <c r="AN156" i="14"/>
  <c r="AN157" i="14"/>
  <c r="AN158" i="14"/>
  <c r="AN159" i="14"/>
  <c r="AN160" i="14"/>
  <c r="AN161" i="14"/>
  <c r="AN162" i="14"/>
  <c r="AN163" i="14"/>
  <c r="AN164" i="14"/>
  <c r="AN165" i="14"/>
  <c r="AN166" i="14"/>
  <c r="AN167" i="14"/>
  <c r="AN168" i="14"/>
  <c r="AN169" i="14"/>
  <c r="AN170" i="14"/>
  <c r="AN171" i="14"/>
  <c r="AN172" i="14"/>
  <c r="AN173" i="14"/>
  <c r="AN174" i="14"/>
  <c r="AN175" i="14"/>
  <c r="AN176" i="14"/>
  <c r="AN177" i="14"/>
  <c r="AN178" i="14"/>
  <c r="AN179" i="14"/>
  <c r="AN180" i="14"/>
  <c r="AN181" i="14"/>
  <c r="AN182" i="14"/>
  <c r="AN183" i="14"/>
  <c r="AN184" i="14"/>
  <c r="AN185" i="14"/>
  <c r="AN186" i="14"/>
  <c r="AN187" i="14"/>
  <c r="AN188" i="14"/>
  <c r="AN189" i="14"/>
  <c r="AN190" i="14"/>
  <c r="AN191" i="14"/>
  <c r="AN192" i="14"/>
  <c r="AN193" i="14"/>
  <c r="AN194" i="14"/>
  <c r="AN195" i="14"/>
  <c r="AN196" i="14"/>
  <c r="AN197" i="14"/>
  <c r="AN198" i="14"/>
  <c r="AN199" i="14"/>
  <c r="AN200" i="14"/>
  <c r="AN201" i="14"/>
  <c r="AN202" i="14"/>
  <c r="AN203" i="14"/>
  <c r="AN204" i="14"/>
  <c r="AN205" i="14"/>
  <c r="AN206" i="14"/>
  <c r="AN207" i="14"/>
  <c r="AN208" i="14"/>
  <c r="AN209" i="14"/>
  <c r="AN210" i="14"/>
  <c r="AN211" i="14"/>
  <c r="AN212" i="14"/>
  <c r="AN213" i="14"/>
  <c r="AN214" i="14"/>
  <c r="AN215" i="14"/>
  <c r="AN216" i="14"/>
  <c r="AN217" i="14"/>
  <c r="AN218" i="14"/>
  <c r="AN219" i="14"/>
  <c r="AN220" i="14"/>
  <c r="AN221" i="14"/>
  <c r="AN222" i="14"/>
  <c r="AN223" i="14"/>
  <c r="AN224" i="14"/>
  <c r="AN225" i="14"/>
  <c r="AN226" i="14"/>
  <c r="AN227" i="14"/>
  <c r="AN228" i="14"/>
  <c r="AN229" i="14"/>
  <c r="AN230" i="14"/>
  <c r="AN231" i="14"/>
  <c r="AN232" i="14"/>
  <c r="AN233" i="14"/>
  <c r="AN234" i="14"/>
  <c r="AN235" i="14"/>
  <c r="AN236" i="14"/>
  <c r="AN237" i="14"/>
  <c r="AN238" i="14"/>
  <c r="AN239" i="14"/>
  <c r="AN240" i="14"/>
  <c r="AN241" i="14"/>
  <c r="AN242" i="14"/>
  <c r="AN243" i="14"/>
  <c r="AN244" i="14"/>
  <c r="AN245" i="14"/>
  <c r="AN246" i="14"/>
  <c r="AN247" i="14"/>
  <c r="AN248" i="14"/>
  <c r="AN249" i="14"/>
  <c r="AN250" i="14"/>
  <c r="AN251" i="14"/>
  <c r="AN252" i="14"/>
  <c r="AN253" i="14"/>
  <c r="AN254" i="14"/>
  <c r="AN255" i="14"/>
  <c r="AN256" i="14"/>
  <c r="AN257" i="14"/>
  <c r="AN258" i="14"/>
  <c r="AN259" i="14"/>
  <c r="AN260" i="14"/>
  <c r="AN261" i="14"/>
  <c r="AN262" i="14"/>
  <c r="AN263" i="14"/>
  <c r="AN264" i="14"/>
  <c r="AN265" i="14"/>
  <c r="AN266" i="14"/>
  <c r="AN267" i="14"/>
  <c r="AN268" i="14"/>
  <c r="AN269" i="14"/>
  <c r="AN270" i="14"/>
  <c r="AN271" i="14"/>
  <c r="AN272" i="14"/>
  <c r="AN273" i="14"/>
  <c r="AN274" i="14"/>
  <c r="AN275" i="14"/>
  <c r="AN276" i="14"/>
  <c r="AN277" i="14"/>
  <c r="AN278" i="14"/>
  <c r="AN279" i="14"/>
  <c r="AN280" i="14"/>
  <c r="AN281" i="14"/>
  <c r="AN282" i="14"/>
  <c r="AN283" i="14"/>
  <c r="AN284" i="14"/>
  <c r="AN285" i="14"/>
  <c r="AN286" i="14"/>
  <c r="AN287" i="14"/>
  <c r="AN288" i="14"/>
  <c r="AN289" i="14"/>
  <c r="AN290" i="14"/>
  <c r="AN291" i="14"/>
  <c r="AN292" i="14"/>
  <c r="AN293" i="14"/>
  <c r="AN294" i="14"/>
  <c r="AN295" i="14"/>
  <c r="AN296" i="14"/>
  <c r="AN297" i="14"/>
  <c r="AN298" i="14"/>
  <c r="AN299" i="14"/>
  <c r="AN300" i="14"/>
  <c r="AN301" i="14"/>
  <c r="AN302" i="14"/>
  <c r="AN303" i="14"/>
  <c r="AN304" i="14"/>
  <c r="AN305" i="14"/>
  <c r="AN306" i="14"/>
  <c r="AN307" i="14"/>
  <c r="AN308" i="14"/>
  <c r="AN309" i="14"/>
  <c r="AN310" i="14"/>
  <c r="AN311" i="14"/>
  <c r="AN312" i="14"/>
  <c r="AN313" i="14"/>
  <c r="AN314" i="14"/>
  <c r="AN315" i="14"/>
  <c r="AN316" i="14"/>
  <c r="AN317" i="14"/>
  <c r="AN318" i="14"/>
  <c r="AN319" i="14"/>
  <c r="AN320" i="14"/>
  <c r="AN321" i="14"/>
  <c r="AN322" i="14"/>
  <c r="AN323" i="14"/>
  <c r="AN324" i="14"/>
  <c r="AN325" i="14"/>
  <c r="AN326" i="14"/>
  <c r="AN327" i="14"/>
  <c r="AN328" i="14"/>
  <c r="AN329" i="14"/>
  <c r="AN330" i="14"/>
  <c r="AN331" i="14"/>
  <c r="AN332" i="14"/>
  <c r="AN333" i="14"/>
  <c r="AN334" i="14"/>
  <c r="AN335" i="14"/>
  <c r="AN336" i="14"/>
  <c r="AN337" i="14"/>
  <c r="AN338" i="14"/>
  <c r="AN339" i="14"/>
  <c r="AN340" i="14"/>
  <c r="AN341" i="14"/>
  <c r="AN342" i="14"/>
  <c r="AN343" i="14"/>
  <c r="AN344" i="14"/>
  <c r="AN345" i="14"/>
  <c r="AN346" i="14"/>
  <c r="AN347" i="14"/>
  <c r="AN348" i="14"/>
  <c r="AN349" i="14"/>
  <c r="AN350" i="14"/>
  <c r="AN351" i="14"/>
  <c r="AN352" i="14"/>
  <c r="AN353" i="14"/>
  <c r="AN354" i="14"/>
  <c r="AN355" i="14"/>
  <c r="AN356" i="14"/>
  <c r="AN357" i="14"/>
  <c r="AN358" i="14"/>
  <c r="AN359" i="14"/>
  <c r="AN360" i="14"/>
  <c r="AN361" i="14"/>
  <c r="AN362" i="14"/>
  <c r="AN363" i="14"/>
  <c r="AN364" i="14"/>
  <c r="AN365" i="14"/>
  <c r="AN366" i="14"/>
  <c r="AN367" i="14"/>
  <c r="AN368" i="14"/>
  <c r="AN369" i="14"/>
  <c r="AN370" i="14"/>
  <c r="AN371" i="14"/>
  <c r="AN372" i="14"/>
  <c r="AN373" i="14"/>
  <c r="AN374" i="14"/>
  <c r="AN375" i="14"/>
  <c r="AN376" i="14"/>
  <c r="AN377" i="14"/>
  <c r="AN378" i="14"/>
  <c r="AN379" i="14"/>
  <c r="AN380" i="14"/>
  <c r="AN381" i="14"/>
  <c r="AN382" i="14"/>
  <c r="AN383" i="14"/>
  <c r="AN384" i="14"/>
  <c r="AN385" i="14"/>
  <c r="AN386" i="14"/>
  <c r="AN387" i="14"/>
  <c r="AN388" i="14"/>
  <c r="AN389" i="14"/>
  <c r="AN390" i="14"/>
  <c r="AN391" i="14"/>
  <c r="AN392" i="14"/>
  <c r="AN393" i="14"/>
  <c r="AN394" i="14"/>
  <c r="AN395" i="14"/>
  <c r="AN396" i="14"/>
  <c r="AN397" i="14"/>
  <c r="AN398" i="14"/>
  <c r="AN399" i="14"/>
  <c r="AN400" i="14"/>
  <c r="AN401" i="14"/>
  <c r="AN402" i="14"/>
  <c r="AN403" i="14"/>
  <c r="AN404" i="14"/>
  <c r="AN405" i="14"/>
  <c r="AN406" i="14"/>
  <c r="AN407" i="14"/>
  <c r="AN408" i="14"/>
  <c r="AN409" i="14"/>
  <c r="AN410" i="14"/>
  <c r="AN411" i="14"/>
  <c r="AN412" i="14"/>
  <c r="AN413" i="14"/>
  <c r="AN414" i="14"/>
  <c r="AN415" i="14"/>
  <c r="AN416" i="14"/>
  <c r="AN417" i="14"/>
  <c r="AN418" i="14"/>
  <c r="AN419" i="14"/>
  <c r="AN420" i="14"/>
  <c r="AN421" i="14"/>
  <c r="AN422" i="14"/>
  <c r="AN423" i="14"/>
  <c r="AN424" i="14"/>
  <c r="AN425" i="14"/>
  <c r="AN426" i="14"/>
  <c r="AN427" i="14"/>
  <c r="AN428" i="14"/>
  <c r="AN429" i="14"/>
  <c r="AN430" i="14"/>
  <c r="AN431" i="14"/>
  <c r="AN432" i="14"/>
  <c r="AN433" i="14"/>
  <c r="AN434" i="14"/>
  <c r="AN435" i="14"/>
  <c r="AN436" i="14"/>
  <c r="AN437" i="14"/>
  <c r="AN438" i="14"/>
  <c r="AN439" i="14"/>
  <c r="AN440" i="14"/>
  <c r="AN441" i="14"/>
  <c r="AN442" i="14"/>
  <c r="AN443" i="14"/>
  <c r="AN444" i="14"/>
  <c r="AN445" i="14"/>
  <c r="AN446" i="14"/>
  <c r="AN447" i="14"/>
  <c r="AN448" i="14"/>
  <c r="AN449" i="14"/>
  <c r="AN450" i="14"/>
  <c r="AN451" i="14"/>
  <c r="AN452" i="14"/>
  <c r="AN453" i="14"/>
  <c r="AN454" i="14"/>
  <c r="AN455" i="14"/>
  <c r="AN456" i="14"/>
  <c r="AN457" i="14"/>
  <c r="AN458" i="14"/>
  <c r="AN459" i="14"/>
  <c r="AN460" i="14"/>
  <c r="AN461" i="14"/>
  <c r="AN462" i="14"/>
  <c r="AN463" i="14"/>
  <c r="AN464" i="14"/>
  <c r="AN465" i="14"/>
  <c r="AN466" i="14"/>
  <c r="AN467" i="14"/>
  <c r="AN468" i="14"/>
  <c r="AN469" i="14"/>
  <c r="AN470" i="14"/>
  <c r="AN471" i="14"/>
  <c r="AN472" i="14"/>
  <c r="AN473" i="14"/>
  <c r="AN474" i="14"/>
  <c r="AN475" i="14"/>
  <c r="AN476" i="14"/>
  <c r="AN477" i="14"/>
  <c r="AN478" i="14"/>
  <c r="AN479" i="14"/>
  <c r="AN480" i="14"/>
  <c r="AN481" i="14"/>
  <c r="AN482" i="14"/>
  <c r="AN483" i="14"/>
  <c r="AN484" i="14"/>
  <c r="AN485" i="14"/>
  <c r="AN486" i="14"/>
  <c r="AN487" i="14"/>
  <c r="AN488" i="14"/>
  <c r="AN489" i="14"/>
  <c r="AN490" i="14"/>
  <c r="AN491" i="14"/>
  <c r="AN492" i="14"/>
  <c r="AN493" i="14"/>
  <c r="AN494" i="14"/>
  <c r="AN495" i="14"/>
  <c r="AN496" i="14"/>
  <c r="AN497" i="14"/>
  <c r="AN498" i="14"/>
  <c r="AN499" i="14"/>
  <c r="AN500" i="14"/>
  <c r="AN501" i="14"/>
  <c r="AN502" i="14"/>
  <c r="AN503" i="14"/>
  <c r="AN504" i="14"/>
  <c r="AN505" i="14"/>
  <c r="AN506" i="14"/>
  <c r="AN507" i="14"/>
  <c r="AN508" i="14"/>
  <c r="AN509" i="14"/>
  <c r="AN510" i="14"/>
  <c r="AN511" i="14"/>
  <c r="AN512" i="14"/>
  <c r="AN513" i="14"/>
  <c r="AN514" i="14"/>
  <c r="AN515" i="14"/>
  <c r="AN516" i="14"/>
  <c r="AN517" i="14"/>
  <c r="AN518" i="14"/>
  <c r="AN519" i="14"/>
  <c r="AN520" i="14"/>
  <c r="AN521" i="14"/>
  <c r="AN522" i="14"/>
  <c r="AN523" i="14"/>
  <c r="AN524" i="14"/>
  <c r="AN525" i="14"/>
  <c r="AN526" i="14"/>
  <c r="AN527" i="14"/>
  <c r="AN528" i="14"/>
  <c r="AN529" i="14"/>
  <c r="AN530" i="14"/>
  <c r="AN531" i="14"/>
  <c r="AN532" i="14"/>
  <c r="AN533" i="14"/>
  <c r="AN534" i="14"/>
  <c r="AN535" i="14"/>
  <c r="AN536" i="14"/>
  <c r="AN537" i="14"/>
  <c r="AN538" i="14"/>
  <c r="AN539" i="14"/>
  <c r="AN540" i="14"/>
  <c r="AN541" i="14"/>
  <c r="AN542" i="14"/>
  <c r="AN543" i="14"/>
  <c r="AN544" i="14"/>
  <c r="AN545" i="14"/>
  <c r="AN546" i="14"/>
  <c r="AN547" i="14"/>
  <c r="AN548" i="14"/>
  <c r="AN549" i="14"/>
  <c r="AN550" i="14"/>
  <c r="AN551" i="14"/>
  <c r="AN552" i="14"/>
  <c r="AN553" i="14"/>
  <c r="AN554" i="14"/>
  <c r="AN555" i="14"/>
  <c r="AN556" i="14"/>
  <c r="AN557" i="14"/>
  <c r="AN558" i="14"/>
  <c r="AN559" i="14"/>
  <c r="AN560" i="14"/>
  <c r="AN561" i="14"/>
  <c r="AN562" i="14"/>
  <c r="AN563" i="14"/>
  <c r="AN564" i="14"/>
  <c r="AN565" i="14"/>
  <c r="AN566" i="14"/>
  <c r="AN567" i="14"/>
  <c r="AN568" i="14"/>
  <c r="AN569" i="14"/>
  <c r="AN570" i="14"/>
  <c r="AN571" i="14"/>
  <c r="AN572" i="14"/>
  <c r="AN573" i="14"/>
  <c r="AN574" i="14"/>
  <c r="AN575" i="14"/>
  <c r="AN576" i="14"/>
  <c r="AN577" i="14"/>
  <c r="AN578" i="14"/>
  <c r="AN579" i="14"/>
  <c r="AN580" i="14"/>
  <c r="AN581" i="14"/>
  <c r="AN582" i="14"/>
  <c r="AN583" i="14"/>
  <c r="AN584" i="14"/>
  <c r="AN585" i="14"/>
  <c r="AN586" i="14"/>
  <c r="AN587" i="14"/>
  <c r="AN588" i="14"/>
  <c r="AN589" i="14"/>
  <c r="AN590" i="14"/>
  <c r="AN591" i="14"/>
  <c r="AN592" i="14"/>
  <c r="AN593" i="14"/>
  <c r="AN594" i="14"/>
  <c r="AN595" i="14"/>
  <c r="AN596" i="14"/>
  <c r="AN597" i="14"/>
  <c r="AN598" i="14"/>
  <c r="AN599" i="14"/>
  <c r="AN600" i="14"/>
  <c r="AN601" i="14"/>
  <c r="AN602" i="14"/>
  <c r="AN603" i="14"/>
  <c r="AN604" i="14"/>
  <c r="AN605" i="14"/>
  <c r="AN606" i="14"/>
  <c r="AN607" i="14"/>
  <c r="AN608" i="14"/>
  <c r="AN609" i="14"/>
  <c r="AN610" i="14"/>
  <c r="AN611" i="14"/>
  <c r="AN612" i="14"/>
  <c r="AN613" i="14"/>
  <c r="AN614" i="14"/>
  <c r="AN615" i="14"/>
  <c r="AN616" i="14"/>
  <c r="AN617" i="14"/>
  <c r="AN618" i="14"/>
  <c r="AN619" i="14"/>
  <c r="AN620" i="14"/>
  <c r="AN621" i="14"/>
  <c r="AN622" i="14"/>
  <c r="AN623" i="14"/>
  <c r="AN624" i="14"/>
  <c r="AN625" i="14"/>
  <c r="AN626" i="14"/>
  <c r="AN627" i="14"/>
  <c r="AN628" i="14"/>
  <c r="AN629" i="14"/>
  <c r="AN630" i="14"/>
  <c r="AN631" i="14"/>
  <c r="AN632" i="14"/>
  <c r="AN633" i="14"/>
  <c r="AN634" i="14"/>
  <c r="AN635" i="14"/>
  <c r="AN636" i="14"/>
  <c r="AN637" i="14"/>
  <c r="AN638" i="14"/>
  <c r="AN639" i="14"/>
  <c r="AN640" i="14"/>
  <c r="AN641" i="14"/>
  <c r="AN642" i="14"/>
  <c r="AN643" i="14"/>
  <c r="AN644" i="14"/>
  <c r="AN645" i="14"/>
  <c r="AN646" i="14"/>
  <c r="AN647" i="14"/>
  <c r="AN648" i="14"/>
  <c r="AN649" i="14"/>
  <c r="AN650" i="14"/>
  <c r="AN651" i="14"/>
  <c r="AN652" i="14"/>
  <c r="AN653" i="14"/>
  <c r="AN654" i="14"/>
  <c r="AN655" i="14"/>
  <c r="AN656" i="14"/>
  <c r="AN657" i="14"/>
  <c r="AN658" i="14"/>
  <c r="AN659" i="14"/>
  <c r="AN660" i="14"/>
  <c r="AN661" i="14"/>
  <c r="AN662" i="14"/>
  <c r="AN663" i="14"/>
  <c r="AN664" i="14"/>
  <c r="AN665" i="14"/>
  <c r="AN666" i="14"/>
  <c r="AN667" i="14"/>
  <c r="AN668" i="14"/>
  <c r="AN669" i="14"/>
  <c r="AN670" i="14"/>
  <c r="AN671" i="14"/>
  <c r="AN672" i="14"/>
  <c r="AN673" i="14"/>
  <c r="AN674" i="14"/>
  <c r="AN675" i="14"/>
  <c r="AN676" i="14"/>
  <c r="AN677" i="14"/>
  <c r="AN678" i="14"/>
  <c r="AN679" i="14"/>
  <c r="AN680" i="14"/>
  <c r="AN681" i="14"/>
  <c r="AN682" i="14"/>
  <c r="AN683" i="14"/>
  <c r="AN684" i="14"/>
  <c r="AN685" i="14"/>
  <c r="AN686" i="14"/>
  <c r="AN687" i="14"/>
  <c r="AN688" i="14"/>
  <c r="AN689" i="14"/>
  <c r="AN690" i="14"/>
  <c r="AN691" i="14"/>
  <c r="AN692" i="14"/>
  <c r="AN693" i="14"/>
  <c r="AN694" i="14"/>
  <c r="AN695" i="14"/>
  <c r="AN696" i="14"/>
  <c r="AN697" i="14"/>
  <c r="AN698" i="14"/>
  <c r="AN699" i="14"/>
  <c r="AN700" i="14"/>
  <c r="AN701" i="14"/>
  <c r="AN702" i="14"/>
  <c r="AN703" i="14"/>
  <c r="AN704" i="14"/>
  <c r="AN705" i="14"/>
  <c r="AN706" i="14"/>
  <c r="AN707" i="14"/>
  <c r="AN708" i="14"/>
  <c r="AN709" i="14"/>
  <c r="AN710" i="14"/>
  <c r="AN711" i="14"/>
  <c r="AN712" i="14"/>
  <c r="AN713" i="14"/>
  <c r="AN714" i="14"/>
  <c r="AN715" i="14"/>
  <c r="AN716" i="14"/>
  <c r="AN717" i="14"/>
  <c r="AN718" i="14"/>
  <c r="AN719" i="14"/>
  <c r="AN720" i="14"/>
  <c r="AN721" i="14"/>
  <c r="AN722" i="14"/>
  <c r="AN723" i="14"/>
  <c r="AN724" i="14"/>
  <c r="AN725" i="14"/>
  <c r="AN726" i="14"/>
  <c r="AN727" i="14"/>
  <c r="AN728" i="14"/>
  <c r="AN729" i="14"/>
  <c r="AN730" i="14"/>
  <c r="AN731" i="14"/>
  <c r="AN732" i="14"/>
  <c r="AN733" i="14"/>
  <c r="AN734" i="14"/>
  <c r="AN735" i="14"/>
  <c r="AN736" i="14"/>
  <c r="AN737" i="14"/>
  <c r="AN738" i="14"/>
  <c r="AN739" i="14"/>
  <c r="AN740" i="14"/>
  <c r="AN741" i="14"/>
  <c r="AN742" i="14"/>
  <c r="AN743" i="14"/>
  <c r="AN744" i="14"/>
  <c r="AN745" i="14"/>
  <c r="AN746" i="14"/>
  <c r="AN747" i="14"/>
  <c r="AN748" i="14"/>
  <c r="AN749" i="14"/>
  <c r="AN750" i="14"/>
  <c r="AN751" i="14"/>
  <c r="AN752" i="14"/>
  <c r="AN753" i="14"/>
  <c r="AN754" i="14"/>
  <c r="AN755" i="14"/>
  <c r="AN756" i="14"/>
  <c r="AN757" i="14"/>
  <c r="AN758" i="14"/>
  <c r="AN759" i="14"/>
  <c r="AN760" i="14"/>
  <c r="AN761" i="14"/>
  <c r="AN762" i="14"/>
  <c r="AN763" i="14"/>
  <c r="AN764" i="14"/>
  <c r="AN765" i="14"/>
  <c r="AN766" i="14"/>
  <c r="AN767" i="14"/>
  <c r="AN768" i="14"/>
  <c r="AN769" i="14"/>
  <c r="AN770" i="14"/>
  <c r="AN771" i="14"/>
  <c r="AN772" i="14"/>
  <c r="AN773" i="14"/>
  <c r="AN774" i="14"/>
  <c r="AN775" i="14"/>
  <c r="AN776" i="14"/>
  <c r="AN777" i="14"/>
  <c r="AN778" i="14"/>
  <c r="AN779" i="14"/>
  <c r="AN780" i="14"/>
  <c r="AN781" i="14"/>
  <c r="AN782" i="14"/>
  <c r="AN783" i="14"/>
  <c r="AN784" i="14"/>
  <c r="AN785" i="14"/>
  <c r="AN786" i="14"/>
  <c r="AN787" i="14"/>
  <c r="AN788" i="14"/>
  <c r="AN789" i="14"/>
  <c r="AN790" i="14"/>
  <c r="AN791" i="14"/>
  <c r="AN792" i="14"/>
  <c r="AN793" i="14"/>
  <c r="AN794" i="14"/>
  <c r="AN795" i="14"/>
  <c r="AN796" i="14"/>
  <c r="AN797" i="14"/>
  <c r="AN798" i="14"/>
  <c r="AN799" i="14"/>
  <c r="AN800" i="14"/>
  <c r="AN801" i="14"/>
  <c r="AN802" i="14"/>
  <c r="AN803" i="14"/>
  <c r="AN804" i="14"/>
  <c r="AN805" i="14"/>
  <c r="AN806" i="14"/>
  <c r="AN807" i="14"/>
  <c r="AN808" i="14"/>
  <c r="AN809" i="14"/>
  <c r="AN810" i="14"/>
  <c r="AN811" i="14"/>
  <c r="AN812" i="14"/>
  <c r="AN813" i="14"/>
  <c r="AN814" i="14"/>
  <c r="AN815" i="14"/>
  <c r="AN816" i="14"/>
  <c r="AN817" i="14"/>
  <c r="AN818" i="14"/>
  <c r="AN819" i="14"/>
  <c r="AN820" i="14"/>
  <c r="AN821" i="14"/>
  <c r="AN822" i="14"/>
  <c r="AN823" i="14"/>
  <c r="AN824" i="14"/>
  <c r="AN825" i="14"/>
  <c r="AN826" i="14"/>
  <c r="AN827" i="14"/>
  <c r="AN828" i="14"/>
  <c r="AN829" i="14"/>
  <c r="AN830" i="14"/>
  <c r="AN831" i="14"/>
  <c r="AN832" i="14"/>
  <c r="AN833" i="14"/>
  <c r="AN834" i="14"/>
  <c r="AN835" i="14"/>
  <c r="AN836" i="14"/>
  <c r="AN837" i="14"/>
  <c r="AN838" i="14"/>
  <c r="AN839" i="14"/>
  <c r="AN840" i="14"/>
  <c r="AN841" i="14"/>
  <c r="AN842" i="14"/>
  <c r="AN843" i="14"/>
  <c r="AN844" i="14"/>
  <c r="AN845" i="14"/>
  <c r="AN846" i="14"/>
  <c r="AN847" i="14"/>
  <c r="AN848" i="14"/>
  <c r="AN849" i="14"/>
  <c r="AN850" i="14"/>
  <c r="AN851" i="14"/>
  <c r="AN852" i="14"/>
  <c r="AN853" i="14"/>
  <c r="AN854" i="14"/>
  <c r="AN855" i="14"/>
  <c r="AN856" i="14"/>
  <c r="AN857" i="14"/>
  <c r="AN858" i="14"/>
  <c r="AN859" i="14"/>
  <c r="AN860" i="14"/>
  <c r="AN861" i="14"/>
  <c r="AN862" i="14"/>
  <c r="AN863" i="14"/>
  <c r="AN864" i="14"/>
  <c r="AN865" i="14"/>
  <c r="AN866" i="14"/>
  <c r="AN867" i="14"/>
  <c r="AN868" i="14"/>
  <c r="AN869" i="14"/>
  <c r="AN870" i="14"/>
  <c r="AN871" i="14"/>
  <c r="AN872" i="14"/>
  <c r="AN873" i="14"/>
  <c r="AN874" i="14"/>
  <c r="AN875" i="14"/>
  <c r="AN876" i="14"/>
  <c r="AN877" i="14"/>
  <c r="AN878" i="14"/>
  <c r="AN879" i="14"/>
  <c r="AN880" i="14"/>
  <c r="AN881" i="14"/>
  <c r="AN882" i="14"/>
  <c r="AN883" i="14"/>
  <c r="AN884" i="14"/>
  <c r="AN885" i="14"/>
  <c r="AN886" i="14"/>
  <c r="AN887" i="14"/>
  <c r="AN888" i="14"/>
  <c r="AN889" i="14"/>
  <c r="AN890" i="14"/>
  <c r="AN891" i="14"/>
  <c r="AN892" i="14"/>
  <c r="AN893" i="14"/>
  <c r="AN894" i="14"/>
  <c r="AN895" i="14"/>
  <c r="AN896" i="14"/>
  <c r="AN897" i="14"/>
  <c r="AN898" i="14"/>
  <c r="AN899" i="14"/>
  <c r="AN900" i="14"/>
  <c r="AN901" i="14"/>
  <c r="AN902" i="14"/>
  <c r="AN903" i="14"/>
  <c r="AN904" i="14"/>
  <c r="AN905" i="14"/>
  <c r="AN906" i="14"/>
  <c r="AN907" i="14"/>
  <c r="AN908" i="14"/>
  <c r="AN909" i="14"/>
  <c r="AN910" i="14"/>
  <c r="AN911" i="14"/>
  <c r="AN912" i="14"/>
  <c r="AN913" i="14"/>
  <c r="AN914" i="14"/>
  <c r="AN915" i="14"/>
  <c r="AN916" i="14"/>
  <c r="AN917" i="14"/>
  <c r="AN918" i="14"/>
  <c r="AN919" i="14"/>
  <c r="AN920" i="14"/>
  <c r="AN921" i="14"/>
  <c r="AN922" i="14"/>
  <c r="AN923" i="14"/>
  <c r="AN924" i="14"/>
  <c r="AN925" i="14"/>
  <c r="AN926" i="14"/>
  <c r="AN927" i="14"/>
  <c r="AN928" i="14"/>
  <c r="AN929" i="14"/>
  <c r="AN930" i="14"/>
  <c r="AN931" i="14"/>
  <c r="AN932" i="14"/>
  <c r="AN933" i="14"/>
  <c r="AN934" i="14"/>
  <c r="AN935" i="14"/>
  <c r="AN936" i="14"/>
  <c r="AN937" i="14"/>
  <c r="AN938" i="14"/>
  <c r="AN939" i="14"/>
  <c r="AN940" i="14"/>
  <c r="AN941" i="14"/>
  <c r="AN942" i="14"/>
  <c r="AN943" i="14"/>
  <c r="AN944" i="14"/>
  <c r="AN945" i="14"/>
  <c r="AN946" i="14"/>
  <c r="AN947" i="14"/>
  <c r="AN948" i="14"/>
  <c r="AN949" i="14"/>
  <c r="AN950" i="14"/>
  <c r="AN951" i="14"/>
  <c r="AN952" i="14"/>
  <c r="AN953" i="14"/>
  <c r="AN954" i="14"/>
  <c r="AN955" i="14"/>
  <c r="AN956" i="14"/>
  <c r="AN957" i="14"/>
  <c r="AN958" i="14"/>
  <c r="AN959" i="14"/>
  <c r="AN960" i="14"/>
  <c r="AN961" i="14"/>
  <c r="AN962" i="14"/>
  <c r="AN963" i="14"/>
  <c r="AN964" i="14"/>
  <c r="AN965" i="14"/>
  <c r="AN966" i="14"/>
  <c r="AN967" i="14"/>
  <c r="AN968" i="14"/>
  <c r="AN969" i="14"/>
  <c r="AN970" i="14"/>
  <c r="AN971" i="14"/>
  <c r="AN972" i="14"/>
  <c r="AN973" i="14"/>
  <c r="AN974" i="14"/>
  <c r="AN975" i="14"/>
  <c r="AN976" i="14"/>
  <c r="AN977" i="14"/>
  <c r="AN978" i="14"/>
  <c r="AN979" i="14"/>
  <c r="AN980" i="14"/>
  <c r="AN981" i="14"/>
  <c r="AN982" i="14"/>
  <c r="AN983" i="14"/>
  <c r="AN984" i="14"/>
  <c r="AN985" i="14"/>
  <c r="AN986" i="14"/>
  <c r="AN987" i="14"/>
  <c r="AN988" i="14"/>
  <c r="AN989" i="14"/>
  <c r="AN990" i="14"/>
  <c r="AN991" i="14"/>
  <c r="AN992" i="14"/>
  <c r="AN993" i="14"/>
  <c r="AN994" i="14"/>
  <c r="AN995" i="14"/>
  <c r="AN996" i="14"/>
  <c r="AN997" i="14"/>
  <c r="AN998" i="14"/>
  <c r="AN999" i="14"/>
  <c r="AN1000" i="14"/>
  <c r="AN1001" i="14"/>
  <c r="AN1002" i="14"/>
  <c r="AN1003" i="14"/>
  <c r="AN1004" i="14"/>
  <c r="AN1005" i="14"/>
  <c r="AN1006" i="14"/>
  <c r="AN1007" i="14"/>
  <c r="AN1008" i="14"/>
  <c r="AN1009" i="14"/>
  <c r="AN1010" i="14"/>
  <c r="AN1011" i="14"/>
  <c r="AN1012" i="14"/>
  <c r="AN1013" i="14"/>
  <c r="AN1014" i="14"/>
  <c r="AN1015" i="14"/>
  <c r="AN1016" i="14"/>
  <c r="AN1017" i="14"/>
  <c r="AN1018" i="14"/>
  <c r="AN1019" i="14"/>
  <c r="AN1020" i="14"/>
  <c r="AN1021" i="14"/>
  <c r="F119" i="2"/>
  <c r="F120" i="2"/>
  <c r="F121" i="2"/>
  <c r="F122" i="2"/>
  <c r="F123" i="2"/>
  <c r="F102" i="2"/>
  <c r="F103" i="2"/>
  <c r="F104" i="2"/>
  <c r="F105" i="2"/>
  <c r="F106" i="2"/>
  <c r="F84" i="2"/>
  <c r="F85" i="2"/>
  <c r="F86" i="2"/>
  <c r="F87" i="2"/>
  <c r="F88" i="2"/>
  <c r="F66" i="2"/>
  <c r="F67" i="2"/>
  <c r="F68" i="2"/>
  <c r="F69" i="2"/>
  <c r="F70" i="2"/>
  <c r="F48" i="2"/>
  <c r="F49" i="2"/>
  <c r="F50" i="2"/>
  <c r="F51" i="2"/>
  <c r="F52" i="2"/>
  <c r="F7" i="2"/>
  <c r="E7" i="2"/>
  <c r="AL21" i="14"/>
  <c r="AL22" i="14"/>
  <c r="AL23" i="14"/>
  <c r="AL24" i="14"/>
  <c r="AL25" i="14"/>
  <c r="AL26" i="14"/>
  <c r="AL27" i="14"/>
  <c r="AL28" i="14"/>
  <c r="AL29" i="14"/>
  <c r="AL30" i="14"/>
  <c r="AL31" i="14"/>
  <c r="AL32" i="14"/>
  <c r="AL33" i="14"/>
  <c r="AL34" i="14"/>
  <c r="AL35" i="14"/>
  <c r="AL36" i="14"/>
  <c r="AL37" i="14"/>
  <c r="AL38" i="14"/>
  <c r="AL39" i="14"/>
  <c r="AL40" i="14"/>
  <c r="AL41" i="14"/>
  <c r="AL42" i="14"/>
  <c r="AL43" i="14"/>
  <c r="AL44" i="14"/>
  <c r="AL45" i="14"/>
  <c r="AL46" i="14"/>
  <c r="AL47" i="14"/>
  <c r="AL48" i="14"/>
  <c r="AL49" i="14"/>
  <c r="AL50" i="14"/>
  <c r="AL51" i="14"/>
  <c r="AL52" i="14"/>
  <c r="AL53" i="14"/>
  <c r="AL54" i="14"/>
  <c r="AL55" i="14"/>
  <c r="AL56" i="14"/>
  <c r="AL57" i="14"/>
  <c r="AL58" i="14"/>
  <c r="AL59" i="14"/>
  <c r="AL60" i="14"/>
  <c r="AL61" i="14"/>
  <c r="AL62" i="14"/>
  <c r="AL63" i="14"/>
  <c r="AL64" i="14"/>
  <c r="AL65" i="14"/>
  <c r="AL66" i="14"/>
  <c r="AL67" i="14"/>
  <c r="AL68" i="14"/>
  <c r="AL69" i="14"/>
  <c r="AL70" i="14"/>
  <c r="AL71" i="14"/>
  <c r="AL72" i="14"/>
  <c r="AL73" i="14"/>
  <c r="AL74" i="14"/>
  <c r="AL75" i="14"/>
  <c r="AL76" i="14"/>
  <c r="AL77" i="14"/>
  <c r="AL78" i="14"/>
  <c r="AL79" i="14"/>
  <c r="AL80" i="14"/>
  <c r="AL81" i="14"/>
  <c r="AL82" i="14"/>
  <c r="AL83" i="14"/>
  <c r="AL84" i="14"/>
  <c r="AL85" i="14"/>
  <c r="AL86" i="14"/>
  <c r="AL87" i="14"/>
  <c r="AL88" i="14"/>
  <c r="AL89" i="14"/>
  <c r="AL90" i="14"/>
  <c r="AL91" i="14"/>
  <c r="AL92" i="14"/>
  <c r="AL93" i="14"/>
  <c r="AL94" i="14"/>
  <c r="AL95" i="14"/>
  <c r="AL96" i="14"/>
  <c r="AL97" i="14"/>
  <c r="AL98" i="14"/>
  <c r="AL99" i="14"/>
  <c r="AL100" i="14"/>
  <c r="AL101" i="14"/>
  <c r="AL102" i="14"/>
  <c r="AL103" i="14"/>
  <c r="AL104" i="14"/>
  <c r="AL105" i="14"/>
  <c r="AL106" i="14"/>
  <c r="AL107" i="14"/>
  <c r="AL108" i="14"/>
  <c r="AL109" i="14"/>
  <c r="AL110" i="14"/>
  <c r="AL111" i="14"/>
  <c r="AL112" i="14"/>
  <c r="AL113" i="14"/>
  <c r="AL114" i="14"/>
  <c r="AL115" i="14"/>
  <c r="AL116" i="14"/>
  <c r="AL117" i="14"/>
  <c r="AL118" i="14"/>
  <c r="AL119" i="14"/>
  <c r="AL120" i="14"/>
  <c r="AL121" i="14"/>
  <c r="AL122" i="14"/>
  <c r="AL123" i="14"/>
  <c r="AL124" i="14"/>
  <c r="AL125" i="14"/>
  <c r="AL126" i="14"/>
  <c r="AL127" i="14"/>
  <c r="AL128" i="14"/>
  <c r="AL129" i="14"/>
  <c r="AL130" i="14"/>
  <c r="AL131" i="14"/>
  <c r="AL132" i="14"/>
  <c r="AL133" i="14"/>
  <c r="AL134" i="14"/>
  <c r="AL135" i="14"/>
  <c r="AL136" i="14"/>
  <c r="AL137" i="14"/>
  <c r="AL138" i="14"/>
  <c r="AL139" i="14"/>
  <c r="AL140" i="14"/>
  <c r="AL141" i="14"/>
  <c r="AL142" i="14"/>
  <c r="AL143" i="14"/>
  <c r="AL144" i="14"/>
  <c r="AL145" i="14"/>
  <c r="AL146" i="14"/>
  <c r="AL147" i="14"/>
  <c r="AL148" i="14"/>
  <c r="AL149" i="14"/>
  <c r="AL150" i="14"/>
  <c r="AL151" i="14"/>
  <c r="AL152" i="14"/>
  <c r="AL153" i="14"/>
  <c r="AL154" i="14"/>
  <c r="AL155" i="14"/>
  <c r="AL156" i="14"/>
  <c r="AL157" i="14"/>
  <c r="AL158" i="14"/>
  <c r="AL159" i="14"/>
  <c r="AL160" i="14"/>
  <c r="AL161" i="14"/>
  <c r="AL162" i="14"/>
  <c r="AL163" i="14"/>
  <c r="AL164" i="14"/>
  <c r="AL165" i="14"/>
  <c r="AL166" i="14"/>
  <c r="AL167" i="14"/>
  <c r="AL168" i="14"/>
  <c r="AL169" i="14"/>
  <c r="AL170" i="14"/>
  <c r="AL171" i="14"/>
  <c r="AL172" i="14"/>
  <c r="AL173" i="14"/>
  <c r="AL174" i="14"/>
  <c r="AL175" i="14"/>
  <c r="AL176" i="14"/>
  <c r="AL177" i="14"/>
  <c r="AL178" i="14"/>
  <c r="AL179" i="14"/>
  <c r="AL180" i="14"/>
  <c r="AL181" i="14"/>
  <c r="AL182" i="14"/>
  <c r="AL183" i="14"/>
  <c r="AL184" i="14"/>
  <c r="AL185" i="14"/>
  <c r="AL186" i="14"/>
  <c r="AL187" i="14"/>
  <c r="AL188" i="14"/>
  <c r="AL189" i="14"/>
  <c r="AL190" i="14"/>
  <c r="AL191" i="14"/>
  <c r="AL192" i="14"/>
  <c r="AL193" i="14"/>
  <c r="AL194" i="14"/>
  <c r="AL195" i="14"/>
  <c r="AL196" i="14"/>
  <c r="AL197" i="14"/>
  <c r="AL198" i="14"/>
  <c r="AL199" i="14"/>
  <c r="AL200" i="14"/>
  <c r="AL201" i="14"/>
  <c r="AL202" i="14"/>
  <c r="AL203" i="14"/>
  <c r="AL204" i="14"/>
  <c r="AL205" i="14"/>
  <c r="AL206" i="14"/>
  <c r="AL207" i="14"/>
  <c r="AL208" i="14"/>
  <c r="AL209" i="14"/>
  <c r="AL210" i="14"/>
  <c r="AL211" i="14"/>
  <c r="AL212" i="14"/>
  <c r="AL213" i="14"/>
  <c r="AL214" i="14"/>
  <c r="AL215" i="14"/>
  <c r="AL216" i="14"/>
  <c r="AL217" i="14"/>
  <c r="AL218" i="14"/>
  <c r="AL219" i="14"/>
  <c r="AL220" i="14"/>
  <c r="AL221" i="14"/>
  <c r="AL222" i="14"/>
  <c r="AL223" i="14"/>
  <c r="AL224" i="14"/>
  <c r="AL225" i="14"/>
  <c r="AL226" i="14"/>
  <c r="AL227" i="14"/>
  <c r="AL228" i="14"/>
  <c r="AL229" i="14"/>
  <c r="AL230" i="14"/>
  <c r="AL231" i="14"/>
  <c r="AL232" i="14"/>
  <c r="AL233" i="14"/>
  <c r="AL234" i="14"/>
  <c r="AL235" i="14"/>
  <c r="AL236" i="14"/>
  <c r="AL237" i="14"/>
  <c r="AL238" i="14"/>
  <c r="AL239" i="14"/>
  <c r="AL240" i="14"/>
  <c r="AL241" i="14"/>
  <c r="AL242" i="14"/>
  <c r="AL243" i="14"/>
  <c r="AL244" i="14"/>
  <c r="AL245" i="14"/>
  <c r="AL246" i="14"/>
  <c r="AL247" i="14"/>
  <c r="AL248" i="14"/>
  <c r="AL249" i="14"/>
  <c r="AL250" i="14"/>
  <c r="AL251" i="14"/>
  <c r="AL252" i="14"/>
  <c r="AL253" i="14"/>
  <c r="AL254" i="14"/>
  <c r="AL255" i="14"/>
  <c r="AL256" i="14"/>
  <c r="AL257" i="14"/>
  <c r="AL258" i="14"/>
  <c r="AL259" i="14"/>
  <c r="AL260" i="14"/>
  <c r="AL261" i="14"/>
  <c r="AL262" i="14"/>
  <c r="AL263" i="14"/>
  <c r="AL264" i="14"/>
  <c r="AL265" i="14"/>
  <c r="AL266" i="14"/>
  <c r="AL267" i="14"/>
  <c r="AL268" i="14"/>
  <c r="AL269" i="14"/>
  <c r="AL270" i="14"/>
  <c r="AL271" i="14"/>
  <c r="AL272" i="14"/>
  <c r="AL273" i="14"/>
  <c r="AL274" i="14"/>
  <c r="AL275" i="14"/>
  <c r="AL276" i="14"/>
  <c r="AL277" i="14"/>
  <c r="AL278" i="14"/>
  <c r="AL279" i="14"/>
  <c r="AL280" i="14"/>
  <c r="AL281" i="14"/>
  <c r="AL282" i="14"/>
  <c r="AL283" i="14"/>
  <c r="AL284" i="14"/>
  <c r="AL285" i="14"/>
  <c r="AL286" i="14"/>
  <c r="AL287" i="14"/>
  <c r="AL288" i="14"/>
  <c r="AL289" i="14"/>
  <c r="AL290" i="14"/>
  <c r="AL291" i="14"/>
  <c r="AL292" i="14"/>
  <c r="AL293" i="14"/>
  <c r="AL294" i="14"/>
  <c r="AL295" i="14"/>
  <c r="AL296" i="14"/>
  <c r="AL297" i="14"/>
  <c r="AL298" i="14"/>
  <c r="AL299" i="14"/>
  <c r="AL300" i="14"/>
  <c r="AL301" i="14"/>
  <c r="AL302" i="14"/>
  <c r="AL303" i="14"/>
  <c r="AL304" i="14"/>
  <c r="AL305" i="14"/>
  <c r="AL306" i="14"/>
  <c r="AL307" i="14"/>
  <c r="AL308" i="14"/>
  <c r="AL309" i="14"/>
  <c r="AL310" i="14"/>
  <c r="AL311" i="14"/>
  <c r="AL312" i="14"/>
  <c r="AL313" i="14"/>
  <c r="AL314" i="14"/>
  <c r="AL315" i="14"/>
  <c r="AL316" i="14"/>
  <c r="AL317" i="14"/>
  <c r="AL318" i="14"/>
  <c r="AL319" i="14"/>
  <c r="AL320" i="14"/>
  <c r="AL321" i="14"/>
  <c r="AL322" i="14"/>
  <c r="AL323" i="14"/>
  <c r="AL324" i="14"/>
  <c r="AL325" i="14"/>
  <c r="AL326" i="14"/>
  <c r="AL327" i="14"/>
  <c r="AL328" i="14"/>
  <c r="AL329" i="14"/>
  <c r="AL330" i="14"/>
  <c r="AL331" i="14"/>
  <c r="AL332" i="14"/>
  <c r="AL333" i="14"/>
  <c r="AL334" i="14"/>
  <c r="AL335" i="14"/>
  <c r="AL336" i="14"/>
  <c r="AL337" i="14"/>
  <c r="AL338" i="14"/>
  <c r="AL339" i="14"/>
  <c r="AL340" i="14"/>
  <c r="AL341" i="14"/>
  <c r="AL342" i="14"/>
  <c r="AL343" i="14"/>
  <c r="AL344" i="14"/>
  <c r="AL345" i="14"/>
  <c r="AL346" i="14"/>
  <c r="AL347" i="14"/>
  <c r="AL348" i="14"/>
  <c r="AL349" i="14"/>
  <c r="AL350" i="14"/>
  <c r="AL351" i="14"/>
  <c r="AL352" i="14"/>
  <c r="AL353" i="14"/>
  <c r="AL354" i="14"/>
  <c r="AL355" i="14"/>
  <c r="AL356" i="14"/>
  <c r="AL357" i="14"/>
  <c r="AL358" i="14"/>
  <c r="AL359" i="14"/>
  <c r="AL360" i="14"/>
  <c r="AL361" i="14"/>
  <c r="AL362" i="14"/>
  <c r="AL363" i="14"/>
  <c r="AL364" i="14"/>
  <c r="AL365" i="14"/>
  <c r="AL366" i="14"/>
  <c r="AL367" i="14"/>
  <c r="AL368" i="14"/>
  <c r="AL369" i="14"/>
  <c r="AL370" i="14"/>
  <c r="AL371" i="14"/>
  <c r="AL372" i="14"/>
  <c r="AL373" i="14"/>
  <c r="AL374" i="14"/>
  <c r="AL375" i="14"/>
  <c r="AL376" i="14"/>
  <c r="AL377" i="14"/>
  <c r="AL378" i="14"/>
  <c r="AL379" i="14"/>
  <c r="AL380" i="14"/>
  <c r="AL381" i="14"/>
  <c r="AL382" i="14"/>
  <c r="AL383" i="14"/>
  <c r="AL384" i="14"/>
  <c r="AL385" i="14"/>
  <c r="AL386" i="14"/>
  <c r="AL387" i="14"/>
  <c r="AL388" i="14"/>
  <c r="AL389" i="14"/>
  <c r="AL390" i="14"/>
  <c r="AL391" i="14"/>
  <c r="AL392" i="14"/>
  <c r="AL393" i="14"/>
  <c r="AL394" i="14"/>
  <c r="AL395" i="14"/>
  <c r="AL396" i="14"/>
  <c r="AL397" i="14"/>
  <c r="AL398" i="14"/>
  <c r="AL399" i="14"/>
  <c r="AL400" i="14"/>
  <c r="AL401" i="14"/>
  <c r="AL402" i="14"/>
  <c r="AL403" i="14"/>
  <c r="AL404" i="14"/>
  <c r="AL405" i="14"/>
  <c r="AL406" i="14"/>
  <c r="AL407" i="14"/>
  <c r="AL408" i="14"/>
  <c r="AL409" i="14"/>
  <c r="AL410" i="14"/>
  <c r="AL411" i="14"/>
  <c r="AL412" i="14"/>
  <c r="AL413" i="14"/>
  <c r="AL414" i="14"/>
  <c r="AL415" i="14"/>
  <c r="AL416" i="14"/>
  <c r="AL417" i="14"/>
  <c r="AL418" i="14"/>
  <c r="AL419" i="14"/>
  <c r="AL420" i="14"/>
  <c r="AL421" i="14"/>
  <c r="AL422" i="14"/>
  <c r="AL423" i="14"/>
  <c r="AL424" i="14"/>
  <c r="AL425" i="14"/>
  <c r="AL426" i="14"/>
  <c r="AL427" i="14"/>
  <c r="AL428" i="14"/>
  <c r="AL429" i="14"/>
  <c r="AL430" i="14"/>
  <c r="AL431" i="14"/>
  <c r="AL432" i="14"/>
  <c r="AL433" i="14"/>
  <c r="AL434" i="14"/>
  <c r="AL435" i="14"/>
  <c r="AL436" i="14"/>
  <c r="AL437" i="14"/>
  <c r="AL438" i="14"/>
  <c r="AL439" i="14"/>
  <c r="AL440" i="14"/>
  <c r="AL441" i="14"/>
  <c r="AL442" i="14"/>
  <c r="AL443" i="14"/>
  <c r="AL444" i="14"/>
  <c r="AL445" i="14"/>
  <c r="AL446" i="14"/>
  <c r="AL447" i="14"/>
  <c r="AL448" i="14"/>
  <c r="AL449" i="14"/>
  <c r="AL450" i="14"/>
  <c r="AL451" i="14"/>
  <c r="AL452" i="14"/>
  <c r="AL453" i="14"/>
  <c r="AL454" i="14"/>
  <c r="AL455" i="14"/>
  <c r="AL456" i="14"/>
  <c r="AL457" i="14"/>
  <c r="AL458" i="14"/>
  <c r="AL459" i="14"/>
  <c r="AL460" i="14"/>
  <c r="AL461" i="14"/>
  <c r="AL462" i="14"/>
  <c r="AL463" i="14"/>
  <c r="AL464" i="14"/>
  <c r="AL465" i="14"/>
  <c r="AL466" i="14"/>
  <c r="AL467" i="14"/>
  <c r="AL468" i="14"/>
  <c r="AL469" i="14"/>
  <c r="AL470" i="14"/>
  <c r="AL471" i="14"/>
  <c r="AL472" i="14"/>
  <c r="AL473" i="14"/>
  <c r="AL474" i="14"/>
  <c r="AL475" i="14"/>
  <c r="AL476" i="14"/>
  <c r="AL477" i="14"/>
  <c r="AL478" i="14"/>
  <c r="AL479" i="14"/>
  <c r="AL480" i="14"/>
  <c r="AL481" i="14"/>
  <c r="AL482" i="14"/>
  <c r="AL483" i="14"/>
  <c r="AL484" i="14"/>
  <c r="AL485" i="14"/>
  <c r="AL486" i="14"/>
  <c r="AL487" i="14"/>
  <c r="AL488" i="14"/>
  <c r="AL489" i="14"/>
  <c r="AL490" i="14"/>
  <c r="AL491" i="14"/>
  <c r="AL492" i="14"/>
  <c r="AL493" i="14"/>
  <c r="AL494" i="14"/>
  <c r="AL495" i="14"/>
  <c r="AL496" i="14"/>
  <c r="AL497" i="14"/>
  <c r="AL498" i="14"/>
  <c r="AL499" i="14"/>
  <c r="AL500" i="14"/>
  <c r="AL501" i="14"/>
  <c r="AL502" i="14"/>
  <c r="AL503" i="14"/>
  <c r="AL504" i="14"/>
  <c r="AL505" i="14"/>
  <c r="AL506" i="14"/>
  <c r="AL507" i="14"/>
  <c r="AL508" i="14"/>
  <c r="AL509" i="14"/>
  <c r="AL510" i="14"/>
  <c r="AL511" i="14"/>
  <c r="AL512" i="14"/>
  <c r="AL513" i="14"/>
  <c r="AL514" i="14"/>
  <c r="AL515" i="14"/>
  <c r="AL516" i="14"/>
  <c r="AL517" i="14"/>
  <c r="AL518" i="14"/>
  <c r="AL519" i="14"/>
  <c r="AL520" i="14"/>
  <c r="AL521" i="14"/>
  <c r="AL522" i="14"/>
  <c r="AL523" i="14"/>
  <c r="AL524" i="14"/>
  <c r="AL525" i="14"/>
  <c r="AL526" i="14"/>
  <c r="AL527" i="14"/>
  <c r="AL528" i="14"/>
  <c r="AL529" i="14"/>
  <c r="AL530" i="14"/>
  <c r="AL531" i="14"/>
  <c r="AL532" i="14"/>
  <c r="AL533" i="14"/>
  <c r="AL534" i="14"/>
  <c r="AL535" i="14"/>
  <c r="AL536" i="14"/>
  <c r="AL537" i="14"/>
  <c r="AL538" i="14"/>
  <c r="AL539" i="14"/>
  <c r="AL540" i="14"/>
  <c r="AL541" i="14"/>
  <c r="AL542" i="14"/>
  <c r="AL543" i="14"/>
  <c r="AL544" i="14"/>
  <c r="AL545" i="14"/>
  <c r="AL546" i="14"/>
  <c r="AL547" i="14"/>
  <c r="AL548" i="14"/>
  <c r="AL549" i="14"/>
  <c r="AL550" i="14"/>
  <c r="AL551" i="14"/>
  <c r="AL552" i="14"/>
  <c r="AL553" i="14"/>
  <c r="AL554" i="14"/>
  <c r="AL555" i="14"/>
  <c r="AL556" i="14"/>
  <c r="AL557" i="14"/>
  <c r="AL558" i="14"/>
  <c r="AL559" i="14"/>
  <c r="AL560" i="14"/>
  <c r="AL561" i="14"/>
  <c r="AL562" i="14"/>
  <c r="AL563" i="14"/>
  <c r="AL564" i="14"/>
  <c r="AL565" i="14"/>
  <c r="AL566" i="14"/>
  <c r="AL567" i="14"/>
  <c r="AL568" i="14"/>
  <c r="AL569" i="14"/>
  <c r="AL570" i="14"/>
  <c r="AL571" i="14"/>
  <c r="AL572" i="14"/>
  <c r="AL573" i="14"/>
  <c r="AL574" i="14"/>
  <c r="AL575" i="14"/>
  <c r="AL576" i="14"/>
  <c r="AL577" i="14"/>
  <c r="AL578" i="14"/>
  <c r="AL579" i="14"/>
  <c r="AL580" i="14"/>
  <c r="AL581" i="14"/>
  <c r="AL582" i="14"/>
  <c r="AL583" i="14"/>
  <c r="AL584" i="14"/>
  <c r="AL585" i="14"/>
  <c r="AL586" i="14"/>
  <c r="AL587" i="14"/>
  <c r="AL588" i="14"/>
  <c r="AL589" i="14"/>
  <c r="AL590" i="14"/>
  <c r="AL591" i="14"/>
  <c r="AL592" i="14"/>
  <c r="AL593" i="14"/>
  <c r="AL594" i="14"/>
  <c r="AL595" i="14"/>
  <c r="AL596" i="14"/>
  <c r="AL597" i="14"/>
  <c r="AL598" i="14"/>
  <c r="AL599" i="14"/>
  <c r="AL600" i="14"/>
  <c r="AL601" i="14"/>
  <c r="AL602" i="14"/>
  <c r="AL603" i="14"/>
  <c r="AL604" i="14"/>
  <c r="AL605" i="14"/>
  <c r="AL606" i="14"/>
  <c r="AL607" i="14"/>
  <c r="AL608" i="14"/>
  <c r="AL609" i="14"/>
  <c r="AL610" i="14"/>
  <c r="AL611" i="14"/>
  <c r="AL612" i="14"/>
  <c r="AL613" i="14"/>
  <c r="AL614" i="14"/>
  <c r="AL615" i="14"/>
  <c r="AL616" i="14"/>
  <c r="AL617" i="14"/>
  <c r="AL618" i="14"/>
  <c r="AL619" i="14"/>
  <c r="AL620" i="14"/>
  <c r="AL621" i="14"/>
  <c r="AL622" i="14"/>
  <c r="AL623" i="14"/>
  <c r="AL624" i="14"/>
  <c r="AL625" i="14"/>
  <c r="AL626" i="14"/>
  <c r="AL627" i="14"/>
  <c r="AL628" i="14"/>
  <c r="AL629" i="14"/>
  <c r="AL630" i="14"/>
  <c r="AL631" i="14"/>
  <c r="AL632" i="14"/>
  <c r="AL633" i="14"/>
  <c r="AL634" i="14"/>
  <c r="AL635" i="14"/>
  <c r="AL636" i="14"/>
  <c r="AL637" i="14"/>
  <c r="AL638" i="14"/>
  <c r="AL639" i="14"/>
  <c r="AL640" i="14"/>
  <c r="AL641" i="14"/>
  <c r="AL642" i="14"/>
  <c r="AL643" i="14"/>
  <c r="AL644" i="14"/>
  <c r="AL645" i="14"/>
  <c r="AL646" i="14"/>
  <c r="AL647" i="14"/>
  <c r="AL648" i="14"/>
  <c r="AL649" i="14"/>
  <c r="AL650" i="14"/>
  <c r="AL651" i="14"/>
  <c r="AL652" i="14"/>
  <c r="AL653" i="14"/>
  <c r="AL654" i="14"/>
  <c r="AL655" i="14"/>
  <c r="AL656" i="14"/>
  <c r="AL657" i="14"/>
  <c r="AL658" i="14"/>
  <c r="AL659" i="14"/>
  <c r="AL660" i="14"/>
  <c r="AL661" i="14"/>
  <c r="AL662" i="14"/>
  <c r="AL663" i="14"/>
  <c r="AL664" i="14"/>
  <c r="AL665" i="14"/>
  <c r="AL666" i="14"/>
  <c r="AL667" i="14"/>
  <c r="AL668" i="14"/>
  <c r="AL669" i="14"/>
  <c r="AL670" i="14"/>
  <c r="AL671" i="14"/>
  <c r="AL672" i="14"/>
  <c r="AL673" i="14"/>
  <c r="AL674" i="14"/>
  <c r="AL675" i="14"/>
  <c r="AL676" i="14"/>
  <c r="AL677" i="14"/>
  <c r="AL678" i="14"/>
  <c r="AL679" i="14"/>
  <c r="AL680" i="14"/>
  <c r="AL681" i="14"/>
  <c r="AL682" i="14"/>
  <c r="AL683" i="14"/>
  <c r="AL684" i="14"/>
  <c r="AL685" i="14"/>
  <c r="AL686" i="14"/>
  <c r="AL687" i="14"/>
  <c r="AL688" i="14"/>
  <c r="AL689" i="14"/>
  <c r="AL690" i="14"/>
  <c r="AL691" i="14"/>
  <c r="AL692" i="14"/>
  <c r="AL693" i="14"/>
  <c r="AL694" i="14"/>
  <c r="AL695" i="14"/>
  <c r="AL696" i="14"/>
  <c r="AL697" i="14"/>
  <c r="AL698" i="14"/>
  <c r="AL699" i="14"/>
  <c r="AL700" i="14"/>
  <c r="AL701" i="14"/>
  <c r="AL702" i="14"/>
  <c r="AL703" i="14"/>
  <c r="AL704" i="14"/>
  <c r="AL705" i="14"/>
  <c r="AL706" i="14"/>
  <c r="AL707" i="14"/>
  <c r="AL708" i="14"/>
  <c r="AL709" i="14"/>
  <c r="AL710" i="14"/>
  <c r="AL711" i="14"/>
  <c r="AL712" i="14"/>
  <c r="AL713" i="14"/>
  <c r="AL714" i="14"/>
  <c r="AL715" i="14"/>
  <c r="AL716" i="14"/>
  <c r="AL717" i="14"/>
  <c r="AL718" i="14"/>
  <c r="AL719" i="14"/>
  <c r="AL720" i="14"/>
  <c r="AL721" i="14"/>
  <c r="AL722" i="14"/>
  <c r="AL723" i="14"/>
  <c r="AL724" i="14"/>
  <c r="AL725" i="14"/>
  <c r="AL726" i="14"/>
  <c r="AL727" i="14"/>
  <c r="AL728" i="14"/>
  <c r="AL729" i="14"/>
  <c r="AL730" i="14"/>
  <c r="AL731" i="14"/>
  <c r="AL732" i="14"/>
  <c r="AL733" i="14"/>
  <c r="AL734" i="14"/>
  <c r="AL735" i="14"/>
  <c r="AL736" i="14"/>
  <c r="AL737" i="14"/>
  <c r="AL738" i="14"/>
  <c r="AL739" i="14"/>
  <c r="AL740" i="14"/>
  <c r="AL741" i="14"/>
  <c r="AL742" i="14"/>
  <c r="AL743" i="14"/>
  <c r="AL744" i="14"/>
  <c r="AL745" i="14"/>
  <c r="AL746" i="14"/>
  <c r="AL747" i="14"/>
  <c r="AL748" i="14"/>
  <c r="AL749" i="14"/>
  <c r="AL750" i="14"/>
  <c r="AL751" i="14"/>
  <c r="AL752" i="14"/>
  <c r="AL753" i="14"/>
  <c r="AL754" i="14"/>
  <c r="AL755" i="14"/>
  <c r="AL756" i="14"/>
  <c r="AL757" i="14"/>
  <c r="AL758" i="14"/>
  <c r="AL759" i="14"/>
  <c r="AL760" i="14"/>
  <c r="AL761" i="14"/>
  <c r="AL762" i="14"/>
  <c r="AL763" i="14"/>
  <c r="AL764" i="14"/>
  <c r="AL765" i="14"/>
  <c r="AL766" i="14"/>
  <c r="AL767" i="14"/>
  <c r="AL768" i="14"/>
  <c r="AL769" i="14"/>
  <c r="AL770" i="14"/>
  <c r="AL771" i="14"/>
  <c r="AL772" i="14"/>
  <c r="AL773" i="14"/>
  <c r="AL774" i="14"/>
  <c r="AL775" i="14"/>
  <c r="AL776" i="14"/>
  <c r="AL777" i="14"/>
  <c r="AL778" i="14"/>
  <c r="AL779" i="14"/>
  <c r="AL780" i="14"/>
  <c r="AL781" i="14"/>
  <c r="AL782" i="14"/>
  <c r="AL783" i="14"/>
  <c r="AL784" i="14"/>
  <c r="AL785" i="14"/>
  <c r="AL786" i="14"/>
  <c r="AL787" i="14"/>
  <c r="AL788" i="14"/>
  <c r="AL789" i="14"/>
  <c r="AL790" i="14"/>
  <c r="AL791" i="14"/>
  <c r="AL792" i="14"/>
  <c r="AL793" i="14"/>
  <c r="AL794" i="14"/>
  <c r="AL795" i="14"/>
  <c r="AL796" i="14"/>
  <c r="AL797" i="14"/>
  <c r="AL798" i="14"/>
  <c r="AL799" i="14"/>
  <c r="AL800" i="14"/>
  <c r="AL801" i="14"/>
  <c r="AL802" i="14"/>
  <c r="AL803" i="14"/>
  <c r="AL804" i="14"/>
  <c r="AL805" i="14"/>
  <c r="AL806" i="14"/>
  <c r="AL807" i="14"/>
  <c r="AL808" i="14"/>
  <c r="AL809" i="14"/>
  <c r="AL810" i="14"/>
  <c r="AL811" i="14"/>
  <c r="AL812" i="14"/>
  <c r="AL813" i="14"/>
  <c r="AL814" i="14"/>
  <c r="AL815" i="14"/>
  <c r="AL816" i="14"/>
  <c r="AL817" i="14"/>
  <c r="AL818" i="14"/>
  <c r="AL819" i="14"/>
  <c r="AL820" i="14"/>
  <c r="AL821" i="14"/>
  <c r="AL822" i="14"/>
  <c r="AL823" i="14"/>
  <c r="AL824" i="14"/>
  <c r="AL825" i="14"/>
  <c r="AL826" i="14"/>
  <c r="AL827" i="14"/>
  <c r="AL828" i="14"/>
  <c r="AL829" i="14"/>
  <c r="AL830" i="14"/>
  <c r="AL831" i="14"/>
  <c r="AL832" i="14"/>
  <c r="AL833" i="14"/>
  <c r="AL834" i="14"/>
  <c r="AL835" i="14"/>
  <c r="AL836" i="14"/>
  <c r="AL837" i="14"/>
  <c r="AL838" i="14"/>
  <c r="AL839" i="14"/>
  <c r="AL840" i="14"/>
  <c r="AL841" i="14"/>
  <c r="AL842" i="14"/>
  <c r="AL843" i="14"/>
  <c r="AL844" i="14"/>
  <c r="AL845" i="14"/>
  <c r="AL846" i="14"/>
  <c r="AL847" i="14"/>
  <c r="AL848" i="14"/>
  <c r="AL849" i="14"/>
  <c r="AL850" i="14"/>
  <c r="AL851" i="14"/>
  <c r="AL852" i="14"/>
  <c r="AL853" i="14"/>
  <c r="AL854" i="14"/>
  <c r="AL855" i="14"/>
  <c r="AL856" i="14"/>
  <c r="AL857" i="14"/>
  <c r="AL858" i="14"/>
  <c r="AL859" i="14"/>
  <c r="AL860" i="14"/>
  <c r="AL861" i="14"/>
  <c r="AL862" i="14"/>
  <c r="AL863" i="14"/>
  <c r="AL864" i="14"/>
  <c r="AL865" i="14"/>
  <c r="AL866" i="14"/>
  <c r="AL867" i="14"/>
  <c r="AL868" i="14"/>
  <c r="AL869" i="14"/>
  <c r="AL870" i="14"/>
  <c r="AL871" i="14"/>
  <c r="AL872" i="14"/>
  <c r="AL873" i="14"/>
  <c r="AL874" i="14"/>
  <c r="AL875" i="14"/>
  <c r="AL876" i="14"/>
  <c r="AL877" i="14"/>
  <c r="AL878" i="14"/>
  <c r="AL879" i="14"/>
  <c r="AL880" i="14"/>
  <c r="AL881" i="14"/>
  <c r="AL882" i="14"/>
  <c r="AL883" i="14"/>
  <c r="AL884" i="14"/>
  <c r="AL885" i="14"/>
  <c r="AL886" i="14"/>
  <c r="AL887" i="14"/>
  <c r="AL888" i="14"/>
  <c r="AL889" i="14"/>
  <c r="AL890" i="14"/>
  <c r="AL891" i="14"/>
  <c r="AL892" i="14"/>
  <c r="AL893" i="14"/>
  <c r="AL894" i="14"/>
  <c r="AL895" i="14"/>
  <c r="AL896" i="14"/>
  <c r="AL897" i="14"/>
  <c r="AL898" i="14"/>
  <c r="AL899" i="14"/>
  <c r="AL900" i="14"/>
  <c r="AL901" i="14"/>
  <c r="AL902" i="14"/>
  <c r="AL903" i="14"/>
  <c r="AL904" i="14"/>
  <c r="AL905" i="14"/>
  <c r="AL906" i="14"/>
  <c r="AL907" i="14"/>
  <c r="AL908" i="14"/>
  <c r="AL909" i="14"/>
  <c r="AL910" i="14"/>
  <c r="AL911" i="14"/>
  <c r="AL912" i="14"/>
  <c r="AL913" i="14"/>
  <c r="AL914" i="14"/>
  <c r="AL915" i="14"/>
  <c r="AL916" i="14"/>
  <c r="AL917" i="14"/>
  <c r="AL918" i="14"/>
  <c r="AL919" i="14"/>
  <c r="AL920" i="14"/>
  <c r="AL921" i="14"/>
  <c r="AL922" i="14"/>
  <c r="AL923" i="14"/>
  <c r="AL924" i="14"/>
  <c r="AL925" i="14"/>
  <c r="AL926" i="14"/>
  <c r="AL927" i="14"/>
  <c r="AL928" i="14"/>
  <c r="AL929" i="14"/>
  <c r="AL930" i="14"/>
  <c r="AL931" i="14"/>
  <c r="AL932" i="14"/>
  <c r="AL933" i="14"/>
  <c r="AL934" i="14"/>
  <c r="AL935" i="14"/>
  <c r="AL936" i="14"/>
  <c r="AL937" i="14"/>
  <c r="AL938" i="14"/>
  <c r="AL939" i="14"/>
  <c r="AL940" i="14"/>
  <c r="AL941" i="14"/>
  <c r="AL942" i="14"/>
  <c r="AL943" i="14"/>
  <c r="AL944" i="14"/>
  <c r="AL945" i="14"/>
  <c r="AL946" i="14"/>
  <c r="AL947" i="14"/>
  <c r="AL948" i="14"/>
  <c r="AL949" i="14"/>
  <c r="AL950" i="14"/>
  <c r="AL951" i="14"/>
  <c r="AL952" i="14"/>
  <c r="AL953" i="14"/>
  <c r="AL954" i="14"/>
  <c r="AL955" i="14"/>
  <c r="AL956" i="14"/>
  <c r="AL957" i="14"/>
  <c r="AL958" i="14"/>
  <c r="AL959" i="14"/>
  <c r="AL960" i="14"/>
  <c r="AL961" i="14"/>
  <c r="AL962" i="14"/>
  <c r="AL963" i="14"/>
  <c r="AL964" i="14"/>
  <c r="AL965" i="14"/>
  <c r="AL966" i="14"/>
  <c r="AL967" i="14"/>
  <c r="AL968" i="14"/>
  <c r="AL969" i="14"/>
  <c r="AL970" i="14"/>
  <c r="AL971" i="14"/>
  <c r="AL972" i="14"/>
  <c r="AL973" i="14"/>
  <c r="AL974" i="14"/>
  <c r="AL975" i="14"/>
  <c r="AL976" i="14"/>
  <c r="AL977" i="14"/>
  <c r="AL978" i="14"/>
  <c r="AL979" i="14"/>
  <c r="AL980" i="14"/>
  <c r="AL981" i="14"/>
  <c r="AL982" i="14"/>
  <c r="AL983" i="14"/>
  <c r="AL984" i="14"/>
  <c r="AL985" i="14"/>
  <c r="AL986" i="14"/>
  <c r="AL987" i="14"/>
  <c r="AL988" i="14"/>
  <c r="AL989" i="14"/>
  <c r="AL990" i="14"/>
  <c r="AL991" i="14"/>
  <c r="AL992" i="14"/>
  <c r="AL993" i="14"/>
  <c r="AL994" i="14"/>
  <c r="AL995" i="14"/>
  <c r="AL996" i="14"/>
  <c r="AL997" i="14"/>
  <c r="AL998" i="14"/>
  <c r="AL999" i="14"/>
  <c r="AL1000" i="14"/>
  <c r="AL1001" i="14"/>
  <c r="AL1002" i="14"/>
  <c r="AL1003" i="14"/>
  <c r="AL1004" i="14"/>
  <c r="AL1005" i="14"/>
  <c r="AL1006" i="14"/>
  <c r="AL1007" i="14"/>
  <c r="AL1008" i="14"/>
  <c r="AL1009" i="14"/>
  <c r="AL1010" i="14"/>
  <c r="AL1011" i="14"/>
  <c r="AL1012" i="14"/>
  <c r="AL1013" i="14"/>
  <c r="AL1014" i="14"/>
  <c r="AL1015" i="14"/>
  <c r="AL1016" i="14"/>
  <c r="AL1017" i="14"/>
  <c r="AL1018" i="14"/>
  <c r="AL1019" i="14"/>
  <c r="AL1020" i="14"/>
  <c r="AL1021" i="14"/>
  <c r="AK21" i="14"/>
  <c r="AK22" i="14"/>
  <c r="AK23" i="14"/>
  <c r="AK24" i="14"/>
  <c r="AK25" i="14"/>
  <c r="AK26" i="14"/>
  <c r="AK27" i="14"/>
  <c r="AK28" i="14"/>
  <c r="AK29" i="14"/>
  <c r="AK30" i="14"/>
  <c r="AK31" i="14"/>
  <c r="AK32" i="14"/>
  <c r="AK33" i="14"/>
  <c r="AK34" i="14"/>
  <c r="AK35" i="14"/>
  <c r="AK36" i="14"/>
  <c r="AK37" i="14"/>
  <c r="AK38" i="14"/>
  <c r="AK39" i="14"/>
  <c r="AK40" i="14"/>
  <c r="AK41" i="14"/>
  <c r="AK42" i="14"/>
  <c r="AK43" i="14"/>
  <c r="AK44" i="14"/>
  <c r="AK45" i="14"/>
  <c r="AK46" i="14"/>
  <c r="AK47" i="14"/>
  <c r="AK48" i="14"/>
  <c r="AK49" i="14"/>
  <c r="AK50" i="14"/>
  <c r="AK51" i="14"/>
  <c r="AK52" i="14"/>
  <c r="AK53" i="14"/>
  <c r="AK54" i="14"/>
  <c r="AK55" i="14"/>
  <c r="AK56" i="14"/>
  <c r="AK57" i="14"/>
  <c r="AK58" i="14"/>
  <c r="AK59" i="14"/>
  <c r="AK60" i="14"/>
  <c r="AK61" i="14"/>
  <c r="AK62" i="14"/>
  <c r="AK63" i="14"/>
  <c r="AK64" i="14"/>
  <c r="AK65" i="14"/>
  <c r="AK66" i="14"/>
  <c r="AK67" i="14"/>
  <c r="AK68" i="14"/>
  <c r="AK69" i="14"/>
  <c r="AK70" i="14"/>
  <c r="AK71" i="14"/>
  <c r="AK72" i="14"/>
  <c r="AK73" i="14"/>
  <c r="AK74" i="14"/>
  <c r="AK75" i="14"/>
  <c r="AK76" i="14"/>
  <c r="AK77" i="14"/>
  <c r="AK78" i="14"/>
  <c r="AK79" i="14"/>
  <c r="AK80" i="14"/>
  <c r="AK81" i="14"/>
  <c r="AK82" i="14"/>
  <c r="AK83" i="14"/>
  <c r="AK84" i="14"/>
  <c r="AK85" i="14"/>
  <c r="AK86" i="14"/>
  <c r="AK87" i="14"/>
  <c r="AK88" i="14"/>
  <c r="AK89" i="14"/>
  <c r="AK90" i="14"/>
  <c r="AK91" i="14"/>
  <c r="AK92" i="14"/>
  <c r="AK93" i="14"/>
  <c r="AK94" i="14"/>
  <c r="AK95" i="14"/>
  <c r="AK96" i="14"/>
  <c r="AK97" i="14"/>
  <c r="AK98" i="14"/>
  <c r="AK99" i="14"/>
  <c r="AK100" i="14"/>
  <c r="AK101" i="14"/>
  <c r="AK102" i="14"/>
  <c r="AK103" i="14"/>
  <c r="AK104" i="14"/>
  <c r="AK105" i="14"/>
  <c r="AK106" i="14"/>
  <c r="AK107" i="14"/>
  <c r="AK108" i="14"/>
  <c r="AK109" i="14"/>
  <c r="AK110" i="14"/>
  <c r="AK111" i="14"/>
  <c r="AK112" i="14"/>
  <c r="AK113" i="14"/>
  <c r="AK114" i="14"/>
  <c r="AK115" i="14"/>
  <c r="AK116" i="14"/>
  <c r="AK117" i="14"/>
  <c r="AK118" i="14"/>
  <c r="AK119" i="14"/>
  <c r="AK120" i="14"/>
  <c r="AK121" i="14"/>
  <c r="AK122" i="14"/>
  <c r="AK123" i="14"/>
  <c r="AK124" i="14"/>
  <c r="AK125" i="14"/>
  <c r="AK126" i="14"/>
  <c r="AK127" i="14"/>
  <c r="AK128" i="14"/>
  <c r="AK129" i="14"/>
  <c r="AK130" i="14"/>
  <c r="AK131" i="14"/>
  <c r="AK132" i="14"/>
  <c r="AK133" i="14"/>
  <c r="AK134" i="14"/>
  <c r="AK135" i="14"/>
  <c r="AK136" i="14"/>
  <c r="AK137" i="14"/>
  <c r="AK138" i="14"/>
  <c r="AK139" i="14"/>
  <c r="AK140" i="14"/>
  <c r="AK141" i="14"/>
  <c r="AK142" i="14"/>
  <c r="AK143" i="14"/>
  <c r="AK144" i="14"/>
  <c r="AK145" i="14"/>
  <c r="AK146" i="14"/>
  <c r="AK147" i="14"/>
  <c r="AK148" i="14"/>
  <c r="AK149" i="14"/>
  <c r="AK150" i="14"/>
  <c r="AK151" i="14"/>
  <c r="AK152" i="14"/>
  <c r="AK153" i="14"/>
  <c r="AK154" i="14"/>
  <c r="AK155" i="14"/>
  <c r="AK156" i="14"/>
  <c r="AK157" i="14"/>
  <c r="AK158" i="14"/>
  <c r="AK159" i="14"/>
  <c r="AK160" i="14"/>
  <c r="AK161" i="14"/>
  <c r="AK162" i="14"/>
  <c r="AK163" i="14"/>
  <c r="AK164" i="14"/>
  <c r="AK165" i="14"/>
  <c r="AK166" i="14"/>
  <c r="AK167" i="14"/>
  <c r="AK168" i="14"/>
  <c r="AK169" i="14"/>
  <c r="AK170" i="14"/>
  <c r="AK171" i="14"/>
  <c r="AK172" i="14"/>
  <c r="AK173" i="14"/>
  <c r="AK174" i="14"/>
  <c r="AK175" i="14"/>
  <c r="AK176" i="14"/>
  <c r="AK177" i="14"/>
  <c r="AK178" i="14"/>
  <c r="AK179" i="14"/>
  <c r="AK180" i="14"/>
  <c r="AK181" i="14"/>
  <c r="AK182" i="14"/>
  <c r="AK183" i="14"/>
  <c r="AK184" i="14"/>
  <c r="AK185" i="14"/>
  <c r="AK186" i="14"/>
  <c r="AK187" i="14"/>
  <c r="AK188" i="14"/>
  <c r="AK189" i="14"/>
  <c r="AK190" i="14"/>
  <c r="AK191" i="14"/>
  <c r="AK192" i="14"/>
  <c r="AK193" i="14"/>
  <c r="AK194" i="14"/>
  <c r="AK195" i="14"/>
  <c r="AK196" i="14"/>
  <c r="AK197" i="14"/>
  <c r="AK198" i="14"/>
  <c r="AK199" i="14"/>
  <c r="AK200" i="14"/>
  <c r="AK201" i="14"/>
  <c r="AK202" i="14"/>
  <c r="AK203" i="14"/>
  <c r="AK204" i="14"/>
  <c r="AK205" i="14"/>
  <c r="AK206" i="14"/>
  <c r="AK207" i="14"/>
  <c r="AK208" i="14"/>
  <c r="AK209" i="14"/>
  <c r="AK210" i="14"/>
  <c r="AK211" i="14"/>
  <c r="AK212" i="14"/>
  <c r="AK213" i="14"/>
  <c r="AK214" i="14"/>
  <c r="AK215" i="14"/>
  <c r="AK216" i="14"/>
  <c r="AK217" i="14"/>
  <c r="AK218" i="14"/>
  <c r="AK219" i="14"/>
  <c r="AK220" i="14"/>
  <c r="AK221" i="14"/>
  <c r="AK222" i="14"/>
  <c r="AK223" i="14"/>
  <c r="AK224" i="14"/>
  <c r="AK225" i="14"/>
  <c r="AK226" i="14"/>
  <c r="AK227" i="14"/>
  <c r="AK228" i="14"/>
  <c r="AK229" i="14"/>
  <c r="AK230" i="14"/>
  <c r="AK231" i="14"/>
  <c r="AK232" i="14"/>
  <c r="AK233" i="14"/>
  <c r="AK234" i="14"/>
  <c r="AK235" i="14"/>
  <c r="AK236" i="14"/>
  <c r="AK237" i="14"/>
  <c r="AK238" i="14"/>
  <c r="AK239" i="14"/>
  <c r="AK240" i="14"/>
  <c r="AK241" i="14"/>
  <c r="AK242" i="14"/>
  <c r="AK243" i="14"/>
  <c r="AK244" i="14"/>
  <c r="AK245" i="14"/>
  <c r="AK246" i="14"/>
  <c r="AK247" i="14"/>
  <c r="AK248" i="14"/>
  <c r="AK249" i="14"/>
  <c r="AK250" i="14"/>
  <c r="AK251" i="14"/>
  <c r="AK252" i="14"/>
  <c r="AK253" i="14"/>
  <c r="AK254" i="14"/>
  <c r="AK255" i="14"/>
  <c r="AK256" i="14"/>
  <c r="AK257" i="14"/>
  <c r="AK258" i="14"/>
  <c r="AK259" i="14"/>
  <c r="AK260" i="14"/>
  <c r="AK261" i="14"/>
  <c r="AK262" i="14"/>
  <c r="AK263" i="14"/>
  <c r="AK264" i="14"/>
  <c r="AK265" i="14"/>
  <c r="AK266" i="14"/>
  <c r="AK267" i="14"/>
  <c r="AK268" i="14"/>
  <c r="AK269" i="14"/>
  <c r="AK270" i="14"/>
  <c r="AK271" i="14"/>
  <c r="AK272" i="14"/>
  <c r="AK273" i="14"/>
  <c r="AK274" i="14"/>
  <c r="AK275" i="14"/>
  <c r="AK276" i="14"/>
  <c r="AK277" i="14"/>
  <c r="AK278" i="14"/>
  <c r="AK279" i="14"/>
  <c r="AK280" i="14"/>
  <c r="AK281" i="14"/>
  <c r="AK282" i="14"/>
  <c r="AK283" i="14"/>
  <c r="AK284" i="14"/>
  <c r="AK285" i="14"/>
  <c r="AK286" i="14"/>
  <c r="AK287" i="14"/>
  <c r="AK288" i="14"/>
  <c r="AK289" i="14"/>
  <c r="AK290" i="14"/>
  <c r="AK291" i="14"/>
  <c r="AK292" i="14"/>
  <c r="AK293" i="14"/>
  <c r="AK294" i="14"/>
  <c r="AK295" i="14"/>
  <c r="AK296" i="14"/>
  <c r="AK297" i="14"/>
  <c r="AK298" i="14"/>
  <c r="AK299" i="14"/>
  <c r="AK300" i="14"/>
  <c r="AK301" i="14"/>
  <c r="AK302" i="14"/>
  <c r="AK303" i="14"/>
  <c r="AK304" i="14"/>
  <c r="AK305" i="14"/>
  <c r="AK306" i="14"/>
  <c r="AK307" i="14"/>
  <c r="AK308" i="14"/>
  <c r="AK309" i="14"/>
  <c r="AK310" i="14"/>
  <c r="AK311" i="14"/>
  <c r="AK312" i="14"/>
  <c r="AK313" i="14"/>
  <c r="AK314" i="14"/>
  <c r="AK315" i="14"/>
  <c r="AK316" i="14"/>
  <c r="AK317" i="14"/>
  <c r="AK318" i="14"/>
  <c r="AK319" i="14"/>
  <c r="AK320" i="14"/>
  <c r="AK321" i="14"/>
  <c r="AK322" i="14"/>
  <c r="AK323" i="14"/>
  <c r="AK324" i="14"/>
  <c r="AK325" i="14"/>
  <c r="AK326" i="14"/>
  <c r="AK327" i="14"/>
  <c r="AK328" i="14"/>
  <c r="AK329" i="14"/>
  <c r="AK330" i="14"/>
  <c r="AK331" i="14"/>
  <c r="AK332" i="14"/>
  <c r="AK333" i="14"/>
  <c r="AK334" i="14"/>
  <c r="AK335" i="14"/>
  <c r="AK336" i="14"/>
  <c r="AK337" i="14"/>
  <c r="AK338" i="14"/>
  <c r="AK339" i="14"/>
  <c r="AK340" i="14"/>
  <c r="AK341" i="14"/>
  <c r="AK342" i="14"/>
  <c r="AK343" i="14"/>
  <c r="AK344" i="14"/>
  <c r="AK345" i="14"/>
  <c r="AK346" i="14"/>
  <c r="AK347" i="14"/>
  <c r="AK348" i="14"/>
  <c r="AK349" i="14"/>
  <c r="AK350" i="14"/>
  <c r="AK351" i="14"/>
  <c r="AK352" i="14"/>
  <c r="AK353" i="14"/>
  <c r="AK354" i="14"/>
  <c r="AK355" i="14"/>
  <c r="AK356" i="14"/>
  <c r="AK357" i="14"/>
  <c r="AK358" i="14"/>
  <c r="AK359" i="14"/>
  <c r="AK360" i="14"/>
  <c r="AK361" i="14"/>
  <c r="AK362" i="14"/>
  <c r="AK363" i="14"/>
  <c r="AK364" i="14"/>
  <c r="AK365" i="14"/>
  <c r="AK366" i="14"/>
  <c r="AK367" i="14"/>
  <c r="AK368" i="14"/>
  <c r="AK369" i="14"/>
  <c r="AK370" i="14"/>
  <c r="AK371" i="14"/>
  <c r="AK372" i="14"/>
  <c r="AK373" i="14"/>
  <c r="AK374" i="14"/>
  <c r="AK375" i="14"/>
  <c r="AK376" i="14"/>
  <c r="AK377" i="14"/>
  <c r="AK378" i="14"/>
  <c r="AK379" i="14"/>
  <c r="AK380" i="14"/>
  <c r="AK381" i="14"/>
  <c r="AK382" i="14"/>
  <c r="AK383" i="14"/>
  <c r="AK384" i="14"/>
  <c r="AK385" i="14"/>
  <c r="AK386" i="14"/>
  <c r="AK387" i="14"/>
  <c r="AK388" i="14"/>
  <c r="AK389" i="14"/>
  <c r="AK390" i="14"/>
  <c r="AK391" i="14"/>
  <c r="AK392" i="14"/>
  <c r="AK393" i="14"/>
  <c r="AK394" i="14"/>
  <c r="AK395" i="14"/>
  <c r="AK396" i="14"/>
  <c r="AK397" i="14"/>
  <c r="AK398" i="14"/>
  <c r="AK399" i="14"/>
  <c r="AK400" i="14"/>
  <c r="AK401" i="14"/>
  <c r="AK402" i="14"/>
  <c r="AK403" i="14"/>
  <c r="AK404" i="14"/>
  <c r="AK405" i="14"/>
  <c r="AK406" i="14"/>
  <c r="AK407" i="14"/>
  <c r="AK408" i="14"/>
  <c r="AK409" i="14"/>
  <c r="AK410" i="14"/>
  <c r="AK411" i="14"/>
  <c r="AK412" i="14"/>
  <c r="AK413" i="14"/>
  <c r="AK414" i="14"/>
  <c r="AK415" i="14"/>
  <c r="AK416" i="14"/>
  <c r="AK417" i="14"/>
  <c r="AK418" i="14"/>
  <c r="AK419" i="14"/>
  <c r="AK420" i="14"/>
  <c r="AK421" i="14"/>
  <c r="AK422" i="14"/>
  <c r="AK423" i="14"/>
  <c r="AK424" i="14"/>
  <c r="AK425" i="14"/>
  <c r="AK426" i="14"/>
  <c r="AK427" i="14"/>
  <c r="AK428" i="14"/>
  <c r="AK429" i="14"/>
  <c r="AK430" i="14"/>
  <c r="AK431" i="14"/>
  <c r="AK432" i="14"/>
  <c r="AK433" i="14"/>
  <c r="AK434" i="14"/>
  <c r="AK435" i="14"/>
  <c r="AK436" i="14"/>
  <c r="AK437" i="14"/>
  <c r="AK438" i="14"/>
  <c r="AK439" i="14"/>
  <c r="AK440" i="14"/>
  <c r="AK441" i="14"/>
  <c r="AK442" i="14"/>
  <c r="AK443" i="14"/>
  <c r="AK444" i="14"/>
  <c r="AK445" i="14"/>
  <c r="AK446" i="14"/>
  <c r="AK447" i="14"/>
  <c r="AK448" i="14"/>
  <c r="AK449" i="14"/>
  <c r="AK450" i="14"/>
  <c r="AK451" i="14"/>
  <c r="AK452" i="14"/>
  <c r="AK453" i="14"/>
  <c r="AK454" i="14"/>
  <c r="AK455" i="14"/>
  <c r="AK456" i="14"/>
  <c r="AK457" i="14"/>
  <c r="AK458" i="14"/>
  <c r="AK459" i="14"/>
  <c r="AK460" i="14"/>
  <c r="AK461" i="14"/>
  <c r="AK462" i="14"/>
  <c r="AK463" i="14"/>
  <c r="AK464" i="14"/>
  <c r="AK465" i="14"/>
  <c r="AK466" i="14"/>
  <c r="AK467" i="14"/>
  <c r="AK468" i="14"/>
  <c r="AK469" i="14"/>
  <c r="AK470" i="14"/>
  <c r="AK471" i="14"/>
  <c r="AK472" i="14"/>
  <c r="AK473" i="14"/>
  <c r="AK474" i="14"/>
  <c r="AK475" i="14"/>
  <c r="AK476" i="14"/>
  <c r="AK477" i="14"/>
  <c r="AK478" i="14"/>
  <c r="AK479" i="14"/>
  <c r="AK480" i="14"/>
  <c r="AK481" i="14"/>
  <c r="AK482" i="14"/>
  <c r="AK483" i="14"/>
  <c r="AK484" i="14"/>
  <c r="AK485" i="14"/>
  <c r="AK486" i="14"/>
  <c r="AK487" i="14"/>
  <c r="AK488" i="14"/>
  <c r="AK489" i="14"/>
  <c r="AK490" i="14"/>
  <c r="AK491" i="14"/>
  <c r="AK492" i="14"/>
  <c r="AK493" i="14"/>
  <c r="AK494" i="14"/>
  <c r="AK495" i="14"/>
  <c r="AK496" i="14"/>
  <c r="AK497" i="14"/>
  <c r="AK498" i="14"/>
  <c r="AK499" i="14"/>
  <c r="AK500" i="14"/>
  <c r="AK501" i="14"/>
  <c r="AK502" i="14"/>
  <c r="AK503" i="14"/>
  <c r="AK504" i="14"/>
  <c r="AK505" i="14"/>
  <c r="AK506" i="14"/>
  <c r="AK507" i="14"/>
  <c r="AK508" i="14"/>
  <c r="AK509" i="14"/>
  <c r="AK510" i="14"/>
  <c r="AK511" i="14"/>
  <c r="AK512" i="14"/>
  <c r="AK513" i="14"/>
  <c r="AK514" i="14"/>
  <c r="AK515" i="14"/>
  <c r="AK516" i="14"/>
  <c r="AK517" i="14"/>
  <c r="AK518" i="14"/>
  <c r="AK519" i="14"/>
  <c r="AK520" i="14"/>
  <c r="AK521" i="14"/>
  <c r="AK522" i="14"/>
  <c r="AK523" i="14"/>
  <c r="AK524" i="14"/>
  <c r="AK525" i="14"/>
  <c r="AK526" i="14"/>
  <c r="AK527" i="14"/>
  <c r="AK528" i="14"/>
  <c r="AK529" i="14"/>
  <c r="AK530" i="14"/>
  <c r="AK531" i="14"/>
  <c r="AK532" i="14"/>
  <c r="AK533" i="14"/>
  <c r="AK534" i="14"/>
  <c r="AK535" i="14"/>
  <c r="AK536" i="14"/>
  <c r="AK537" i="14"/>
  <c r="AK538" i="14"/>
  <c r="AK539" i="14"/>
  <c r="AK540" i="14"/>
  <c r="AK541" i="14"/>
  <c r="AK542" i="14"/>
  <c r="AK543" i="14"/>
  <c r="AK544" i="14"/>
  <c r="AK545" i="14"/>
  <c r="AK546" i="14"/>
  <c r="AK547" i="14"/>
  <c r="AK548" i="14"/>
  <c r="AK549" i="14"/>
  <c r="AK550" i="14"/>
  <c r="AK551" i="14"/>
  <c r="AK552" i="14"/>
  <c r="AK553" i="14"/>
  <c r="AK554" i="14"/>
  <c r="AK555" i="14"/>
  <c r="AK556" i="14"/>
  <c r="AK557" i="14"/>
  <c r="AK558" i="14"/>
  <c r="AK559" i="14"/>
  <c r="AK560" i="14"/>
  <c r="AK561" i="14"/>
  <c r="AK562" i="14"/>
  <c r="AK563" i="14"/>
  <c r="AK564" i="14"/>
  <c r="AK565" i="14"/>
  <c r="AK566" i="14"/>
  <c r="AK567" i="14"/>
  <c r="AK568" i="14"/>
  <c r="AK569" i="14"/>
  <c r="AK570" i="14"/>
  <c r="AK571" i="14"/>
  <c r="AK572" i="14"/>
  <c r="AK573" i="14"/>
  <c r="AK574" i="14"/>
  <c r="AK575" i="14"/>
  <c r="AK576" i="14"/>
  <c r="AK577" i="14"/>
  <c r="AK578" i="14"/>
  <c r="AK579" i="14"/>
  <c r="AK580" i="14"/>
  <c r="AK581" i="14"/>
  <c r="AK582" i="14"/>
  <c r="AK583" i="14"/>
  <c r="AK584" i="14"/>
  <c r="AK585" i="14"/>
  <c r="AK586" i="14"/>
  <c r="AK587" i="14"/>
  <c r="AK588" i="14"/>
  <c r="AK589" i="14"/>
  <c r="AK590" i="14"/>
  <c r="AK591" i="14"/>
  <c r="AK592" i="14"/>
  <c r="AK593" i="14"/>
  <c r="AK594" i="14"/>
  <c r="AK595" i="14"/>
  <c r="AK596" i="14"/>
  <c r="AK597" i="14"/>
  <c r="AK598" i="14"/>
  <c r="AK599" i="14"/>
  <c r="AK600" i="14"/>
  <c r="AK601" i="14"/>
  <c r="AK602" i="14"/>
  <c r="AK603" i="14"/>
  <c r="AK604" i="14"/>
  <c r="AK605" i="14"/>
  <c r="AK606" i="14"/>
  <c r="AK607" i="14"/>
  <c r="AK608" i="14"/>
  <c r="AK609" i="14"/>
  <c r="AK610" i="14"/>
  <c r="AK611" i="14"/>
  <c r="AK612" i="14"/>
  <c r="AK613" i="14"/>
  <c r="AK614" i="14"/>
  <c r="AK615" i="14"/>
  <c r="AK616" i="14"/>
  <c r="AK617" i="14"/>
  <c r="AK618" i="14"/>
  <c r="AK619" i="14"/>
  <c r="AK620" i="14"/>
  <c r="AK621" i="14"/>
  <c r="AK622" i="14"/>
  <c r="AK623" i="14"/>
  <c r="AK624" i="14"/>
  <c r="AK625" i="14"/>
  <c r="AK626" i="14"/>
  <c r="AK627" i="14"/>
  <c r="AK628" i="14"/>
  <c r="AK629" i="14"/>
  <c r="AK630" i="14"/>
  <c r="AK631" i="14"/>
  <c r="AK632" i="14"/>
  <c r="AK633" i="14"/>
  <c r="AK634" i="14"/>
  <c r="AK635" i="14"/>
  <c r="AK636" i="14"/>
  <c r="AK637" i="14"/>
  <c r="AK638" i="14"/>
  <c r="AK639" i="14"/>
  <c r="AK640" i="14"/>
  <c r="AK641" i="14"/>
  <c r="AK642" i="14"/>
  <c r="AK643" i="14"/>
  <c r="AK644" i="14"/>
  <c r="AK645" i="14"/>
  <c r="AK646" i="14"/>
  <c r="AK647" i="14"/>
  <c r="AK648" i="14"/>
  <c r="AK649" i="14"/>
  <c r="AK650" i="14"/>
  <c r="AK651" i="14"/>
  <c r="AK652" i="14"/>
  <c r="AK653" i="14"/>
  <c r="AK654" i="14"/>
  <c r="AK655" i="14"/>
  <c r="AK656" i="14"/>
  <c r="AK657" i="14"/>
  <c r="AK658" i="14"/>
  <c r="AK659" i="14"/>
  <c r="AK660" i="14"/>
  <c r="AK661" i="14"/>
  <c r="AK662" i="14"/>
  <c r="AK663" i="14"/>
  <c r="AK664" i="14"/>
  <c r="AK665" i="14"/>
  <c r="AK666" i="14"/>
  <c r="AK667" i="14"/>
  <c r="AK668" i="14"/>
  <c r="AK669" i="14"/>
  <c r="AK670" i="14"/>
  <c r="AK671" i="14"/>
  <c r="AK672" i="14"/>
  <c r="AK673" i="14"/>
  <c r="AK674" i="14"/>
  <c r="AK675" i="14"/>
  <c r="AK676" i="14"/>
  <c r="AK677" i="14"/>
  <c r="AK678" i="14"/>
  <c r="AK679" i="14"/>
  <c r="AK680" i="14"/>
  <c r="AK681" i="14"/>
  <c r="AK682" i="14"/>
  <c r="AK683" i="14"/>
  <c r="AK684" i="14"/>
  <c r="AK685" i="14"/>
  <c r="AK686" i="14"/>
  <c r="AK687" i="14"/>
  <c r="AK688" i="14"/>
  <c r="AK689" i="14"/>
  <c r="AK690" i="14"/>
  <c r="AK691" i="14"/>
  <c r="AK692" i="14"/>
  <c r="AK693" i="14"/>
  <c r="AK694" i="14"/>
  <c r="AK695" i="14"/>
  <c r="AK696" i="14"/>
  <c r="AK697" i="14"/>
  <c r="AK698" i="14"/>
  <c r="AK699" i="14"/>
  <c r="AK700" i="14"/>
  <c r="AK701" i="14"/>
  <c r="AK702" i="14"/>
  <c r="AK703" i="14"/>
  <c r="AK704" i="14"/>
  <c r="AK705" i="14"/>
  <c r="AK706" i="14"/>
  <c r="AK707" i="14"/>
  <c r="AK708" i="14"/>
  <c r="AK709" i="14"/>
  <c r="AK710" i="14"/>
  <c r="AK711" i="14"/>
  <c r="AK712" i="14"/>
  <c r="AK713" i="14"/>
  <c r="AK714" i="14"/>
  <c r="AK715" i="14"/>
  <c r="AK716" i="14"/>
  <c r="AK717" i="14"/>
  <c r="AK718" i="14"/>
  <c r="AK719" i="14"/>
  <c r="AK720" i="14"/>
  <c r="AK721" i="14"/>
  <c r="AK722" i="14"/>
  <c r="AK723" i="14"/>
  <c r="AK724" i="14"/>
  <c r="AK725" i="14"/>
  <c r="AK726" i="14"/>
  <c r="AK727" i="14"/>
  <c r="AK728" i="14"/>
  <c r="AK729" i="14"/>
  <c r="AK730" i="14"/>
  <c r="AK731" i="14"/>
  <c r="AK732" i="14"/>
  <c r="AK733" i="14"/>
  <c r="AK734" i="14"/>
  <c r="AK735" i="14"/>
  <c r="AK736" i="14"/>
  <c r="AK737" i="14"/>
  <c r="AK738" i="14"/>
  <c r="AK739" i="14"/>
  <c r="AK740" i="14"/>
  <c r="AK741" i="14"/>
  <c r="AK742" i="14"/>
  <c r="AK743" i="14"/>
  <c r="AK744" i="14"/>
  <c r="AK745" i="14"/>
  <c r="AK746" i="14"/>
  <c r="AK747" i="14"/>
  <c r="AK748" i="14"/>
  <c r="AK749" i="14"/>
  <c r="AK750" i="14"/>
  <c r="AK751" i="14"/>
  <c r="AK752" i="14"/>
  <c r="AK753" i="14"/>
  <c r="AK754" i="14"/>
  <c r="AK755" i="14"/>
  <c r="AK756" i="14"/>
  <c r="AK757" i="14"/>
  <c r="AK758" i="14"/>
  <c r="AK759" i="14"/>
  <c r="AK760" i="14"/>
  <c r="AK761" i="14"/>
  <c r="AK762" i="14"/>
  <c r="AK763" i="14"/>
  <c r="AK764" i="14"/>
  <c r="AK765" i="14"/>
  <c r="AK766" i="14"/>
  <c r="AK767" i="14"/>
  <c r="AK768" i="14"/>
  <c r="AK769" i="14"/>
  <c r="AK770" i="14"/>
  <c r="AK771" i="14"/>
  <c r="AK772" i="14"/>
  <c r="AK773" i="14"/>
  <c r="AK774" i="14"/>
  <c r="AK775" i="14"/>
  <c r="AK776" i="14"/>
  <c r="AK777" i="14"/>
  <c r="AK778" i="14"/>
  <c r="AK779" i="14"/>
  <c r="AK780" i="14"/>
  <c r="AK781" i="14"/>
  <c r="AK782" i="14"/>
  <c r="AK783" i="14"/>
  <c r="AK784" i="14"/>
  <c r="AK785" i="14"/>
  <c r="AK786" i="14"/>
  <c r="AK787" i="14"/>
  <c r="AK788" i="14"/>
  <c r="AK789" i="14"/>
  <c r="AK790" i="14"/>
  <c r="AK791" i="14"/>
  <c r="AK792" i="14"/>
  <c r="AK793" i="14"/>
  <c r="AK794" i="14"/>
  <c r="AK795" i="14"/>
  <c r="AK796" i="14"/>
  <c r="AK797" i="14"/>
  <c r="AK798" i="14"/>
  <c r="AK799" i="14"/>
  <c r="AK800" i="14"/>
  <c r="AK801" i="14"/>
  <c r="AK802" i="14"/>
  <c r="AK803" i="14"/>
  <c r="AK804" i="14"/>
  <c r="AK805" i="14"/>
  <c r="AK806" i="14"/>
  <c r="AK807" i="14"/>
  <c r="AK808" i="14"/>
  <c r="AK809" i="14"/>
  <c r="AK810" i="14"/>
  <c r="AK811" i="14"/>
  <c r="AK812" i="14"/>
  <c r="AK813" i="14"/>
  <c r="AK814" i="14"/>
  <c r="AK815" i="14"/>
  <c r="AK816" i="14"/>
  <c r="AK817" i="14"/>
  <c r="AK818" i="14"/>
  <c r="AK819" i="14"/>
  <c r="AK820" i="14"/>
  <c r="AK821" i="14"/>
  <c r="AK822" i="14"/>
  <c r="AK823" i="14"/>
  <c r="AK824" i="14"/>
  <c r="AK825" i="14"/>
  <c r="AK826" i="14"/>
  <c r="AK827" i="14"/>
  <c r="AK828" i="14"/>
  <c r="AK829" i="14"/>
  <c r="AK830" i="14"/>
  <c r="AK831" i="14"/>
  <c r="AK832" i="14"/>
  <c r="AK833" i="14"/>
  <c r="AK834" i="14"/>
  <c r="AK835" i="14"/>
  <c r="AK836" i="14"/>
  <c r="AK837" i="14"/>
  <c r="AK838" i="14"/>
  <c r="AK839" i="14"/>
  <c r="AK840" i="14"/>
  <c r="AK841" i="14"/>
  <c r="AK842" i="14"/>
  <c r="AK843" i="14"/>
  <c r="AK844" i="14"/>
  <c r="AK845" i="14"/>
  <c r="AK846" i="14"/>
  <c r="AK847" i="14"/>
  <c r="AK848" i="14"/>
  <c r="AK849" i="14"/>
  <c r="AK850" i="14"/>
  <c r="AK851" i="14"/>
  <c r="AK852" i="14"/>
  <c r="AK853" i="14"/>
  <c r="AK854" i="14"/>
  <c r="AK855" i="14"/>
  <c r="AK856" i="14"/>
  <c r="AK857" i="14"/>
  <c r="AK858" i="14"/>
  <c r="AK859" i="14"/>
  <c r="AK860" i="14"/>
  <c r="AK861" i="14"/>
  <c r="AK862" i="14"/>
  <c r="AK863" i="14"/>
  <c r="AK864" i="14"/>
  <c r="AK865" i="14"/>
  <c r="AK866" i="14"/>
  <c r="AK867" i="14"/>
  <c r="AK868" i="14"/>
  <c r="AK869" i="14"/>
  <c r="AK870" i="14"/>
  <c r="AK871" i="14"/>
  <c r="AK872" i="14"/>
  <c r="AK873" i="14"/>
  <c r="AK874" i="14"/>
  <c r="AK875" i="14"/>
  <c r="AK876" i="14"/>
  <c r="AK877" i="14"/>
  <c r="AK878" i="14"/>
  <c r="AK879" i="14"/>
  <c r="AK880" i="14"/>
  <c r="AK881" i="14"/>
  <c r="AK882" i="14"/>
  <c r="AK883" i="14"/>
  <c r="AK884" i="14"/>
  <c r="AK885" i="14"/>
  <c r="AK886" i="14"/>
  <c r="AK887" i="14"/>
  <c r="AK888" i="14"/>
  <c r="AK889" i="14"/>
  <c r="AK890" i="14"/>
  <c r="AK891" i="14"/>
  <c r="AK892" i="14"/>
  <c r="AK893" i="14"/>
  <c r="AK894" i="14"/>
  <c r="AK895" i="14"/>
  <c r="AK896" i="14"/>
  <c r="AK897" i="14"/>
  <c r="AK898" i="14"/>
  <c r="AK899" i="14"/>
  <c r="AK900" i="14"/>
  <c r="AK901" i="14"/>
  <c r="AK902" i="14"/>
  <c r="AK903" i="14"/>
  <c r="AK904" i="14"/>
  <c r="AK905" i="14"/>
  <c r="AK906" i="14"/>
  <c r="AK907" i="14"/>
  <c r="AK908" i="14"/>
  <c r="AK909" i="14"/>
  <c r="AK910" i="14"/>
  <c r="AK911" i="14"/>
  <c r="AK912" i="14"/>
  <c r="AK913" i="14"/>
  <c r="AK914" i="14"/>
  <c r="AK915" i="14"/>
  <c r="AK916" i="14"/>
  <c r="AK917" i="14"/>
  <c r="AK918" i="14"/>
  <c r="AK919" i="14"/>
  <c r="AK920" i="14"/>
  <c r="AK921" i="14"/>
  <c r="AK922" i="14"/>
  <c r="AK923" i="14"/>
  <c r="AK924" i="14"/>
  <c r="AK925" i="14"/>
  <c r="AK926" i="14"/>
  <c r="AK927" i="14"/>
  <c r="AK928" i="14"/>
  <c r="AK929" i="14"/>
  <c r="AK930" i="14"/>
  <c r="AK931" i="14"/>
  <c r="AK932" i="14"/>
  <c r="AK933" i="14"/>
  <c r="AK934" i="14"/>
  <c r="AK935" i="14"/>
  <c r="AK936" i="14"/>
  <c r="AK937" i="14"/>
  <c r="AK938" i="14"/>
  <c r="AK939" i="14"/>
  <c r="AK940" i="14"/>
  <c r="AK941" i="14"/>
  <c r="AK942" i="14"/>
  <c r="AK943" i="14"/>
  <c r="AK944" i="14"/>
  <c r="AK945" i="14"/>
  <c r="AK946" i="14"/>
  <c r="AK947" i="14"/>
  <c r="AK948" i="14"/>
  <c r="AK949" i="14"/>
  <c r="AK950" i="14"/>
  <c r="AK951" i="14"/>
  <c r="AK952" i="14"/>
  <c r="AK953" i="14"/>
  <c r="AK954" i="14"/>
  <c r="AK955" i="14"/>
  <c r="AK956" i="14"/>
  <c r="AK957" i="14"/>
  <c r="AK958" i="14"/>
  <c r="AK959" i="14"/>
  <c r="AK960" i="14"/>
  <c r="AK961" i="14"/>
  <c r="AK962" i="14"/>
  <c r="AK963" i="14"/>
  <c r="AK964" i="14"/>
  <c r="AK965" i="14"/>
  <c r="AK966" i="14"/>
  <c r="AK967" i="14"/>
  <c r="AK968" i="14"/>
  <c r="AK969" i="14"/>
  <c r="AK970" i="14"/>
  <c r="AK971" i="14"/>
  <c r="AK972" i="14"/>
  <c r="AK973" i="14"/>
  <c r="AK974" i="14"/>
  <c r="AK975" i="14"/>
  <c r="AK976" i="14"/>
  <c r="AK977" i="14"/>
  <c r="AK978" i="14"/>
  <c r="AK979" i="14"/>
  <c r="AK980" i="14"/>
  <c r="AK981" i="14"/>
  <c r="AK982" i="14"/>
  <c r="AK983" i="14"/>
  <c r="AK984" i="14"/>
  <c r="AK985" i="14"/>
  <c r="AK986" i="14"/>
  <c r="AK987" i="14"/>
  <c r="AK988" i="14"/>
  <c r="AK989" i="14"/>
  <c r="AK990" i="14"/>
  <c r="AK991" i="14"/>
  <c r="AK992" i="14"/>
  <c r="AK993" i="14"/>
  <c r="AK994" i="14"/>
  <c r="AK995" i="14"/>
  <c r="AK996" i="14"/>
  <c r="AK997" i="14"/>
  <c r="AK998" i="14"/>
  <c r="AK999" i="14"/>
  <c r="AK1000" i="14"/>
  <c r="AK1001" i="14"/>
  <c r="AK1002" i="14"/>
  <c r="AK1003" i="14"/>
  <c r="AK1004" i="14"/>
  <c r="AK1005" i="14"/>
  <c r="AK1006" i="14"/>
  <c r="AK1007" i="14"/>
  <c r="AK1008" i="14"/>
  <c r="AK1009" i="14"/>
  <c r="AK1010" i="14"/>
  <c r="AK1011" i="14"/>
  <c r="AK1012" i="14"/>
  <c r="AK1013" i="14"/>
  <c r="AK1014" i="14"/>
  <c r="AK1015" i="14"/>
  <c r="AK1016" i="14"/>
  <c r="AK1017" i="14"/>
  <c r="AK1018" i="14"/>
  <c r="AK1019" i="14"/>
  <c r="AK1020" i="14"/>
  <c r="AK1021" i="14"/>
  <c r="AG21" i="14"/>
  <c r="AG22" i="14"/>
  <c r="AG23" i="14"/>
  <c r="AG24" i="14"/>
  <c r="AG25" i="14"/>
  <c r="AG26" i="14"/>
  <c r="AG27" i="14"/>
  <c r="AG28" i="14"/>
  <c r="AG29" i="14"/>
  <c r="AG30" i="14"/>
  <c r="AG31" i="14"/>
  <c r="AG32" i="14"/>
  <c r="AG33" i="14"/>
  <c r="AG34" i="14"/>
  <c r="AG35" i="14"/>
  <c r="AG36" i="14"/>
  <c r="AG37" i="14"/>
  <c r="AG38" i="14"/>
  <c r="AG39" i="14"/>
  <c r="AG40" i="14"/>
  <c r="AG41" i="14"/>
  <c r="AG42" i="14"/>
  <c r="AG43" i="14"/>
  <c r="AG44" i="14"/>
  <c r="AG45" i="14"/>
  <c r="AG46" i="14"/>
  <c r="AG47" i="14"/>
  <c r="AG48" i="14"/>
  <c r="AG49" i="14"/>
  <c r="AG50" i="14"/>
  <c r="AG51" i="14"/>
  <c r="AG52" i="14"/>
  <c r="AG53" i="14"/>
  <c r="AG54" i="14"/>
  <c r="AG55" i="14"/>
  <c r="AG56" i="14"/>
  <c r="AG57" i="14"/>
  <c r="AG58" i="14"/>
  <c r="AG59" i="14"/>
  <c r="AG60" i="14"/>
  <c r="AG61" i="14"/>
  <c r="AG62" i="14"/>
  <c r="AG63" i="14"/>
  <c r="AG64" i="14"/>
  <c r="AG65" i="14"/>
  <c r="AG66" i="14"/>
  <c r="AG67" i="14"/>
  <c r="AG68" i="14"/>
  <c r="AG69" i="14"/>
  <c r="AG70" i="14"/>
  <c r="AG71" i="14"/>
  <c r="AG72" i="14"/>
  <c r="AG73" i="14"/>
  <c r="AG74" i="14"/>
  <c r="AG75" i="14"/>
  <c r="AG76" i="14"/>
  <c r="AG77" i="14"/>
  <c r="AG78" i="14"/>
  <c r="AG79" i="14"/>
  <c r="AG80" i="14"/>
  <c r="AG81" i="14"/>
  <c r="AG82" i="14"/>
  <c r="AG83" i="14"/>
  <c r="AG84" i="14"/>
  <c r="AG85" i="14"/>
  <c r="AG86" i="14"/>
  <c r="AG87" i="14"/>
  <c r="AG88" i="14"/>
  <c r="AG89" i="14"/>
  <c r="AG90" i="14"/>
  <c r="AG91" i="14"/>
  <c r="AG92" i="14"/>
  <c r="AG93" i="14"/>
  <c r="AG94" i="14"/>
  <c r="AG95" i="14"/>
  <c r="AG96" i="14"/>
  <c r="AG97" i="14"/>
  <c r="AG98" i="14"/>
  <c r="AG99" i="14"/>
  <c r="AG100" i="14"/>
  <c r="AG101" i="14"/>
  <c r="AG102" i="14"/>
  <c r="AG103" i="14"/>
  <c r="AG104" i="14"/>
  <c r="AG105" i="14"/>
  <c r="AG106" i="14"/>
  <c r="AG107" i="14"/>
  <c r="AG108" i="14"/>
  <c r="AG109" i="14"/>
  <c r="AG110" i="14"/>
  <c r="AG111" i="14"/>
  <c r="AG112" i="14"/>
  <c r="AG113" i="14"/>
  <c r="AG114" i="14"/>
  <c r="AG115" i="14"/>
  <c r="AG116" i="14"/>
  <c r="AG117" i="14"/>
  <c r="AG118" i="14"/>
  <c r="AG119" i="14"/>
  <c r="AG120" i="14"/>
  <c r="AG121" i="14"/>
  <c r="AG122" i="14"/>
  <c r="AG123" i="14"/>
  <c r="AG124" i="14"/>
  <c r="AG125" i="14"/>
  <c r="AG126" i="14"/>
  <c r="AG127" i="14"/>
  <c r="AG128" i="14"/>
  <c r="AG129" i="14"/>
  <c r="AG130" i="14"/>
  <c r="AG131" i="14"/>
  <c r="AG132" i="14"/>
  <c r="AG133" i="14"/>
  <c r="AG134" i="14"/>
  <c r="AG135" i="14"/>
  <c r="AG136" i="14"/>
  <c r="AG137" i="14"/>
  <c r="AG138" i="14"/>
  <c r="AG139" i="14"/>
  <c r="AG140" i="14"/>
  <c r="AG141" i="14"/>
  <c r="AG142" i="14"/>
  <c r="AG143" i="14"/>
  <c r="AG144" i="14"/>
  <c r="AG145" i="14"/>
  <c r="AG146" i="14"/>
  <c r="AG147" i="14"/>
  <c r="AG148" i="14"/>
  <c r="AG149" i="14"/>
  <c r="AG150" i="14"/>
  <c r="AG151" i="14"/>
  <c r="AG152" i="14"/>
  <c r="AG153" i="14"/>
  <c r="AG154" i="14"/>
  <c r="AG155" i="14"/>
  <c r="AG156" i="14"/>
  <c r="AG157" i="14"/>
  <c r="AG158" i="14"/>
  <c r="AG159" i="14"/>
  <c r="AG160" i="14"/>
  <c r="AG161" i="14"/>
  <c r="AG162" i="14"/>
  <c r="AG163" i="14"/>
  <c r="AG164" i="14"/>
  <c r="AG165" i="14"/>
  <c r="AG166" i="14"/>
  <c r="AG167" i="14"/>
  <c r="AG168" i="14"/>
  <c r="AG169" i="14"/>
  <c r="AG170" i="14"/>
  <c r="AG171" i="14"/>
  <c r="AG172" i="14"/>
  <c r="AG173" i="14"/>
  <c r="AG174" i="14"/>
  <c r="AG175" i="14"/>
  <c r="AG176" i="14"/>
  <c r="AG177" i="14"/>
  <c r="AG178" i="14"/>
  <c r="AG179" i="14"/>
  <c r="AG180" i="14"/>
  <c r="AG181" i="14"/>
  <c r="AG182" i="14"/>
  <c r="AG183" i="14"/>
  <c r="AG184" i="14"/>
  <c r="AG185" i="14"/>
  <c r="AG186" i="14"/>
  <c r="AG187" i="14"/>
  <c r="AG188" i="14"/>
  <c r="AG189" i="14"/>
  <c r="AG190" i="14"/>
  <c r="AG191" i="14"/>
  <c r="AG192" i="14"/>
  <c r="AG193" i="14"/>
  <c r="AG194" i="14"/>
  <c r="AG195" i="14"/>
  <c r="AG196" i="14"/>
  <c r="AG197" i="14"/>
  <c r="AG198" i="14"/>
  <c r="AG199" i="14"/>
  <c r="AG200" i="14"/>
  <c r="AG201" i="14"/>
  <c r="AG202" i="14"/>
  <c r="AG203" i="14"/>
  <c r="AG204" i="14"/>
  <c r="AG205" i="14"/>
  <c r="AG206" i="14"/>
  <c r="AG207" i="14"/>
  <c r="AG208" i="14"/>
  <c r="AG209" i="14"/>
  <c r="AG210" i="14"/>
  <c r="AG211" i="14"/>
  <c r="AG212" i="14"/>
  <c r="AG213" i="14"/>
  <c r="AG214" i="14"/>
  <c r="AG215" i="14"/>
  <c r="AG216" i="14"/>
  <c r="AG217" i="14"/>
  <c r="AG218" i="14"/>
  <c r="AG219" i="14"/>
  <c r="AG220" i="14"/>
  <c r="AG221" i="14"/>
  <c r="AG222" i="14"/>
  <c r="AG223" i="14"/>
  <c r="AG224" i="14"/>
  <c r="AG225" i="14"/>
  <c r="AG226" i="14"/>
  <c r="AG227" i="14"/>
  <c r="AG228" i="14"/>
  <c r="AG229" i="14"/>
  <c r="AG230" i="14"/>
  <c r="AG231" i="14"/>
  <c r="AG232" i="14"/>
  <c r="AG233" i="14"/>
  <c r="AG234" i="14"/>
  <c r="AG235" i="14"/>
  <c r="AG236" i="14"/>
  <c r="AG237" i="14"/>
  <c r="AG238" i="14"/>
  <c r="AG239" i="14"/>
  <c r="AG240" i="14"/>
  <c r="AG241" i="14"/>
  <c r="AG242" i="14"/>
  <c r="AG243" i="14"/>
  <c r="AG244" i="14"/>
  <c r="AG245" i="14"/>
  <c r="AG246" i="14"/>
  <c r="AG247" i="14"/>
  <c r="AG248" i="14"/>
  <c r="AG249" i="14"/>
  <c r="AG250" i="14"/>
  <c r="AG251" i="14"/>
  <c r="AG252" i="14"/>
  <c r="AG253" i="14"/>
  <c r="AG254" i="14"/>
  <c r="AG255" i="14"/>
  <c r="AG256" i="14"/>
  <c r="AG257" i="14"/>
  <c r="AG258" i="14"/>
  <c r="AG259" i="14"/>
  <c r="AG260" i="14"/>
  <c r="AG261" i="14"/>
  <c r="AG262" i="14"/>
  <c r="AG263" i="14"/>
  <c r="AG264" i="14"/>
  <c r="AG265" i="14"/>
  <c r="AG266" i="14"/>
  <c r="AG267" i="14"/>
  <c r="AG268" i="14"/>
  <c r="AG269" i="14"/>
  <c r="AG270" i="14"/>
  <c r="AG271" i="14"/>
  <c r="AG272" i="14"/>
  <c r="AG273" i="14"/>
  <c r="AG274" i="14"/>
  <c r="AG275" i="14"/>
  <c r="AG276" i="14"/>
  <c r="AG277" i="14"/>
  <c r="AG278" i="14"/>
  <c r="AG279" i="14"/>
  <c r="AG280" i="14"/>
  <c r="AG281" i="14"/>
  <c r="AG282" i="14"/>
  <c r="AG283" i="14"/>
  <c r="AG284" i="14"/>
  <c r="AG285" i="14"/>
  <c r="AG286" i="14"/>
  <c r="AG287" i="14"/>
  <c r="AG288" i="14"/>
  <c r="AG289" i="14"/>
  <c r="AG290" i="14"/>
  <c r="AG291" i="14"/>
  <c r="AG292" i="14"/>
  <c r="AG293" i="14"/>
  <c r="AG294" i="14"/>
  <c r="AG295" i="14"/>
  <c r="AG296" i="14"/>
  <c r="AG297" i="14"/>
  <c r="AG298" i="14"/>
  <c r="AG299" i="14"/>
  <c r="AG300" i="14"/>
  <c r="AG301" i="14"/>
  <c r="AG302" i="14"/>
  <c r="AG303" i="14"/>
  <c r="AG304" i="14"/>
  <c r="AG305" i="14"/>
  <c r="AG306" i="14"/>
  <c r="AG307" i="14"/>
  <c r="AG308" i="14"/>
  <c r="AG309" i="14"/>
  <c r="AG310" i="14"/>
  <c r="AG311" i="14"/>
  <c r="AG312" i="14"/>
  <c r="AG313" i="14"/>
  <c r="AG314" i="14"/>
  <c r="AG315" i="14"/>
  <c r="AG316" i="14"/>
  <c r="AG317" i="14"/>
  <c r="AG318" i="14"/>
  <c r="AG319" i="14"/>
  <c r="AG320" i="14"/>
  <c r="AG321" i="14"/>
  <c r="AG322" i="14"/>
  <c r="AG323" i="14"/>
  <c r="AG324" i="14"/>
  <c r="AG325" i="14"/>
  <c r="AG326" i="14"/>
  <c r="AG327" i="14"/>
  <c r="AG328" i="14"/>
  <c r="AG329" i="14"/>
  <c r="AG330" i="14"/>
  <c r="AG331" i="14"/>
  <c r="AG332" i="14"/>
  <c r="AG333" i="14"/>
  <c r="AG334" i="14"/>
  <c r="AG335" i="14"/>
  <c r="AG336" i="14"/>
  <c r="AG337" i="14"/>
  <c r="AG338" i="14"/>
  <c r="AG339" i="14"/>
  <c r="AG340" i="14"/>
  <c r="AG341" i="14"/>
  <c r="AG342" i="14"/>
  <c r="AG343" i="14"/>
  <c r="AG344" i="14"/>
  <c r="AG345" i="14"/>
  <c r="AG346" i="14"/>
  <c r="AG347" i="14"/>
  <c r="AG348" i="14"/>
  <c r="AG349" i="14"/>
  <c r="AG350" i="14"/>
  <c r="AG351" i="14"/>
  <c r="AG352" i="14"/>
  <c r="AG353" i="14"/>
  <c r="AG354" i="14"/>
  <c r="AG355" i="14"/>
  <c r="AG356" i="14"/>
  <c r="AG357" i="14"/>
  <c r="AG358" i="14"/>
  <c r="AG359" i="14"/>
  <c r="AG360" i="14"/>
  <c r="AG361" i="14"/>
  <c r="AG362" i="14"/>
  <c r="AG363" i="14"/>
  <c r="AG364" i="14"/>
  <c r="AG365" i="14"/>
  <c r="AG366" i="14"/>
  <c r="AG367" i="14"/>
  <c r="AG368" i="14"/>
  <c r="AG369" i="14"/>
  <c r="AG370" i="14"/>
  <c r="AG371" i="14"/>
  <c r="AG372" i="14"/>
  <c r="AG373" i="14"/>
  <c r="AG374" i="14"/>
  <c r="AG375" i="14"/>
  <c r="AG376" i="14"/>
  <c r="AG377" i="14"/>
  <c r="AG378" i="14"/>
  <c r="AG379" i="14"/>
  <c r="AG380" i="14"/>
  <c r="AG381" i="14"/>
  <c r="AG382" i="14"/>
  <c r="AG383" i="14"/>
  <c r="AG384" i="14"/>
  <c r="AG385" i="14"/>
  <c r="AG386" i="14"/>
  <c r="AG387" i="14"/>
  <c r="AG388" i="14"/>
  <c r="AG389" i="14"/>
  <c r="AG390" i="14"/>
  <c r="AG391" i="14"/>
  <c r="AG392" i="14"/>
  <c r="AG393" i="14"/>
  <c r="AG394" i="14"/>
  <c r="AG395" i="14"/>
  <c r="AG396" i="14"/>
  <c r="AG397" i="14"/>
  <c r="AG398" i="14"/>
  <c r="AG399" i="14"/>
  <c r="AG400" i="14"/>
  <c r="AG401" i="14"/>
  <c r="AG402" i="14"/>
  <c r="AG403" i="14"/>
  <c r="AG404" i="14"/>
  <c r="AG405" i="14"/>
  <c r="AG406" i="14"/>
  <c r="AG407" i="14"/>
  <c r="AG408" i="14"/>
  <c r="AG409" i="14"/>
  <c r="AG410" i="14"/>
  <c r="AG411" i="14"/>
  <c r="AG412" i="14"/>
  <c r="AG413" i="14"/>
  <c r="AG414" i="14"/>
  <c r="AG415" i="14"/>
  <c r="AG416" i="14"/>
  <c r="AG417" i="14"/>
  <c r="AG418" i="14"/>
  <c r="AG419" i="14"/>
  <c r="AG420" i="14"/>
  <c r="AG421" i="14"/>
  <c r="AG422" i="14"/>
  <c r="AG423" i="14"/>
  <c r="AG424" i="14"/>
  <c r="AG425" i="14"/>
  <c r="AG426" i="14"/>
  <c r="AG427" i="14"/>
  <c r="AG428" i="14"/>
  <c r="AG429" i="14"/>
  <c r="AG430" i="14"/>
  <c r="AG431" i="14"/>
  <c r="AG432" i="14"/>
  <c r="AG433" i="14"/>
  <c r="AG434" i="14"/>
  <c r="AG435" i="14"/>
  <c r="AG436" i="14"/>
  <c r="AG437" i="14"/>
  <c r="AG438" i="14"/>
  <c r="AG439" i="14"/>
  <c r="AG440" i="14"/>
  <c r="AG441" i="14"/>
  <c r="AG442" i="14"/>
  <c r="AG443" i="14"/>
  <c r="AG444" i="14"/>
  <c r="AG445" i="14"/>
  <c r="AG446" i="14"/>
  <c r="AG447" i="14"/>
  <c r="AG448" i="14"/>
  <c r="AG449" i="14"/>
  <c r="AG450" i="14"/>
  <c r="AG451" i="14"/>
  <c r="AG452" i="14"/>
  <c r="AG453" i="14"/>
  <c r="AG454" i="14"/>
  <c r="AG455" i="14"/>
  <c r="AG456" i="14"/>
  <c r="AG457" i="14"/>
  <c r="AG458" i="14"/>
  <c r="AG459" i="14"/>
  <c r="AG460" i="14"/>
  <c r="AG461" i="14"/>
  <c r="AG462" i="14"/>
  <c r="AG463" i="14"/>
  <c r="AG464" i="14"/>
  <c r="AG465" i="14"/>
  <c r="AG466" i="14"/>
  <c r="AG467" i="14"/>
  <c r="AG468" i="14"/>
  <c r="AG469" i="14"/>
  <c r="AG470" i="14"/>
  <c r="AG471" i="14"/>
  <c r="AG472" i="14"/>
  <c r="AG473" i="14"/>
  <c r="AG474" i="14"/>
  <c r="AG475" i="14"/>
  <c r="AG476" i="14"/>
  <c r="AG477" i="14"/>
  <c r="AG478" i="14"/>
  <c r="AG479" i="14"/>
  <c r="AG480" i="14"/>
  <c r="AG481" i="14"/>
  <c r="AG482" i="14"/>
  <c r="AG483" i="14"/>
  <c r="AG484" i="14"/>
  <c r="AG485" i="14"/>
  <c r="AG486" i="14"/>
  <c r="AG487" i="14"/>
  <c r="AG488" i="14"/>
  <c r="AG489" i="14"/>
  <c r="AG490" i="14"/>
  <c r="AG491" i="14"/>
  <c r="AG492" i="14"/>
  <c r="AG493" i="14"/>
  <c r="AG494" i="14"/>
  <c r="AG495" i="14"/>
  <c r="AG496" i="14"/>
  <c r="AG497" i="14"/>
  <c r="AG498" i="14"/>
  <c r="AG499" i="14"/>
  <c r="AG500" i="14"/>
  <c r="AG501" i="14"/>
  <c r="AG502" i="14"/>
  <c r="AG503" i="14"/>
  <c r="AG504" i="14"/>
  <c r="AG505" i="14"/>
  <c r="AG506" i="14"/>
  <c r="AG507" i="14"/>
  <c r="AG508" i="14"/>
  <c r="AG509" i="14"/>
  <c r="AG510" i="14"/>
  <c r="AG511" i="14"/>
  <c r="AG512" i="14"/>
  <c r="AG513" i="14"/>
  <c r="AG514" i="14"/>
  <c r="AG515" i="14"/>
  <c r="AG516" i="14"/>
  <c r="AG517" i="14"/>
  <c r="AG518" i="14"/>
  <c r="AG519" i="14"/>
  <c r="AG520" i="14"/>
  <c r="AG521" i="14"/>
  <c r="AG522" i="14"/>
  <c r="AG523" i="14"/>
  <c r="AG524" i="14"/>
  <c r="AG525" i="14"/>
  <c r="AG526" i="14"/>
  <c r="AG527" i="14"/>
  <c r="AG528" i="14"/>
  <c r="AG529" i="14"/>
  <c r="AG530" i="14"/>
  <c r="AG531" i="14"/>
  <c r="AG532" i="14"/>
  <c r="AG533" i="14"/>
  <c r="AG534" i="14"/>
  <c r="AG535" i="14"/>
  <c r="AG536" i="14"/>
  <c r="AG537" i="14"/>
  <c r="AG538" i="14"/>
  <c r="AG539" i="14"/>
  <c r="AG540" i="14"/>
  <c r="AG541" i="14"/>
  <c r="AG542" i="14"/>
  <c r="AG543" i="14"/>
  <c r="AG544" i="14"/>
  <c r="AG545" i="14"/>
  <c r="AG546" i="14"/>
  <c r="AG547" i="14"/>
  <c r="AG548" i="14"/>
  <c r="AG549" i="14"/>
  <c r="AG550" i="14"/>
  <c r="AG551" i="14"/>
  <c r="AG552" i="14"/>
  <c r="AG553" i="14"/>
  <c r="AG554" i="14"/>
  <c r="AG555" i="14"/>
  <c r="AG556" i="14"/>
  <c r="AG557" i="14"/>
  <c r="AG558" i="14"/>
  <c r="AG559" i="14"/>
  <c r="AG560" i="14"/>
  <c r="AG561" i="14"/>
  <c r="AG562" i="14"/>
  <c r="AG563" i="14"/>
  <c r="AG564" i="14"/>
  <c r="AG565" i="14"/>
  <c r="AG566" i="14"/>
  <c r="AG567" i="14"/>
  <c r="AG568" i="14"/>
  <c r="AG569" i="14"/>
  <c r="AG570" i="14"/>
  <c r="AG571" i="14"/>
  <c r="AG572" i="14"/>
  <c r="AG573" i="14"/>
  <c r="AG574" i="14"/>
  <c r="AG575" i="14"/>
  <c r="AG576" i="14"/>
  <c r="AG577" i="14"/>
  <c r="AG578" i="14"/>
  <c r="AG579" i="14"/>
  <c r="AG580" i="14"/>
  <c r="AG581" i="14"/>
  <c r="AG582" i="14"/>
  <c r="AG583" i="14"/>
  <c r="AG584" i="14"/>
  <c r="AG585" i="14"/>
  <c r="AG586" i="14"/>
  <c r="AG587" i="14"/>
  <c r="AG588" i="14"/>
  <c r="AG589" i="14"/>
  <c r="AG590" i="14"/>
  <c r="AG591" i="14"/>
  <c r="AG592" i="14"/>
  <c r="AG593" i="14"/>
  <c r="AG594" i="14"/>
  <c r="AG595" i="14"/>
  <c r="AG596" i="14"/>
  <c r="AG597" i="14"/>
  <c r="AG598" i="14"/>
  <c r="AG599" i="14"/>
  <c r="AG600" i="14"/>
  <c r="AG601" i="14"/>
  <c r="AG602" i="14"/>
  <c r="AG603" i="14"/>
  <c r="AG604" i="14"/>
  <c r="AG605" i="14"/>
  <c r="AG606" i="14"/>
  <c r="AG607" i="14"/>
  <c r="AG608" i="14"/>
  <c r="AG609" i="14"/>
  <c r="AG610" i="14"/>
  <c r="AG611" i="14"/>
  <c r="AG612" i="14"/>
  <c r="AG613" i="14"/>
  <c r="AG614" i="14"/>
  <c r="AG615" i="14"/>
  <c r="AG616" i="14"/>
  <c r="AG617" i="14"/>
  <c r="AG618" i="14"/>
  <c r="AG619" i="14"/>
  <c r="AG620" i="14"/>
  <c r="AG621" i="14"/>
  <c r="AG622" i="14"/>
  <c r="AG623" i="14"/>
  <c r="AG624" i="14"/>
  <c r="AG625" i="14"/>
  <c r="AG626" i="14"/>
  <c r="AG627" i="14"/>
  <c r="AG628" i="14"/>
  <c r="AG629" i="14"/>
  <c r="AG630" i="14"/>
  <c r="AG631" i="14"/>
  <c r="AG632" i="14"/>
  <c r="AG633" i="14"/>
  <c r="AG634" i="14"/>
  <c r="AG635" i="14"/>
  <c r="AG636" i="14"/>
  <c r="AG637" i="14"/>
  <c r="AG638" i="14"/>
  <c r="AG639" i="14"/>
  <c r="AG640" i="14"/>
  <c r="AG641" i="14"/>
  <c r="AG642" i="14"/>
  <c r="AG643" i="14"/>
  <c r="AG644" i="14"/>
  <c r="AG645" i="14"/>
  <c r="AG646" i="14"/>
  <c r="AG647" i="14"/>
  <c r="AG648" i="14"/>
  <c r="AG649" i="14"/>
  <c r="AG650" i="14"/>
  <c r="AG651" i="14"/>
  <c r="AG652" i="14"/>
  <c r="AG653" i="14"/>
  <c r="AG654" i="14"/>
  <c r="AG655" i="14"/>
  <c r="AG656" i="14"/>
  <c r="AG657" i="14"/>
  <c r="AG658" i="14"/>
  <c r="AG659" i="14"/>
  <c r="AG660" i="14"/>
  <c r="AG661" i="14"/>
  <c r="AG662" i="14"/>
  <c r="AG663" i="14"/>
  <c r="AG664" i="14"/>
  <c r="AG665" i="14"/>
  <c r="AG666" i="14"/>
  <c r="AG667" i="14"/>
  <c r="AG668" i="14"/>
  <c r="AG669" i="14"/>
  <c r="AG670" i="14"/>
  <c r="AG671" i="14"/>
  <c r="AG672" i="14"/>
  <c r="AG673" i="14"/>
  <c r="AG674" i="14"/>
  <c r="AG675" i="14"/>
  <c r="AG676" i="14"/>
  <c r="AG677" i="14"/>
  <c r="AG678" i="14"/>
  <c r="AG679" i="14"/>
  <c r="AG680" i="14"/>
  <c r="AG681" i="14"/>
  <c r="AG682" i="14"/>
  <c r="AG683" i="14"/>
  <c r="AG684" i="14"/>
  <c r="AG685" i="14"/>
  <c r="AG686" i="14"/>
  <c r="AG687" i="14"/>
  <c r="AG688" i="14"/>
  <c r="AG689" i="14"/>
  <c r="AG690" i="14"/>
  <c r="AG691" i="14"/>
  <c r="AG692" i="14"/>
  <c r="AG693" i="14"/>
  <c r="AG694" i="14"/>
  <c r="AG695" i="14"/>
  <c r="AG696" i="14"/>
  <c r="AG697" i="14"/>
  <c r="AG698" i="14"/>
  <c r="AG699" i="14"/>
  <c r="AG700" i="14"/>
  <c r="AG701" i="14"/>
  <c r="AG702" i="14"/>
  <c r="AG703" i="14"/>
  <c r="AG704" i="14"/>
  <c r="AG705" i="14"/>
  <c r="AG706" i="14"/>
  <c r="AG707" i="14"/>
  <c r="AG708" i="14"/>
  <c r="AG709" i="14"/>
  <c r="AG710" i="14"/>
  <c r="AG711" i="14"/>
  <c r="AG712" i="14"/>
  <c r="AG713" i="14"/>
  <c r="AG714" i="14"/>
  <c r="AG715" i="14"/>
  <c r="AG716" i="14"/>
  <c r="AG717" i="14"/>
  <c r="AG718" i="14"/>
  <c r="AG719" i="14"/>
  <c r="AG720" i="14"/>
  <c r="AG721" i="14"/>
  <c r="AG722" i="14"/>
  <c r="AG723" i="14"/>
  <c r="AG724" i="14"/>
  <c r="AG725" i="14"/>
  <c r="AG726" i="14"/>
  <c r="AG727" i="14"/>
  <c r="AG728" i="14"/>
  <c r="AG729" i="14"/>
  <c r="AG730" i="14"/>
  <c r="AG731" i="14"/>
  <c r="AG732" i="14"/>
  <c r="AG733" i="14"/>
  <c r="AG734" i="14"/>
  <c r="AG735" i="14"/>
  <c r="AG736" i="14"/>
  <c r="AG737" i="14"/>
  <c r="AG738" i="14"/>
  <c r="AG739" i="14"/>
  <c r="AG740" i="14"/>
  <c r="AG741" i="14"/>
  <c r="AG742" i="14"/>
  <c r="AG743" i="14"/>
  <c r="AG744" i="14"/>
  <c r="AG745" i="14"/>
  <c r="AG746" i="14"/>
  <c r="AG747" i="14"/>
  <c r="AG748" i="14"/>
  <c r="AG749" i="14"/>
  <c r="AG750" i="14"/>
  <c r="AG751" i="14"/>
  <c r="AG752" i="14"/>
  <c r="AG753" i="14"/>
  <c r="AG754" i="14"/>
  <c r="AG755" i="14"/>
  <c r="AG756" i="14"/>
  <c r="AG757" i="14"/>
  <c r="AG758" i="14"/>
  <c r="AG759" i="14"/>
  <c r="AG760" i="14"/>
  <c r="AG761" i="14"/>
  <c r="AG762" i="14"/>
  <c r="AG763" i="14"/>
  <c r="AG764" i="14"/>
  <c r="AG765" i="14"/>
  <c r="AG766" i="14"/>
  <c r="AG767" i="14"/>
  <c r="AG768" i="14"/>
  <c r="AG769" i="14"/>
  <c r="AG770" i="14"/>
  <c r="AG771" i="14"/>
  <c r="AG772" i="14"/>
  <c r="AG773" i="14"/>
  <c r="AG774" i="14"/>
  <c r="AG775" i="14"/>
  <c r="AG776" i="14"/>
  <c r="AG777" i="14"/>
  <c r="AG778" i="14"/>
  <c r="AG779" i="14"/>
  <c r="AG780" i="14"/>
  <c r="AG781" i="14"/>
  <c r="AG782" i="14"/>
  <c r="AG783" i="14"/>
  <c r="AG784" i="14"/>
  <c r="AG785" i="14"/>
  <c r="AG786" i="14"/>
  <c r="AG787" i="14"/>
  <c r="AG788" i="14"/>
  <c r="AG789" i="14"/>
  <c r="AG790" i="14"/>
  <c r="AG791" i="14"/>
  <c r="AG792" i="14"/>
  <c r="AG793" i="14"/>
  <c r="AG794" i="14"/>
  <c r="AG795" i="14"/>
  <c r="AG796" i="14"/>
  <c r="AG797" i="14"/>
  <c r="AG798" i="14"/>
  <c r="AG799" i="14"/>
  <c r="AG800" i="14"/>
  <c r="AG801" i="14"/>
  <c r="AG802" i="14"/>
  <c r="AG803" i="14"/>
  <c r="AG804" i="14"/>
  <c r="AG805" i="14"/>
  <c r="AG806" i="14"/>
  <c r="AG807" i="14"/>
  <c r="AG808" i="14"/>
  <c r="AG809" i="14"/>
  <c r="AG810" i="14"/>
  <c r="AG811" i="14"/>
  <c r="AG812" i="14"/>
  <c r="AG813" i="14"/>
  <c r="AG814" i="14"/>
  <c r="AG815" i="14"/>
  <c r="AG816" i="14"/>
  <c r="AG817" i="14"/>
  <c r="AG818" i="14"/>
  <c r="AG819" i="14"/>
  <c r="AG820" i="14"/>
  <c r="AG821" i="14"/>
  <c r="AG822" i="14"/>
  <c r="AG823" i="14"/>
  <c r="AG824" i="14"/>
  <c r="AG825" i="14"/>
  <c r="AG826" i="14"/>
  <c r="AG827" i="14"/>
  <c r="AG828" i="14"/>
  <c r="AG829" i="14"/>
  <c r="AG830" i="14"/>
  <c r="AG831" i="14"/>
  <c r="AG832" i="14"/>
  <c r="AG833" i="14"/>
  <c r="AG834" i="14"/>
  <c r="AG835" i="14"/>
  <c r="AG836" i="14"/>
  <c r="AG837" i="14"/>
  <c r="AG838" i="14"/>
  <c r="AG839" i="14"/>
  <c r="AG840" i="14"/>
  <c r="AG841" i="14"/>
  <c r="AG842" i="14"/>
  <c r="AG843" i="14"/>
  <c r="AG844" i="14"/>
  <c r="AG845" i="14"/>
  <c r="AG846" i="14"/>
  <c r="AG847" i="14"/>
  <c r="AG848" i="14"/>
  <c r="AG849" i="14"/>
  <c r="AG850" i="14"/>
  <c r="AG851" i="14"/>
  <c r="AG852" i="14"/>
  <c r="AG853" i="14"/>
  <c r="AG854" i="14"/>
  <c r="AG855" i="14"/>
  <c r="AG856" i="14"/>
  <c r="AG857" i="14"/>
  <c r="AG858" i="14"/>
  <c r="AG859" i="14"/>
  <c r="AG860" i="14"/>
  <c r="AG861" i="14"/>
  <c r="AG862" i="14"/>
  <c r="AG863" i="14"/>
  <c r="AG864" i="14"/>
  <c r="AG865" i="14"/>
  <c r="AG866" i="14"/>
  <c r="AG867" i="14"/>
  <c r="AG868" i="14"/>
  <c r="AG869" i="14"/>
  <c r="AG870" i="14"/>
  <c r="AG871" i="14"/>
  <c r="AG872" i="14"/>
  <c r="AG873" i="14"/>
  <c r="AG874" i="14"/>
  <c r="AG875" i="14"/>
  <c r="AG876" i="14"/>
  <c r="AG877" i="14"/>
  <c r="AG878" i="14"/>
  <c r="AG879" i="14"/>
  <c r="AG880" i="14"/>
  <c r="AG881" i="14"/>
  <c r="AG882" i="14"/>
  <c r="AG883" i="14"/>
  <c r="AG884" i="14"/>
  <c r="AG885" i="14"/>
  <c r="AG886" i="14"/>
  <c r="AG887" i="14"/>
  <c r="AG888" i="14"/>
  <c r="AG889" i="14"/>
  <c r="AG890" i="14"/>
  <c r="AG891" i="14"/>
  <c r="AG892" i="14"/>
  <c r="AG893" i="14"/>
  <c r="AG894" i="14"/>
  <c r="AG895" i="14"/>
  <c r="AG896" i="14"/>
  <c r="AG897" i="14"/>
  <c r="AG898" i="14"/>
  <c r="AG899" i="14"/>
  <c r="AG900" i="14"/>
  <c r="AG901" i="14"/>
  <c r="AG902" i="14"/>
  <c r="AG903" i="14"/>
  <c r="AG904" i="14"/>
  <c r="AG905" i="14"/>
  <c r="AG906" i="14"/>
  <c r="AG907" i="14"/>
  <c r="AG908" i="14"/>
  <c r="AG909" i="14"/>
  <c r="AG910" i="14"/>
  <c r="AG911" i="14"/>
  <c r="AG912" i="14"/>
  <c r="AG913" i="14"/>
  <c r="AG914" i="14"/>
  <c r="AG915" i="14"/>
  <c r="AG916" i="14"/>
  <c r="AG917" i="14"/>
  <c r="AG918" i="14"/>
  <c r="AG919" i="14"/>
  <c r="AG920" i="14"/>
  <c r="AG921" i="14"/>
  <c r="AG922" i="14"/>
  <c r="AG923" i="14"/>
  <c r="AG924" i="14"/>
  <c r="AG925" i="14"/>
  <c r="AG926" i="14"/>
  <c r="AG927" i="14"/>
  <c r="AG928" i="14"/>
  <c r="AG929" i="14"/>
  <c r="AG930" i="14"/>
  <c r="AG931" i="14"/>
  <c r="AG932" i="14"/>
  <c r="AG933" i="14"/>
  <c r="AG934" i="14"/>
  <c r="AG935" i="14"/>
  <c r="AG936" i="14"/>
  <c r="AG937" i="14"/>
  <c r="AG938" i="14"/>
  <c r="AG939" i="14"/>
  <c r="AG940" i="14"/>
  <c r="AG941" i="14"/>
  <c r="AG942" i="14"/>
  <c r="AG943" i="14"/>
  <c r="AG944" i="14"/>
  <c r="AG945" i="14"/>
  <c r="AG946" i="14"/>
  <c r="AG947" i="14"/>
  <c r="AG948" i="14"/>
  <c r="AG949" i="14"/>
  <c r="AG950" i="14"/>
  <c r="AG951" i="14"/>
  <c r="AG952" i="14"/>
  <c r="AG953" i="14"/>
  <c r="AG954" i="14"/>
  <c r="AG955" i="14"/>
  <c r="AG956" i="14"/>
  <c r="AG957" i="14"/>
  <c r="AG958" i="14"/>
  <c r="AG959" i="14"/>
  <c r="AG960" i="14"/>
  <c r="AG961" i="14"/>
  <c r="AG962" i="14"/>
  <c r="AG963" i="14"/>
  <c r="AG964" i="14"/>
  <c r="AG965" i="14"/>
  <c r="AG966" i="14"/>
  <c r="AG967" i="14"/>
  <c r="AG968" i="14"/>
  <c r="AG969" i="14"/>
  <c r="AG970" i="14"/>
  <c r="AG971" i="14"/>
  <c r="AG972" i="14"/>
  <c r="AG973" i="14"/>
  <c r="AG974" i="14"/>
  <c r="AG975" i="14"/>
  <c r="AG976" i="14"/>
  <c r="AG977" i="14"/>
  <c r="AG978" i="14"/>
  <c r="AG979" i="14"/>
  <c r="AG980" i="14"/>
  <c r="AG981" i="14"/>
  <c r="AG982" i="14"/>
  <c r="AG983" i="14"/>
  <c r="AG984" i="14"/>
  <c r="AG985" i="14"/>
  <c r="AG986" i="14"/>
  <c r="AG987" i="14"/>
  <c r="AG988" i="14"/>
  <c r="AG989" i="14"/>
  <c r="AG990" i="14"/>
  <c r="AG991" i="14"/>
  <c r="AG992" i="14"/>
  <c r="AG993" i="14"/>
  <c r="AG994" i="14"/>
  <c r="AG995" i="14"/>
  <c r="AG996" i="14"/>
  <c r="AG997" i="14"/>
  <c r="AG998" i="14"/>
  <c r="AG999" i="14"/>
  <c r="AG1000" i="14"/>
  <c r="AG1001" i="14"/>
  <c r="AG1002" i="14"/>
  <c r="AG1003" i="14"/>
  <c r="AG1004" i="14"/>
  <c r="AG1005" i="14"/>
  <c r="AG1006" i="14"/>
  <c r="AG1007" i="14"/>
  <c r="AG1008" i="14"/>
  <c r="AG1009" i="14"/>
  <c r="AG1010" i="14"/>
  <c r="AG1011" i="14"/>
  <c r="AG1012" i="14"/>
  <c r="AG1013" i="14"/>
  <c r="AG1014" i="14"/>
  <c r="AG1015" i="14"/>
  <c r="AG1016" i="14"/>
  <c r="AG1017" i="14"/>
  <c r="AG1018" i="14"/>
  <c r="AG1019" i="14"/>
  <c r="AG1020" i="14"/>
  <c r="AG1021" i="14"/>
  <c r="Y88" i="2"/>
  <c r="Y89" i="2"/>
  <c r="Y90" i="2"/>
  <c r="Y91" i="2"/>
  <c r="Y92" i="2"/>
  <c r="Y93" i="2"/>
  <c r="Y94" i="2"/>
  <c r="Y95" i="2"/>
  <c r="Y96" i="2"/>
  <c r="Y97" i="2"/>
  <c r="Y98" i="2"/>
  <c r="Y99" i="2"/>
  <c r="Y100" i="2"/>
  <c r="Y101" i="2"/>
  <c r="Y102" i="2"/>
  <c r="Y103" i="2"/>
  <c r="Y82" i="2"/>
  <c r="Y83" i="2"/>
  <c r="Y84" i="2"/>
  <c r="Y85" i="2"/>
  <c r="Y86" i="2"/>
  <c r="AB582" i="14" l="1"/>
  <c r="AB646" i="14"/>
  <c r="AB710" i="14"/>
  <c r="AB774" i="14"/>
  <c r="AA774" i="14" s="1"/>
  <c r="AB838" i="14"/>
  <c r="AB902" i="14"/>
  <c r="AB966" i="14"/>
  <c r="AA966" i="14" s="1"/>
  <c r="AB816" i="14"/>
  <c r="AA816" i="14" s="1"/>
  <c r="AB413" i="14"/>
  <c r="AB765" i="14"/>
  <c r="AB39" i="14"/>
  <c r="AB103" i="14"/>
  <c r="AA103" i="14" s="1"/>
  <c r="AB167" i="14"/>
  <c r="AB231" i="14"/>
  <c r="AB295" i="14"/>
  <c r="AA295" i="14" s="1"/>
  <c r="AB359" i="14"/>
  <c r="AA359" i="14" s="1"/>
  <c r="AB423" i="14"/>
  <c r="AB487" i="14"/>
  <c r="AB551" i="14"/>
  <c r="AB615" i="14"/>
  <c r="AA615" i="14" s="1"/>
  <c r="AB679" i="14"/>
  <c r="AB743" i="14"/>
  <c r="AB807" i="14"/>
  <c r="AA807" i="14" s="1"/>
  <c r="AB871" i="14"/>
  <c r="AA871" i="14" s="1"/>
  <c r="AB935" i="14"/>
  <c r="AB999" i="14"/>
  <c r="AB736" i="14"/>
  <c r="AB400" i="14"/>
  <c r="AA400" i="14" s="1"/>
  <c r="AB936" i="14"/>
  <c r="AB113" i="14"/>
  <c r="AB561" i="14"/>
  <c r="AA561" i="14" s="1"/>
  <c r="AB945" i="14"/>
  <c r="AA945" i="14" s="1"/>
  <c r="AB90" i="14"/>
  <c r="AB346" i="14"/>
  <c r="AB666" i="14"/>
  <c r="AB986" i="14"/>
  <c r="AA986" i="14" s="1"/>
  <c r="AB179" i="14"/>
  <c r="AB563" i="14"/>
  <c r="AA563" i="14" s="1"/>
  <c r="AB883" i="14"/>
  <c r="AA883" i="14" s="1"/>
  <c r="AB36" i="14"/>
  <c r="AA36" i="14" s="1"/>
  <c r="AB356" i="14"/>
  <c r="AB676" i="14"/>
  <c r="AB932" i="14"/>
  <c r="AB949" i="14"/>
  <c r="AA949" i="14" s="1"/>
  <c r="AB390" i="14"/>
  <c r="AB216" i="14"/>
  <c r="AA216" i="14" s="1"/>
  <c r="AB536" i="14"/>
  <c r="AA536" i="14" s="1"/>
  <c r="AB1008" i="14"/>
  <c r="AA1008" i="14" s="1"/>
  <c r="AB249" i="14"/>
  <c r="AB697" i="14"/>
  <c r="AB953" i="14"/>
  <c r="AB162" i="14"/>
  <c r="AA162" i="14" s="1"/>
  <c r="AB738" i="14"/>
  <c r="AB108" i="14"/>
  <c r="AB556" i="14"/>
  <c r="AA556" i="14" s="1"/>
  <c r="AB1004" i="14"/>
  <c r="AA1004" i="14" s="1"/>
  <c r="AB206" i="14"/>
  <c r="AB590" i="14"/>
  <c r="AB974" i="14"/>
  <c r="AB175" i="14"/>
  <c r="AA175" i="14" s="1"/>
  <c r="AB495" i="14"/>
  <c r="AB687" i="14"/>
  <c r="AA687" i="14" s="1"/>
  <c r="AB943" i="14"/>
  <c r="AA943" i="14" s="1"/>
  <c r="AB32" i="14"/>
  <c r="AA32" i="14" s="1"/>
  <c r="AB96" i="14"/>
  <c r="AB160" i="14"/>
  <c r="AB224" i="14"/>
  <c r="AB288" i="14"/>
  <c r="AA288" i="14" s="1"/>
  <c r="AB352" i="14"/>
  <c r="AB416" i="14"/>
  <c r="AA416" i="14" s="1"/>
  <c r="AB480" i="14"/>
  <c r="AA480" i="14" s="1"/>
  <c r="AB544" i="14"/>
  <c r="AA544" i="14" s="1"/>
  <c r="AB608" i="14"/>
  <c r="AB696" i="14"/>
  <c r="AB856" i="14"/>
  <c r="AB952" i="14"/>
  <c r="AA952" i="14" s="1"/>
  <c r="AB1016" i="14"/>
  <c r="AB493" i="14"/>
  <c r="AA493" i="14" s="1"/>
  <c r="AB901" i="14"/>
  <c r="AA901" i="14" s="1"/>
  <c r="AB65" i="14"/>
  <c r="AA65" i="14" s="1"/>
  <c r="AB129" i="14"/>
  <c r="AB193" i="14"/>
  <c r="AB257" i="14"/>
  <c r="AB321" i="14"/>
  <c r="AA321" i="14" s="1"/>
  <c r="AB385" i="14"/>
  <c r="AB449" i="14"/>
  <c r="AA449" i="14" s="1"/>
  <c r="AB513" i="14"/>
  <c r="AA513" i="14" s="1"/>
  <c r="AB577" i="14"/>
  <c r="AA577" i="14" s="1"/>
  <c r="AB641" i="14"/>
  <c r="AB705" i="14"/>
  <c r="AB769" i="14"/>
  <c r="AB833" i="14"/>
  <c r="AA833" i="14" s="1"/>
  <c r="AB897" i="14"/>
  <c r="AB961" i="14"/>
  <c r="AB45" i="14"/>
  <c r="AA45" i="14" s="1"/>
  <c r="AB333" i="14"/>
  <c r="AA333" i="14" s="1"/>
  <c r="AB733" i="14"/>
  <c r="AB42" i="14"/>
  <c r="AB106" i="14"/>
  <c r="AB170" i="14"/>
  <c r="AA170" i="14" s="1"/>
  <c r="AB234" i="14"/>
  <c r="AB298" i="14"/>
  <c r="AB362" i="14"/>
  <c r="AA362" i="14" s="1"/>
  <c r="AB426" i="14"/>
  <c r="AA426" i="14" s="1"/>
  <c r="AB490" i="14"/>
  <c r="AB554" i="14"/>
  <c r="AB618" i="14"/>
  <c r="AB682" i="14"/>
  <c r="AA682" i="14" s="1"/>
  <c r="AB746" i="14"/>
  <c r="AB810" i="14"/>
  <c r="AA810" i="14" s="1"/>
  <c r="AB874" i="14"/>
  <c r="AA874" i="14" s="1"/>
  <c r="AB938" i="14"/>
  <c r="AA938" i="14" s="1"/>
  <c r="AB1002" i="14"/>
  <c r="AB181" i="14"/>
  <c r="AB541" i="14"/>
  <c r="AB925" i="14"/>
  <c r="AA925" i="14" s="1"/>
  <c r="AB67" i="14"/>
  <c r="AB131" i="14"/>
  <c r="AB195" i="14"/>
  <c r="AA195" i="14" s="1"/>
  <c r="AB259" i="14"/>
  <c r="AA259" i="14" s="1"/>
  <c r="AB323" i="14"/>
  <c r="AB387" i="14"/>
  <c r="AB451" i="14"/>
  <c r="AB515" i="14"/>
  <c r="AA515" i="14" s="1"/>
  <c r="AB579" i="14"/>
  <c r="AB643" i="14"/>
  <c r="AB707" i="14"/>
  <c r="AA707" i="14" s="1"/>
  <c r="AB771" i="14"/>
  <c r="AA771" i="14" s="1"/>
  <c r="AB835" i="14"/>
  <c r="AB899" i="14"/>
  <c r="AB963" i="14"/>
  <c r="AB77" i="14"/>
  <c r="AA77" i="14" s="1"/>
  <c r="AB405" i="14"/>
  <c r="AB797" i="14"/>
  <c r="AA797" i="14" s="1"/>
  <c r="AB52" i="14"/>
  <c r="AA52" i="14" s="1"/>
  <c r="AB116" i="14"/>
  <c r="AA116" i="14" s="1"/>
  <c r="AB180" i="14"/>
  <c r="AB244" i="14"/>
  <c r="AB308" i="14"/>
  <c r="AB372" i="14"/>
  <c r="AA372" i="14" s="1"/>
  <c r="AB436" i="14"/>
  <c r="AB500" i="14"/>
  <c r="AA500" i="14" s="1"/>
  <c r="AB564" i="14"/>
  <c r="AA564" i="14" s="1"/>
  <c r="AB628" i="14"/>
  <c r="AA628" i="14" s="1"/>
  <c r="AB692" i="14"/>
  <c r="AB756" i="14"/>
  <c r="AB820" i="14"/>
  <c r="AB884" i="14"/>
  <c r="AA884" i="14" s="1"/>
  <c r="AB948" i="14"/>
  <c r="AB1012" i="14"/>
  <c r="AA1012" i="14" s="1"/>
  <c r="AB253" i="14"/>
  <c r="AA253" i="14" s="1"/>
  <c r="AB645" i="14"/>
  <c r="AA645" i="14" s="1"/>
  <c r="AB909" i="14"/>
  <c r="AB86" i="14"/>
  <c r="AB150" i="14"/>
  <c r="AB214" i="14"/>
  <c r="AA214" i="14" s="1"/>
  <c r="AB278" i="14"/>
  <c r="AB342" i="14"/>
  <c r="AA342" i="14" s="1"/>
  <c r="AB406" i="14"/>
  <c r="AA406" i="14" s="1"/>
  <c r="AB470" i="14"/>
  <c r="AA470" i="14" s="1"/>
  <c r="AB534" i="14"/>
  <c r="AB598" i="14"/>
  <c r="AB662" i="14"/>
  <c r="AB726" i="14"/>
  <c r="AA726" i="14" s="1"/>
  <c r="AB790" i="14"/>
  <c r="AB854" i="14"/>
  <c r="AB918" i="14"/>
  <c r="AA918" i="14" s="1"/>
  <c r="AB982" i="14"/>
  <c r="AA982" i="14" s="1"/>
  <c r="AB864" i="14"/>
  <c r="AB517" i="14"/>
  <c r="AB869" i="14"/>
  <c r="AB55" i="14"/>
  <c r="AA55" i="14" s="1"/>
  <c r="AB119" i="14"/>
  <c r="AB183" i="14"/>
  <c r="AB247" i="14"/>
  <c r="AA247" i="14" s="1"/>
  <c r="AB311" i="14"/>
  <c r="AA311" i="14" s="1"/>
  <c r="AB375" i="14"/>
  <c r="AB439" i="14"/>
  <c r="AB503" i="14"/>
  <c r="AB567" i="14"/>
  <c r="AA567" i="14" s="1"/>
  <c r="AB631" i="14"/>
  <c r="AB695" i="14"/>
  <c r="AB759" i="14"/>
  <c r="AA759" i="14" s="1"/>
  <c r="AB823" i="14"/>
  <c r="AA823" i="14" s="1"/>
  <c r="AB887" i="14"/>
  <c r="AB951" i="14"/>
  <c r="AB1015" i="14"/>
  <c r="AB776" i="14"/>
  <c r="AA776" i="14" s="1"/>
  <c r="AB272" i="14"/>
  <c r="AB528" i="14"/>
  <c r="AB805" i="14"/>
  <c r="AA805" i="14" s="1"/>
  <c r="AB433" i="14"/>
  <c r="AA433" i="14" s="1"/>
  <c r="AB753" i="14"/>
  <c r="AB245" i="14"/>
  <c r="AB218" i="14"/>
  <c r="AB602" i="14"/>
  <c r="AA602" i="14" s="1"/>
  <c r="AB922" i="14"/>
  <c r="AB813" i="14"/>
  <c r="AA813" i="14" s="1"/>
  <c r="AB371" i="14"/>
  <c r="AA371" i="14" s="1"/>
  <c r="AB691" i="14"/>
  <c r="AA691" i="14" s="1"/>
  <c r="AB325" i="14"/>
  <c r="AB228" i="14"/>
  <c r="AB548" i="14"/>
  <c r="AB740" i="14"/>
  <c r="AA740" i="14" s="1"/>
  <c r="AB996" i="14"/>
  <c r="AB198" i="14"/>
  <c r="AA198" i="14" s="1"/>
  <c r="AB454" i="14"/>
  <c r="AA454" i="14" s="1"/>
  <c r="AB88" i="14"/>
  <c r="AA88" i="14" s="1"/>
  <c r="AB408" i="14"/>
  <c r="AB680" i="14"/>
  <c r="AB853" i="14"/>
  <c r="AB377" i="14"/>
  <c r="AA377" i="14" s="1"/>
  <c r="AB569" i="14"/>
  <c r="AB889" i="14"/>
  <c r="AA889" i="14" s="1"/>
  <c r="AB34" i="14"/>
  <c r="AA34" i="14" s="1"/>
  <c r="AB354" i="14"/>
  <c r="AA354" i="14" s="1"/>
  <c r="AB674" i="14"/>
  <c r="AB994" i="14"/>
  <c r="AB861" i="14"/>
  <c r="AB187" i="14"/>
  <c r="AA187" i="14" s="1"/>
  <c r="AB571" i="14"/>
  <c r="AB891" i="14"/>
  <c r="AB749" i="14"/>
  <c r="AA749" i="14" s="1"/>
  <c r="AB364" i="14"/>
  <c r="AA364" i="14" s="1"/>
  <c r="AB748" i="14"/>
  <c r="AB1005" i="14"/>
  <c r="AB398" i="14"/>
  <c r="AB846" i="14"/>
  <c r="AA846" i="14" s="1"/>
  <c r="AB47" i="14"/>
  <c r="AB431" i="14"/>
  <c r="AA431" i="14" s="1"/>
  <c r="AB879" i="14"/>
  <c r="AA879" i="14" s="1"/>
  <c r="AB40" i="14"/>
  <c r="AA40" i="14" s="1"/>
  <c r="AB104" i="14"/>
  <c r="AB168" i="14"/>
  <c r="AB232" i="14"/>
  <c r="AB296" i="14"/>
  <c r="AA296" i="14" s="1"/>
  <c r="AB360" i="14"/>
  <c r="AB424" i="14"/>
  <c r="AA424" i="14" s="1"/>
  <c r="AB488" i="14"/>
  <c r="AA488" i="14" s="1"/>
  <c r="AB552" i="14"/>
  <c r="AA552" i="14" s="1"/>
  <c r="AB616" i="14"/>
  <c r="AB712" i="14"/>
  <c r="AB880" i="14"/>
  <c r="AB960" i="14"/>
  <c r="AA960" i="14" s="1"/>
  <c r="AB125" i="14"/>
  <c r="AB549" i="14"/>
  <c r="AB957" i="14"/>
  <c r="AA957" i="14" s="1"/>
  <c r="AB73" i="14"/>
  <c r="AA73" i="14" s="1"/>
  <c r="AB137" i="14"/>
  <c r="AB201" i="14"/>
  <c r="AB265" i="14"/>
  <c r="AB329" i="14"/>
  <c r="AA329" i="14" s="1"/>
  <c r="AB393" i="14"/>
  <c r="AB457" i="14"/>
  <c r="AB521" i="14"/>
  <c r="AA521" i="14" s="1"/>
  <c r="AB585" i="14"/>
  <c r="AA585" i="14" s="1"/>
  <c r="AB649" i="14"/>
  <c r="AB713" i="14"/>
  <c r="AB777" i="14"/>
  <c r="AB841" i="14"/>
  <c r="AA841" i="14" s="1"/>
  <c r="AB905" i="14"/>
  <c r="AB969" i="14"/>
  <c r="AA969" i="14" s="1"/>
  <c r="AB69" i="14"/>
  <c r="AA69" i="14" s="1"/>
  <c r="AB381" i="14"/>
  <c r="AA381" i="14" s="1"/>
  <c r="AB781" i="14"/>
  <c r="AB50" i="14"/>
  <c r="AB114" i="14"/>
  <c r="AB178" i="14"/>
  <c r="AA178" i="14" s="1"/>
  <c r="AB242" i="14"/>
  <c r="AB306" i="14"/>
  <c r="AB370" i="14"/>
  <c r="AA370" i="14" s="1"/>
  <c r="AB434" i="14"/>
  <c r="AA434" i="14" s="1"/>
  <c r="AB498" i="14"/>
  <c r="AB562" i="14"/>
  <c r="AB626" i="14"/>
  <c r="AB690" i="14"/>
  <c r="AA690" i="14" s="1"/>
  <c r="AB754" i="14"/>
  <c r="AB818" i="14"/>
  <c r="AB882" i="14"/>
  <c r="AA882" i="14" s="1"/>
  <c r="AB946" i="14"/>
  <c r="AA946" i="14" s="1"/>
  <c r="AB1010" i="14"/>
  <c r="AB229" i="14"/>
  <c r="AB589" i="14"/>
  <c r="AB973" i="14"/>
  <c r="AA973" i="14" s="1"/>
  <c r="AB75" i="14"/>
  <c r="AB139" i="14"/>
  <c r="AA139" i="14" s="1"/>
  <c r="AB203" i="14"/>
  <c r="AA203" i="14" s="1"/>
  <c r="AB267" i="14"/>
  <c r="AA267" i="14" s="1"/>
  <c r="AB331" i="14"/>
  <c r="AB395" i="14"/>
  <c r="AB459" i="14"/>
  <c r="AB523" i="14"/>
  <c r="AA523" i="14" s="1"/>
  <c r="AB587" i="14"/>
  <c r="AB651" i="14"/>
  <c r="AB715" i="14"/>
  <c r="AA715" i="14" s="1"/>
  <c r="AB779" i="14"/>
  <c r="AA779" i="14" s="1"/>
  <c r="AB843" i="14"/>
  <c r="AB907" i="14"/>
  <c r="AB971" i="14"/>
  <c r="AB117" i="14"/>
  <c r="AA117" i="14" s="1"/>
  <c r="AB453" i="14"/>
  <c r="AB845" i="14"/>
  <c r="AA845" i="14" s="1"/>
  <c r="AB60" i="14"/>
  <c r="AA60" i="14" s="1"/>
  <c r="AB124" i="14"/>
  <c r="AA124" i="14" s="1"/>
  <c r="AB188" i="14"/>
  <c r="AB252" i="14"/>
  <c r="AB316" i="14"/>
  <c r="AA316" i="14" s="1"/>
  <c r="AB380" i="14"/>
  <c r="AA380" i="14" s="1"/>
  <c r="AB444" i="14"/>
  <c r="AB508" i="14"/>
  <c r="AA508" i="14" s="1"/>
  <c r="AB572" i="14"/>
  <c r="AA572" i="14" s="1"/>
  <c r="AB636" i="14"/>
  <c r="AA636" i="14" s="1"/>
  <c r="AB700" i="14"/>
  <c r="AB764" i="14"/>
  <c r="AB828" i="14"/>
  <c r="AB892" i="14"/>
  <c r="AA892" i="14" s="1"/>
  <c r="AB956" i="14"/>
  <c r="AB1020" i="14"/>
  <c r="AA1020" i="14" s="1"/>
  <c r="AB293" i="14"/>
  <c r="AA293" i="14" s="1"/>
  <c r="AB693" i="14"/>
  <c r="AA693" i="14" s="1"/>
  <c r="AB30" i="14"/>
  <c r="AB94" i="14"/>
  <c r="AB158" i="14"/>
  <c r="AB222" i="14"/>
  <c r="AA222" i="14" s="1"/>
  <c r="AB286" i="14"/>
  <c r="AB350" i="14"/>
  <c r="AA350" i="14" s="1"/>
  <c r="AB414" i="14"/>
  <c r="AA414" i="14" s="1"/>
  <c r="AB478" i="14"/>
  <c r="AA478" i="14" s="1"/>
  <c r="AB542" i="14"/>
  <c r="AB606" i="14"/>
  <c r="AB670" i="14"/>
  <c r="AB734" i="14"/>
  <c r="AA734" i="14" s="1"/>
  <c r="AB798" i="14"/>
  <c r="AB862" i="14"/>
  <c r="AA862" i="14" s="1"/>
  <c r="AB926" i="14"/>
  <c r="AA926" i="14" s="1"/>
  <c r="AB990" i="14"/>
  <c r="AA990" i="14" s="1"/>
  <c r="AB888" i="14"/>
  <c r="AB565" i="14"/>
  <c r="AB917" i="14"/>
  <c r="AB63" i="14"/>
  <c r="AA63" i="14" s="1"/>
  <c r="AB127" i="14"/>
  <c r="AB191" i="14"/>
  <c r="AA191" i="14" s="1"/>
  <c r="AB255" i="14"/>
  <c r="AA255" i="14" s="1"/>
  <c r="AB319" i="14"/>
  <c r="AA319" i="14" s="1"/>
  <c r="AB383" i="14"/>
  <c r="AB447" i="14"/>
  <c r="AB511" i="14"/>
  <c r="AB575" i="14"/>
  <c r="AA575" i="14" s="1"/>
  <c r="AB639" i="14"/>
  <c r="AB703" i="14"/>
  <c r="AB767" i="14"/>
  <c r="AA767" i="14" s="1"/>
  <c r="AB831" i="14"/>
  <c r="AA831" i="14" s="1"/>
  <c r="AB895" i="14"/>
  <c r="AB959" i="14"/>
  <c r="AB624" i="14"/>
  <c r="AB792" i="14"/>
  <c r="AA792" i="14" s="1"/>
  <c r="AB80" i="14"/>
  <c r="AB464" i="14"/>
  <c r="AA464" i="14" s="1"/>
  <c r="AB800" i="14"/>
  <c r="AA800" i="14" s="1"/>
  <c r="AB397" i="14"/>
  <c r="AA397" i="14" s="1"/>
  <c r="AB305" i="14"/>
  <c r="AB625" i="14"/>
  <c r="AB881" i="14"/>
  <c r="AB629" i="14"/>
  <c r="AA629" i="14" s="1"/>
  <c r="AB282" i="14"/>
  <c r="AB474" i="14"/>
  <c r="AA474" i="14" s="1"/>
  <c r="AB730" i="14"/>
  <c r="AA730" i="14" s="1"/>
  <c r="AB101" i="14"/>
  <c r="AA101" i="14" s="1"/>
  <c r="AB115" i="14"/>
  <c r="AB499" i="14"/>
  <c r="AB755" i="14"/>
  <c r="AB947" i="14"/>
  <c r="AA947" i="14" s="1"/>
  <c r="AB100" i="14"/>
  <c r="AB420" i="14"/>
  <c r="AA420" i="14" s="1"/>
  <c r="AB612" i="14"/>
  <c r="AA612" i="14" s="1"/>
  <c r="AB868" i="14"/>
  <c r="AA868" i="14" s="1"/>
  <c r="AB525" i="14"/>
  <c r="AB70" i="14"/>
  <c r="AB518" i="14"/>
  <c r="AB152" i="14"/>
  <c r="AA152" i="14" s="1"/>
  <c r="AB472" i="14"/>
  <c r="AB944" i="14"/>
  <c r="AA944" i="14" s="1"/>
  <c r="AB57" i="14"/>
  <c r="AA57" i="14" s="1"/>
  <c r="AB185" i="14"/>
  <c r="AA185" i="14" s="1"/>
  <c r="AB441" i="14"/>
  <c r="AB761" i="14"/>
  <c r="AB285" i="14"/>
  <c r="AB98" i="14"/>
  <c r="AA98" i="14" s="1"/>
  <c r="AB418" i="14"/>
  <c r="AB546" i="14"/>
  <c r="AA546" i="14" s="1"/>
  <c r="AB866" i="14"/>
  <c r="AA866" i="14" s="1"/>
  <c r="AB141" i="14"/>
  <c r="AA141" i="14" s="1"/>
  <c r="AB59" i="14"/>
  <c r="AB315" i="14"/>
  <c r="AB443" i="14"/>
  <c r="AB763" i="14"/>
  <c r="AA763" i="14" s="1"/>
  <c r="AB365" i="14"/>
  <c r="AB236" i="14"/>
  <c r="AA236" i="14" s="1"/>
  <c r="AB620" i="14"/>
  <c r="AA620" i="14" s="1"/>
  <c r="AB940" i="14"/>
  <c r="AA940" i="14" s="1"/>
  <c r="AB581" i="14"/>
  <c r="AB270" i="14"/>
  <c r="AB654" i="14"/>
  <c r="AB840" i="14"/>
  <c r="AA840" i="14" s="1"/>
  <c r="AB239" i="14"/>
  <c r="AB815" i="14"/>
  <c r="AB48" i="14"/>
  <c r="AA48" i="14" s="1"/>
  <c r="AB112" i="14"/>
  <c r="AA112" i="14" s="1"/>
  <c r="AB176" i="14"/>
  <c r="AB240" i="14"/>
  <c r="AB304" i="14"/>
  <c r="AB368" i="14"/>
  <c r="AA368" i="14" s="1"/>
  <c r="AB432" i="14"/>
  <c r="AB496" i="14"/>
  <c r="AB560" i="14"/>
  <c r="AA560" i="14" s="1"/>
  <c r="AB632" i="14"/>
  <c r="AA632" i="14" s="1"/>
  <c r="AB728" i="14"/>
  <c r="AB896" i="14"/>
  <c r="AB968" i="14"/>
  <c r="AB213" i="14"/>
  <c r="AA213" i="14" s="1"/>
  <c r="AB613" i="14"/>
  <c r="AB997" i="14"/>
  <c r="AA997" i="14" s="1"/>
  <c r="AB81" i="14"/>
  <c r="AA81" i="14" s="1"/>
  <c r="AB145" i="14"/>
  <c r="AA145" i="14" s="1"/>
  <c r="AB209" i="14"/>
  <c r="AB273" i="14"/>
  <c r="AB337" i="14"/>
  <c r="AA337" i="14" s="1"/>
  <c r="AB401" i="14"/>
  <c r="AA401" i="14" s="1"/>
  <c r="AB465" i="14"/>
  <c r="AB529" i="14"/>
  <c r="AB593" i="14"/>
  <c r="AA593" i="14" s="1"/>
  <c r="AB657" i="14"/>
  <c r="AA657" i="14" s="1"/>
  <c r="AB721" i="14"/>
  <c r="AA721" i="14" s="1"/>
  <c r="AB785" i="14"/>
  <c r="AB849" i="14"/>
  <c r="AB913" i="14"/>
  <c r="AA913" i="14" s="1"/>
  <c r="AB977" i="14"/>
  <c r="AB93" i="14"/>
  <c r="AA93" i="14" s="1"/>
  <c r="AB429" i="14"/>
  <c r="AA429" i="14" s="1"/>
  <c r="AB829" i="14"/>
  <c r="AA829" i="14" s="1"/>
  <c r="AB58" i="14"/>
  <c r="AB122" i="14"/>
  <c r="AB186" i="14"/>
  <c r="AB250" i="14"/>
  <c r="AA250" i="14" s="1"/>
  <c r="AB314" i="14"/>
  <c r="AB378" i="14"/>
  <c r="AB442" i="14"/>
  <c r="AA442" i="14" s="1"/>
  <c r="AB506" i="14"/>
  <c r="AA506" i="14" s="1"/>
  <c r="AB570" i="14"/>
  <c r="AB634" i="14"/>
  <c r="AB698" i="14"/>
  <c r="AB762" i="14"/>
  <c r="AA762" i="14" s="1"/>
  <c r="AB826" i="14"/>
  <c r="AB890" i="14"/>
  <c r="AB954" i="14"/>
  <c r="AA954" i="14" s="1"/>
  <c r="AB1018" i="14"/>
  <c r="AA1018" i="14" s="1"/>
  <c r="AB269" i="14"/>
  <c r="AB637" i="14"/>
  <c r="AB1021" i="14"/>
  <c r="AB83" i="14"/>
  <c r="AA83" i="14" s="1"/>
  <c r="AB147" i="14"/>
  <c r="AB211" i="14"/>
  <c r="AA211" i="14" s="1"/>
  <c r="AB275" i="14"/>
  <c r="AA275" i="14" s="1"/>
  <c r="AB339" i="14"/>
  <c r="AA339" i="14" s="1"/>
  <c r="AB403" i="14"/>
  <c r="AB467" i="14"/>
  <c r="AB531" i="14"/>
  <c r="AA531" i="14" s="1"/>
  <c r="AB595" i="14"/>
  <c r="AA595" i="14" s="1"/>
  <c r="AB659" i="14"/>
  <c r="AB723" i="14"/>
  <c r="AA723" i="14" s="1"/>
  <c r="AB787" i="14"/>
  <c r="AA787" i="14" s="1"/>
  <c r="AB851" i="14"/>
  <c r="AA851" i="14" s="1"/>
  <c r="AB915" i="14"/>
  <c r="AB979" i="14"/>
  <c r="AB157" i="14"/>
  <c r="AB501" i="14"/>
  <c r="AA501" i="14" s="1"/>
  <c r="AB885" i="14"/>
  <c r="AB68" i="14"/>
  <c r="AB132" i="14"/>
  <c r="AA132" i="14" s="1"/>
  <c r="AB196" i="14"/>
  <c r="AA196" i="14" s="1"/>
  <c r="AB260" i="14"/>
  <c r="AB324" i="14"/>
  <c r="AB388" i="14"/>
  <c r="AB452" i="14"/>
  <c r="AA452" i="14" s="1"/>
  <c r="AB516" i="14"/>
  <c r="AB580" i="14"/>
  <c r="AB644" i="14"/>
  <c r="AA644" i="14" s="1"/>
  <c r="AB708" i="14"/>
  <c r="AA708" i="14" s="1"/>
  <c r="AB772" i="14"/>
  <c r="AB836" i="14"/>
  <c r="AB900" i="14"/>
  <c r="AB964" i="14"/>
  <c r="AA964" i="14" s="1"/>
  <c r="AB53" i="14"/>
  <c r="AB341" i="14"/>
  <c r="AA341" i="14" s="1"/>
  <c r="AB741" i="14"/>
  <c r="AA741" i="14" s="1"/>
  <c r="AB38" i="14"/>
  <c r="AA38" i="14" s="1"/>
  <c r="AB102" i="14"/>
  <c r="AB166" i="14"/>
  <c r="AB230" i="14"/>
  <c r="AB294" i="14"/>
  <c r="AA294" i="14" s="1"/>
  <c r="AB358" i="14"/>
  <c r="AB422" i="14"/>
  <c r="AB486" i="14"/>
  <c r="AA486" i="14" s="1"/>
  <c r="AB550" i="14"/>
  <c r="AA550" i="14" s="1"/>
  <c r="AB614" i="14"/>
  <c r="AB678" i="14"/>
  <c r="AB742" i="14"/>
  <c r="AB806" i="14"/>
  <c r="AA806" i="14" s="1"/>
  <c r="AB870" i="14"/>
  <c r="AB934" i="14"/>
  <c r="AA934" i="14" s="1"/>
  <c r="AB998" i="14"/>
  <c r="AA998" i="14" s="1"/>
  <c r="AB904" i="14"/>
  <c r="AA904" i="14" s="1"/>
  <c r="AB597" i="14"/>
  <c r="AB965" i="14"/>
  <c r="AB71" i="14"/>
  <c r="AB135" i="14"/>
  <c r="AA135" i="14" s="1"/>
  <c r="AB199" i="14"/>
  <c r="AB263" i="14"/>
  <c r="AA263" i="14" s="1"/>
  <c r="AB327" i="14"/>
  <c r="AA327" i="14" s="1"/>
  <c r="AB391" i="14"/>
  <c r="AA391" i="14" s="1"/>
  <c r="AB455" i="14"/>
  <c r="AB519" i="14"/>
  <c r="AB583" i="14"/>
  <c r="AB647" i="14"/>
  <c r="AA647" i="14" s="1"/>
  <c r="AB711" i="14"/>
  <c r="AB775" i="14"/>
  <c r="AB839" i="14"/>
  <c r="AA839" i="14" s="1"/>
  <c r="AB903" i="14"/>
  <c r="AA903" i="14" s="1"/>
  <c r="AB967" i="14"/>
  <c r="AB672" i="14"/>
  <c r="AB808" i="14"/>
  <c r="AB336" i="14"/>
  <c r="AA336" i="14" s="1"/>
  <c r="AB1000" i="14"/>
  <c r="AB177" i="14"/>
  <c r="AB497" i="14"/>
  <c r="AA497" i="14" s="1"/>
  <c r="AB817" i="14"/>
  <c r="AA817" i="14" s="1"/>
  <c r="AB26" i="14"/>
  <c r="AB410" i="14"/>
  <c r="AB794" i="14"/>
  <c r="AB51" i="14"/>
  <c r="AA51" i="14" s="1"/>
  <c r="AB435" i="14"/>
  <c r="AB819" i="14"/>
  <c r="AA819" i="14" s="1"/>
  <c r="AB701" i="14"/>
  <c r="AA701" i="14" s="1"/>
  <c r="AB292" i="14"/>
  <c r="AA292" i="14" s="1"/>
  <c r="AB262" i="14"/>
  <c r="AB280" i="14"/>
  <c r="AB824" i="14"/>
  <c r="AB121" i="14"/>
  <c r="AA121" i="14" s="1"/>
  <c r="AB505" i="14"/>
  <c r="AB1017" i="14"/>
  <c r="AA1017" i="14" s="1"/>
  <c r="AB226" i="14"/>
  <c r="AA226" i="14" s="1"/>
  <c r="AB482" i="14"/>
  <c r="AA482" i="14" s="1"/>
  <c r="AB802" i="14"/>
  <c r="AB123" i="14"/>
  <c r="AB379" i="14"/>
  <c r="AB699" i="14"/>
  <c r="AA699" i="14" s="1"/>
  <c r="AB37" i="14"/>
  <c r="AB300" i="14"/>
  <c r="AA300" i="14" s="1"/>
  <c r="AB684" i="14"/>
  <c r="AA684" i="14" s="1"/>
  <c r="AB221" i="14"/>
  <c r="AA221" i="14" s="1"/>
  <c r="AB334" i="14"/>
  <c r="AB718" i="14"/>
  <c r="AB469" i="14"/>
  <c r="AB303" i="14"/>
  <c r="AA303" i="14" s="1"/>
  <c r="AB752" i="14"/>
  <c r="AB56" i="14"/>
  <c r="AA56" i="14" s="1"/>
  <c r="AB120" i="14"/>
  <c r="AA120" i="14" s="1"/>
  <c r="AB184" i="14"/>
  <c r="AA184" i="14" s="1"/>
  <c r="AB248" i="14"/>
  <c r="AB312" i="14"/>
  <c r="AB376" i="14"/>
  <c r="AB440" i="14"/>
  <c r="AA440" i="14" s="1"/>
  <c r="AB504" i="14"/>
  <c r="AB568" i="14"/>
  <c r="AA568" i="14" s="1"/>
  <c r="AB640" i="14"/>
  <c r="AA640" i="14" s="1"/>
  <c r="AB744" i="14"/>
  <c r="AA744" i="14" s="1"/>
  <c r="AB912" i="14"/>
  <c r="AB976" i="14"/>
  <c r="AB261" i="14"/>
  <c r="AB661" i="14"/>
  <c r="AA661" i="14" s="1"/>
  <c r="AB25" i="14"/>
  <c r="AB89" i="14"/>
  <c r="AA89" i="14" s="1"/>
  <c r="AB153" i="14"/>
  <c r="AA153" i="14" s="1"/>
  <c r="AB217" i="14"/>
  <c r="AA217" i="14" s="1"/>
  <c r="AB281" i="14"/>
  <c r="AB345" i="14"/>
  <c r="AB409" i="14"/>
  <c r="AB473" i="14"/>
  <c r="AA473" i="14" s="1"/>
  <c r="AB537" i="14"/>
  <c r="AB601" i="14"/>
  <c r="AB665" i="14"/>
  <c r="AA665" i="14" s="1"/>
  <c r="AB729" i="14"/>
  <c r="AA729" i="14" s="1"/>
  <c r="AB793" i="14"/>
  <c r="AB857" i="14"/>
  <c r="AB921" i="14"/>
  <c r="AB985" i="14"/>
  <c r="AA985" i="14" s="1"/>
  <c r="AB133" i="14"/>
  <c r="AB477" i="14"/>
  <c r="AA477" i="14" s="1"/>
  <c r="AB877" i="14"/>
  <c r="AA877" i="14" s="1"/>
  <c r="AB66" i="14"/>
  <c r="AA66" i="14" s="1"/>
  <c r="AB130" i="14"/>
  <c r="AB194" i="14"/>
  <c r="AB258" i="14"/>
  <c r="AB322" i="14"/>
  <c r="AA322" i="14" s="1"/>
  <c r="AB386" i="14"/>
  <c r="AB450" i="14"/>
  <c r="AA450" i="14" s="1"/>
  <c r="AB514" i="14"/>
  <c r="AA514" i="14" s="1"/>
  <c r="AB578" i="14"/>
  <c r="AA578" i="14" s="1"/>
  <c r="AB642" i="14"/>
  <c r="AB706" i="14"/>
  <c r="AB770" i="14"/>
  <c r="AA770" i="14" s="1"/>
  <c r="AB834" i="14"/>
  <c r="AA834" i="14" s="1"/>
  <c r="AB898" i="14"/>
  <c r="AB962" i="14"/>
  <c r="AA962" i="14" s="1"/>
  <c r="AB1019" i="14"/>
  <c r="AA1019" i="14" s="1"/>
  <c r="AB317" i="14"/>
  <c r="AA317" i="14" s="1"/>
  <c r="AB677" i="14"/>
  <c r="AA677" i="14" s="1"/>
  <c r="AB27" i="14"/>
  <c r="AB91" i="14"/>
  <c r="AA91" i="14" s="1"/>
  <c r="AB155" i="14"/>
  <c r="AA155" i="14" s="1"/>
  <c r="AB219" i="14"/>
  <c r="AB283" i="14"/>
  <c r="AA283" i="14" s="1"/>
  <c r="AB347" i="14"/>
  <c r="AA347" i="14" s="1"/>
  <c r="AB411" i="14"/>
  <c r="AA411" i="14" s="1"/>
  <c r="AB475" i="14"/>
  <c r="AB539" i="14"/>
  <c r="AB603" i="14"/>
  <c r="AB667" i="14"/>
  <c r="AA667" i="14" s="1"/>
  <c r="AB731" i="14"/>
  <c r="AB795" i="14"/>
  <c r="AA795" i="14" s="1"/>
  <c r="AB859" i="14"/>
  <c r="AA859" i="14" s="1"/>
  <c r="AB923" i="14"/>
  <c r="AA923" i="14" s="1"/>
  <c r="AB987" i="14"/>
  <c r="AB197" i="14"/>
  <c r="AA197" i="14" s="1"/>
  <c r="AB557" i="14"/>
  <c r="AB941" i="14"/>
  <c r="AA941" i="14" s="1"/>
  <c r="AB76" i="14"/>
  <c r="AB140" i="14"/>
  <c r="AA140" i="14" s="1"/>
  <c r="AB204" i="14"/>
  <c r="AA204" i="14" s="1"/>
  <c r="AB268" i="14"/>
  <c r="AA268" i="14" s="1"/>
  <c r="AB332" i="14"/>
  <c r="AB396" i="14"/>
  <c r="AB460" i="14"/>
  <c r="AA460" i="14" s="1"/>
  <c r="AB524" i="14"/>
  <c r="AA524" i="14" s="1"/>
  <c r="AB588" i="14"/>
  <c r="AA588" i="14" s="1"/>
  <c r="AB652" i="14"/>
  <c r="AA652" i="14" s="1"/>
  <c r="AB716" i="14"/>
  <c r="AA716" i="14" s="1"/>
  <c r="AB780" i="14"/>
  <c r="AA780" i="14" s="1"/>
  <c r="AB844" i="14"/>
  <c r="AB908" i="14"/>
  <c r="AB972" i="14"/>
  <c r="AB85" i="14"/>
  <c r="AA85" i="14" s="1"/>
  <c r="AB389" i="14"/>
  <c r="AB789" i="14"/>
  <c r="AA789" i="14" s="1"/>
  <c r="AB46" i="14"/>
  <c r="AA46" i="14" s="1"/>
  <c r="AB110" i="14"/>
  <c r="AA110" i="14" s="1"/>
  <c r="AB174" i="14"/>
  <c r="AB238" i="14"/>
  <c r="AB302" i="14"/>
  <c r="AB366" i="14"/>
  <c r="AA366" i="14" s="1"/>
  <c r="AB430" i="14"/>
  <c r="AB494" i="14"/>
  <c r="AA494" i="14" s="1"/>
  <c r="AB558" i="14"/>
  <c r="AA558" i="14" s="1"/>
  <c r="AB622" i="14"/>
  <c r="AA622" i="14" s="1"/>
  <c r="AB686" i="14"/>
  <c r="AB750" i="14"/>
  <c r="AB814" i="14"/>
  <c r="AA814" i="14" s="1"/>
  <c r="AB878" i="14"/>
  <c r="AA878" i="14" s="1"/>
  <c r="AB942" i="14"/>
  <c r="AB1006" i="14"/>
  <c r="AA1006" i="14" s="1"/>
  <c r="AB165" i="14"/>
  <c r="AA165" i="14" s="1"/>
  <c r="AB621" i="14"/>
  <c r="AA621" i="14" s="1"/>
  <c r="AB1013" i="14"/>
  <c r="AB79" i="14"/>
  <c r="AA79" i="14" s="1"/>
  <c r="AB143" i="14"/>
  <c r="AB207" i="14"/>
  <c r="AA207" i="14" s="1"/>
  <c r="AB271" i="14"/>
  <c r="AB335" i="14"/>
  <c r="AA335" i="14" s="1"/>
  <c r="AB399" i="14"/>
  <c r="AA399" i="14" s="1"/>
  <c r="AB463" i="14"/>
  <c r="AA463" i="14" s="1"/>
  <c r="AB527" i="14"/>
  <c r="AA527" i="14" s="1"/>
  <c r="AB591" i="14"/>
  <c r="AB655" i="14"/>
  <c r="AA655" i="14" s="1"/>
  <c r="AB719" i="14"/>
  <c r="AA719" i="14" s="1"/>
  <c r="AB783" i="14"/>
  <c r="AA783" i="14" s="1"/>
  <c r="AB847" i="14"/>
  <c r="AA847" i="14" s="1"/>
  <c r="AB911" i="14"/>
  <c r="AA911" i="14" s="1"/>
  <c r="AB975" i="14"/>
  <c r="AA975" i="14" s="1"/>
  <c r="AB688" i="14"/>
  <c r="AB832" i="14"/>
  <c r="AB144" i="14"/>
  <c r="AB592" i="14"/>
  <c r="AA592" i="14" s="1"/>
  <c r="AB241" i="14"/>
  <c r="AA241" i="14" s="1"/>
  <c r="AB243" i="14"/>
  <c r="AA243" i="14" s="1"/>
  <c r="AB635" i="14"/>
  <c r="AA635" i="14" s="1"/>
  <c r="AB955" i="14"/>
  <c r="AA955" i="14" s="1"/>
  <c r="AB172" i="14"/>
  <c r="AA172" i="14" s="1"/>
  <c r="AB492" i="14"/>
  <c r="AA492" i="14" s="1"/>
  <c r="AB876" i="14"/>
  <c r="AA876" i="14" s="1"/>
  <c r="AB142" i="14"/>
  <c r="AA142" i="14" s="1"/>
  <c r="AB526" i="14"/>
  <c r="AA526" i="14" s="1"/>
  <c r="AB910" i="14"/>
  <c r="AA910" i="14" s="1"/>
  <c r="AB111" i="14"/>
  <c r="AA111" i="14" s="1"/>
  <c r="AB559" i="14"/>
  <c r="AA559" i="14" s="1"/>
  <c r="AB623" i="14"/>
  <c r="AB1007" i="14"/>
  <c r="AB64" i="14"/>
  <c r="AA64" i="14" s="1"/>
  <c r="AB128" i="14"/>
  <c r="AA128" i="14" s="1"/>
  <c r="AB192" i="14"/>
  <c r="AA192" i="14" s="1"/>
  <c r="AB256" i="14"/>
  <c r="AA256" i="14" s="1"/>
  <c r="AB320" i="14"/>
  <c r="AA320" i="14" s="1"/>
  <c r="AB384" i="14"/>
  <c r="AA384" i="14" s="1"/>
  <c r="AB448" i="14"/>
  <c r="AA448" i="14" s="1"/>
  <c r="AB512" i="14"/>
  <c r="AB576" i="14"/>
  <c r="AA576" i="14" s="1"/>
  <c r="AB648" i="14"/>
  <c r="AA648" i="14" s="1"/>
  <c r="AB768" i="14"/>
  <c r="AA768" i="14" s="1"/>
  <c r="AB920" i="14"/>
  <c r="AA920" i="14" s="1"/>
  <c r="AB984" i="14"/>
  <c r="AA984" i="14" s="1"/>
  <c r="AB309" i="14"/>
  <c r="AA309" i="14" s="1"/>
  <c r="AB709" i="14"/>
  <c r="AA709" i="14" s="1"/>
  <c r="AB33" i="14"/>
  <c r="AB97" i="14"/>
  <c r="AA97" i="14" s="1"/>
  <c r="AB161" i="14"/>
  <c r="AA161" i="14" s="1"/>
  <c r="AB225" i="14"/>
  <c r="AB289" i="14"/>
  <c r="AA289" i="14" s="1"/>
  <c r="AB353" i="14"/>
  <c r="AA353" i="14" s="1"/>
  <c r="AB417" i="14"/>
  <c r="AA417" i="14" s="1"/>
  <c r="AB481" i="14"/>
  <c r="AA481" i="14" s="1"/>
  <c r="AB545" i="14"/>
  <c r="AB609" i="14"/>
  <c r="AB673" i="14"/>
  <c r="AA673" i="14" s="1"/>
  <c r="AB737" i="14"/>
  <c r="AB801" i="14"/>
  <c r="AA801" i="14" s="1"/>
  <c r="AB865" i="14"/>
  <c r="AA865" i="14" s="1"/>
  <c r="AB929" i="14"/>
  <c r="AA929" i="14" s="1"/>
  <c r="AB993" i="14"/>
  <c r="AA993" i="14" s="1"/>
  <c r="AB173" i="14"/>
  <c r="AB533" i="14"/>
  <c r="AA533" i="14" s="1"/>
  <c r="AB933" i="14"/>
  <c r="AA933" i="14" s="1"/>
  <c r="AB74" i="14"/>
  <c r="AA74" i="14" s="1"/>
  <c r="AB138" i="14"/>
  <c r="AA138" i="14" s="1"/>
  <c r="AB202" i="14"/>
  <c r="AA202" i="14" s="1"/>
  <c r="AB266" i="14"/>
  <c r="AA266" i="14" s="1"/>
  <c r="AB330" i="14"/>
  <c r="AA330" i="14" s="1"/>
  <c r="AB394" i="14"/>
  <c r="AB458" i="14"/>
  <c r="AB522" i="14"/>
  <c r="AA522" i="14" s="1"/>
  <c r="AB586" i="14"/>
  <c r="AB650" i="14"/>
  <c r="AA650" i="14" s="1"/>
  <c r="AB714" i="14"/>
  <c r="AA714" i="14" s="1"/>
  <c r="AB778" i="14"/>
  <c r="AA778" i="14" s="1"/>
  <c r="AB842" i="14"/>
  <c r="AA842" i="14" s="1"/>
  <c r="AB906" i="14"/>
  <c r="AA906" i="14" s="1"/>
  <c r="AB970" i="14"/>
  <c r="AA970" i="14" s="1"/>
  <c r="AB29" i="14"/>
  <c r="AA29" i="14" s="1"/>
  <c r="AB373" i="14"/>
  <c r="AA373" i="14" s="1"/>
  <c r="AB725" i="14"/>
  <c r="AA725" i="14" s="1"/>
  <c r="AB35" i="14"/>
  <c r="AA35" i="14" s="1"/>
  <c r="AB99" i="14"/>
  <c r="AA99" i="14" s="1"/>
  <c r="AB163" i="14"/>
  <c r="AB227" i="14"/>
  <c r="AB291" i="14"/>
  <c r="AB355" i="14"/>
  <c r="AA355" i="14" s="1"/>
  <c r="AB419" i="14"/>
  <c r="AA419" i="14" s="1"/>
  <c r="AB483" i="14"/>
  <c r="AA483" i="14" s="1"/>
  <c r="AB547" i="14"/>
  <c r="AA547" i="14" s="1"/>
  <c r="AB611" i="14"/>
  <c r="AA611" i="14" s="1"/>
  <c r="AB675" i="14"/>
  <c r="AB739" i="14"/>
  <c r="AB803" i="14"/>
  <c r="AA803" i="14" s="1"/>
  <c r="AB867" i="14"/>
  <c r="AA867" i="14" s="1"/>
  <c r="AB931" i="14"/>
  <c r="AB995" i="14"/>
  <c r="AB237" i="14"/>
  <c r="AA237" i="14" s="1"/>
  <c r="AB605" i="14"/>
  <c r="AA605" i="14" s="1"/>
  <c r="AB989" i="14"/>
  <c r="AB84" i="14"/>
  <c r="AA84" i="14" s="1"/>
  <c r="AB148" i="14"/>
  <c r="AA148" i="14" s="1"/>
  <c r="AB212" i="14"/>
  <c r="AA212" i="14" s="1"/>
  <c r="AB276" i="14"/>
  <c r="AA276" i="14" s="1"/>
  <c r="AB340" i="14"/>
  <c r="AB404" i="14"/>
  <c r="AA404" i="14" s="1"/>
  <c r="AB468" i="14"/>
  <c r="AA468" i="14" s="1"/>
  <c r="AB532" i="14"/>
  <c r="AA532" i="14" s="1"/>
  <c r="AB596" i="14"/>
  <c r="AA596" i="14" s="1"/>
  <c r="AB660" i="14"/>
  <c r="AA660" i="14" s="1"/>
  <c r="AB724" i="14"/>
  <c r="AA724" i="14" s="1"/>
  <c r="AB788" i="14"/>
  <c r="AA788" i="14" s="1"/>
  <c r="AB852" i="14"/>
  <c r="AA852" i="14" s="1"/>
  <c r="AB916" i="14"/>
  <c r="AA916" i="14" s="1"/>
  <c r="AB980" i="14"/>
  <c r="AA980" i="14" s="1"/>
  <c r="AB109" i="14"/>
  <c r="AA109" i="14" s="1"/>
  <c r="AB437" i="14"/>
  <c r="AB837" i="14"/>
  <c r="AB54" i="14"/>
  <c r="AA54" i="14" s="1"/>
  <c r="AB118" i="14"/>
  <c r="AA118" i="14" s="1"/>
  <c r="AB182" i="14"/>
  <c r="AA182" i="14" s="1"/>
  <c r="AB246" i="14"/>
  <c r="AA246" i="14" s="1"/>
  <c r="AB310" i="14"/>
  <c r="AA310" i="14" s="1"/>
  <c r="AB374" i="14"/>
  <c r="AA374" i="14" s="1"/>
  <c r="AB438" i="14"/>
  <c r="AA438" i="14" s="1"/>
  <c r="AB502" i="14"/>
  <c r="AA502" i="14" s="1"/>
  <c r="AB566" i="14"/>
  <c r="AA566" i="14" s="1"/>
  <c r="AB630" i="14"/>
  <c r="AA630" i="14" s="1"/>
  <c r="AB694" i="14"/>
  <c r="AA694" i="14" s="1"/>
  <c r="AB758" i="14"/>
  <c r="AA758" i="14" s="1"/>
  <c r="AB822" i="14"/>
  <c r="AA822" i="14" s="1"/>
  <c r="AB886" i="14"/>
  <c r="AA886" i="14" s="1"/>
  <c r="AB950" i="14"/>
  <c r="AA950" i="14" s="1"/>
  <c r="AB1014" i="14"/>
  <c r="AA1014" i="14" s="1"/>
  <c r="AB301" i="14"/>
  <c r="AA301" i="14" s="1"/>
  <c r="AB669" i="14"/>
  <c r="AA669" i="14" s="1"/>
  <c r="AB87" i="14"/>
  <c r="AA87" i="14" s="1"/>
  <c r="AB151" i="14"/>
  <c r="AA151" i="14" s="1"/>
  <c r="AB215" i="14"/>
  <c r="AA215" i="14" s="1"/>
  <c r="AB279" i="14"/>
  <c r="AA279" i="14" s="1"/>
  <c r="AB343" i="14"/>
  <c r="AA343" i="14" s="1"/>
  <c r="AB407" i="14"/>
  <c r="AA407" i="14" s="1"/>
  <c r="AB471" i="14"/>
  <c r="AA471" i="14" s="1"/>
  <c r="AB535" i="14"/>
  <c r="AA535" i="14" s="1"/>
  <c r="AB599" i="14"/>
  <c r="AA599" i="14" s="1"/>
  <c r="AB663" i="14"/>
  <c r="AA663" i="14" s="1"/>
  <c r="AB727" i="14"/>
  <c r="AA727" i="14" s="1"/>
  <c r="AB791" i="14"/>
  <c r="AA791" i="14" s="1"/>
  <c r="AB855" i="14"/>
  <c r="AA855" i="14" s="1"/>
  <c r="AB919" i="14"/>
  <c r="AA919" i="14" s="1"/>
  <c r="AB983" i="14"/>
  <c r="AA983" i="14" s="1"/>
  <c r="AB704" i="14"/>
  <c r="AA704" i="14" s="1"/>
  <c r="AB848" i="14"/>
  <c r="AA848" i="14" s="1"/>
  <c r="AB208" i="14"/>
  <c r="AA208" i="14" s="1"/>
  <c r="AB664" i="14"/>
  <c r="AA664" i="14" s="1"/>
  <c r="AB49" i="14"/>
  <c r="AA49" i="14" s="1"/>
  <c r="AB369" i="14"/>
  <c r="AA369" i="14" s="1"/>
  <c r="AB689" i="14"/>
  <c r="AA689" i="14" s="1"/>
  <c r="AB1009" i="14"/>
  <c r="AA1009" i="14" s="1"/>
  <c r="AB154" i="14"/>
  <c r="AA154" i="14" s="1"/>
  <c r="AB538" i="14"/>
  <c r="AA538" i="14" s="1"/>
  <c r="AB858" i="14"/>
  <c r="AA858" i="14" s="1"/>
  <c r="AB461" i="14"/>
  <c r="AA461" i="14" s="1"/>
  <c r="AB307" i="14"/>
  <c r="AA307" i="14" s="1"/>
  <c r="AB627" i="14"/>
  <c r="AA627" i="14" s="1"/>
  <c r="AB1011" i="14"/>
  <c r="AA1011" i="14" s="1"/>
  <c r="AB164" i="14"/>
  <c r="AA164" i="14" s="1"/>
  <c r="AB484" i="14"/>
  <c r="AA484" i="14" s="1"/>
  <c r="AB804" i="14"/>
  <c r="AA804" i="14" s="1"/>
  <c r="AB189" i="14"/>
  <c r="AA189" i="14" s="1"/>
  <c r="AB134" i="14"/>
  <c r="AA134" i="14" s="1"/>
  <c r="AB326" i="14"/>
  <c r="AA326" i="14" s="1"/>
  <c r="AB344" i="14"/>
  <c r="AA344" i="14" s="1"/>
  <c r="AB600" i="14"/>
  <c r="AA600" i="14" s="1"/>
  <c r="AB445" i="14"/>
  <c r="AA445" i="14" s="1"/>
  <c r="AB313" i="14"/>
  <c r="AA313" i="14" s="1"/>
  <c r="AB633" i="14"/>
  <c r="AA633" i="14" s="1"/>
  <c r="AB825" i="14"/>
  <c r="AA825" i="14" s="1"/>
  <c r="AB685" i="14"/>
  <c r="AA685" i="14" s="1"/>
  <c r="AB290" i="14"/>
  <c r="AA290" i="14" s="1"/>
  <c r="AB610" i="14"/>
  <c r="AA610" i="14" s="1"/>
  <c r="AB930" i="14"/>
  <c r="AA930" i="14" s="1"/>
  <c r="AB509" i="14"/>
  <c r="AA509" i="14" s="1"/>
  <c r="AB251" i="14"/>
  <c r="AA251" i="14" s="1"/>
  <c r="AB507" i="14"/>
  <c r="AA507" i="14" s="1"/>
  <c r="AB827" i="14"/>
  <c r="AA827" i="14" s="1"/>
  <c r="AB44" i="14"/>
  <c r="AA44" i="14" s="1"/>
  <c r="AB428" i="14"/>
  <c r="AA428" i="14" s="1"/>
  <c r="AB812" i="14"/>
  <c r="AA812" i="14" s="1"/>
  <c r="AB78" i="14"/>
  <c r="AA78" i="14" s="1"/>
  <c r="AB462" i="14"/>
  <c r="AA462" i="14" s="1"/>
  <c r="AB782" i="14"/>
  <c r="AA782" i="14" s="1"/>
  <c r="AB821" i="14"/>
  <c r="AA821" i="14" s="1"/>
  <c r="AB367" i="14"/>
  <c r="AA367" i="14" s="1"/>
  <c r="AB751" i="14"/>
  <c r="AA751" i="14" s="1"/>
  <c r="AB72" i="14"/>
  <c r="AA72" i="14" s="1"/>
  <c r="AB136" i="14"/>
  <c r="AA136" i="14" s="1"/>
  <c r="AB200" i="14"/>
  <c r="AA200" i="14" s="1"/>
  <c r="AB264" i="14"/>
  <c r="AA264" i="14" s="1"/>
  <c r="AB328" i="14"/>
  <c r="AA328" i="14" s="1"/>
  <c r="AB392" i="14"/>
  <c r="AA392" i="14" s="1"/>
  <c r="AB456" i="14"/>
  <c r="AA456" i="14" s="1"/>
  <c r="AB520" i="14"/>
  <c r="AA520" i="14" s="1"/>
  <c r="AB584" i="14"/>
  <c r="AA584" i="14" s="1"/>
  <c r="AB656" i="14"/>
  <c r="AA656" i="14" s="1"/>
  <c r="AB784" i="14"/>
  <c r="AA784" i="14" s="1"/>
  <c r="AB928" i="14"/>
  <c r="AA928" i="14" s="1"/>
  <c r="AB992" i="14"/>
  <c r="AA992" i="14" s="1"/>
  <c r="AB349" i="14"/>
  <c r="AA349" i="14" s="1"/>
  <c r="AB757" i="14"/>
  <c r="AA757" i="14" s="1"/>
  <c r="AB41" i="14"/>
  <c r="AA41" i="14" s="1"/>
  <c r="AB105" i="14"/>
  <c r="AA105" i="14" s="1"/>
  <c r="AB169" i="14"/>
  <c r="AB233" i="14"/>
  <c r="AA233" i="14" s="1"/>
  <c r="AB297" i="14"/>
  <c r="AA297" i="14" s="1"/>
  <c r="AB361" i="14"/>
  <c r="AA361" i="14" s="1"/>
  <c r="AB425" i="14"/>
  <c r="AA425" i="14" s="1"/>
  <c r="AB489" i="14"/>
  <c r="AA489" i="14" s="1"/>
  <c r="AB553" i="14"/>
  <c r="AA553" i="14" s="1"/>
  <c r="AB617" i="14"/>
  <c r="AA617" i="14" s="1"/>
  <c r="AB681" i="14"/>
  <c r="AA681" i="14" s="1"/>
  <c r="AB745" i="14"/>
  <c r="AA745" i="14" s="1"/>
  <c r="AB809" i="14"/>
  <c r="AA809" i="14" s="1"/>
  <c r="AB873" i="14"/>
  <c r="AA873" i="14" s="1"/>
  <c r="AB937" i="14"/>
  <c r="AA937" i="14" s="1"/>
  <c r="AB1001" i="14"/>
  <c r="AA1001" i="14" s="1"/>
  <c r="AB205" i="14"/>
  <c r="AA205" i="14" s="1"/>
  <c r="AB573" i="14"/>
  <c r="AA573" i="14" s="1"/>
  <c r="AB981" i="14"/>
  <c r="AA981" i="14" s="1"/>
  <c r="AB82" i="14"/>
  <c r="AA82" i="14" s="1"/>
  <c r="AB146" i="14"/>
  <c r="AA146" i="14" s="1"/>
  <c r="AB210" i="14"/>
  <c r="AA210" i="14" s="1"/>
  <c r="AB274" i="14"/>
  <c r="AA274" i="14" s="1"/>
  <c r="AB338" i="14"/>
  <c r="AA338" i="14" s="1"/>
  <c r="AB402" i="14"/>
  <c r="AA402" i="14" s="1"/>
  <c r="AB466" i="14"/>
  <c r="AA466" i="14" s="1"/>
  <c r="AB530" i="14"/>
  <c r="AA530" i="14" s="1"/>
  <c r="AB594" i="14"/>
  <c r="AA594" i="14" s="1"/>
  <c r="AB658" i="14"/>
  <c r="AA658" i="14" s="1"/>
  <c r="AB722" i="14"/>
  <c r="AA722" i="14" s="1"/>
  <c r="AB786" i="14"/>
  <c r="AA786" i="14" s="1"/>
  <c r="AB850" i="14"/>
  <c r="AA850" i="14" s="1"/>
  <c r="AB914" i="14"/>
  <c r="AA914" i="14" s="1"/>
  <c r="AB978" i="14"/>
  <c r="AA978" i="14" s="1"/>
  <c r="AB61" i="14"/>
  <c r="AA61" i="14" s="1"/>
  <c r="AB421" i="14"/>
  <c r="AA421" i="14" s="1"/>
  <c r="AB773" i="14"/>
  <c r="AA773" i="14" s="1"/>
  <c r="AB43" i="14"/>
  <c r="AA43" i="14" s="1"/>
  <c r="AB107" i="14"/>
  <c r="AA107" i="14" s="1"/>
  <c r="AB171" i="14"/>
  <c r="AA171" i="14" s="1"/>
  <c r="AB235" i="14"/>
  <c r="AA235" i="14" s="1"/>
  <c r="AB299" i="14"/>
  <c r="AA299" i="14" s="1"/>
  <c r="AB363" i="14"/>
  <c r="AA363" i="14" s="1"/>
  <c r="AB427" i="14"/>
  <c r="AA427" i="14" s="1"/>
  <c r="AB491" i="14"/>
  <c r="AA491" i="14" s="1"/>
  <c r="AB555" i="14"/>
  <c r="AA555" i="14" s="1"/>
  <c r="AB619" i="14"/>
  <c r="AA619" i="14" s="1"/>
  <c r="AB683" i="14"/>
  <c r="AA683" i="14" s="1"/>
  <c r="AB747" i="14"/>
  <c r="AA747" i="14" s="1"/>
  <c r="AB811" i="14"/>
  <c r="AA811" i="14" s="1"/>
  <c r="AB875" i="14"/>
  <c r="AA875" i="14" s="1"/>
  <c r="AB939" i="14"/>
  <c r="AA939" i="14" s="1"/>
  <c r="AB1003" i="14"/>
  <c r="AA1003" i="14" s="1"/>
  <c r="AB277" i="14"/>
  <c r="AA277" i="14" s="1"/>
  <c r="AB653" i="14"/>
  <c r="AA653" i="14" s="1"/>
  <c r="AB28" i="14"/>
  <c r="AA28" i="14" s="1"/>
  <c r="AB92" i="14"/>
  <c r="AA92" i="14" s="1"/>
  <c r="AB156" i="14"/>
  <c r="AA156" i="14" s="1"/>
  <c r="AB220" i="14"/>
  <c r="AA220" i="14" s="1"/>
  <c r="AB284" i="14"/>
  <c r="AA284" i="14" s="1"/>
  <c r="AB348" i="14"/>
  <c r="AA348" i="14" s="1"/>
  <c r="AB412" i="14"/>
  <c r="AA412" i="14" s="1"/>
  <c r="AB476" i="14"/>
  <c r="AA476" i="14" s="1"/>
  <c r="AB540" i="14"/>
  <c r="AA540" i="14" s="1"/>
  <c r="AB604" i="14"/>
  <c r="AA604" i="14" s="1"/>
  <c r="AB668" i="14"/>
  <c r="AA668" i="14" s="1"/>
  <c r="AB732" i="14"/>
  <c r="AA732" i="14" s="1"/>
  <c r="AB796" i="14"/>
  <c r="AA796" i="14" s="1"/>
  <c r="AB860" i="14"/>
  <c r="AA860" i="14" s="1"/>
  <c r="AB924" i="14"/>
  <c r="AA924" i="14" s="1"/>
  <c r="AB988" i="14"/>
  <c r="AA988" i="14" s="1"/>
  <c r="AB149" i="14"/>
  <c r="AA149" i="14" s="1"/>
  <c r="AB485" i="14"/>
  <c r="AA485" i="14" s="1"/>
  <c r="AB893" i="14"/>
  <c r="AA893" i="14" s="1"/>
  <c r="AB62" i="14"/>
  <c r="AA62" i="14" s="1"/>
  <c r="AB126" i="14"/>
  <c r="AA126" i="14" s="1"/>
  <c r="AB190" i="14"/>
  <c r="AA190" i="14" s="1"/>
  <c r="AB254" i="14"/>
  <c r="AA254" i="14" s="1"/>
  <c r="AB318" i="14"/>
  <c r="AA318" i="14" s="1"/>
  <c r="AB382" i="14"/>
  <c r="AA382" i="14" s="1"/>
  <c r="AB446" i="14"/>
  <c r="AA446" i="14" s="1"/>
  <c r="AB510" i="14"/>
  <c r="AA510" i="14" s="1"/>
  <c r="AB574" i="14"/>
  <c r="AA574" i="14" s="1"/>
  <c r="AB638" i="14"/>
  <c r="AA638" i="14" s="1"/>
  <c r="AB702" i="14"/>
  <c r="AA702" i="14" s="1"/>
  <c r="AB766" i="14"/>
  <c r="AA766" i="14" s="1"/>
  <c r="AB830" i="14"/>
  <c r="AA830" i="14" s="1"/>
  <c r="AB894" i="14"/>
  <c r="AA894" i="14" s="1"/>
  <c r="AB958" i="14"/>
  <c r="AA958" i="14" s="1"/>
  <c r="AB760" i="14"/>
  <c r="AA760" i="14" s="1"/>
  <c r="AB357" i="14"/>
  <c r="AA357" i="14" s="1"/>
  <c r="AB717" i="14"/>
  <c r="AA717" i="14" s="1"/>
  <c r="AB31" i="14"/>
  <c r="AA31" i="14" s="1"/>
  <c r="AB95" i="14"/>
  <c r="AA95" i="14" s="1"/>
  <c r="AB159" i="14"/>
  <c r="AA159" i="14" s="1"/>
  <c r="AB223" i="14"/>
  <c r="AA223" i="14" s="1"/>
  <c r="AB287" i="14"/>
  <c r="AA287" i="14" s="1"/>
  <c r="AB351" i="14"/>
  <c r="AA351" i="14" s="1"/>
  <c r="AB415" i="14"/>
  <c r="AA415" i="14" s="1"/>
  <c r="AB479" i="14"/>
  <c r="AA479" i="14" s="1"/>
  <c r="AB543" i="14"/>
  <c r="AA543" i="14" s="1"/>
  <c r="AB607" i="14"/>
  <c r="AA607" i="14" s="1"/>
  <c r="AB671" i="14"/>
  <c r="AA671" i="14" s="1"/>
  <c r="AB735" i="14"/>
  <c r="AA735" i="14" s="1"/>
  <c r="AB799" i="14"/>
  <c r="AA799" i="14" s="1"/>
  <c r="AB863" i="14"/>
  <c r="AA863" i="14" s="1"/>
  <c r="AB927" i="14"/>
  <c r="AA927" i="14" s="1"/>
  <c r="AB991" i="14"/>
  <c r="AA991" i="14" s="1"/>
  <c r="AB720" i="14"/>
  <c r="AA720" i="14" s="1"/>
  <c r="AB872" i="14"/>
  <c r="AA872" i="14" s="1"/>
  <c r="AM24" i="14"/>
  <c r="K9" i="2" a="1"/>
  <c r="K9" i="2" s="1"/>
  <c r="K13" i="2" a="1"/>
  <c r="K13" i="2" s="1"/>
  <c r="AA86" i="14"/>
  <c r="AA598" i="14"/>
  <c r="AA748" i="14"/>
  <c r="AA728" i="14"/>
  <c r="AA113" i="14"/>
  <c r="AA273" i="14"/>
  <c r="AA529" i="14"/>
  <c r="AA849" i="14"/>
  <c r="AA746" i="14"/>
  <c r="AA42" i="14"/>
  <c r="AA30" i="14"/>
  <c r="AA234" i="14"/>
  <c r="AA108" i="14"/>
  <c r="AA959" i="14"/>
  <c r="AA503" i="14"/>
  <c r="AA951" i="14"/>
  <c r="AA408" i="14"/>
  <c r="AA824" i="14"/>
  <c r="AA881" i="14"/>
  <c r="AA298" i="14"/>
  <c r="AA94" i="14"/>
  <c r="AA606" i="14"/>
  <c r="AA127" i="14"/>
  <c r="AA447" i="14"/>
  <c r="AA703" i="14"/>
  <c r="AA956" i="14"/>
  <c r="AA695" i="14"/>
  <c r="AA386" i="14"/>
  <c r="AA1002" i="14"/>
  <c r="AA248" i="14"/>
  <c r="AA53" i="14"/>
  <c r="AA209" i="14"/>
  <c r="AA753" i="14"/>
  <c r="AA115" i="14"/>
  <c r="AA864" i="14"/>
  <c r="AA618" i="14"/>
  <c r="AA260" i="14"/>
  <c r="AA909" i="14"/>
  <c r="AA314" i="14"/>
  <c r="AA278" i="14"/>
  <c r="AA662" i="14"/>
  <c r="AA861" i="14"/>
  <c r="AA439" i="14"/>
  <c r="AA936" i="14"/>
  <c r="AA738" i="14"/>
  <c r="AA312" i="14"/>
  <c r="AA472" i="14"/>
  <c r="AA177" i="14"/>
  <c r="AA626" i="14"/>
  <c r="AA388" i="14"/>
  <c r="AA996" i="14"/>
  <c r="AA158" i="14"/>
  <c r="AA286" i="14"/>
  <c r="AA542" i="14"/>
  <c r="AA670" i="14"/>
  <c r="AA798" i="14"/>
  <c r="AA383" i="14"/>
  <c r="AA511" i="14"/>
  <c r="AA639" i="14"/>
  <c r="AA895" i="14"/>
  <c r="AA490" i="14"/>
  <c r="AA562" i="14"/>
  <c r="AA534" i="14"/>
  <c r="AA790" i="14"/>
  <c r="AA119" i="14"/>
  <c r="AA854" i="14"/>
  <c r="AA183" i="14"/>
  <c r="AA631" i="14"/>
  <c r="AA1015" i="14"/>
  <c r="AA634" i="14"/>
  <c r="AA280" i="14"/>
  <c r="AA504" i="14"/>
  <c r="AA765" i="14"/>
  <c r="AA305" i="14"/>
  <c r="AA465" i="14"/>
  <c r="AA625" i="14"/>
  <c r="AA785" i="14"/>
  <c r="AA977" i="14"/>
  <c r="AA517" i="14"/>
  <c r="AA106" i="14"/>
  <c r="AA498" i="14"/>
  <c r="AA642" i="14"/>
  <c r="AA818" i="14"/>
  <c r="AA133" i="14"/>
  <c r="AA525" i="14"/>
  <c r="AA147" i="14"/>
  <c r="AA179" i="14"/>
  <c r="AA403" i="14"/>
  <c r="AA467" i="14"/>
  <c r="AA659" i="14"/>
  <c r="AA915" i="14"/>
  <c r="AA979" i="14"/>
  <c r="AA308" i="14"/>
  <c r="AA516" i="14"/>
  <c r="AA948" i="14"/>
  <c r="AA565" i="14"/>
  <c r="AA150" i="14"/>
  <c r="AA269" i="14"/>
  <c r="AA375" i="14"/>
  <c r="AA887" i="14"/>
  <c r="AA242" i="14"/>
  <c r="AA376" i="14"/>
  <c r="AA696" i="14"/>
  <c r="AA557" i="14"/>
  <c r="AA435" i="14"/>
  <c r="AA499" i="14"/>
  <c r="AA755" i="14"/>
  <c r="AA548" i="14"/>
  <c r="AA160" i="14"/>
  <c r="AA512" i="14"/>
  <c r="AA608" i="14"/>
  <c r="AA672" i="14"/>
  <c r="AA736" i="14"/>
  <c r="AA832" i="14"/>
  <c r="AA896" i="14"/>
  <c r="AA1016" i="14"/>
  <c r="AA754" i="14"/>
  <c r="AA890" i="14"/>
  <c r="AA700" i="14"/>
  <c r="AA900" i="14"/>
  <c r="AA245" i="14"/>
  <c r="AA413" i="14"/>
  <c r="AA249" i="14"/>
  <c r="AA281" i="14"/>
  <c r="AA345" i="14"/>
  <c r="AA409" i="14"/>
  <c r="AA441" i="14"/>
  <c r="AA505" i="14"/>
  <c r="AA537" i="14"/>
  <c r="AA569" i="14"/>
  <c r="AA601" i="14"/>
  <c r="AA697" i="14"/>
  <c r="AA761" i="14"/>
  <c r="AA793" i="14"/>
  <c r="AA857" i="14"/>
  <c r="AA921" i="14"/>
  <c r="AA953" i="14"/>
  <c r="AA418" i="14"/>
  <c r="AA794" i="14"/>
  <c r="AA994" i="14"/>
  <c r="AA228" i="14"/>
  <c r="AA436" i="14"/>
  <c r="AA844" i="14"/>
  <c r="AA50" i="14"/>
  <c r="AA114" i="14"/>
  <c r="AA186" i="14"/>
  <c r="AA218" i="14"/>
  <c r="AA666" i="14"/>
  <c r="AA27" i="14"/>
  <c r="AA59" i="14"/>
  <c r="AA123" i="14"/>
  <c r="AA219" i="14"/>
  <c r="AA315" i="14"/>
  <c r="AA379" i="14"/>
  <c r="AA443" i="14"/>
  <c r="AA475" i="14"/>
  <c r="AA539" i="14"/>
  <c r="AA571" i="14"/>
  <c r="AA603" i="14"/>
  <c r="AA731" i="14"/>
  <c r="AA891" i="14"/>
  <c r="AA987" i="14"/>
  <c r="AA324" i="14"/>
  <c r="AA157" i="14"/>
  <c r="AA541" i="14"/>
  <c r="AA580" i="14"/>
  <c r="AA181" i="14"/>
  <c r="AA389" i="14"/>
  <c r="AA613" i="14"/>
  <c r="AA356" i="14"/>
  <c r="AA224" i="14"/>
  <c r="AA352" i="14"/>
  <c r="AA764" i="14"/>
  <c r="AA70" i="14"/>
  <c r="AA102" i="14"/>
  <c r="AA166" i="14"/>
  <c r="AA230" i="14"/>
  <c r="AA262" i="14"/>
  <c r="AA358" i="14"/>
  <c r="AA390" i="14"/>
  <c r="AA422" i="14"/>
  <c r="AA518" i="14"/>
  <c r="AA582" i="14"/>
  <c r="AA614" i="14"/>
  <c r="AA646" i="14"/>
  <c r="AA678" i="14"/>
  <c r="AA710" i="14"/>
  <c r="AA742" i="14"/>
  <c r="AA838" i="14"/>
  <c r="AA870" i="14"/>
  <c r="AA902" i="14"/>
  <c r="AA880" i="14"/>
  <c r="AA968" i="14"/>
  <c r="AA676" i="14"/>
  <c r="AA365" i="14"/>
  <c r="AA549" i="14"/>
  <c r="AA965" i="14"/>
  <c r="AA39" i="14"/>
  <c r="AA71" i="14"/>
  <c r="AA167" i="14"/>
  <c r="AA199" i="14"/>
  <c r="AA231" i="14"/>
  <c r="AA423" i="14"/>
  <c r="AA455" i="14"/>
  <c r="AA487" i="14"/>
  <c r="AA519" i="14"/>
  <c r="AA551" i="14"/>
  <c r="AA583" i="14"/>
  <c r="AA679" i="14"/>
  <c r="AA711" i="14"/>
  <c r="AA743" i="14"/>
  <c r="AA775" i="14"/>
  <c r="AA935" i="14"/>
  <c r="AA967" i="14"/>
  <c r="AA999" i="14"/>
  <c r="AA888" i="14"/>
  <c r="AA976" i="14"/>
  <c r="AA586" i="14"/>
  <c r="AA674" i="14"/>
  <c r="AA802" i="14"/>
  <c r="AA68" i="14"/>
  <c r="AA820" i="14"/>
  <c r="AA581" i="14"/>
  <c r="AA781" i="14"/>
  <c r="AA104" i="14"/>
  <c r="AA168" i="14"/>
  <c r="AA232" i="14"/>
  <c r="AA360" i="14"/>
  <c r="AA616" i="14"/>
  <c r="AA680" i="14"/>
  <c r="AA712" i="14"/>
  <c r="AA808" i="14"/>
  <c r="AA258" i="14"/>
  <c r="AA922" i="14"/>
  <c r="AA396" i="14"/>
  <c r="AA756" i="14"/>
  <c r="AA125" i="14"/>
  <c r="AA285" i="14"/>
  <c r="AA469" i="14"/>
  <c r="AA869" i="14"/>
  <c r="AA33" i="14"/>
  <c r="AA129" i="14"/>
  <c r="AA193" i="14"/>
  <c r="AA225" i="14"/>
  <c r="AA257" i="14"/>
  <c r="AA385" i="14"/>
  <c r="AA545" i="14"/>
  <c r="AA609" i="14"/>
  <c r="AA641" i="14"/>
  <c r="AA705" i="14"/>
  <c r="AA737" i="14"/>
  <c r="AA769" i="14"/>
  <c r="AA897" i="14"/>
  <c r="AA961" i="14"/>
  <c r="AA346" i="14"/>
  <c r="AA554" i="14"/>
  <c r="AA637" i="14"/>
  <c r="AA26" i="14"/>
  <c r="AA58" i="14"/>
  <c r="AA90" i="14"/>
  <c r="AA122" i="14"/>
  <c r="AA194" i="14"/>
  <c r="AA410" i="14"/>
  <c r="AA570" i="14"/>
  <c r="AA972" i="14"/>
  <c r="AA733" i="14"/>
  <c r="AA67" i="14"/>
  <c r="AA131" i="14"/>
  <c r="AA163" i="14"/>
  <c r="AA227" i="14"/>
  <c r="AA291" i="14"/>
  <c r="AA323" i="14"/>
  <c r="AA387" i="14"/>
  <c r="AA451" i="14"/>
  <c r="AA579" i="14"/>
  <c r="AA643" i="14"/>
  <c r="AA675" i="14"/>
  <c r="AA739" i="14"/>
  <c r="AA835" i="14"/>
  <c r="AA899" i="14"/>
  <c r="AA931" i="14"/>
  <c r="AA963" i="14"/>
  <c r="AA995" i="14"/>
  <c r="AA772" i="14"/>
  <c r="AA589" i="14"/>
  <c r="AA1005" i="14"/>
  <c r="AA836" i="14"/>
  <c r="AA229" i="14"/>
  <c r="AA453" i="14"/>
  <c r="AA885" i="14"/>
  <c r="AA173" i="14"/>
  <c r="AA96" i="14"/>
  <c r="AA174" i="14"/>
  <c r="AA206" i="14"/>
  <c r="AA238" i="14"/>
  <c r="AA270" i="14"/>
  <c r="AA302" i="14"/>
  <c r="AA334" i="14"/>
  <c r="AA398" i="14"/>
  <c r="AA430" i="14"/>
  <c r="AA590" i="14"/>
  <c r="AA654" i="14"/>
  <c r="AA686" i="14"/>
  <c r="AA718" i="14"/>
  <c r="AA750" i="14"/>
  <c r="AA942" i="14"/>
  <c r="AA974" i="14"/>
  <c r="AA394" i="14"/>
  <c r="AA1010" i="14"/>
  <c r="AA180" i="14"/>
  <c r="AA340" i="14"/>
  <c r="AA908" i="14"/>
  <c r="AA405" i="14"/>
  <c r="AA597" i="14"/>
  <c r="AA1013" i="14"/>
  <c r="AA47" i="14"/>
  <c r="AA143" i="14"/>
  <c r="AA239" i="14"/>
  <c r="AA271" i="14"/>
  <c r="AA495" i="14"/>
  <c r="AA591" i="14"/>
  <c r="AA623" i="14"/>
  <c r="AA815" i="14"/>
  <c r="AA1007" i="14"/>
  <c r="AA912" i="14"/>
  <c r="AA1000" i="14"/>
  <c r="AA458" i="14"/>
  <c r="AA698" i="14"/>
  <c r="AA261" i="14"/>
  <c r="AA1021" i="14"/>
  <c r="AA80" i="14"/>
  <c r="AA144" i="14"/>
  <c r="AA176" i="14"/>
  <c r="AA240" i="14"/>
  <c r="AA272" i="14"/>
  <c r="AA304" i="14"/>
  <c r="AA432" i="14"/>
  <c r="AA496" i="14"/>
  <c r="AA528" i="14"/>
  <c r="AA624" i="14"/>
  <c r="AA688" i="14"/>
  <c r="AA752" i="14"/>
  <c r="AA856" i="14"/>
  <c r="AA826" i="14"/>
  <c r="AA252" i="14"/>
  <c r="AA444" i="14"/>
  <c r="AA325" i="14"/>
  <c r="AA917" i="14"/>
  <c r="AA137" i="14"/>
  <c r="AA169" i="14"/>
  <c r="AA201" i="14"/>
  <c r="AA265" i="14"/>
  <c r="AA393" i="14"/>
  <c r="AA457" i="14"/>
  <c r="AA649" i="14"/>
  <c r="AA713" i="14"/>
  <c r="AA777" i="14"/>
  <c r="AA905" i="14"/>
  <c r="AA282" i="14"/>
  <c r="AA378" i="14"/>
  <c r="AA706" i="14"/>
  <c r="AA898" i="14"/>
  <c r="AA100" i="14"/>
  <c r="AA332" i="14"/>
  <c r="AA932" i="14"/>
  <c r="AA130" i="14"/>
  <c r="AA306" i="14"/>
  <c r="AA76" i="14"/>
  <c r="AA37" i="14"/>
  <c r="AA837" i="14"/>
  <c r="AA75" i="14"/>
  <c r="AA331" i="14"/>
  <c r="AA395" i="14"/>
  <c r="AA459" i="14"/>
  <c r="AA587" i="14"/>
  <c r="AA651" i="14"/>
  <c r="AA843" i="14"/>
  <c r="AA907" i="14"/>
  <c r="AA971" i="14"/>
  <c r="AA244" i="14"/>
  <c r="AA828" i="14"/>
  <c r="AA437" i="14"/>
  <c r="AA853" i="14"/>
  <c r="AA188" i="14"/>
  <c r="AA692" i="14"/>
  <c r="AA989" i="14"/>
  <c r="K8" i="2" a="1"/>
  <c r="K8" i="2" s="1"/>
  <c r="AM23" i="14"/>
  <c r="AM22" i="14"/>
  <c r="K19" i="2" a="1"/>
  <c r="K19" i="2" s="1"/>
  <c r="K20" i="2" a="1"/>
  <c r="K20" i="2" s="1"/>
  <c r="K18" i="2" a="1"/>
  <c r="K18" i="2" s="1"/>
  <c r="K12" i="2" a="1"/>
  <c r="K12" i="2" s="1"/>
  <c r="K17" i="2" a="1"/>
  <c r="K17" i="2" s="1"/>
  <c r="K11" i="2" a="1"/>
  <c r="K11" i="2" s="1"/>
  <c r="K10" i="2" a="1"/>
  <c r="K10" i="2" s="1"/>
  <c r="K16" i="2" a="1"/>
  <c r="K16" i="2" s="1"/>
  <c r="K15" i="2" a="1"/>
  <c r="K15" i="2" s="1"/>
  <c r="K14" i="2" a="1"/>
  <c r="K14" i="2" s="1"/>
  <c r="D7" i="2"/>
  <c r="C7" i="2"/>
  <c r="B7" i="2"/>
  <c r="I9" i="2" l="1" a="1"/>
  <c r="I9" i="2" s="1"/>
  <c r="I13" i="2" a="1"/>
  <c r="I13" i="2" s="1"/>
  <c r="K25" i="2" a="1"/>
  <c r="K25" i="2" s="1"/>
  <c r="K22" i="2" a="1"/>
  <c r="K22" i="2" s="1"/>
  <c r="K24" i="2" a="1"/>
  <c r="K24" i="2" s="1"/>
  <c r="K23" i="2" a="1"/>
  <c r="K23" i="2" s="1"/>
  <c r="K21" i="2" a="1"/>
  <c r="K21" i="2" s="1"/>
  <c r="I20" i="2" a="1"/>
  <c r="I20" i="2" s="1"/>
  <c r="I12" i="2" a="1"/>
  <c r="I12" i="2" s="1"/>
  <c r="I8" i="2" a="1"/>
  <c r="I8" i="2" s="1"/>
  <c r="I19" i="2" a="1"/>
  <c r="I19" i="2" s="1"/>
  <c r="I11" i="2" a="1"/>
  <c r="I11" i="2" s="1"/>
  <c r="I18" i="2" a="1"/>
  <c r="I18" i="2" s="1"/>
  <c r="I10" i="2" a="1"/>
  <c r="I10" i="2" s="1"/>
  <c r="I25" i="2" a="1"/>
  <c r="I25" i="2" s="1"/>
  <c r="I17" i="2" a="1"/>
  <c r="I17" i="2" s="1"/>
  <c r="I24" i="2" a="1"/>
  <c r="I24" i="2" s="1"/>
  <c r="I16" i="2" a="1"/>
  <c r="I16" i="2" s="1"/>
  <c r="I23" i="2" a="1"/>
  <c r="I23" i="2" s="1"/>
  <c r="I15" i="2" a="1"/>
  <c r="I15" i="2" s="1"/>
  <c r="I22" i="2" a="1"/>
  <c r="I22" i="2" s="1"/>
  <c r="I14" i="2" a="1"/>
  <c r="I14" i="2" s="1"/>
  <c r="I21" i="2" a="1"/>
  <c r="I21" i="2" s="1"/>
  <c r="C13" i="9"/>
  <c r="D34" i="9" l="1"/>
  <c r="E40" i="9" l="1"/>
  <c r="D40" i="9"/>
  <c r="AO16" i="14"/>
  <c r="AU21" i="14"/>
  <c r="AV21" i="14" s="1"/>
  <c r="AW21" i="14" s="1"/>
  <c r="AU22" i="14"/>
  <c r="AV22" i="14" s="1"/>
  <c r="AO19" i="14"/>
  <c r="AN24" i="14"/>
  <c r="AN25" i="14"/>
  <c r="AX21" i="14" l="1"/>
  <c r="AY21" i="14"/>
  <c r="AO21" i="14"/>
  <c r="Y272" i="14"/>
  <c r="Y273" i="14"/>
  <c r="Y274" i="14"/>
  <c r="Y275" i="14"/>
  <c r="Y276" i="14"/>
  <c r="Y277" i="14"/>
  <c r="Y278" i="14"/>
  <c r="Y279" i="14"/>
  <c r="Y280" i="14"/>
  <c r="Y281" i="14"/>
  <c r="Y282" i="14"/>
  <c r="Y283" i="14"/>
  <c r="Y284" i="14"/>
  <c r="Y285" i="14"/>
  <c r="Y286" i="14"/>
  <c r="Y287" i="14"/>
  <c r="Y288" i="14"/>
  <c r="Y289" i="14"/>
  <c r="Y290" i="14"/>
  <c r="Y291" i="14"/>
  <c r="Y292" i="14"/>
  <c r="Y293" i="14"/>
  <c r="Y294" i="14"/>
  <c r="Y295" i="14"/>
  <c r="Y296" i="14"/>
  <c r="Y297" i="14"/>
  <c r="Y298" i="14"/>
  <c r="Y299" i="14"/>
  <c r="Y300" i="14"/>
  <c r="Y301" i="14"/>
  <c r="Y302" i="14"/>
  <c r="Y303" i="14"/>
  <c r="Y304" i="14"/>
  <c r="Y305" i="14"/>
  <c r="Y306" i="14"/>
  <c r="Y307" i="14"/>
  <c r="Y308" i="14"/>
  <c r="Y309" i="14"/>
  <c r="Y310" i="14"/>
  <c r="Y311" i="14"/>
  <c r="Y312" i="14"/>
  <c r="Y313" i="14"/>
  <c r="Y314" i="14"/>
  <c r="Y315" i="14"/>
  <c r="Y316" i="14"/>
  <c r="Y317" i="14"/>
  <c r="Y318" i="14"/>
  <c r="Y319" i="14"/>
  <c r="Y320" i="14"/>
  <c r="Y321" i="14"/>
  <c r="Y322" i="14"/>
  <c r="Y323" i="14"/>
  <c r="Y324" i="14"/>
  <c r="Y325" i="14"/>
  <c r="Y326" i="14"/>
  <c r="Y327" i="14"/>
  <c r="Y328" i="14"/>
  <c r="Y329" i="14"/>
  <c r="Y330" i="14"/>
  <c r="Y331" i="14"/>
  <c r="Y332" i="14"/>
  <c r="Y333" i="14"/>
  <c r="Y334" i="14"/>
  <c r="Y335" i="14"/>
  <c r="Y336" i="14"/>
  <c r="Y337" i="14"/>
  <c r="Y338" i="14"/>
  <c r="Y339" i="14"/>
  <c r="Y340" i="14"/>
  <c r="Y341" i="14"/>
  <c r="Y342" i="14"/>
  <c r="Y343" i="14"/>
  <c r="Y344" i="14"/>
  <c r="Y345" i="14"/>
  <c r="Y346" i="14"/>
  <c r="Y347" i="14"/>
  <c r="Y348" i="14"/>
  <c r="Y349" i="14"/>
  <c r="Y350" i="14"/>
  <c r="Y351" i="14"/>
  <c r="Y352" i="14"/>
  <c r="Y353" i="14"/>
  <c r="Y354" i="14"/>
  <c r="Y355" i="14"/>
  <c r="Y356" i="14"/>
  <c r="Y357" i="14"/>
  <c r="Y358" i="14"/>
  <c r="Y359" i="14"/>
  <c r="Y360" i="14"/>
  <c r="Y361" i="14"/>
  <c r="Y362" i="14"/>
  <c r="Y363" i="14"/>
  <c r="Y364" i="14"/>
  <c r="Y365" i="14"/>
  <c r="Y366" i="14"/>
  <c r="Y367" i="14"/>
  <c r="Y368" i="14"/>
  <c r="Y369" i="14"/>
  <c r="Y370" i="14"/>
  <c r="Y371" i="14"/>
  <c r="Y372" i="14"/>
  <c r="Y373" i="14"/>
  <c r="Y374" i="14"/>
  <c r="Y375" i="14"/>
  <c r="Y376" i="14"/>
  <c r="Y377" i="14"/>
  <c r="Y378" i="14"/>
  <c r="Y379" i="14"/>
  <c r="Y380" i="14"/>
  <c r="Y381" i="14"/>
  <c r="Y382" i="14"/>
  <c r="Y383" i="14"/>
  <c r="Y384" i="14"/>
  <c r="Y385" i="14"/>
  <c r="Y386" i="14"/>
  <c r="Y387" i="14"/>
  <c r="Y388" i="14"/>
  <c r="Y389" i="14"/>
  <c r="Y390" i="14"/>
  <c r="Y391" i="14"/>
  <c r="Y392" i="14"/>
  <c r="Y393" i="14"/>
  <c r="Y394" i="14"/>
  <c r="Y395" i="14"/>
  <c r="Y396" i="14"/>
  <c r="Y397" i="14"/>
  <c r="Y398" i="14"/>
  <c r="Y399" i="14"/>
  <c r="Y400" i="14"/>
  <c r="Y401" i="14"/>
  <c r="Y402" i="14"/>
  <c r="Y403" i="14"/>
  <c r="Y404" i="14"/>
  <c r="Y405" i="14"/>
  <c r="Y406" i="14"/>
  <c r="Y407" i="14"/>
  <c r="Y408" i="14"/>
  <c r="Y409" i="14"/>
  <c r="Y410" i="14"/>
  <c r="Y411" i="14"/>
  <c r="Y412" i="14"/>
  <c r="Y413" i="14"/>
  <c r="Y414" i="14"/>
  <c r="Y415" i="14"/>
  <c r="Y416" i="14"/>
  <c r="Y417" i="14"/>
  <c r="Y418" i="14"/>
  <c r="Y419" i="14"/>
  <c r="Y420" i="14"/>
  <c r="Y421" i="14"/>
  <c r="Y422" i="14"/>
  <c r="Y423" i="14"/>
  <c r="Y424" i="14"/>
  <c r="Y425" i="14"/>
  <c r="Y426" i="14"/>
  <c r="Y427" i="14"/>
  <c r="Y428" i="14"/>
  <c r="Y429" i="14"/>
  <c r="Y430" i="14"/>
  <c r="Y431" i="14"/>
  <c r="Y432" i="14"/>
  <c r="Y433" i="14"/>
  <c r="Y434" i="14"/>
  <c r="Y435" i="14"/>
  <c r="Y436" i="14"/>
  <c r="Y437" i="14"/>
  <c r="Y438" i="14"/>
  <c r="Y439" i="14"/>
  <c r="Y440" i="14"/>
  <c r="Y441" i="14"/>
  <c r="Y442" i="14"/>
  <c r="Y443" i="14"/>
  <c r="Y444" i="14"/>
  <c r="Y445" i="14"/>
  <c r="Y446" i="14"/>
  <c r="Y447" i="14"/>
  <c r="Y448" i="14"/>
  <c r="Y449" i="14"/>
  <c r="Y450" i="14"/>
  <c r="Y451" i="14"/>
  <c r="Y452" i="14"/>
  <c r="Y453" i="14"/>
  <c r="Y454" i="14"/>
  <c r="Y455" i="14"/>
  <c r="Y456" i="14"/>
  <c r="Y457" i="14"/>
  <c r="Y458" i="14"/>
  <c r="Y459" i="14"/>
  <c r="Y460" i="14"/>
  <c r="Y461" i="14"/>
  <c r="Y462" i="14"/>
  <c r="Y463" i="14"/>
  <c r="Y464" i="14"/>
  <c r="Y465" i="14"/>
  <c r="Y466" i="14"/>
  <c r="Y467" i="14"/>
  <c r="Y468" i="14"/>
  <c r="Y469" i="14"/>
  <c r="Y470" i="14"/>
  <c r="Y471" i="14"/>
  <c r="Y472" i="14"/>
  <c r="Y473" i="14"/>
  <c r="Y474" i="14"/>
  <c r="Y475" i="14"/>
  <c r="Y476" i="14"/>
  <c r="Y477" i="14"/>
  <c r="Y478" i="14"/>
  <c r="Y479" i="14"/>
  <c r="Y480" i="14"/>
  <c r="Y481" i="14"/>
  <c r="Y482" i="14"/>
  <c r="Y483" i="14"/>
  <c r="Y484" i="14"/>
  <c r="Y485" i="14"/>
  <c r="Y486" i="14"/>
  <c r="Y487" i="14"/>
  <c r="Y488" i="14"/>
  <c r="Y489" i="14"/>
  <c r="Y490" i="14"/>
  <c r="Y491" i="14"/>
  <c r="Y492" i="14"/>
  <c r="Y493" i="14"/>
  <c r="Y494" i="14"/>
  <c r="Y495" i="14"/>
  <c r="Y496" i="14"/>
  <c r="Y497" i="14"/>
  <c r="Y498" i="14"/>
  <c r="Y499" i="14"/>
  <c r="Y500" i="14"/>
  <c r="Y501" i="14"/>
  <c r="Y502" i="14"/>
  <c r="Y503" i="14"/>
  <c r="Y504" i="14"/>
  <c r="Y505" i="14"/>
  <c r="Y506" i="14"/>
  <c r="Y507" i="14"/>
  <c r="Y508" i="14"/>
  <c r="Y509" i="14"/>
  <c r="Y510" i="14"/>
  <c r="Y511" i="14"/>
  <c r="Y512" i="14"/>
  <c r="Y513" i="14"/>
  <c r="Y514" i="14"/>
  <c r="Y515" i="14"/>
  <c r="Y516" i="14"/>
  <c r="Y517" i="14"/>
  <c r="Y518" i="14"/>
  <c r="Y519" i="14"/>
  <c r="Y520" i="14"/>
  <c r="Y521" i="14"/>
  <c r="Y522" i="14"/>
  <c r="Y523" i="14"/>
  <c r="Y524" i="14"/>
  <c r="Y525" i="14"/>
  <c r="Y526" i="14"/>
  <c r="Y527" i="14"/>
  <c r="Y528" i="14"/>
  <c r="Y529" i="14"/>
  <c r="Y530" i="14"/>
  <c r="Y531" i="14"/>
  <c r="Y532" i="14"/>
  <c r="Y533" i="14"/>
  <c r="Y534" i="14"/>
  <c r="Y535" i="14"/>
  <c r="Y536" i="14"/>
  <c r="Y537" i="14"/>
  <c r="Y538" i="14"/>
  <c r="Y539" i="14"/>
  <c r="Y540" i="14"/>
  <c r="Y541" i="14"/>
  <c r="Y542" i="14"/>
  <c r="Y543" i="14"/>
  <c r="Y544" i="14"/>
  <c r="Y545" i="14"/>
  <c r="Y546" i="14"/>
  <c r="Y547" i="14"/>
  <c r="Y548" i="14"/>
  <c r="Y549" i="14"/>
  <c r="Y550" i="14"/>
  <c r="Y551" i="14"/>
  <c r="Y552" i="14"/>
  <c r="Y553" i="14"/>
  <c r="Y554" i="14"/>
  <c r="Y555" i="14"/>
  <c r="Y556" i="14"/>
  <c r="Y557" i="14"/>
  <c r="Y558" i="14"/>
  <c r="Y559" i="14"/>
  <c r="Y560" i="14"/>
  <c r="Y561" i="14"/>
  <c r="Y562" i="14"/>
  <c r="Y563" i="14"/>
  <c r="Y564" i="14"/>
  <c r="Y565" i="14"/>
  <c r="Y566" i="14"/>
  <c r="Y567" i="14"/>
  <c r="Y568" i="14"/>
  <c r="Y569" i="14"/>
  <c r="Y570" i="14"/>
  <c r="Y571" i="14"/>
  <c r="Y572" i="14"/>
  <c r="Y573" i="14"/>
  <c r="Y574" i="14"/>
  <c r="Y575" i="14"/>
  <c r="Y576" i="14"/>
  <c r="Y577" i="14"/>
  <c r="Y578" i="14"/>
  <c r="Y579" i="14"/>
  <c r="Y580" i="14"/>
  <c r="Y581" i="14"/>
  <c r="Y582" i="14"/>
  <c r="Y583" i="14"/>
  <c r="Y584" i="14"/>
  <c r="Y585" i="14"/>
  <c r="Y586" i="14"/>
  <c r="Y587" i="14"/>
  <c r="Y588" i="14"/>
  <c r="Y589" i="14"/>
  <c r="Y590" i="14"/>
  <c r="Y591" i="14"/>
  <c r="Y592" i="14"/>
  <c r="Y593" i="14"/>
  <c r="Y594" i="14"/>
  <c r="Y595" i="14"/>
  <c r="Y596" i="14"/>
  <c r="Y597" i="14"/>
  <c r="Y598" i="14"/>
  <c r="Y599" i="14"/>
  <c r="Y600" i="14"/>
  <c r="Y601" i="14"/>
  <c r="Y602" i="14"/>
  <c r="Y603" i="14"/>
  <c r="Y604" i="14"/>
  <c r="Y605" i="14"/>
  <c r="Y606" i="14"/>
  <c r="Y607" i="14"/>
  <c r="Y608" i="14"/>
  <c r="Y609" i="14"/>
  <c r="Y610" i="14"/>
  <c r="Y611" i="14"/>
  <c r="Y612" i="14"/>
  <c r="Y613" i="14"/>
  <c r="Y614" i="14"/>
  <c r="Y615" i="14"/>
  <c r="Y616" i="14"/>
  <c r="Y617" i="14"/>
  <c r="Y618" i="14"/>
  <c r="Y619" i="14"/>
  <c r="Y620" i="14"/>
  <c r="Y621" i="14"/>
  <c r="Y622" i="14"/>
  <c r="Y623" i="14"/>
  <c r="Y624" i="14"/>
  <c r="Y625" i="14"/>
  <c r="Y626" i="14"/>
  <c r="Y627" i="14"/>
  <c r="Y628" i="14"/>
  <c r="Y629" i="14"/>
  <c r="Y630" i="14"/>
  <c r="Y631" i="14"/>
  <c r="Y632" i="14"/>
  <c r="Y633" i="14"/>
  <c r="Y634" i="14"/>
  <c r="Y635" i="14"/>
  <c r="Y636" i="14"/>
  <c r="Y637" i="14"/>
  <c r="Y638" i="14"/>
  <c r="Y639" i="14"/>
  <c r="Y640" i="14"/>
  <c r="Y641" i="14"/>
  <c r="Y642" i="14"/>
  <c r="Y643" i="14"/>
  <c r="Y644" i="14"/>
  <c r="Y645" i="14"/>
  <c r="Y646" i="14"/>
  <c r="Y647" i="14"/>
  <c r="Y648" i="14"/>
  <c r="Y649" i="14"/>
  <c r="Y650" i="14"/>
  <c r="Y651" i="14"/>
  <c r="Y652" i="14"/>
  <c r="Y653" i="14"/>
  <c r="Y654" i="14"/>
  <c r="Y655" i="14"/>
  <c r="Y656" i="14"/>
  <c r="Y657" i="14"/>
  <c r="Y658" i="14"/>
  <c r="Y659" i="14"/>
  <c r="Y660" i="14"/>
  <c r="Y661" i="14"/>
  <c r="Y662" i="14"/>
  <c r="Y663" i="14"/>
  <c r="Y664" i="14"/>
  <c r="Y665" i="14"/>
  <c r="Y666" i="14"/>
  <c r="Y667" i="14"/>
  <c r="Y668" i="14"/>
  <c r="Y669" i="14"/>
  <c r="Y670" i="14"/>
  <c r="Y671" i="14"/>
  <c r="Y672" i="14"/>
  <c r="Y673" i="14"/>
  <c r="Y674" i="14"/>
  <c r="Y675" i="14"/>
  <c r="Y676" i="14"/>
  <c r="Y677" i="14"/>
  <c r="Y678" i="14"/>
  <c r="Y679" i="14"/>
  <c r="Y680" i="14"/>
  <c r="Y681" i="14"/>
  <c r="Y682" i="14"/>
  <c r="Y683" i="14"/>
  <c r="Y684" i="14"/>
  <c r="Y685" i="14"/>
  <c r="Y686" i="14"/>
  <c r="Y687" i="14"/>
  <c r="Y688" i="14"/>
  <c r="Y689" i="14"/>
  <c r="Y690" i="14"/>
  <c r="Y691" i="14"/>
  <c r="Y692" i="14"/>
  <c r="Y693" i="14"/>
  <c r="Y694" i="14"/>
  <c r="Y695" i="14"/>
  <c r="Y696" i="14"/>
  <c r="Y697" i="14"/>
  <c r="Y698" i="14"/>
  <c r="Y699" i="14"/>
  <c r="Y700" i="14"/>
  <c r="Y701" i="14"/>
  <c r="Y702" i="14"/>
  <c r="Y703" i="14"/>
  <c r="Y704" i="14"/>
  <c r="Y705" i="14"/>
  <c r="Y706" i="14"/>
  <c r="Y707" i="14"/>
  <c r="Y708" i="14"/>
  <c r="Y709" i="14"/>
  <c r="Y710" i="14"/>
  <c r="Y711" i="14"/>
  <c r="Y712" i="14"/>
  <c r="Y713" i="14"/>
  <c r="Y714" i="14"/>
  <c r="Y715" i="14"/>
  <c r="Y716" i="14"/>
  <c r="Y717" i="14"/>
  <c r="Y718" i="14"/>
  <c r="Y719" i="14"/>
  <c r="Y720" i="14"/>
  <c r="Y721" i="14"/>
  <c r="Y722" i="14"/>
  <c r="Y723" i="14"/>
  <c r="Y724" i="14"/>
  <c r="Y725" i="14"/>
  <c r="Y726" i="14"/>
  <c r="Y727" i="14"/>
  <c r="Y728" i="14"/>
  <c r="Y729" i="14"/>
  <c r="Y730" i="14"/>
  <c r="Y731" i="14"/>
  <c r="Y732" i="14"/>
  <c r="Y733" i="14"/>
  <c r="Y734" i="14"/>
  <c r="Y735" i="14"/>
  <c r="Y736" i="14"/>
  <c r="Y737" i="14"/>
  <c r="Y738" i="14"/>
  <c r="Y739" i="14"/>
  <c r="Y740" i="14"/>
  <c r="Y741" i="14"/>
  <c r="Y742" i="14"/>
  <c r="Y743" i="14"/>
  <c r="Y744" i="14"/>
  <c r="Y745" i="14"/>
  <c r="Y746" i="14"/>
  <c r="Y747" i="14"/>
  <c r="Y748" i="14"/>
  <c r="Y749" i="14"/>
  <c r="Y750" i="14"/>
  <c r="Y751" i="14"/>
  <c r="Y752" i="14"/>
  <c r="Y753" i="14"/>
  <c r="Y754" i="14"/>
  <c r="Y755" i="14"/>
  <c r="Y756" i="14"/>
  <c r="Y757" i="14"/>
  <c r="Y758" i="14"/>
  <c r="Y759" i="14"/>
  <c r="Y760" i="14"/>
  <c r="Y761" i="14"/>
  <c r="Y762" i="14"/>
  <c r="Y763" i="14"/>
  <c r="Y764" i="14"/>
  <c r="Y765" i="14"/>
  <c r="Y766" i="14"/>
  <c r="Y767" i="14"/>
  <c r="Y768" i="14"/>
  <c r="Y769" i="14"/>
  <c r="Y770" i="14"/>
  <c r="Y771" i="14"/>
  <c r="Y772" i="14"/>
  <c r="Y773" i="14"/>
  <c r="Y774" i="14"/>
  <c r="Y775" i="14"/>
  <c r="Y776" i="14"/>
  <c r="Y777" i="14"/>
  <c r="Y778" i="14"/>
  <c r="Y779" i="14"/>
  <c r="Y780" i="14"/>
  <c r="Y781" i="14"/>
  <c r="Y782" i="14"/>
  <c r="Y783" i="14"/>
  <c r="Y784" i="14"/>
  <c r="Y785" i="14"/>
  <c r="Y786" i="14"/>
  <c r="Y787" i="14"/>
  <c r="Y788" i="14"/>
  <c r="Y789" i="14"/>
  <c r="Y790" i="14"/>
  <c r="Y791" i="14"/>
  <c r="Y792" i="14"/>
  <c r="Y793" i="14"/>
  <c r="Y794" i="14"/>
  <c r="Y795" i="14"/>
  <c r="Y796" i="14"/>
  <c r="Y797" i="14"/>
  <c r="Y798" i="14"/>
  <c r="Y799" i="14"/>
  <c r="Y800" i="14"/>
  <c r="Y801" i="14"/>
  <c r="Y802" i="14"/>
  <c r="Y803" i="14"/>
  <c r="Y804" i="14"/>
  <c r="Y805" i="14"/>
  <c r="Y806" i="14"/>
  <c r="Y807" i="14"/>
  <c r="Y808" i="14"/>
  <c r="Y809" i="14"/>
  <c r="Y810" i="14"/>
  <c r="Y811" i="14"/>
  <c r="Y812" i="14"/>
  <c r="Y813" i="14"/>
  <c r="Y814" i="14"/>
  <c r="Y815" i="14"/>
  <c r="Y816" i="14"/>
  <c r="Y817" i="14"/>
  <c r="Y818" i="14"/>
  <c r="Y819" i="14"/>
  <c r="Y820" i="14"/>
  <c r="Y821" i="14"/>
  <c r="Y822" i="14"/>
  <c r="Y823" i="14"/>
  <c r="Y824" i="14"/>
  <c r="Y825" i="14"/>
  <c r="Y826" i="14"/>
  <c r="Y827" i="14"/>
  <c r="Y828" i="14"/>
  <c r="Y829" i="14"/>
  <c r="Y830" i="14"/>
  <c r="Y831" i="14"/>
  <c r="Y832" i="14"/>
  <c r="Y833" i="14"/>
  <c r="Y834" i="14"/>
  <c r="Y835" i="14"/>
  <c r="Y836" i="14"/>
  <c r="Y837" i="14"/>
  <c r="Y838" i="14"/>
  <c r="Y839" i="14"/>
  <c r="Y840" i="14"/>
  <c r="Y841" i="14"/>
  <c r="Y842" i="14"/>
  <c r="Y843" i="14"/>
  <c r="Y844" i="14"/>
  <c r="Y845" i="14"/>
  <c r="Y846" i="14"/>
  <c r="Y847" i="14"/>
  <c r="Y848" i="14"/>
  <c r="Y849" i="14"/>
  <c r="Y850" i="14"/>
  <c r="Y851" i="14"/>
  <c r="Y852" i="14"/>
  <c r="Y853" i="14"/>
  <c r="Y854" i="14"/>
  <c r="Y855" i="14"/>
  <c r="Y856" i="14"/>
  <c r="Y857" i="14"/>
  <c r="Y858" i="14"/>
  <c r="Y859" i="14"/>
  <c r="Y860" i="14"/>
  <c r="Y861" i="14"/>
  <c r="Y862" i="14"/>
  <c r="Y863" i="14"/>
  <c r="Y864" i="14"/>
  <c r="Y865" i="14"/>
  <c r="Y866" i="14"/>
  <c r="Y867" i="14"/>
  <c r="Y868" i="14"/>
  <c r="Y869" i="14"/>
  <c r="Y870" i="14"/>
  <c r="Y871" i="14"/>
  <c r="Y872" i="14"/>
  <c r="Y873" i="14"/>
  <c r="Y874" i="14"/>
  <c r="Y875" i="14"/>
  <c r="Y876" i="14"/>
  <c r="Y877" i="14"/>
  <c r="Y878" i="14"/>
  <c r="Y879" i="14"/>
  <c r="Y880" i="14"/>
  <c r="Y881" i="14"/>
  <c r="Y882" i="14"/>
  <c r="Y883" i="14"/>
  <c r="Y884" i="14"/>
  <c r="Y885" i="14"/>
  <c r="Y886" i="14"/>
  <c r="Y887" i="14"/>
  <c r="Y888" i="14"/>
  <c r="Y889" i="14"/>
  <c r="Y890" i="14"/>
  <c r="Y891" i="14"/>
  <c r="Y892" i="14"/>
  <c r="Y893" i="14"/>
  <c r="Y894" i="14"/>
  <c r="Y895" i="14"/>
  <c r="Y896" i="14"/>
  <c r="Y897" i="14"/>
  <c r="Y898" i="14"/>
  <c r="Y899" i="14"/>
  <c r="Y900" i="14"/>
  <c r="Y901" i="14"/>
  <c r="Y902" i="14"/>
  <c r="Y903" i="14"/>
  <c r="Y904" i="14"/>
  <c r="Y905" i="14"/>
  <c r="Y906" i="14"/>
  <c r="Y907" i="14"/>
  <c r="Y908" i="14"/>
  <c r="Y909" i="14"/>
  <c r="Y910" i="14"/>
  <c r="Y911" i="14"/>
  <c r="Y912" i="14"/>
  <c r="Y913" i="14"/>
  <c r="Y914" i="14"/>
  <c r="Y915" i="14"/>
  <c r="Y916" i="14"/>
  <c r="Y917" i="14"/>
  <c r="Y918" i="14"/>
  <c r="Y919" i="14"/>
  <c r="Y920" i="14"/>
  <c r="Y921" i="14"/>
  <c r="Y922" i="14"/>
  <c r="Y923" i="14"/>
  <c r="Y924" i="14"/>
  <c r="Y925" i="14"/>
  <c r="Y926" i="14"/>
  <c r="Y927" i="14"/>
  <c r="Y928" i="14"/>
  <c r="Y929" i="14"/>
  <c r="Y930" i="14"/>
  <c r="Y931" i="14"/>
  <c r="Y932" i="14"/>
  <c r="Y933" i="14"/>
  <c r="Y934" i="14"/>
  <c r="Y935" i="14"/>
  <c r="Y936" i="14"/>
  <c r="Y937" i="14"/>
  <c r="Y938" i="14"/>
  <c r="Y939" i="14"/>
  <c r="Y940" i="14"/>
  <c r="Y941" i="14"/>
  <c r="Y942" i="14"/>
  <c r="Y943" i="14"/>
  <c r="Y944" i="14"/>
  <c r="Y945" i="14"/>
  <c r="Y946" i="14"/>
  <c r="Y947" i="14"/>
  <c r="Y948" i="14"/>
  <c r="Y949" i="14"/>
  <c r="Y950" i="14"/>
  <c r="Y951" i="14"/>
  <c r="Y952" i="14"/>
  <c r="Y953" i="14"/>
  <c r="Y954" i="14"/>
  <c r="Y955" i="14"/>
  <c r="Y956" i="14"/>
  <c r="Y957" i="14"/>
  <c r="Y958" i="14"/>
  <c r="Y959" i="14"/>
  <c r="Y960" i="14"/>
  <c r="Y961" i="14"/>
  <c r="Y962" i="14"/>
  <c r="Y963" i="14"/>
  <c r="Y964" i="14"/>
  <c r="Y965" i="14"/>
  <c r="Y966" i="14"/>
  <c r="Y967" i="14"/>
  <c r="Y968" i="14"/>
  <c r="Y969" i="14"/>
  <c r="Y970" i="14"/>
  <c r="Y971" i="14"/>
  <c r="Y972" i="14"/>
  <c r="Y973" i="14"/>
  <c r="Y974" i="14"/>
  <c r="Y975" i="14"/>
  <c r="Y976" i="14"/>
  <c r="Y977" i="14"/>
  <c r="Y978" i="14"/>
  <c r="Y979" i="14"/>
  <c r="Y980" i="14"/>
  <c r="Y981" i="14"/>
  <c r="Y982" i="14"/>
  <c r="Y983" i="14"/>
  <c r="Y984" i="14"/>
  <c r="Y985" i="14"/>
  <c r="Y986" i="14"/>
  <c r="Y987" i="14"/>
  <c r="Y988" i="14"/>
  <c r="Y989" i="14"/>
  <c r="Y990" i="14"/>
  <c r="Y991" i="14"/>
  <c r="Y992" i="14"/>
  <c r="Y993" i="14"/>
  <c r="Y994" i="14"/>
  <c r="Y995" i="14"/>
  <c r="Y996" i="14"/>
  <c r="Y997" i="14"/>
  <c r="Y998" i="14"/>
  <c r="Y999" i="14"/>
  <c r="Y1000" i="14"/>
  <c r="Y1001" i="14"/>
  <c r="Y1002" i="14"/>
  <c r="Y1003" i="14"/>
  <c r="Y1004" i="14"/>
  <c r="Y1005" i="14"/>
  <c r="Y1006" i="14"/>
  <c r="Y1007" i="14"/>
  <c r="Y1008" i="14"/>
  <c r="Y1009" i="14"/>
  <c r="Y1010" i="14"/>
  <c r="Y1011" i="14"/>
  <c r="Y1012" i="14"/>
  <c r="Y1013" i="14"/>
  <c r="Y1014" i="14"/>
  <c r="Y1015" i="14"/>
  <c r="Y1016" i="14"/>
  <c r="Y1017" i="14"/>
  <c r="Y1018" i="14"/>
  <c r="Y1019" i="14"/>
  <c r="Y1020" i="14"/>
  <c r="Y1021" i="14"/>
  <c r="Y270" i="14"/>
  <c r="Y271" i="14"/>
  <c r="Y24" i="14"/>
  <c r="Y25" i="14"/>
  <c r="Y26" i="14"/>
  <c r="Y27" i="14"/>
  <c r="Y28" i="14"/>
  <c r="Y29" i="14"/>
  <c r="Y30" i="14"/>
  <c r="Y31" i="14"/>
  <c r="Y32" i="14"/>
  <c r="Y33" i="14"/>
  <c r="Y34" i="14"/>
  <c r="Y35" i="14"/>
  <c r="Y36" i="14"/>
  <c r="Y37" i="14"/>
  <c r="Y38" i="14"/>
  <c r="Y39" i="14"/>
  <c r="Y40" i="14"/>
  <c r="Y41" i="14"/>
  <c r="Y42" i="14"/>
  <c r="Y43" i="14"/>
  <c r="Y44" i="14"/>
  <c r="Y45" i="14"/>
  <c r="Y46" i="14"/>
  <c r="Y47" i="14"/>
  <c r="Y48" i="14"/>
  <c r="Y49" i="14"/>
  <c r="Y50" i="14"/>
  <c r="Y51" i="14"/>
  <c r="Y52" i="14"/>
  <c r="Y53" i="14"/>
  <c r="Y54" i="14"/>
  <c r="Y55" i="14"/>
  <c r="Y56" i="14"/>
  <c r="Y57" i="14"/>
  <c r="Y58" i="14"/>
  <c r="Y59" i="14"/>
  <c r="Y60" i="14"/>
  <c r="Y61" i="14"/>
  <c r="Y62" i="14"/>
  <c r="Y63" i="14"/>
  <c r="Y64" i="14"/>
  <c r="Y65" i="14"/>
  <c r="Y66" i="14"/>
  <c r="Y67" i="14"/>
  <c r="Y68" i="14"/>
  <c r="Y69" i="14"/>
  <c r="Y70" i="14"/>
  <c r="Y71" i="14"/>
  <c r="Y72" i="14"/>
  <c r="Y73" i="14"/>
  <c r="Y74" i="14"/>
  <c r="Y75" i="14"/>
  <c r="Y76" i="14"/>
  <c r="Y77" i="14"/>
  <c r="Y78" i="14"/>
  <c r="Y79" i="14"/>
  <c r="Y80" i="14"/>
  <c r="Y81" i="14"/>
  <c r="Y82" i="14"/>
  <c r="Y83" i="14"/>
  <c r="Y84" i="14"/>
  <c r="Y85" i="14"/>
  <c r="Y86" i="14"/>
  <c r="Y87" i="14"/>
  <c r="Y88" i="14"/>
  <c r="Y89" i="14"/>
  <c r="Y90" i="14"/>
  <c r="Y91" i="14"/>
  <c r="Y92" i="14"/>
  <c r="Y93" i="14"/>
  <c r="Y94" i="14"/>
  <c r="Y95" i="14"/>
  <c r="Y96" i="14"/>
  <c r="Y97" i="14"/>
  <c r="Y98" i="14"/>
  <c r="Y99" i="14"/>
  <c r="Y100" i="14"/>
  <c r="Y101" i="14"/>
  <c r="Y102" i="14"/>
  <c r="Y103" i="14"/>
  <c r="Y104" i="14"/>
  <c r="Y105" i="14"/>
  <c r="Y106" i="14"/>
  <c r="Y107" i="14"/>
  <c r="Y108" i="14"/>
  <c r="Y109" i="14"/>
  <c r="Y110" i="14"/>
  <c r="Y111" i="14"/>
  <c r="Y112" i="14"/>
  <c r="Y113" i="14"/>
  <c r="Y114" i="14"/>
  <c r="Y115" i="14"/>
  <c r="Y116" i="14"/>
  <c r="Y117" i="14"/>
  <c r="Y118" i="14"/>
  <c r="Y119" i="14"/>
  <c r="Y120" i="14"/>
  <c r="Y121" i="14"/>
  <c r="Y122" i="14"/>
  <c r="Y123" i="14"/>
  <c r="Y124" i="14"/>
  <c r="Y125" i="14"/>
  <c r="Y126" i="14"/>
  <c r="Y127" i="14"/>
  <c r="Y128" i="14"/>
  <c r="Y129" i="14"/>
  <c r="Y130" i="14"/>
  <c r="Y131" i="14"/>
  <c r="Y132" i="14"/>
  <c r="Y133" i="14"/>
  <c r="Y134" i="14"/>
  <c r="Y135" i="14"/>
  <c r="Y136" i="14"/>
  <c r="Y137" i="14"/>
  <c r="Y138" i="14"/>
  <c r="Y139" i="14"/>
  <c r="Y140" i="14"/>
  <c r="Y141" i="14"/>
  <c r="Y142" i="14"/>
  <c r="Y143" i="14"/>
  <c r="Y144" i="14"/>
  <c r="Y145" i="14"/>
  <c r="Y146" i="14"/>
  <c r="Y147" i="14"/>
  <c r="Y148" i="14"/>
  <c r="Y149" i="14"/>
  <c r="Y150" i="14"/>
  <c r="Y151" i="14"/>
  <c r="Y152" i="14"/>
  <c r="Y153" i="14"/>
  <c r="Y154" i="14"/>
  <c r="Y155" i="14"/>
  <c r="Y156" i="14"/>
  <c r="Y157" i="14"/>
  <c r="Y158" i="14"/>
  <c r="Y159" i="14"/>
  <c r="Y160" i="14"/>
  <c r="Y161" i="14"/>
  <c r="Y162" i="14"/>
  <c r="Y163" i="14"/>
  <c r="Y164" i="14"/>
  <c r="Y165" i="14"/>
  <c r="Y166" i="14"/>
  <c r="Y167" i="14"/>
  <c r="Y168" i="14"/>
  <c r="Y169" i="14"/>
  <c r="Y170" i="14"/>
  <c r="Y171" i="14"/>
  <c r="Y172" i="14"/>
  <c r="Y173" i="14"/>
  <c r="Y174" i="14"/>
  <c r="Y175" i="14"/>
  <c r="Y176" i="14"/>
  <c r="Y177" i="14"/>
  <c r="Y178" i="14"/>
  <c r="Y179" i="14"/>
  <c r="Y180" i="14"/>
  <c r="Y181" i="14"/>
  <c r="Y182" i="14"/>
  <c r="Y183" i="14"/>
  <c r="Y184" i="14"/>
  <c r="Y185" i="14"/>
  <c r="Y186" i="14"/>
  <c r="Y187" i="14"/>
  <c r="Y188" i="14"/>
  <c r="Y189" i="14"/>
  <c r="Y190" i="14"/>
  <c r="Y191" i="14"/>
  <c r="Y192" i="14"/>
  <c r="Y193" i="14"/>
  <c r="Y194" i="14"/>
  <c r="Y195" i="14"/>
  <c r="Y196" i="14"/>
  <c r="Y197" i="14"/>
  <c r="Y198" i="14"/>
  <c r="Y199" i="14"/>
  <c r="Y200" i="14"/>
  <c r="Y201" i="14"/>
  <c r="Y202" i="14"/>
  <c r="Y203" i="14"/>
  <c r="Y204" i="14"/>
  <c r="Y205" i="14"/>
  <c r="Y206" i="14"/>
  <c r="Y207" i="14"/>
  <c r="Y208" i="14"/>
  <c r="Y209" i="14"/>
  <c r="Y210" i="14"/>
  <c r="Y211" i="14"/>
  <c r="Y212" i="14"/>
  <c r="Y213" i="14"/>
  <c r="Y214" i="14"/>
  <c r="Y215" i="14"/>
  <c r="Y216" i="14"/>
  <c r="Y217" i="14"/>
  <c r="Y218" i="14"/>
  <c r="Y219" i="14"/>
  <c r="Y220" i="14"/>
  <c r="Y221" i="14"/>
  <c r="Y222" i="14"/>
  <c r="Y223" i="14"/>
  <c r="Y224" i="14"/>
  <c r="Y225" i="14"/>
  <c r="Y226" i="14"/>
  <c r="Y227" i="14"/>
  <c r="Y228" i="14"/>
  <c r="Y229" i="14"/>
  <c r="Y230" i="14"/>
  <c r="Y231" i="14"/>
  <c r="Y232" i="14"/>
  <c r="Y233" i="14"/>
  <c r="Y234" i="14"/>
  <c r="Y235" i="14"/>
  <c r="Y236" i="14"/>
  <c r="Y237" i="14"/>
  <c r="Y238" i="14"/>
  <c r="Y239" i="14"/>
  <c r="Y240" i="14"/>
  <c r="Y241" i="14"/>
  <c r="Y242" i="14"/>
  <c r="Y243" i="14"/>
  <c r="Y244" i="14"/>
  <c r="Y245" i="14"/>
  <c r="Y246" i="14"/>
  <c r="Y247" i="14"/>
  <c r="Y248" i="14"/>
  <c r="Y249" i="14"/>
  <c r="Y250" i="14"/>
  <c r="Y251" i="14"/>
  <c r="Y252" i="14"/>
  <c r="Y253" i="14"/>
  <c r="Y254" i="14"/>
  <c r="Y255" i="14"/>
  <c r="Y256" i="14"/>
  <c r="Y257" i="14"/>
  <c r="Y258" i="14"/>
  <c r="Y259" i="14"/>
  <c r="Y260" i="14"/>
  <c r="Y261" i="14"/>
  <c r="Y262" i="14"/>
  <c r="Y263" i="14"/>
  <c r="Y264" i="14"/>
  <c r="Y265" i="14"/>
  <c r="Y266" i="14"/>
  <c r="Y267" i="14"/>
  <c r="Y268" i="14"/>
  <c r="Y269" i="14"/>
  <c r="Y21" i="14"/>
  <c r="B18" i="9"/>
  <c r="BA21" i="14" l="1"/>
  <c r="BD21" i="14" s="1"/>
  <c r="AD21" i="14" s="1"/>
  <c r="AO272" i="14"/>
  <c r="AP272" i="14" s="1"/>
  <c r="AS272" i="14"/>
  <c r="AR272" i="14"/>
  <c r="AU272" i="14"/>
  <c r="AX272" i="14"/>
  <c r="AO273" i="14"/>
  <c r="AP273" i="14" s="1"/>
  <c r="AS273" i="14"/>
  <c r="AR273" i="14"/>
  <c r="AU273" i="14"/>
  <c r="AV273" i="14" s="1"/>
  <c r="AX273" i="14"/>
  <c r="AO274" i="14"/>
  <c r="AP274" i="14" s="1"/>
  <c r="AR274" i="14"/>
  <c r="AU274" i="14"/>
  <c r="AX274" i="14"/>
  <c r="AO275" i="14"/>
  <c r="AP275" i="14" s="1"/>
  <c r="AR275" i="14"/>
  <c r="AU275" i="14"/>
  <c r="AV275" i="14" s="1"/>
  <c r="AX275" i="14"/>
  <c r="AO276" i="14"/>
  <c r="AP276" i="14" s="1"/>
  <c r="AR276" i="14"/>
  <c r="AU276" i="14"/>
  <c r="AV276" i="14" s="1"/>
  <c r="AX276" i="14"/>
  <c r="AO277" i="14"/>
  <c r="AP277" i="14" s="1"/>
  <c r="AR277" i="14"/>
  <c r="AU277" i="14"/>
  <c r="AV277" i="14" s="1"/>
  <c r="AX277" i="14"/>
  <c r="AO278" i="14"/>
  <c r="AP278" i="14" s="1"/>
  <c r="AR278" i="14"/>
  <c r="AS278" i="14"/>
  <c r="AU278" i="14"/>
  <c r="AV278" i="14" s="1"/>
  <c r="AO279" i="14"/>
  <c r="AP279" i="14" s="1"/>
  <c r="AR279" i="14"/>
  <c r="AU279" i="14"/>
  <c r="AV279" i="14" s="1"/>
  <c r="AX279" i="14"/>
  <c r="AO280" i="14"/>
  <c r="AP280" i="14" s="1"/>
  <c r="AR280" i="14"/>
  <c r="AU280" i="14"/>
  <c r="AV280" i="14" s="1"/>
  <c r="AX280" i="14"/>
  <c r="AO281" i="14"/>
  <c r="AP281" i="14" s="1"/>
  <c r="AS281" i="14"/>
  <c r="AR281" i="14"/>
  <c r="AU281" i="14"/>
  <c r="AV281" i="14" s="1"/>
  <c r="AX281" i="14"/>
  <c r="AO282" i="14"/>
  <c r="AP282" i="14" s="1"/>
  <c r="AR282" i="14"/>
  <c r="AU282" i="14"/>
  <c r="AX282" i="14"/>
  <c r="AO283" i="14"/>
  <c r="AP283" i="14" s="1"/>
  <c r="AR283" i="14"/>
  <c r="AU283" i="14"/>
  <c r="AV283" i="14" s="1"/>
  <c r="AX283" i="14"/>
  <c r="AO284" i="14"/>
  <c r="AP284" i="14" s="1"/>
  <c r="AR284" i="14"/>
  <c r="AU284" i="14"/>
  <c r="AV284" i="14" s="1"/>
  <c r="AX284" i="14"/>
  <c r="AO285" i="14"/>
  <c r="AP285" i="14" s="1"/>
  <c r="AR285" i="14"/>
  <c r="AU285" i="14"/>
  <c r="AX285" i="14"/>
  <c r="AO286" i="14"/>
  <c r="AP286" i="14" s="1"/>
  <c r="AR286" i="14"/>
  <c r="AU286" i="14"/>
  <c r="AV286" i="14" s="1"/>
  <c r="AO287" i="14"/>
  <c r="AP287" i="14" s="1"/>
  <c r="AS287" i="14"/>
  <c r="AR287" i="14"/>
  <c r="AU287" i="14"/>
  <c r="AV287" i="14" s="1"/>
  <c r="AX287" i="14"/>
  <c r="AO288" i="14"/>
  <c r="AP288" i="14" s="1"/>
  <c r="AS288" i="14"/>
  <c r="AR288" i="14"/>
  <c r="AU288" i="14"/>
  <c r="AV288" i="14" s="1"/>
  <c r="AX288" i="14"/>
  <c r="AO289" i="14"/>
  <c r="AP289" i="14" s="1"/>
  <c r="AR289" i="14"/>
  <c r="AU289" i="14"/>
  <c r="AV289" i="14" s="1"/>
  <c r="AX289" i="14"/>
  <c r="AO290" i="14"/>
  <c r="AP290" i="14" s="1"/>
  <c r="AR290" i="14"/>
  <c r="AU290" i="14"/>
  <c r="AV290" i="14" s="1"/>
  <c r="AX290" i="14"/>
  <c r="AO291" i="14"/>
  <c r="AP291" i="14" s="1"/>
  <c r="AS291" i="14"/>
  <c r="AR291" i="14"/>
  <c r="AU291" i="14"/>
  <c r="AX291" i="14"/>
  <c r="AO292" i="14"/>
  <c r="AP292" i="14" s="1"/>
  <c r="AR292" i="14"/>
  <c r="AU292" i="14"/>
  <c r="AV292" i="14" s="1"/>
  <c r="AX292" i="14"/>
  <c r="AO293" i="14"/>
  <c r="AP293" i="14" s="1"/>
  <c r="AR293" i="14"/>
  <c r="AU293" i="14"/>
  <c r="AX293" i="14"/>
  <c r="AO294" i="14"/>
  <c r="AP294" i="14" s="1"/>
  <c r="AS294" i="14"/>
  <c r="AR294" i="14"/>
  <c r="AU294" i="14"/>
  <c r="AV294" i="14" s="1"/>
  <c r="AO295" i="14"/>
  <c r="AP295" i="14" s="1"/>
  <c r="AS295" i="14"/>
  <c r="AR295" i="14"/>
  <c r="AU295" i="14"/>
  <c r="AV295" i="14" s="1"/>
  <c r="AX295" i="14"/>
  <c r="AO296" i="14"/>
  <c r="AP296" i="14" s="1"/>
  <c r="AS296" i="14"/>
  <c r="AR296" i="14"/>
  <c r="AU296" i="14"/>
  <c r="AX296" i="14"/>
  <c r="AO297" i="14"/>
  <c r="AP297" i="14" s="1"/>
  <c r="AS297" i="14"/>
  <c r="AR297" i="14"/>
  <c r="AU297" i="14"/>
  <c r="AX297" i="14"/>
  <c r="AO298" i="14"/>
  <c r="AP298" i="14" s="1"/>
  <c r="AR298" i="14"/>
  <c r="AU298" i="14"/>
  <c r="AV298" i="14" s="1"/>
  <c r="AX298" i="14"/>
  <c r="AO299" i="14"/>
  <c r="AP299" i="14" s="1"/>
  <c r="AR299" i="14"/>
  <c r="AU299" i="14"/>
  <c r="AV299" i="14" s="1"/>
  <c r="AX299" i="14"/>
  <c r="AO300" i="14"/>
  <c r="AP300" i="14" s="1"/>
  <c r="AR300" i="14"/>
  <c r="AU300" i="14"/>
  <c r="AV300" i="14" s="1"/>
  <c r="AX300" i="14"/>
  <c r="AO301" i="14"/>
  <c r="AP301" i="14" s="1"/>
  <c r="AR301" i="14"/>
  <c r="AU301" i="14"/>
  <c r="AV301" i="14" s="1"/>
  <c r="AO302" i="14"/>
  <c r="AP302" i="14" s="1"/>
  <c r="AR302" i="14"/>
  <c r="AU302" i="14"/>
  <c r="AV302" i="14" s="1"/>
  <c r="AO303" i="14"/>
  <c r="AP303" i="14" s="1"/>
  <c r="AR303" i="14"/>
  <c r="AU303" i="14"/>
  <c r="AV303" i="14" s="1"/>
  <c r="AX303" i="14"/>
  <c r="AO304" i="14"/>
  <c r="AP304" i="14" s="1"/>
  <c r="AS304" i="14"/>
  <c r="AR304" i="14"/>
  <c r="AU304" i="14"/>
  <c r="AX304" i="14"/>
  <c r="AO305" i="14"/>
  <c r="AP305" i="14" s="1"/>
  <c r="AR305" i="14"/>
  <c r="AU305" i="14"/>
  <c r="AX305" i="14"/>
  <c r="AO306" i="14"/>
  <c r="AP306" i="14" s="1"/>
  <c r="AR306" i="14"/>
  <c r="AU306" i="14"/>
  <c r="AV306" i="14" s="1"/>
  <c r="AX306" i="14"/>
  <c r="AO307" i="14"/>
  <c r="AP307" i="14" s="1"/>
  <c r="AS307" i="14"/>
  <c r="AR307" i="14"/>
  <c r="AU307" i="14"/>
  <c r="AV307" i="14" s="1"/>
  <c r="AX307" i="14"/>
  <c r="AO308" i="14"/>
  <c r="AP308" i="14" s="1"/>
  <c r="AR308" i="14"/>
  <c r="AU308" i="14"/>
  <c r="AV308" i="14" s="1"/>
  <c r="AX308" i="14"/>
  <c r="AO309" i="14"/>
  <c r="AP309" i="14" s="1"/>
  <c r="AR309" i="14"/>
  <c r="AU309" i="14"/>
  <c r="AX309" i="14"/>
  <c r="AO310" i="14"/>
  <c r="AP310" i="14" s="1"/>
  <c r="AS310" i="14"/>
  <c r="AR310" i="14"/>
  <c r="AU310" i="14"/>
  <c r="AV310" i="14" s="1"/>
  <c r="AO311" i="14"/>
  <c r="AP311" i="14" s="1"/>
  <c r="AS311" i="14"/>
  <c r="AR311" i="14"/>
  <c r="AU311" i="14"/>
  <c r="AX311" i="14"/>
  <c r="AO312" i="14"/>
  <c r="AP312" i="14" s="1"/>
  <c r="AR312" i="14"/>
  <c r="AU312" i="14"/>
  <c r="AX312" i="14"/>
  <c r="AO313" i="14"/>
  <c r="AP313" i="14" s="1"/>
  <c r="AR313" i="14"/>
  <c r="AU313" i="14"/>
  <c r="AV313" i="14" s="1"/>
  <c r="AX313" i="14"/>
  <c r="AO314" i="14"/>
  <c r="AP314" i="14" s="1"/>
  <c r="AR314" i="14"/>
  <c r="AU314" i="14"/>
  <c r="AX314" i="14"/>
  <c r="AO315" i="14"/>
  <c r="AP315" i="14" s="1"/>
  <c r="AS315" i="14"/>
  <c r="AR315" i="14"/>
  <c r="AU315" i="14"/>
  <c r="AX315" i="14"/>
  <c r="AO316" i="14"/>
  <c r="AP316" i="14" s="1"/>
  <c r="AR316" i="14"/>
  <c r="AU316" i="14"/>
  <c r="AV316" i="14" s="1"/>
  <c r="AX316" i="14"/>
  <c r="AO317" i="14"/>
  <c r="AP317" i="14" s="1"/>
  <c r="AS317" i="14"/>
  <c r="AR317" i="14"/>
  <c r="AU317" i="14"/>
  <c r="AV317" i="14" s="1"/>
  <c r="AX317" i="14"/>
  <c r="AO318" i="14"/>
  <c r="AP318" i="14" s="1"/>
  <c r="AR318" i="14"/>
  <c r="AS318" i="14"/>
  <c r="AU318" i="14"/>
  <c r="AV318" i="14" s="1"/>
  <c r="AO319" i="14"/>
  <c r="AP319" i="14" s="1"/>
  <c r="AR319" i="14"/>
  <c r="AU319" i="14"/>
  <c r="AX319" i="14"/>
  <c r="AO320" i="14"/>
  <c r="AP320" i="14" s="1"/>
  <c r="AR320" i="14"/>
  <c r="AU320" i="14"/>
  <c r="AX320" i="14"/>
  <c r="AO321" i="14"/>
  <c r="AP321" i="14" s="1"/>
  <c r="AR321" i="14"/>
  <c r="AU321" i="14"/>
  <c r="AV321" i="14" s="1"/>
  <c r="AX321" i="14"/>
  <c r="AO322" i="14"/>
  <c r="AP322" i="14" s="1"/>
  <c r="AR322" i="14"/>
  <c r="AU322" i="14"/>
  <c r="AX322" i="14"/>
  <c r="AO323" i="14"/>
  <c r="AP323" i="14" s="1"/>
  <c r="AR323" i="14"/>
  <c r="AU323" i="14"/>
  <c r="AV323" i="14" s="1"/>
  <c r="AX323" i="14"/>
  <c r="AO324" i="14"/>
  <c r="AP324" i="14" s="1"/>
  <c r="AR324" i="14"/>
  <c r="AU324" i="14"/>
  <c r="AV324" i="14" s="1"/>
  <c r="AX324" i="14"/>
  <c r="AS325" i="14"/>
  <c r="AO325" i="14"/>
  <c r="AP325" i="14" s="1"/>
  <c r="AR325" i="14"/>
  <c r="AU325" i="14"/>
  <c r="AV325" i="14" s="1"/>
  <c r="AX325" i="14"/>
  <c r="AO326" i="14"/>
  <c r="AP326" i="14" s="1"/>
  <c r="AS326" i="14"/>
  <c r="AR326" i="14"/>
  <c r="AU326" i="14"/>
  <c r="AV326" i="14" s="1"/>
  <c r="AS327" i="14"/>
  <c r="AO327" i="14"/>
  <c r="AP327" i="14" s="1"/>
  <c r="AR327" i="14"/>
  <c r="AU327" i="14"/>
  <c r="AX327" i="14"/>
  <c r="AO328" i="14"/>
  <c r="AP328" i="14" s="1"/>
  <c r="AR328" i="14"/>
  <c r="AU328" i="14"/>
  <c r="AX328" i="14"/>
  <c r="AO329" i="14"/>
  <c r="AP329" i="14" s="1"/>
  <c r="AR329" i="14"/>
  <c r="AU329" i="14"/>
  <c r="AV329" i="14" s="1"/>
  <c r="AX329" i="14"/>
  <c r="AO330" i="14"/>
  <c r="AP330" i="14" s="1"/>
  <c r="AR330" i="14"/>
  <c r="AU330" i="14"/>
  <c r="AX330" i="14"/>
  <c r="AO331" i="14"/>
  <c r="AP331" i="14" s="1"/>
  <c r="AR331" i="14"/>
  <c r="AU331" i="14"/>
  <c r="AV331" i="14" s="1"/>
  <c r="AX331" i="14"/>
  <c r="AO332" i="14"/>
  <c r="AP332" i="14" s="1"/>
  <c r="AR332" i="14"/>
  <c r="AU332" i="14"/>
  <c r="AV332" i="14" s="1"/>
  <c r="AO333" i="14"/>
  <c r="AP333" i="14" s="1"/>
  <c r="AR333" i="14"/>
  <c r="AU333" i="14"/>
  <c r="AV333" i="14" s="1"/>
  <c r="AX333" i="14"/>
  <c r="AO334" i="14"/>
  <c r="AP334" i="14" s="1"/>
  <c r="AS334" i="14"/>
  <c r="AR334" i="14"/>
  <c r="AU334" i="14"/>
  <c r="AV334" i="14" s="1"/>
  <c r="AO335" i="14"/>
  <c r="AP335" i="14" s="1"/>
  <c r="AR335" i="14"/>
  <c r="AU335" i="14"/>
  <c r="AV335" i="14" s="1"/>
  <c r="AX335" i="14"/>
  <c r="AO336" i="14"/>
  <c r="AP336" i="14" s="1"/>
  <c r="AS336" i="14"/>
  <c r="AR336" i="14"/>
  <c r="AU336" i="14"/>
  <c r="AV336" i="14" s="1"/>
  <c r="AX336" i="14"/>
  <c r="AO337" i="14"/>
  <c r="AP337" i="14" s="1"/>
  <c r="AR337" i="14"/>
  <c r="AU337" i="14"/>
  <c r="AX337" i="14"/>
  <c r="AO338" i="14"/>
  <c r="AP338" i="14" s="1"/>
  <c r="AR338" i="14"/>
  <c r="AU338" i="14"/>
  <c r="AX338" i="14"/>
  <c r="AO339" i="14"/>
  <c r="AP339" i="14" s="1"/>
  <c r="AS339" i="14"/>
  <c r="AR339" i="14"/>
  <c r="AU339" i="14"/>
  <c r="AV339" i="14" s="1"/>
  <c r="AX339" i="14"/>
  <c r="AO340" i="14"/>
  <c r="AP340" i="14" s="1"/>
  <c r="AR340" i="14"/>
  <c r="AU340" i="14"/>
  <c r="AV340" i="14" s="1"/>
  <c r="AO341" i="14"/>
  <c r="AP341" i="14" s="1"/>
  <c r="AR341" i="14"/>
  <c r="AU341" i="14"/>
  <c r="AV341" i="14" s="1"/>
  <c r="AX341" i="14"/>
  <c r="AO342" i="14"/>
  <c r="AP342" i="14" s="1"/>
  <c r="AR342" i="14"/>
  <c r="AU342" i="14"/>
  <c r="AV342" i="14" s="1"/>
  <c r="AO343" i="14"/>
  <c r="AP343" i="14" s="1"/>
  <c r="AS343" i="14"/>
  <c r="AR343" i="14"/>
  <c r="AU343" i="14"/>
  <c r="AV343" i="14" s="1"/>
  <c r="AX343" i="14"/>
  <c r="AO344" i="14"/>
  <c r="AP344" i="14" s="1"/>
  <c r="AS344" i="14"/>
  <c r="AR344" i="14"/>
  <c r="AU344" i="14"/>
  <c r="AX344" i="14"/>
  <c r="AO345" i="14"/>
  <c r="AP345" i="14" s="1"/>
  <c r="AR345" i="14"/>
  <c r="AU345" i="14"/>
  <c r="AV345" i="14" s="1"/>
  <c r="AX345" i="14"/>
  <c r="AO346" i="14"/>
  <c r="AP346" i="14" s="1"/>
  <c r="AR346" i="14"/>
  <c r="AU346" i="14"/>
  <c r="AV346" i="14" s="1"/>
  <c r="AX346" i="14"/>
  <c r="AO347" i="14"/>
  <c r="AP347" i="14" s="1"/>
  <c r="AS347" i="14"/>
  <c r="AR347" i="14"/>
  <c r="AU347" i="14"/>
  <c r="AV347" i="14" s="1"/>
  <c r="AX347" i="14"/>
  <c r="AO348" i="14"/>
  <c r="AP348" i="14" s="1"/>
  <c r="AS348" i="14"/>
  <c r="AR348" i="14"/>
  <c r="AU348" i="14"/>
  <c r="AV348" i="14" s="1"/>
  <c r="AO349" i="14"/>
  <c r="AP349" i="14" s="1"/>
  <c r="AS349" i="14"/>
  <c r="AR349" i="14"/>
  <c r="AU349" i="14"/>
  <c r="AV349" i="14" s="1"/>
  <c r="AX349" i="14"/>
  <c r="AO350" i="14"/>
  <c r="AP350" i="14" s="1"/>
  <c r="AS350" i="14"/>
  <c r="AR350" i="14"/>
  <c r="AU350" i="14"/>
  <c r="AV350" i="14" s="1"/>
  <c r="AO351" i="14"/>
  <c r="AP351" i="14" s="1"/>
  <c r="AS351" i="14"/>
  <c r="AR351" i="14"/>
  <c r="AU351" i="14"/>
  <c r="AV351" i="14" s="1"/>
  <c r="AX351" i="14"/>
  <c r="AO352" i="14"/>
  <c r="AP352" i="14" s="1"/>
  <c r="AS352" i="14"/>
  <c r="AR352" i="14"/>
  <c r="AU352" i="14"/>
  <c r="AV352" i="14" s="1"/>
  <c r="AX352" i="14"/>
  <c r="AO353" i="14"/>
  <c r="AP353" i="14" s="1"/>
  <c r="AR353" i="14"/>
  <c r="AU353" i="14"/>
  <c r="AV353" i="14" s="1"/>
  <c r="AX353" i="14"/>
  <c r="AO354" i="14"/>
  <c r="AP354" i="14" s="1"/>
  <c r="AR354" i="14"/>
  <c r="AU354" i="14"/>
  <c r="AV354" i="14" s="1"/>
  <c r="AX354" i="14"/>
  <c r="AO355" i="14"/>
  <c r="AP355" i="14" s="1"/>
  <c r="AS355" i="14"/>
  <c r="AR355" i="14"/>
  <c r="AU355" i="14"/>
  <c r="AV355" i="14" s="1"/>
  <c r="AX355" i="14"/>
  <c r="AO356" i="14"/>
  <c r="AP356" i="14" s="1"/>
  <c r="AR356" i="14"/>
  <c r="AU356" i="14"/>
  <c r="AX356" i="14"/>
  <c r="AO357" i="14"/>
  <c r="AP357" i="14" s="1"/>
  <c r="AS357" i="14"/>
  <c r="AR357" i="14"/>
  <c r="AU357" i="14"/>
  <c r="AV357" i="14" s="1"/>
  <c r="AX357" i="14"/>
  <c r="AO358" i="14"/>
  <c r="AP358" i="14" s="1"/>
  <c r="AS358" i="14"/>
  <c r="AR358" i="14"/>
  <c r="AU358" i="14"/>
  <c r="AV358" i="14" s="1"/>
  <c r="AO359" i="14"/>
  <c r="AP359" i="14" s="1"/>
  <c r="AS359" i="14"/>
  <c r="AR359" i="14"/>
  <c r="AU359" i="14"/>
  <c r="AV359" i="14" s="1"/>
  <c r="AX359" i="14"/>
  <c r="AO360" i="14"/>
  <c r="AP360" i="14" s="1"/>
  <c r="AR360" i="14"/>
  <c r="AU360" i="14"/>
  <c r="AX360" i="14"/>
  <c r="AO361" i="14"/>
  <c r="AP361" i="14" s="1"/>
  <c r="AR361" i="14"/>
  <c r="AU361" i="14"/>
  <c r="AV361" i="14" s="1"/>
  <c r="AX361" i="14"/>
  <c r="AO362" i="14"/>
  <c r="AP362" i="14" s="1"/>
  <c r="AR362" i="14"/>
  <c r="AU362" i="14"/>
  <c r="AV362" i="14" s="1"/>
  <c r="AX362" i="14"/>
  <c r="AO363" i="14"/>
  <c r="AP363" i="14" s="1"/>
  <c r="AR363" i="14"/>
  <c r="AU363" i="14"/>
  <c r="AV363" i="14" s="1"/>
  <c r="AX363" i="14"/>
  <c r="AO364" i="14"/>
  <c r="AP364" i="14" s="1"/>
  <c r="AR364" i="14"/>
  <c r="AU364" i="14"/>
  <c r="AV364" i="14" s="1"/>
  <c r="AX364" i="14"/>
  <c r="AO365" i="14"/>
  <c r="AP365" i="14" s="1"/>
  <c r="AS365" i="14"/>
  <c r="AR365" i="14"/>
  <c r="AU365" i="14"/>
  <c r="AX365" i="14"/>
  <c r="AO366" i="14"/>
  <c r="AP366" i="14" s="1"/>
  <c r="AS366" i="14"/>
  <c r="AR366" i="14"/>
  <c r="AU366" i="14"/>
  <c r="AV366" i="14" s="1"/>
  <c r="AO367" i="14"/>
  <c r="AP367" i="14" s="1"/>
  <c r="AS367" i="14"/>
  <c r="AR367" i="14"/>
  <c r="AU367" i="14"/>
  <c r="AV367" i="14" s="1"/>
  <c r="AX367" i="14"/>
  <c r="AO368" i="14"/>
  <c r="AP368" i="14" s="1"/>
  <c r="AR368" i="14"/>
  <c r="AU368" i="14"/>
  <c r="AV368" i="14" s="1"/>
  <c r="AX368" i="14"/>
  <c r="AO369" i="14"/>
  <c r="AP369" i="14" s="1"/>
  <c r="AR369" i="14"/>
  <c r="AU369" i="14"/>
  <c r="AX369" i="14"/>
  <c r="AO370" i="14"/>
  <c r="AP370" i="14" s="1"/>
  <c r="AR370" i="14"/>
  <c r="AU370" i="14"/>
  <c r="AX370" i="14"/>
  <c r="AO371" i="14"/>
  <c r="AP371" i="14" s="1"/>
  <c r="AR371" i="14"/>
  <c r="AU371" i="14"/>
  <c r="AV371" i="14" s="1"/>
  <c r="AX371" i="14"/>
  <c r="AO372" i="14"/>
  <c r="AP372" i="14" s="1"/>
  <c r="AR372" i="14"/>
  <c r="AU372" i="14"/>
  <c r="AV372" i="14" s="1"/>
  <c r="AO373" i="14"/>
  <c r="AP373" i="14" s="1"/>
  <c r="AR373" i="14"/>
  <c r="AU373" i="14"/>
  <c r="AX373" i="14"/>
  <c r="AO374" i="14"/>
  <c r="AP374" i="14" s="1"/>
  <c r="AS374" i="14"/>
  <c r="AR374" i="14"/>
  <c r="AU374" i="14"/>
  <c r="AV374" i="14" s="1"/>
  <c r="AO375" i="14"/>
  <c r="AP375" i="14" s="1"/>
  <c r="AS375" i="14"/>
  <c r="AR375" i="14"/>
  <c r="AU375" i="14"/>
  <c r="AV375" i="14" s="1"/>
  <c r="AX375" i="14"/>
  <c r="AO376" i="14"/>
  <c r="AP376" i="14" s="1"/>
  <c r="AS376" i="14"/>
  <c r="AR376" i="14"/>
  <c r="AU376" i="14"/>
  <c r="AX376" i="14"/>
  <c r="AO377" i="14"/>
  <c r="AP377" i="14" s="1"/>
  <c r="AR377" i="14"/>
  <c r="AU377" i="14"/>
  <c r="AV377" i="14" s="1"/>
  <c r="AX377" i="14"/>
  <c r="AO378" i="14"/>
  <c r="AP378" i="14" s="1"/>
  <c r="AR378" i="14"/>
  <c r="AU378" i="14"/>
  <c r="AX378" i="14"/>
  <c r="AO379" i="14"/>
  <c r="AP379" i="14" s="1"/>
  <c r="AR379" i="14"/>
  <c r="AU379" i="14"/>
  <c r="AV379" i="14" s="1"/>
  <c r="AX379" i="14"/>
  <c r="AO380" i="14"/>
  <c r="AP380" i="14" s="1"/>
  <c r="AR380" i="14"/>
  <c r="AU380" i="14"/>
  <c r="AV380" i="14" s="1"/>
  <c r="AX380" i="14"/>
  <c r="AO381" i="14"/>
  <c r="AP381" i="14" s="1"/>
  <c r="AR381" i="14"/>
  <c r="AU381" i="14"/>
  <c r="AX381" i="14"/>
  <c r="AO382" i="14"/>
  <c r="AP382" i="14" s="1"/>
  <c r="AS382" i="14"/>
  <c r="AR382" i="14"/>
  <c r="AU382" i="14"/>
  <c r="AV382" i="14" s="1"/>
  <c r="AO383" i="14"/>
  <c r="AP383" i="14" s="1"/>
  <c r="AS383" i="14"/>
  <c r="AR383" i="14"/>
  <c r="AU383" i="14"/>
  <c r="AX383" i="14"/>
  <c r="AO384" i="14"/>
  <c r="AP384" i="14" s="1"/>
  <c r="AR384" i="14"/>
  <c r="AU384" i="14"/>
  <c r="AX384" i="14"/>
  <c r="AO385" i="14"/>
  <c r="AP385" i="14" s="1"/>
  <c r="AR385" i="14"/>
  <c r="AU385" i="14"/>
  <c r="AV385" i="14" s="1"/>
  <c r="AX385" i="14"/>
  <c r="AO386" i="14"/>
  <c r="AP386" i="14" s="1"/>
  <c r="AR386" i="14"/>
  <c r="AU386" i="14"/>
  <c r="AV386" i="14" s="1"/>
  <c r="AX386" i="14"/>
  <c r="AO387" i="14"/>
  <c r="AP387" i="14" s="1"/>
  <c r="AS387" i="14"/>
  <c r="AR387" i="14"/>
  <c r="AU387" i="14"/>
  <c r="AV387" i="14" s="1"/>
  <c r="AX387" i="14"/>
  <c r="AO388" i="14"/>
  <c r="AP388" i="14" s="1"/>
  <c r="AR388" i="14"/>
  <c r="AU388" i="14"/>
  <c r="AV388" i="14" s="1"/>
  <c r="AO389" i="14"/>
  <c r="AP389" i="14" s="1"/>
  <c r="AR389" i="14"/>
  <c r="AU389" i="14"/>
  <c r="AV389" i="14" s="1"/>
  <c r="AX389" i="14"/>
  <c r="AO390" i="14"/>
  <c r="AP390" i="14" s="1"/>
  <c r="AS390" i="14"/>
  <c r="AR390" i="14"/>
  <c r="AU390" i="14"/>
  <c r="AV390" i="14" s="1"/>
  <c r="AX390" i="14"/>
  <c r="AO391" i="14"/>
  <c r="AP391" i="14" s="1"/>
  <c r="AR391" i="14"/>
  <c r="AU391" i="14"/>
  <c r="AV391" i="14" s="1"/>
  <c r="AX391" i="14"/>
  <c r="AO392" i="14"/>
  <c r="AP392" i="14" s="1"/>
  <c r="AS392" i="14"/>
  <c r="AR392" i="14"/>
  <c r="AU392" i="14"/>
  <c r="AX392" i="14"/>
  <c r="AO393" i="14"/>
  <c r="AP393" i="14" s="1"/>
  <c r="AS393" i="14"/>
  <c r="AR393" i="14"/>
  <c r="AU393" i="14"/>
  <c r="AV393" i="14" s="1"/>
  <c r="AX393" i="14"/>
  <c r="AO394" i="14"/>
  <c r="AP394" i="14" s="1"/>
  <c r="AS394" i="14"/>
  <c r="AR394" i="14"/>
  <c r="AU394" i="14"/>
  <c r="AV394" i="14" s="1"/>
  <c r="AX394" i="14"/>
  <c r="AO395" i="14"/>
  <c r="AP395" i="14" s="1"/>
  <c r="AR395" i="14"/>
  <c r="AS395" i="14"/>
  <c r="AU395" i="14"/>
  <c r="AX395" i="14"/>
  <c r="AO396" i="14"/>
  <c r="AP396" i="14" s="1"/>
  <c r="AS396" i="14"/>
  <c r="AR396" i="14"/>
  <c r="AU396" i="14"/>
  <c r="AV396" i="14" s="1"/>
  <c r="AX396" i="14"/>
  <c r="AO397" i="14"/>
  <c r="AP397" i="14" s="1"/>
  <c r="AR397" i="14"/>
  <c r="AU397" i="14"/>
  <c r="AV397" i="14" s="1"/>
  <c r="AX397" i="14"/>
  <c r="AO398" i="14"/>
  <c r="AP398" i="14" s="1"/>
  <c r="AS398" i="14"/>
  <c r="AR398" i="14"/>
  <c r="AU398" i="14"/>
  <c r="AV398" i="14" s="1"/>
  <c r="AX398" i="14"/>
  <c r="AO399" i="14"/>
  <c r="AP399" i="14" s="1"/>
  <c r="AR399" i="14"/>
  <c r="AU399" i="14"/>
  <c r="AV399" i="14" s="1"/>
  <c r="AX399" i="14"/>
  <c r="AO400" i="14"/>
  <c r="AP400" i="14" s="1"/>
  <c r="AR400" i="14"/>
  <c r="AU400" i="14"/>
  <c r="AV400" i="14" s="1"/>
  <c r="AX400" i="14"/>
  <c r="AO401" i="14"/>
  <c r="AP401" i="14" s="1"/>
  <c r="AR401" i="14"/>
  <c r="AU401" i="14"/>
  <c r="AX401" i="14"/>
  <c r="AO402" i="14"/>
  <c r="AP402" i="14" s="1"/>
  <c r="AR402" i="14"/>
  <c r="AU402" i="14"/>
  <c r="AV402" i="14" s="1"/>
  <c r="AX402" i="14"/>
  <c r="AO403" i="14"/>
  <c r="AP403" i="14" s="1"/>
  <c r="AR403" i="14"/>
  <c r="AU403" i="14"/>
  <c r="AV403" i="14" s="1"/>
  <c r="AX403" i="14"/>
  <c r="AO404" i="14"/>
  <c r="AP404" i="14" s="1"/>
  <c r="AR404" i="14"/>
  <c r="AU404" i="14"/>
  <c r="AV404" i="14" s="1"/>
  <c r="AO405" i="14"/>
  <c r="AP405" i="14" s="1"/>
  <c r="AR405" i="14"/>
  <c r="AU405" i="14"/>
  <c r="AV405" i="14" s="1"/>
  <c r="AX405" i="14"/>
  <c r="AO406" i="14"/>
  <c r="AP406" i="14" s="1"/>
  <c r="AS406" i="14"/>
  <c r="AR406" i="14"/>
  <c r="AU406" i="14"/>
  <c r="AV406" i="14" s="1"/>
  <c r="AX406" i="14"/>
  <c r="AO407" i="14"/>
  <c r="AP407" i="14" s="1"/>
  <c r="AR407" i="14"/>
  <c r="AU407" i="14"/>
  <c r="AV407" i="14" s="1"/>
  <c r="AX407" i="14"/>
  <c r="AO408" i="14"/>
  <c r="AP408" i="14" s="1"/>
  <c r="AS408" i="14"/>
  <c r="AR408" i="14"/>
  <c r="AU408" i="14"/>
  <c r="AX408" i="14"/>
  <c r="AO409" i="14"/>
  <c r="AP409" i="14" s="1"/>
  <c r="AR409" i="14"/>
  <c r="AU409" i="14"/>
  <c r="AV409" i="14" s="1"/>
  <c r="AX409" i="14"/>
  <c r="AO410" i="14"/>
  <c r="AP410" i="14" s="1"/>
  <c r="AR410" i="14"/>
  <c r="AU410" i="14"/>
  <c r="AV410" i="14" s="1"/>
  <c r="AX410" i="14"/>
  <c r="AS411" i="14"/>
  <c r="AO411" i="14"/>
  <c r="AP411" i="14" s="1"/>
  <c r="AR411" i="14"/>
  <c r="AU411" i="14"/>
  <c r="AV411" i="14" s="1"/>
  <c r="AX411" i="14"/>
  <c r="AS412" i="14"/>
  <c r="AO412" i="14"/>
  <c r="AP412" i="14" s="1"/>
  <c r="AR412" i="14"/>
  <c r="AU412" i="14"/>
  <c r="AX412" i="14"/>
  <c r="AO413" i="14"/>
  <c r="AP413" i="14" s="1"/>
  <c r="AR413" i="14"/>
  <c r="AU413" i="14"/>
  <c r="AX413" i="14"/>
  <c r="AO414" i="14"/>
  <c r="AP414" i="14" s="1"/>
  <c r="AS414" i="14"/>
  <c r="AR414" i="14"/>
  <c r="AU414" i="14"/>
  <c r="AV414" i="14" s="1"/>
  <c r="AX414" i="14"/>
  <c r="AO415" i="14"/>
  <c r="AP415" i="14" s="1"/>
  <c r="AS415" i="14"/>
  <c r="AR415" i="14"/>
  <c r="AU415" i="14"/>
  <c r="AV415" i="14" s="1"/>
  <c r="AX415" i="14"/>
  <c r="AO416" i="14"/>
  <c r="AP416" i="14" s="1"/>
  <c r="AR416" i="14"/>
  <c r="AU416" i="14"/>
  <c r="AV416" i="14" s="1"/>
  <c r="AX416" i="14"/>
  <c r="AO417" i="14"/>
  <c r="AP417" i="14" s="1"/>
  <c r="AS417" i="14"/>
  <c r="AR417" i="14"/>
  <c r="AU417" i="14"/>
  <c r="AV417" i="14" s="1"/>
  <c r="AX417" i="14"/>
  <c r="AO418" i="14"/>
  <c r="AP418" i="14" s="1"/>
  <c r="AS418" i="14"/>
  <c r="AR418" i="14"/>
  <c r="AU418" i="14"/>
  <c r="AV418" i="14" s="1"/>
  <c r="AX418" i="14"/>
  <c r="AO419" i="14"/>
  <c r="AP419" i="14" s="1"/>
  <c r="AR419" i="14"/>
  <c r="AU419" i="14"/>
  <c r="AV419" i="14" s="1"/>
  <c r="AX419" i="14"/>
  <c r="AO420" i="14"/>
  <c r="AP420" i="14" s="1"/>
  <c r="AR420" i="14"/>
  <c r="AU420" i="14"/>
  <c r="AV420" i="14" s="1"/>
  <c r="AX420" i="14"/>
  <c r="AO421" i="14"/>
  <c r="AP421" i="14" s="1"/>
  <c r="AS421" i="14"/>
  <c r="AR421" i="14"/>
  <c r="AU421" i="14"/>
  <c r="AV421" i="14" s="1"/>
  <c r="AX421" i="14"/>
  <c r="AO422" i="14"/>
  <c r="AP422" i="14" s="1"/>
  <c r="AS422" i="14"/>
  <c r="AR422" i="14"/>
  <c r="AU422" i="14"/>
  <c r="AV422" i="14" s="1"/>
  <c r="AX422" i="14"/>
  <c r="AO423" i="14"/>
  <c r="AP423" i="14" s="1"/>
  <c r="AR423" i="14"/>
  <c r="AU423" i="14"/>
  <c r="AV423" i="14" s="1"/>
  <c r="AX423" i="14"/>
  <c r="AO424" i="14"/>
  <c r="AP424" i="14" s="1"/>
  <c r="AR424" i="14"/>
  <c r="AU424" i="14"/>
  <c r="AO425" i="14"/>
  <c r="AP425" i="14" s="1"/>
  <c r="AR425" i="14"/>
  <c r="AU425" i="14"/>
  <c r="AX425" i="14"/>
  <c r="AO426" i="14"/>
  <c r="AP426" i="14" s="1"/>
  <c r="AS426" i="14"/>
  <c r="AR426" i="14"/>
  <c r="AU426" i="14"/>
  <c r="AV426" i="14" s="1"/>
  <c r="AX426" i="14"/>
  <c r="AO427" i="14"/>
  <c r="AP427" i="14" s="1"/>
  <c r="AR427" i="14"/>
  <c r="AU427" i="14"/>
  <c r="AV427" i="14" s="1"/>
  <c r="AX427" i="14"/>
  <c r="AO428" i="14"/>
  <c r="AP428" i="14" s="1"/>
  <c r="AS428" i="14"/>
  <c r="AR428" i="14"/>
  <c r="AU428" i="14"/>
  <c r="AV428" i="14" s="1"/>
  <c r="AX428" i="14"/>
  <c r="AO429" i="14"/>
  <c r="AP429" i="14" s="1"/>
  <c r="AR429" i="14"/>
  <c r="AU429" i="14"/>
  <c r="AV429" i="14" s="1"/>
  <c r="AX429" i="14"/>
  <c r="AO430" i="14"/>
  <c r="AP430" i="14" s="1"/>
  <c r="AR430" i="14"/>
  <c r="AU430" i="14"/>
  <c r="AV430" i="14" s="1"/>
  <c r="AX430" i="14"/>
  <c r="AO431" i="14"/>
  <c r="AP431" i="14" s="1"/>
  <c r="AR431" i="14"/>
  <c r="AU431" i="14"/>
  <c r="AV431" i="14" s="1"/>
  <c r="AX431" i="14"/>
  <c r="AO432" i="14"/>
  <c r="AP432" i="14" s="1"/>
  <c r="AR432" i="14"/>
  <c r="AU432" i="14"/>
  <c r="AX432" i="14"/>
  <c r="AO433" i="14"/>
  <c r="AP433" i="14" s="1"/>
  <c r="AR433" i="14"/>
  <c r="AU433" i="14"/>
  <c r="AX433" i="14"/>
  <c r="AO434" i="14"/>
  <c r="AP434" i="14" s="1"/>
  <c r="AR434" i="14"/>
  <c r="AU434" i="14"/>
  <c r="AV434" i="14" s="1"/>
  <c r="AX434" i="14"/>
  <c r="AO435" i="14"/>
  <c r="AP435" i="14" s="1"/>
  <c r="AS435" i="14"/>
  <c r="AR435" i="14"/>
  <c r="AU435" i="14"/>
  <c r="AV435" i="14" s="1"/>
  <c r="AX435" i="14"/>
  <c r="AO436" i="14"/>
  <c r="AP436" i="14" s="1"/>
  <c r="AR436" i="14"/>
  <c r="AU436" i="14"/>
  <c r="AV436" i="14" s="1"/>
  <c r="AX436" i="14"/>
  <c r="AO437" i="14"/>
  <c r="AP437" i="14" s="1"/>
  <c r="AS437" i="14"/>
  <c r="AR437" i="14"/>
  <c r="AU437" i="14"/>
  <c r="AX437" i="14"/>
  <c r="AO438" i="14"/>
  <c r="AP438" i="14" s="1"/>
  <c r="AR438" i="14"/>
  <c r="AU438" i="14"/>
  <c r="AV438" i="14" s="1"/>
  <c r="AX438" i="14"/>
  <c r="AO439" i="14"/>
  <c r="AP439" i="14" s="1"/>
  <c r="AS439" i="14"/>
  <c r="AR439" i="14"/>
  <c r="AU439" i="14"/>
  <c r="AV439" i="14" s="1"/>
  <c r="AX439" i="14"/>
  <c r="AO440" i="14"/>
  <c r="AP440" i="14" s="1"/>
  <c r="AR440" i="14"/>
  <c r="AU440" i="14"/>
  <c r="AV440" i="14" s="1"/>
  <c r="AX440" i="14"/>
  <c r="AO441" i="14"/>
  <c r="AP441" i="14" s="1"/>
  <c r="AR441" i="14"/>
  <c r="AU441" i="14"/>
  <c r="AV441" i="14" s="1"/>
  <c r="AX441" i="14"/>
  <c r="AO442" i="14"/>
  <c r="AP442" i="14" s="1"/>
  <c r="AR442" i="14"/>
  <c r="AU442" i="14"/>
  <c r="AV442" i="14" s="1"/>
  <c r="AX442" i="14"/>
  <c r="AS443" i="14"/>
  <c r="AO443" i="14"/>
  <c r="AP443" i="14" s="1"/>
  <c r="AR443" i="14"/>
  <c r="AU443" i="14"/>
  <c r="AV443" i="14" s="1"/>
  <c r="AX443" i="14"/>
  <c r="AO444" i="14"/>
  <c r="AP444" i="14" s="1"/>
  <c r="AS444" i="14"/>
  <c r="AR444" i="14"/>
  <c r="AU444" i="14"/>
  <c r="AX444" i="14"/>
  <c r="AO445" i="14"/>
  <c r="AP445" i="14" s="1"/>
  <c r="AR445" i="14"/>
  <c r="AU445" i="14"/>
  <c r="AV445" i="14" s="1"/>
  <c r="AX445" i="14"/>
  <c r="AO446" i="14"/>
  <c r="AP446" i="14" s="1"/>
  <c r="AR446" i="14"/>
  <c r="AU446" i="14"/>
  <c r="AV446" i="14" s="1"/>
  <c r="AX446" i="14"/>
  <c r="AO447" i="14"/>
  <c r="AP447" i="14" s="1"/>
  <c r="AR447" i="14"/>
  <c r="AU447" i="14"/>
  <c r="AV447" i="14" s="1"/>
  <c r="AX447" i="14"/>
  <c r="AO448" i="14"/>
  <c r="AP448" i="14" s="1"/>
  <c r="AR448" i="14"/>
  <c r="AS448" i="14"/>
  <c r="AU448" i="14"/>
  <c r="AV448" i="14" s="1"/>
  <c r="AX448" i="14"/>
  <c r="AO449" i="14"/>
  <c r="AP449" i="14" s="1"/>
  <c r="AS449" i="14"/>
  <c r="AR449" i="14"/>
  <c r="AU449" i="14"/>
  <c r="AX449" i="14"/>
  <c r="AO450" i="14"/>
  <c r="AP450" i="14" s="1"/>
  <c r="AR450" i="14"/>
  <c r="AU450" i="14"/>
  <c r="AV450" i="14" s="1"/>
  <c r="AX450" i="14"/>
  <c r="AO451" i="14"/>
  <c r="AP451" i="14" s="1"/>
  <c r="AS451" i="14"/>
  <c r="AR451" i="14"/>
  <c r="AU451" i="14"/>
  <c r="AV451" i="14" s="1"/>
  <c r="AX451" i="14"/>
  <c r="AO452" i="14"/>
  <c r="AP452" i="14" s="1"/>
  <c r="AS452" i="14"/>
  <c r="AR452" i="14"/>
  <c r="AU452" i="14"/>
  <c r="AX452" i="14"/>
  <c r="AO453" i="14"/>
  <c r="AP453" i="14" s="1"/>
  <c r="AR453" i="14"/>
  <c r="AU453" i="14"/>
  <c r="AX453" i="14"/>
  <c r="AO454" i="14"/>
  <c r="AP454" i="14" s="1"/>
  <c r="AS454" i="14"/>
  <c r="AR454" i="14"/>
  <c r="AU454" i="14"/>
  <c r="AV454" i="14" s="1"/>
  <c r="AO455" i="14"/>
  <c r="AP455" i="14" s="1"/>
  <c r="AR455" i="14"/>
  <c r="AS455" i="14"/>
  <c r="AU455" i="14"/>
  <c r="AX455" i="14"/>
  <c r="AO456" i="14"/>
  <c r="AP456" i="14" s="1"/>
  <c r="AR456" i="14"/>
  <c r="AU456" i="14"/>
  <c r="AX456" i="14"/>
  <c r="AO457" i="14"/>
  <c r="AP457" i="14" s="1"/>
  <c r="AR457" i="14"/>
  <c r="AU457" i="14"/>
  <c r="AV457" i="14" s="1"/>
  <c r="AX457" i="14"/>
  <c r="AO458" i="14"/>
  <c r="AP458" i="14" s="1"/>
  <c r="AR458" i="14"/>
  <c r="AU458" i="14"/>
  <c r="AV458" i="14" s="1"/>
  <c r="AX458" i="14"/>
  <c r="AS459" i="14"/>
  <c r="AO459" i="14"/>
  <c r="AP459" i="14" s="1"/>
  <c r="AR459" i="14"/>
  <c r="AU459" i="14"/>
  <c r="AV459" i="14" s="1"/>
  <c r="AX459" i="14"/>
  <c r="AO460" i="14"/>
  <c r="AP460" i="14" s="1"/>
  <c r="AS460" i="14"/>
  <c r="AR460" i="14"/>
  <c r="AU460" i="14"/>
  <c r="AX460" i="14"/>
  <c r="AO461" i="14"/>
  <c r="AP461" i="14" s="1"/>
  <c r="AR461" i="14"/>
  <c r="AU461" i="14"/>
  <c r="AV461" i="14" s="1"/>
  <c r="AX461" i="14"/>
  <c r="AO462" i="14"/>
  <c r="AP462" i="14" s="1"/>
  <c r="AS462" i="14"/>
  <c r="AR462" i="14"/>
  <c r="AU462" i="14"/>
  <c r="AV462" i="14" s="1"/>
  <c r="AX462" i="14"/>
  <c r="AO463" i="14"/>
  <c r="AP463" i="14" s="1"/>
  <c r="AS463" i="14"/>
  <c r="AR463" i="14"/>
  <c r="AU463" i="14"/>
  <c r="AV463" i="14" s="1"/>
  <c r="AX463" i="14"/>
  <c r="AO464" i="14"/>
  <c r="AP464" i="14" s="1"/>
  <c r="AR464" i="14"/>
  <c r="AU464" i="14"/>
  <c r="AV464" i="14" s="1"/>
  <c r="AX464" i="14"/>
  <c r="AO465" i="14"/>
  <c r="AP465" i="14" s="1"/>
  <c r="AS465" i="14"/>
  <c r="AR465" i="14"/>
  <c r="AU465" i="14"/>
  <c r="AV465" i="14" s="1"/>
  <c r="AX465" i="14"/>
  <c r="AO466" i="14"/>
  <c r="AP466" i="14" s="1"/>
  <c r="AR466" i="14"/>
  <c r="AU466" i="14"/>
  <c r="AV466" i="14" s="1"/>
  <c r="AX466" i="14"/>
  <c r="AO467" i="14"/>
  <c r="AP467" i="14" s="1"/>
  <c r="AR467" i="14"/>
  <c r="AU467" i="14"/>
  <c r="AV467" i="14" s="1"/>
  <c r="AX467" i="14"/>
  <c r="AO468" i="14"/>
  <c r="AP468" i="14" s="1"/>
  <c r="AR468" i="14"/>
  <c r="AU468" i="14"/>
  <c r="AV468" i="14" s="1"/>
  <c r="AO469" i="14"/>
  <c r="AP469" i="14" s="1"/>
  <c r="AR469" i="14"/>
  <c r="AU469" i="14"/>
  <c r="AX469" i="14"/>
  <c r="AO470" i="14"/>
  <c r="AP470" i="14" s="1"/>
  <c r="AS470" i="14"/>
  <c r="AR470" i="14"/>
  <c r="AU470" i="14"/>
  <c r="AV470" i="14" s="1"/>
  <c r="AX470" i="14"/>
  <c r="AO471" i="14"/>
  <c r="AP471" i="14" s="1"/>
  <c r="AR471" i="14"/>
  <c r="AU471" i="14"/>
  <c r="AV471" i="14" s="1"/>
  <c r="AX471" i="14"/>
  <c r="AO472" i="14"/>
  <c r="AP472" i="14" s="1"/>
  <c r="AR472" i="14"/>
  <c r="AU472" i="14"/>
  <c r="AX472" i="14"/>
  <c r="AO473" i="14"/>
  <c r="AP473" i="14" s="1"/>
  <c r="AS473" i="14"/>
  <c r="AR473" i="14"/>
  <c r="AU473" i="14"/>
  <c r="AV473" i="14" s="1"/>
  <c r="AX473" i="14"/>
  <c r="AO474" i="14"/>
  <c r="AP474" i="14" s="1"/>
  <c r="AS474" i="14"/>
  <c r="AR474" i="14"/>
  <c r="AU474" i="14"/>
  <c r="AV474" i="14" s="1"/>
  <c r="AX474" i="14"/>
  <c r="AO475" i="14"/>
  <c r="AP475" i="14" s="1"/>
  <c r="AS475" i="14"/>
  <c r="AR475" i="14"/>
  <c r="AU475" i="14"/>
  <c r="AX475" i="14"/>
  <c r="AO476" i="14"/>
  <c r="AP476" i="14" s="1"/>
  <c r="AR476" i="14"/>
  <c r="AU476" i="14"/>
  <c r="AV476" i="14" s="1"/>
  <c r="AO477" i="14"/>
  <c r="AP477" i="14" s="1"/>
  <c r="AS477" i="14"/>
  <c r="AR477" i="14"/>
  <c r="AU477" i="14"/>
  <c r="AV477" i="14" s="1"/>
  <c r="AX477" i="14"/>
  <c r="AO478" i="14"/>
  <c r="AP478" i="14" s="1"/>
  <c r="AS478" i="14"/>
  <c r="AR478" i="14"/>
  <c r="AU478" i="14"/>
  <c r="AV478" i="14" s="1"/>
  <c r="AX478" i="14"/>
  <c r="AO479" i="14"/>
  <c r="AP479" i="14" s="1"/>
  <c r="AR479" i="14"/>
  <c r="AU479" i="14"/>
  <c r="AV479" i="14" s="1"/>
  <c r="AX479" i="14"/>
  <c r="AO480" i="14"/>
  <c r="AP480" i="14" s="1"/>
  <c r="AR480" i="14"/>
  <c r="AU480" i="14"/>
  <c r="AV480" i="14" s="1"/>
  <c r="AX480" i="14"/>
  <c r="AO481" i="14"/>
  <c r="AP481" i="14" s="1"/>
  <c r="AR481" i="14"/>
  <c r="AU481" i="14"/>
  <c r="AV481" i="14" s="1"/>
  <c r="AX481" i="14"/>
  <c r="AO482" i="14"/>
  <c r="AP482" i="14" s="1"/>
  <c r="AR482" i="14"/>
  <c r="AU482" i="14"/>
  <c r="AV482" i="14" s="1"/>
  <c r="AX482" i="14"/>
  <c r="AO483" i="14"/>
  <c r="AP483" i="14" s="1"/>
  <c r="AS483" i="14"/>
  <c r="AR483" i="14"/>
  <c r="AU483" i="14"/>
  <c r="AV483" i="14" s="1"/>
  <c r="AX483" i="14"/>
  <c r="AO484" i="14"/>
  <c r="AP484" i="14" s="1"/>
  <c r="AS484" i="14"/>
  <c r="AR484" i="14"/>
  <c r="AU484" i="14"/>
  <c r="AV484" i="14" s="1"/>
  <c r="AX484" i="14"/>
  <c r="AO485" i="14"/>
  <c r="AP485" i="14" s="1"/>
  <c r="AR485" i="14"/>
  <c r="AU485" i="14"/>
  <c r="AX485" i="14"/>
  <c r="AO486" i="14"/>
  <c r="AP486" i="14" s="1"/>
  <c r="AR486" i="14"/>
  <c r="AU486" i="14"/>
  <c r="AV486" i="14" s="1"/>
  <c r="AX486" i="14"/>
  <c r="AO487" i="14"/>
  <c r="AP487" i="14" s="1"/>
  <c r="AR487" i="14"/>
  <c r="AU487" i="14"/>
  <c r="AV487" i="14" s="1"/>
  <c r="AX487" i="14"/>
  <c r="AO488" i="14"/>
  <c r="AP488" i="14" s="1"/>
  <c r="AR488" i="14"/>
  <c r="AU488" i="14"/>
  <c r="AX488" i="14"/>
  <c r="AO489" i="14"/>
  <c r="AP489" i="14" s="1"/>
  <c r="AR489" i="14"/>
  <c r="AU489" i="14"/>
  <c r="AV489" i="14" s="1"/>
  <c r="AX489" i="14"/>
  <c r="AO490" i="14"/>
  <c r="AP490" i="14" s="1"/>
  <c r="AS490" i="14"/>
  <c r="AR490" i="14"/>
  <c r="AU490" i="14"/>
  <c r="AX490" i="14"/>
  <c r="AO491" i="14"/>
  <c r="AP491" i="14" s="1"/>
  <c r="AS491" i="14"/>
  <c r="AR491" i="14"/>
  <c r="AU491" i="14"/>
  <c r="AX491" i="14"/>
  <c r="AO492" i="14"/>
  <c r="AP492" i="14" s="1"/>
  <c r="AR492" i="14"/>
  <c r="AU492" i="14"/>
  <c r="AX492" i="14"/>
  <c r="AO493" i="14"/>
  <c r="AP493" i="14" s="1"/>
  <c r="AR493" i="14"/>
  <c r="AU493" i="14"/>
  <c r="AX493" i="14"/>
  <c r="AO494" i="14"/>
  <c r="AP494" i="14" s="1"/>
  <c r="AR494" i="14"/>
  <c r="AU494" i="14"/>
  <c r="AX494" i="14"/>
  <c r="AO495" i="14"/>
  <c r="AP495" i="14" s="1"/>
  <c r="AS495" i="14"/>
  <c r="AR495" i="14"/>
  <c r="AU495" i="14"/>
  <c r="AV495" i="14" s="1"/>
  <c r="AX495" i="14"/>
  <c r="AO496" i="14"/>
  <c r="AP496" i="14" s="1"/>
  <c r="AR496" i="14"/>
  <c r="AU496" i="14"/>
  <c r="AV496" i="14" s="1"/>
  <c r="AX496" i="14"/>
  <c r="AO497" i="14"/>
  <c r="AP497" i="14" s="1"/>
  <c r="AR497" i="14"/>
  <c r="AU497" i="14"/>
  <c r="AV497" i="14" s="1"/>
  <c r="AO498" i="14"/>
  <c r="AP498" i="14" s="1"/>
  <c r="AR498" i="14"/>
  <c r="AU498" i="14"/>
  <c r="AO499" i="14"/>
  <c r="AP499" i="14" s="1"/>
  <c r="AR499" i="14"/>
  <c r="AU499" i="14"/>
  <c r="AV499" i="14" s="1"/>
  <c r="AX499" i="14"/>
  <c r="AO500" i="14"/>
  <c r="AP500" i="14" s="1"/>
  <c r="AR500" i="14"/>
  <c r="AU500" i="14"/>
  <c r="AV500" i="14" s="1"/>
  <c r="AX500" i="14"/>
  <c r="AS501" i="14"/>
  <c r="AO501" i="14"/>
  <c r="AP501" i="14" s="1"/>
  <c r="AR501" i="14"/>
  <c r="AU501" i="14"/>
  <c r="AX501" i="14"/>
  <c r="AO502" i="14"/>
  <c r="AP502" i="14" s="1"/>
  <c r="AS502" i="14"/>
  <c r="AR502" i="14"/>
  <c r="AU502" i="14"/>
  <c r="AV502" i="14" s="1"/>
  <c r="AX502" i="14"/>
  <c r="AO503" i="14"/>
  <c r="AP503" i="14" s="1"/>
  <c r="AR503" i="14"/>
  <c r="AU503" i="14"/>
  <c r="AV503" i="14" s="1"/>
  <c r="AX503" i="14"/>
  <c r="AO504" i="14"/>
  <c r="AP504" i="14" s="1"/>
  <c r="AR504" i="14"/>
  <c r="AU504" i="14"/>
  <c r="AV504" i="14" s="1"/>
  <c r="AX504" i="14"/>
  <c r="AO505" i="14"/>
  <c r="AP505" i="14" s="1"/>
  <c r="AR505" i="14"/>
  <c r="AU505" i="14"/>
  <c r="AX505" i="14"/>
  <c r="AO506" i="14"/>
  <c r="AP506" i="14" s="1"/>
  <c r="AR506" i="14"/>
  <c r="AU506" i="14"/>
  <c r="AV506" i="14" s="1"/>
  <c r="AX506" i="14"/>
  <c r="AO507" i="14"/>
  <c r="AP507" i="14" s="1"/>
  <c r="AS507" i="14"/>
  <c r="AR507" i="14"/>
  <c r="AU507" i="14"/>
  <c r="AV507" i="14" s="1"/>
  <c r="AO508" i="14"/>
  <c r="AP508" i="14" s="1"/>
  <c r="AR508" i="14"/>
  <c r="AU508" i="14"/>
  <c r="AV508" i="14" s="1"/>
  <c r="AX508" i="14"/>
  <c r="AO509" i="14"/>
  <c r="AP509" i="14" s="1"/>
  <c r="AR509" i="14"/>
  <c r="AU509" i="14"/>
  <c r="AX509" i="14"/>
  <c r="AO510" i="14"/>
  <c r="AP510" i="14" s="1"/>
  <c r="AS510" i="14"/>
  <c r="AR510" i="14"/>
  <c r="AU510" i="14"/>
  <c r="AX510" i="14"/>
  <c r="AO511" i="14"/>
  <c r="AP511" i="14" s="1"/>
  <c r="AR511" i="14"/>
  <c r="AU511" i="14"/>
  <c r="AV511" i="14" s="1"/>
  <c r="AX511" i="14"/>
  <c r="AO512" i="14"/>
  <c r="AP512" i="14" s="1"/>
  <c r="AS512" i="14"/>
  <c r="AR512" i="14"/>
  <c r="AU512" i="14"/>
  <c r="AV512" i="14" s="1"/>
  <c r="AO513" i="14"/>
  <c r="AP513" i="14" s="1"/>
  <c r="AS513" i="14"/>
  <c r="AR513" i="14"/>
  <c r="AU513" i="14"/>
  <c r="AV513" i="14" s="1"/>
  <c r="AX513" i="14"/>
  <c r="AO514" i="14"/>
  <c r="AP514" i="14" s="1"/>
  <c r="AR514" i="14"/>
  <c r="AU514" i="14"/>
  <c r="AX514" i="14"/>
  <c r="AO515" i="14"/>
  <c r="AP515" i="14" s="1"/>
  <c r="AR515" i="14"/>
  <c r="AU515" i="14"/>
  <c r="AV515" i="14" s="1"/>
  <c r="AX515" i="14"/>
  <c r="AO516" i="14"/>
  <c r="AP516" i="14" s="1"/>
  <c r="AR516" i="14"/>
  <c r="AU516" i="14"/>
  <c r="AV516" i="14" s="1"/>
  <c r="AX516" i="14"/>
  <c r="AO517" i="14"/>
  <c r="AP517" i="14" s="1"/>
  <c r="AR517" i="14"/>
  <c r="AU517" i="14"/>
  <c r="AV517" i="14" s="1"/>
  <c r="AX517" i="14"/>
  <c r="AO518" i="14"/>
  <c r="AP518" i="14" s="1"/>
  <c r="AS518" i="14"/>
  <c r="AR518" i="14"/>
  <c r="AU518" i="14"/>
  <c r="AX518" i="14"/>
  <c r="AO519" i="14"/>
  <c r="AP519" i="14" s="1"/>
  <c r="AR519" i="14"/>
  <c r="AU519" i="14"/>
  <c r="AV519" i="14" s="1"/>
  <c r="AX519" i="14"/>
  <c r="AO520" i="14"/>
  <c r="AP520" i="14" s="1"/>
  <c r="AR520" i="14"/>
  <c r="AU520" i="14"/>
  <c r="AV520" i="14" s="1"/>
  <c r="AO521" i="14"/>
  <c r="AP521" i="14" s="1"/>
  <c r="AS521" i="14"/>
  <c r="AR521" i="14"/>
  <c r="AU521" i="14"/>
  <c r="AX521" i="14"/>
  <c r="AO522" i="14"/>
  <c r="AP522" i="14" s="1"/>
  <c r="AR522" i="14"/>
  <c r="AU522" i="14"/>
  <c r="AX522" i="14"/>
  <c r="AO523" i="14"/>
  <c r="AP523" i="14" s="1"/>
  <c r="AR523" i="14"/>
  <c r="AU523" i="14"/>
  <c r="AV523" i="14" s="1"/>
  <c r="AX523" i="14"/>
  <c r="AO524" i="14"/>
  <c r="AP524" i="14" s="1"/>
  <c r="AR524" i="14"/>
  <c r="AU524" i="14"/>
  <c r="AV524" i="14" s="1"/>
  <c r="AX524" i="14"/>
  <c r="AO525" i="14"/>
  <c r="AP525" i="14" s="1"/>
  <c r="AR525" i="14"/>
  <c r="AU525" i="14"/>
  <c r="AV525" i="14" s="1"/>
  <c r="AX525" i="14"/>
  <c r="AO526" i="14"/>
  <c r="AP526" i="14" s="1"/>
  <c r="AR526" i="14"/>
  <c r="AU526" i="14"/>
  <c r="AV526" i="14" s="1"/>
  <c r="AX526" i="14"/>
  <c r="AO527" i="14"/>
  <c r="AP527" i="14" s="1"/>
  <c r="AR527" i="14"/>
  <c r="AU527" i="14"/>
  <c r="AV527" i="14" s="1"/>
  <c r="AX527" i="14"/>
  <c r="AO528" i="14"/>
  <c r="AP528" i="14" s="1"/>
  <c r="AR528" i="14"/>
  <c r="AU528" i="14"/>
  <c r="AV528" i="14" s="1"/>
  <c r="AO529" i="14"/>
  <c r="AP529" i="14" s="1"/>
  <c r="AS529" i="14"/>
  <c r="AR529" i="14"/>
  <c r="AU529" i="14"/>
  <c r="AV529" i="14" s="1"/>
  <c r="AX529" i="14"/>
  <c r="AO530" i="14"/>
  <c r="AP530" i="14" s="1"/>
  <c r="AR530" i="14"/>
  <c r="AU530" i="14"/>
  <c r="AX530" i="14"/>
  <c r="AO531" i="14"/>
  <c r="AP531" i="14" s="1"/>
  <c r="AR531" i="14"/>
  <c r="AS531" i="14"/>
  <c r="AU531" i="14"/>
  <c r="AV531" i="14" s="1"/>
  <c r="AX531" i="14"/>
  <c r="AO532" i="14"/>
  <c r="AP532" i="14" s="1"/>
  <c r="AR532" i="14"/>
  <c r="AU532" i="14"/>
  <c r="AV532" i="14" s="1"/>
  <c r="AX532" i="14"/>
  <c r="AS533" i="14"/>
  <c r="AO533" i="14"/>
  <c r="AP533" i="14" s="1"/>
  <c r="AR533" i="14"/>
  <c r="AU533" i="14"/>
  <c r="AX533" i="14"/>
  <c r="AO534" i="14"/>
  <c r="AP534" i="14" s="1"/>
  <c r="AR534" i="14"/>
  <c r="AU534" i="14"/>
  <c r="AV534" i="14" s="1"/>
  <c r="AX534" i="14"/>
  <c r="AO535" i="14"/>
  <c r="AP535" i="14" s="1"/>
  <c r="AR535" i="14"/>
  <c r="AU535" i="14"/>
  <c r="AV535" i="14" s="1"/>
  <c r="AX535" i="14"/>
  <c r="AO536" i="14"/>
  <c r="AP536" i="14" s="1"/>
  <c r="AR536" i="14"/>
  <c r="AU536" i="14"/>
  <c r="AV536" i="14" s="1"/>
  <c r="AO537" i="14"/>
  <c r="AP537" i="14" s="1"/>
  <c r="AS537" i="14"/>
  <c r="AR537" i="14"/>
  <c r="AU537" i="14"/>
  <c r="AV537" i="14" s="1"/>
  <c r="AX537" i="14"/>
  <c r="AO538" i="14"/>
  <c r="AP538" i="14" s="1"/>
  <c r="AS538" i="14"/>
  <c r="AR538" i="14"/>
  <c r="AU538" i="14"/>
  <c r="AV538" i="14" s="1"/>
  <c r="AX538" i="14"/>
  <c r="AS539" i="14"/>
  <c r="AO539" i="14"/>
  <c r="AP539" i="14" s="1"/>
  <c r="AR539" i="14"/>
  <c r="AU539" i="14"/>
  <c r="AV539" i="14" s="1"/>
  <c r="AX539" i="14"/>
  <c r="AO540" i="14"/>
  <c r="AP540" i="14" s="1"/>
  <c r="AR540" i="14"/>
  <c r="AU540" i="14"/>
  <c r="AV540" i="14" s="1"/>
  <c r="AX540" i="14"/>
  <c r="AO541" i="14"/>
  <c r="AP541" i="14" s="1"/>
  <c r="AR541" i="14"/>
  <c r="AU541" i="14"/>
  <c r="AV541" i="14" s="1"/>
  <c r="AX541" i="14"/>
  <c r="AO542" i="14"/>
  <c r="AP542" i="14" s="1"/>
  <c r="AS542" i="14"/>
  <c r="AR542" i="14"/>
  <c r="AU542" i="14"/>
  <c r="AX542" i="14"/>
  <c r="AO543" i="14"/>
  <c r="AP543" i="14" s="1"/>
  <c r="AR543" i="14"/>
  <c r="AU543" i="14"/>
  <c r="AV543" i="14" s="1"/>
  <c r="AX543" i="14"/>
  <c r="AO544" i="14"/>
  <c r="AP544" i="14" s="1"/>
  <c r="AS544" i="14"/>
  <c r="AR544" i="14"/>
  <c r="AU544" i="14"/>
  <c r="AV544" i="14" s="1"/>
  <c r="AX544" i="14"/>
  <c r="AO545" i="14"/>
  <c r="AP545" i="14" s="1"/>
  <c r="AR545" i="14"/>
  <c r="AU545" i="14"/>
  <c r="AX545" i="14"/>
  <c r="AO546" i="14"/>
  <c r="AP546" i="14" s="1"/>
  <c r="AR546" i="14"/>
  <c r="AU546" i="14"/>
  <c r="AV546" i="14" s="1"/>
  <c r="AX546" i="14"/>
  <c r="AS547" i="14"/>
  <c r="AO547" i="14"/>
  <c r="AP547" i="14" s="1"/>
  <c r="AR547" i="14"/>
  <c r="AU547" i="14"/>
  <c r="AV547" i="14" s="1"/>
  <c r="AX547" i="14"/>
  <c r="AO548" i="14"/>
  <c r="AP548" i="14" s="1"/>
  <c r="AR548" i="14"/>
  <c r="AU548" i="14"/>
  <c r="AV548" i="14" s="1"/>
  <c r="AS549" i="14"/>
  <c r="AO549" i="14"/>
  <c r="AP549" i="14" s="1"/>
  <c r="AR549" i="14"/>
  <c r="AU549" i="14"/>
  <c r="AX549" i="14"/>
  <c r="AO550" i="14"/>
  <c r="AP550" i="14" s="1"/>
  <c r="AR550" i="14"/>
  <c r="AU550" i="14"/>
  <c r="AV550" i="14" s="1"/>
  <c r="AX550" i="14"/>
  <c r="AO551" i="14"/>
  <c r="AP551" i="14" s="1"/>
  <c r="AR551" i="14"/>
  <c r="AU551" i="14"/>
  <c r="AV551" i="14" s="1"/>
  <c r="AX551" i="14"/>
  <c r="AO552" i="14"/>
  <c r="AP552" i="14" s="1"/>
  <c r="AS552" i="14"/>
  <c r="AR552" i="14"/>
  <c r="AU552" i="14"/>
  <c r="AV552" i="14" s="1"/>
  <c r="AX552" i="14"/>
  <c r="AO553" i="14"/>
  <c r="AP553" i="14" s="1"/>
  <c r="AR553" i="14"/>
  <c r="AU553" i="14"/>
  <c r="AX553" i="14"/>
  <c r="AO554" i="14"/>
  <c r="AP554" i="14" s="1"/>
  <c r="AR554" i="14"/>
  <c r="AU554" i="14"/>
  <c r="AV554" i="14" s="1"/>
  <c r="AO555" i="14"/>
  <c r="AP555" i="14" s="1"/>
  <c r="AR555" i="14"/>
  <c r="AU555" i="14"/>
  <c r="AV555" i="14" s="1"/>
  <c r="AX555" i="14"/>
  <c r="AO556" i="14"/>
  <c r="AP556" i="14" s="1"/>
  <c r="AR556" i="14"/>
  <c r="AU556" i="14"/>
  <c r="AV556" i="14" s="1"/>
  <c r="AS557" i="14"/>
  <c r="AO557" i="14"/>
  <c r="AP557" i="14" s="1"/>
  <c r="AR557" i="14"/>
  <c r="AU557" i="14"/>
  <c r="AX557" i="14"/>
  <c r="AO558" i="14"/>
  <c r="AP558" i="14" s="1"/>
  <c r="AS558" i="14"/>
  <c r="AR558" i="14"/>
  <c r="AU558" i="14"/>
  <c r="AV558" i="14" s="1"/>
  <c r="AX558" i="14"/>
  <c r="AO559" i="14"/>
  <c r="AP559" i="14" s="1"/>
  <c r="AR559" i="14"/>
  <c r="AU559" i="14"/>
  <c r="AX559" i="14"/>
  <c r="AO560" i="14"/>
  <c r="AP560" i="14" s="1"/>
  <c r="AR560" i="14"/>
  <c r="AU560" i="14"/>
  <c r="AV560" i="14" s="1"/>
  <c r="AX560" i="14"/>
  <c r="AO561" i="14"/>
  <c r="AP561" i="14" s="1"/>
  <c r="AS561" i="14"/>
  <c r="AR561" i="14"/>
  <c r="AU561" i="14"/>
  <c r="AV561" i="14" s="1"/>
  <c r="AX561" i="14"/>
  <c r="AO562" i="14"/>
  <c r="AP562" i="14" s="1"/>
  <c r="AS562" i="14"/>
  <c r="AR562" i="14"/>
  <c r="AU562" i="14"/>
  <c r="AX562" i="14"/>
  <c r="AO563" i="14"/>
  <c r="AP563" i="14" s="1"/>
  <c r="AR563" i="14"/>
  <c r="AS563" i="14"/>
  <c r="AU563" i="14"/>
  <c r="AV563" i="14" s="1"/>
  <c r="AX563" i="14"/>
  <c r="AO564" i="14"/>
  <c r="AP564" i="14" s="1"/>
  <c r="AS564" i="14"/>
  <c r="AR564" i="14"/>
  <c r="AU564" i="14"/>
  <c r="AV564" i="14" s="1"/>
  <c r="AO565" i="14"/>
  <c r="AP565" i="14" s="1"/>
  <c r="AR565" i="14"/>
  <c r="AU565" i="14"/>
  <c r="AV565" i="14" s="1"/>
  <c r="AX565" i="14"/>
  <c r="AO566" i="14"/>
  <c r="AP566" i="14" s="1"/>
  <c r="AR566" i="14"/>
  <c r="AU566" i="14"/>
  <c r="AX566" i="14"/>
  <c r="AO567" i="14"/>
  <c r="AP567" i="14" s="1"/>
  <c r="AR567" i="14"/>
  <c r="AU567" i="14"/>
  <c r="AV567" i="14" s="1"/>
  <c r="AX567" i="14"/>
  <c r="AO568" i="14"/>
  <c r="AP568" i="14" s="1"/>
  <c r="AR568" i="14"/>
  <c r="AU568" i="14"/>
  <c r="AX568" i="14"/>
  <c r="AO569" i="14"/>
  <c r="AP569" i="14" s="1"/>
  <c r="AR569" i="14"/>
  <c r="AU569" i="14"/>
  <c r="AV569" i="14" s="1"/>
  <c r="AX569" i="14"/>
  <c r="AO570" i="14"/>
  <c r="AP570" i="14" s="1"/>
  <c r="AR570" i="14"/>
  <c r="AU570" i="14"/>
  <c r="AX570" i="14"/>
  <c r="AO571" i="14"/>
  <c r="AP571" i="14" s="1"/>
  <c r="AR571" i="14"/>
  <c r="AU571" i="14"/>
  <c r="AX571" i="14"/>
  <c r="AO572" i="14"/>
  <c r="AP572" i="14" s="1"/>
  <c r="AR572" i="14"/>
  <c r="AU572" i="14"/>
  <c r="AV572" i="14" s="1"/>
  <c r="AO573" i="14"/>
  <c r="AP573" i="14" s="1"/>
  <c r="AR573" i="14"/>
  <c r="AU573" i="14"/>
  <c r="AV573" i="14" s="1"/>
  <c r="AX573" i="14"/>
  <c r="AO574" i="14"/>
  <c r="AP574" i="14" s="1"/>
  <c r="AS574" i="14"/>
  <c r="AR574" i="14"/>
  <c r="AU574" i="14"/>
  <c r="AV574" i="14" s="1"/>
  <c r="AX574" i="14"/>
  <c r="AO575" i="14"/>
  <c r="AP575" i="14" s="1"/>
  <c r="AR575" i="14"/>
  <c r="AU575" i="14"/>
  <c r="AV575" i="14" s="1"/>
  <c r="AX575" i="14"/>
  <c r="AO576" i="14"/>
  <c r="AP576" i="14" s="1"/>
  <c r="AR576" i="14"/>
  <c r="AU576" i="14"/>
  <c r="AX576" i="14"/>
  <c r="AO577" i="14"/>
  <c r="AP577" i="14" s="1"/>
  <c r="AR577" i="14"/>
  <c r="AU577" i="14"/>
  <c r="AV577" i="14" s="1"/>
  <c r="AX577" i="14"/>
  <c r="AO578" i="14"/>
  <c r="AP578" i="14" s="1"/>
  <c r="AR578" i="14"/>
  <c r="AU578" i="14"/>
  <c r="AV578" i="14" s="1"/>
  <c r="AO579" i="14"/>
  <c r="AP579" i="14" s="1"/>
  <c r="AR579" i="14"/>
  <c r="AU579" i="14"/>
  <c r="AV579" i="14" s="1"/>
  <c r="AX579" i="14"/>
  <c r="AO580" i="14"/>
  <c r="AP580" i="14" s="1"/>
  <c r="AR580" i="14"/>
  <c r="AU580" i="14"/>
  <c r="AV580" i="14" s="1"/>
  <c r="AO581" i="14"/>
  <c r="AP581" i="14" s="1"/>
  <c r="AR581" i="14"/>
  <c r="AU581" i="14"/>
  <c r="AV581" i="14" s="1"/>
  <c r="AX581" i="14"/>
  <c r="AO582" i="14"/>
  <c r="AP582" i="14" s="1"/>
  <c r="AR582" i="14"/>
  <c r="AU582" i="14"/>
  <c r="AX582" i="14"/>
  <c r="AO583" i="14"/>
  <c r="AP583" i="14" s="1"/>
  <c r="AS583" i="14"/>
  <c r="AR583" i="14"/>
  <c r="AU583" i="14"/>
  <c r="AV583" i="14" s="1"/>
  <c r="AX583" i="14"/>
  <c r="AO584" i="14"/>
  <c r="AP584" i="14" s="1"/>
  <c r="AR584" i="14"/>
  <c r="AU584" i="14"/>
  <c r="AX584" i="14"/>
  <c r="AO585" i="14"/>
  <c r="AP585" i="14" s="1"/>
  <c r="AR585" i="14"/>
  <c r="AU585" i="14"/>
  <c r="AV585" i="14" s="1"/>
  <c r="AX585" i="14"/>
  <c r="AO586" i="14"/>
  <c r="AP586" i="14" s="1"/>
  <c r="AR586" i="14"/>
  <c r="AU586" i="14"/>
  <c r="AV586" i="14" s="1"/>
  <c r="AX586" i="14"/>
  <c r="AS587" i="14"/>
  <c r="AO587" i="14"/>
  <c r="AP587" i="14" s="1"/>
  <c r="AR587" i="14"/>
  <c r="AU587" i="14"/>
  <c r="AV587" i="14" s="1"/>
  <c r="AX587" i="14"/>
  <c r="AO588" i="14"/>
  <c r="AP588" i="14" s="1"/>
  <c r="AR588" i="14"/>
  <c r="AU588" i="14"/>
  <c r="AV588" i="14" s="1"/>
  <c r="AX588" i="14"/>
  <c r="AO589" i="14"/>
  <c r="AP589" i="14" s="1"/>
  <c r="AR589" i="14"/>
  <c r="AS589" i="14"/>
  <c r="AU589" i="14"/>
  <c r="AV589" i="14" s="1"/>
  <c r="AX589" i="14"/>
  <c r="AO590" i="14"/>
  <c r="AP590" i="14" s="1"/>
  <c r="AR590" i="14"/>
  <c r="AU590" i="14"/>
  <c r="AV590" i="14" s="1"/>
  <c r="AX590" i="14"/>
  <c r="AO591" i="14"/>
  <c r="AP591" i="14" s="1"/>
  <c r="AS591" i="14"/>
  <c r="AR591" i="14"/>
  <c r="AU591" i="14"/>
  <c r="AV591" i="14" s="1"/>
  <c r="AX591" i="14"/>
  <c r="AO592" i="14"/>
  <c r="AP592" i="14" s="1"/>
  <c r="AR592" i="14"/>
  <c r="AU592" i="14"/>
  <c r="AV592" i="14" s="1"/>
  <c r="AX592" i="14"/>
  <c r="AO593" i="14"/>
  <c r="AP593" i="14" s="1"/>
  <c r="AR593" i="14"/>
  <c r="AU593" i="14"/>
  <c r="AV593" i="14" s="1"/>
  <c r="AX593" i="14"/>
  <c r="AO594" i="14"/>
  <c r="AP594" i="14" s="1"/>
  <c r="AR594" i="14"/>
  <c r="AU594" i="14"/>
  <c r="AV594" i="14" s="1"/>
  <c r="AO595" i="14"/>
  <c r="AP595" i="14" s="1"/>
  <c r="AR595" i="14"/>
  <c r="AU595" i="14"/>
  <c r="AV595" i="14" s="1"/>
  <c r="AX595" i="14"/>
  <c r="AO596" i="14"/>
  <c r="AP596" i="14" s="1"/>
  <c r="AS596" i="14"/>
  <c r="AR596" i="14"/>
  <c r="AU596" i="14"/>
  <c r="AV596" i="14" s="1"/>
  <c r="AX596" i="14"/>
  <c r="AO597" i="14"/>
  <c r="AP597" i="14" s="1"/>
  <c r="AS597" i="14"/>
  <c r="AR597" i="14"/>
  <c r="AU597" i="14"/>
  <c r="AV597" i="14" s="1"/>
  <c r="AX597" i="14"/>
  <c r="AO598" i="14"/>
  <c r="AP598" i="14" s="1"/>
  <c r="AS598" i="14"/>
  <c r="AR598" i="14"/>
  <c r="AU598" i="14"/>
  <c r="AV598" i="14" s="1"/>
  <c r="AX598" i="14"/>
  <c r="AS599" i="14"/>
  <c r="AO599" i="14"/>
  <c r="AP599" i="14" s="1"/>
  <c r="AR599" i="14"/>
  <c r="AU599" i="14"/>
  <c r="AV599" i="14" s="1"/>
  <c r="AX599" i="14"/>
  <c r="AO600" i="14"/>
  <c r="AP600" i="14" s="1"/>
  <c r="AR600" i="14"/>
  <c r="AU600" i="14"/>
  <c r="AV600" i="14" s="1"/>
  <c r="AX600" i="14"/>
  <c r="AO601" i="14"/>
  <c r="AP601" i="14" s="1"/>
  <c r="AR601" i="14"/>
  <c r="AU601" i="14"/>
  <c r="AV601" i="14" s="1"/>
  <c r="AX601" i="14"/>
  <c r="AO602" i="14"/>
  <c r="AP602" i="14" s="1"/>
  <c r="AR602" i="14"/>
  <c r="AU602" i="14"/>
  <c r="AX602" i="14"/>
  <c r="AO603" i="14"/>
  <c r="AP603" i="14" s="1"/>
  <c r="AS603" i="14"/>
  <c r="AR603" i="14"/>
  <c r="AU603" i="14"/>
  <c r="AV603" i="14" s="1"/>
  <c r="AX603" i="14"/>
  <c r="AO604" i="14"/>
  <c r="AP604" i="14" s="1"/>
  <c r="AR604" i="14"/>
  <c r="AU604" i="14"/>
  <c r="AV604" i="14" s="1"/>
  <c r="AX604" i="14"/>
  <c r="AO605" i="14"/>
  <c r="AP605" i="14" s="1"/>
  <c r="AS605" i="14"/>
  <c r="AR605" i="14"/>
  <c r="AU605" i="14"/>
  <c r="AV605" i="14" s="1"/>
  <c r="AX605" i="14"/>
  <c r="AO606" i="14"/>
  <c r="AP606" i="14" s="1"/>
  <c r="AR606" i="14"/>
  <c r="AU606" i="14"/>
  <c r="AV606" i="14" s="1"/>
  <c r="AO607" i="14"/>
  <c r="AP607" i="14" s="1"/>
  <c r="AR607" i="14"/>
  <c r="AU607" i="14"/>
  <c r="AV607" i="14" s="1"/>
  <c r="AX607" i="14"/>
  <c r="AO608" i="14"/>
  <c r="AP608" i="14" s="1"/>
  <c r="AR608" i="14"/>
  <c r="AU608" i="14"/>
  <c r="AV608" i="14" s="1"/>
  <c r="AO609" i="14"/>
  <c r="AP609" i="14" s="1"/>
  <c r="AS609" i="14"/>
  <c r="AR609" i="14"/>
  <c r="AU609" i="14"/>
  <c r="AV609" i="14" s="1"/>
  <c r="AO610" i="14"/>
  <c r="AP610" i="14" s="1"/>
  <c r="AR610" i="14"/>
  <c r="AU610" i="14"/>
  <c r="AX610" i="14"/>
  <c r="AO611" i="14"/>
  <c r="AP611" i="14" s="1"/>
  <c r="AR611" i="14"/>
  <c r="AU611" i="14"/>
  <c r="AX611" i="14"/>
  <c r="AO612" i="14"/>
  <c r="AP612" i="14" s="1"/>
  <c r="AR612" i="14"/>
  <c r="AU612" i="14"/>
  <c r="AV612" i="14" s="1"/>
  <c r="AX612" i="14"/>
  <c r="AO613" i="14"/>
  <c r="AP613" i="14" s="1"/>
  <c r="AS613" i="14"/>
  <c r="AR613" i="14"/>
  <c r="AU613" i="14"/>
  <c r="AX613" i="14"/>
  <c r="AO614" i="14"/>
  <c r="AP614" i="14" s="1"/>
  <c r="AR614" i="14"/>
  <c r="AU614" i="14"/>
  <c r="AV614" i="14" s="1"/>
  <c r="AO615" i="14"/>
  <c r="AP615" i="14" s="1"/>
  <c r="AR615" i="14"/>
  <c r="AU615" i="14"/>
  <c r="AV615" i="14" s="1"/>
  <c r="AX615" i="14"/>
  <c r="AO616" i="14"/>
  <c r="AP616" i="14" s="1"/>
  <c r="AR616" i="14"/>
  <c r="AU616" i="14"/>
  <c r="AV616" i="14" s="1"/>
  <c r="AX616" i="14"/>
  <c r="AO617" i="14"/>
  <c r="AP617" i="14" s="1"/>
  <c r="AR617" i="14"/>
  <c r="AU617" i="14"/>
  <c r="AV617" i="14" s="1"/>
  <c r="AX617" i="14"/>
  <c r="AO618" i="14"/>
  <c r="AP618" i="14" s="1"/>
  <c r="AR618" i="14"/>
  <c r="AU618" i="14"/>
  <c r="AX618" i="14"/>
  <c r="AO619" i="14"/>
  <c r="AP619" i="14" s="1"/>
  <c r="AR619" i="14"/>
  <c r="AU619" i="14"/>
  <c r="AX619" i="14"/>
  <c r="AO620" i="14"/>
  <c r="AP620" i="14" s="1"/>
  <c r="AR620" i="14"/>
  <c r="AU620" i="14"/>
  <c r="AV620" i="14" s="1"/>
  <c r="AX620" i="14"/>
  <c r="AO621" i="14"/>
  <c r="AP621" i="14" s="1"/>
  <c r="AR621" i="14"/>
  <c r="AU621" i="14"/>
  <c r="AV621" i="14" s="1"/>
  <c r="AX621" i="14"/>
  <c r="AO622" i="14"/>
  <c r="AP622" i="14" s="1"/>
  <c r="AS622" i="14"/>
  <c r="AR622" i="14"/>
  <c r="AU622" i="14"/>
  <c r="AV622" i="14" s="1"/>
  <c r="AO623" i="14"/>
  <c r="AP623" i="14" s="1"/>
  <c r="AR623" i="14"/>
  <c r="AU623" i="14"/>
  <c r="AV623" i="14" s="1"/>
  <c r="AX623" i="14"/>
  <c r="AO624" i="14"/>
  <c r="AP624" i="14" s="1"/>
  <c r="AS624" i="14"/>
  <c r="AR624" i="14"/>
  <c r="AU624" i="14"/>
  <c r="AV624" i="14" s="1"/>
  <c r="AX624" i="14"/>
  <c r="AO625" i="14"/>
  <c r="AP625" i="14" s="1"/>
  <c r="AR625" i="14"/>
  <c r="AU625" i="14"/>
  <c r="AV625" i="14" s="1"/>
  <c r="AX625" i="14"/>
  <c r="AO626" i="14"/>
  <c r="AP626" i="14" s="1"/>
  <c r="AS626" i="14"/>
  <c r="AR626" i="14"/>
  <c r="AU626" i="14"/>
  <c r="AX626" i="14"/>
  <c r="AO627" i="14"/>
  <c r="AP627" i="14" s="1"/>
  <c r="AS627" i="14"/>
  <c r="AR627" i="14"/>
  <c r="AU627" i="14"/>
  <c r="AX627" i="14"/>
  <c r="AO628" i="14"/>
  <c r="AP628" i="14" s="1"/>
  <c r="AR628" i="14"/>
  <c r="AU628" i="14"/>
  <c r="AV628" i="14" s="1"/>
  <c r="AX628" i="14"/>
  <c r="AO629" i="14"/>
  <c r="AP629" i="14" s="1"/>
  <c r="AS629" i="14"/>
  <c r="AR629" i="14"/>
  <c r="AU629" i="14"/>
  <c r="AV629" i="14" s="1"/>
  <c r="AX629" i="14"/>
  <c r="AO630" i="14"/>
  <c r="AP630" i="14" s="1"/>
  <c r="AR630" i="14"/>
  <c r="AU630" i="14"/>
  <c r="AV630" i="14" s="1"/>
  <c r="AO631" i="14"/>
  <c r="AP631" i="14" s="1"/>
  <c r="AR631" i="14"/>
  <c r="AU631" i="14"/>
  <c r="AX631" i="14"/>
  <c r="AO632" i="14"/>
  <c r="AP632" i="14" s="1"/>
  <c r="AR632" i="14"/>
  <c r="AU632" i="14"/>
  <c r="AX632" i="14"/>
  <c r="AO633" i="14"/>
  <c r="AP633" i="14" s="1"/>
  <c r="AR633" i="14"/>
  <c r="AU633" i="14"/>
  <c r="AX633" i="14"/>
  <c r="AO634" i="14"/>
  <c r="AP634" i="14" s="1"/>
  <c r="AR634" i="14"/>
  <c r="AU634" i="14"/>
  <c r="AV634" i="14" s="1"/>
  <c r="AX634" i="14"/>
  <c r="AO635" i="14"/>
  <c r="AP635" i="14" s="1"/>
  <c r="AR635" i="14"/>
  <c r="AU635" i="14"/>
  <c r="AX635" i="14"/>
  <c r="AO636" i="14"/>
  <c r="AP636" i="14" s="1"/>
  <c r="AR636" i="14"/>
  <c r="AU636" i="14"/>
  <c r="AV636" i="14" s="1"/>
  <c r="AX636" i="14"/>
  <c r="AO637" i="14"/>
  <c r="AP637" i="14" s="1"/>
  <c r="AR637" i="14"/>
  <c r="AU637" i="14"/>
  <c r="AX637" i="14"/>
  <c r="AO638" i="14"/>
  <c r="AP638" i="14" s="1"/>
  <c r="AR638" i="14"/>
  <c r="AU638" i="14"/>
  <c r="AV638" i="14" s="1"/>
  <c r="AX638" i="14"/>
  <c r="AS639" i="14"/>
  <c r="AO639" i="14"/>
  <c r="AP639" i="14" s="1"/>
  <c r="AR639" i="14"/>
  <c r="AU639" i="14"/>
  <c r="AV639" i="14" s="1"/>
  <c r="AX639" i="14"/>
  <c r="AO640" i="14"/>
  <c r="AP640" i="14" s="1"/>
  <c r="AS640" i="14"/>
  <c r="AR640" i="14"/>
  <c r="AU640" i="14"/>
  <c r="AV640" i="14" s="1"/>
  <c r="AX640" i="14"/>
  <c r="AO641" i="14"/>
  <c r="AP641" i="14" s="1"/>
  <c r="AR641" i="14"/>
  <c r="AU641" i="14"/>
  <c r="AV641" i="14" s="1"/>
  <c r="AX641" i="14"/>
  <c r="AO642" i="14"/>
  <c r="AP642" i="14" s="1"/>
  <c r="AS642" i="14"/>
  <c r="AR642" i="14"/>
  <c r="AU642" i="14"/>
  <c r="AX642" i="14"/>
  <c r="AO643" i="14"/>
  <c r="AP643" i="14" s="1"/>
  <c r="AR643" i="14"/>
  <c r="AU643" i="14"/>
  <c r="AX643" i="14"/>
  <c r="AO644" i="14"/>
  <c r="AP644" i="14" s="1"/>
  <c r="AR644" i="14"/>
  <c r="AU644" i="14"/>
  <c r="AX644" i="14"/>
  <c r="AO645" i="14"/>
  <c r="AP645" i="14" s="1"/>
  <c r="AR645" i="14"/>
  <c r="AU645" i="14"/>
  <c r="AV645" i="14" s="1"/>
  <c r="AX645" i="14"/>
  <c r="AO646" i="14"/>
  <c r="AP646" i="14" s="1"/>
  <c r="AS646" i="14"/>
  <c r="AR646" i="14"/>
  <c r="AU646" i="14"/>
  <c r="AV646" i="14" s="1"/>
  <c r="AX646" i="14"/>
  <c r="AO647" i="14"/>
  <c r="AP647" i="14" s="1"/>
  <c r="AR647" i="14"/>
  <c r="AU647" i="14"/>
  <c r="AV647" i="14" s="1"/>
  <c r="AX647" i="14"/>
  <c r="AO648" i="14"/>
  <c r="AP648" i="14" s="1"/>
  <c r="AR648" i="14"/>
  <c r="AS648" i="14"/>
  <c r="AU648" i="14"/>
  <c r="AX648" i="14"/>
  <c r="AO649" i="14"/>
  <c r="AP649" i="14" s="1"/>
  <c r="AR649" i="14"/>
  <c r="AU649" i="14"/>
  <c r="AV649" i="14" s="1"/>
  <c r="AX649" i="14"/>
  <c r="AO650" i="14"/>
  <c r="AP650" i="14" s="1"/>
  <c r="AS650" i="14"/>
  <c r="AR650" i="14"/>
  <c r="AU650" i="14"/>
  <c r="AV650" i="14" s="1"/>
  <c r="AX650" i="14"/>
  <c r="AO651" i="14"/>
  <c r="AP651" i="14" s="1"/>
  <c r="AR651" i="14"/>
  <c r="AU651" i="14"/>
  <c r="AX651" i="14"/>
  <c r="AO652" i="14"/>
  <c r="AP652" i="14" s="1"/>
  <c r="AR652" i="14"/>
  <c r="AU652" i="14"/>
  <c r="AV652" i="14" s="1"/>
  <c r="AX652" i="14"/>
  <c r="AO653" i="14"/>
  <c r="AP653" i="14" s="1"/>
  <c r="AR653" i="14"/>
  <c r="AU653" i="14"/>
  <c r="AV653" i="14" s="1"/>
  <c r="AX653" i="14"/>
  <c r="AO654" i="14"/>
  <c r="AP654" i="14" s="1"/>
  <c r="AR654" i="14"/>
  <c r="AU654" i="14"/>
  <c r="AV654" i="14" s="1"/>
  <c r="AO655" i="14"/>
  <c r="AP655" i="14" s="1"/>
  <c r="AR655" i="14"/>
  <c r="AU655" i="14"/>
  <c r="AV655" i="14" s="1"/>
  <c r="AX655" i="14"/>
  <c r="AO656" i="14"/>
  <c r="AP656" i="14" s="1"/>
  <c r="AR656" i="14"/>
  <c r="AU656" i="14"/>
  <c r="AV656" i="14" s="1"/>
  <c r="AX656" i="14"/>
  <c r="AO657" i="14"/>
  <c r="AP657" i="14" s="1"/>
  <c r="AR657" i="14"/>
  <c r="AU657" i="14"/>
  <c r="AV657" i="14" s="1"/>
  <c r="AX657" i="14"/>
  <c r="AO658" i="14"/>
  <c r="AP658" i="14" s="1"/>
  <c r="AS658" i="14"/>
  <c r="AR658" i="14"/>
  <c r="AU658" i="14"/>
  <c r="AV658" i="14" s="1"/>
  <c r="AX658" i="14"/>
  <c r="AO659" i="14"/>
  <c r="AP659" i="14" s="1"/>
  <c r="AR659" i="14"/>
  <c r="AU659" i="14"/>
  <c r="AX659" i="14"/>
  <c r="AO660" i="14"/>
  <c r="AP660" i="14" s="1"/>
  <c r="AS660" i="14"/>
  <c r="AR660" i="14"/>
  <c r="AU660" i="14"/>
  <c r="AV660" i="14" s="1"/>
  <c r="AX660" i="14"/>
  <c r="AO661" i="14"/>
  <c r="AP661" i="14" s="1"/>
  <c r="AR661" i="14"/>
  <c r="AS661" i="14"/>
  <c r="AU661" i="14"/>
  <c r="AV661" i="14" s="1"/>
  <c r="AX661" i="14"/>
  <c r="AO662" i="14"/>
  <c r="AP662" i="14" s="1"/>
  <c r="AS662" i="14"/>
  <c r="AR662" i="14"/>
  <c r="AU662" i="14"/>
  <c r="AV662" i="14" s="1"/>
  <c r="AX662" i="14"/>
  <c r="AO663" i="14"/>
  <c r="AP663" i="14" s="1"/>
  <c r="AR663" i="14"/>
  <c r="AU663" i="14"/>
  <c r="AX663" i="14"/>
  <c r="AO664" i="14"/>
  <c r="AP664" i="14" s="1"/>
  <c r="AS664" i="14"/>
  <c r="AR664" i="14"/>
  <c r="AU664" i="14"/>
  <c r="AX664" i="14"/>
  <c r="AO665" i="14"/>
  <c r="AP665" i="14" s="1"/>
  <c r="AR665" i="14"/>
  <c r="AU665" i="14"/>
  <c r="AV665" i="14" s="1"/>
  <c r="AX665" i="14"/>
  <c r="AO666" i="14"/>
  <c r="AP666" i="14" s="1"/>
  <c r="AR666" i="14"/>
  <c r="AS666" i="14"/>
  <c r="AU666" i="14"/>
  <c r="AX666" i="14"/>
  <c r="AO667" i="14"/>
  <c r="AP667" i="14" s="1"/>
  <c r="AR667" i="14"/>
  <c r="AU667" i="14"/>
  <c r="AX667" i="14"/>
  <c r="AO668" i="14"/>
  <c r="AP668" i="14" s="1"/>
  <c r="AS668" i="14"/>
  <c r="AR668" i="14"/>
  <c r="AU668" i="14"/>
  <c r="AV668" i="14" s="1"/>
  <c r="AX668" i="14"/>
  <c r="AO669" i="14"/>
  <c r="AP669" i="14" s="1"/>
  <c r="AR669" i="14"/>
  <c r="AU669" i="14"/>
  <c r="AX669" i="14"/>
  <c r="AO670" i="14"/>
  <c r="AP670" i="14" s="1"/>
  <c r="AR670" i="14"/>
  <c r="AU670" i="14"/>
  <c r="AV670" i="14" s="1"/>
  <c r="AX670" i="14"/>
  <c r="AO671" i="14"/>
  <c r="AP671" i="14" s="1"/>
  <c r="AS671" i="14"/>
  <c r="AR671" i="14"/>
  <c r="AU671" i="14"/>
  <c r="AV671" i="14" s="1"/>
  <c r="AX671" i="14"/>
  <c r="AO672" i="14"/>
  <c r="AP672" i="14" s="1"/>
  <c r="AR672" i="14"/>
  <c r="AS672" i="14"/>
  <c r="AU672" i="14"/>
  <c r="AV672" i="14" s="1"/>
  <c r="AX672" i="14"/>
  <c r="AO673" i="14"/>
  <c r="AP673" i="14" s="1"/>
  <c r="AR673" i="14"/>
  <c r="AU673" i="14"/>
  <c r="AV673" i="14" s="1"/>
  <c r="AX673" i="14"/>
  <c r="AO674" i="14"/>
  <c r="AP674" i="14" s="1"/>
  <c r="AS674" i="14"/>
  <c r="AR674" i="14"/>
  <c r="AU674" i="14"/>
  <c r="AV674" i="14" s="1"/>
  <c r="AX674" i="14"/>
  <c r="AO675" i="14"/>
  <c r="AP675" i="14" s="1"/>
  <c r="AS675" i="14"/>
  <c r="AR675" i="14"/>
  <c r="AU675" i="14"/>
  <c r="AX675" i="14"/>
  <c r="AO676" i="14"/>
  <c r="AP676" i="14" s="1"/>
  <c r="AS676" i="14"/>
  <c r="AR676" i="14"/>
  <c r="AU676" i="14"/>
  <c r="AV676" i="14" s="1"/>
  <c r="AX676" i="14"/>
  <c r="AO677" i="14"/>
  <c r="AP677" i="14" s="1"/>
  <c r="AS677" i="14"/>
  <c r="AR677" i="14"/>
  <c r="AU677" i="14"/>
  <c r="AV677" i="14" s="1"/>
  <c r="AX677" i="14"/>
  <c r="AO678" i="14"/>
  <c r="AP678" i="14" s="1"/>
  <c r="AR678" i="14"/>
  <c r="AU678" i="14"/>
  <c r="AV678" i="14" s="1"/>
  <c r="AS679" i="14"/>
  <c r="AO679" i="14"/>
  <c r="AP679" i="14" s="1"/>
  <c r="AR679" i="14"/>
  <c r="AU679" i="14"/>
  <c r="AV679" i="14" s="1"/>
  <c r="AX679" i="14"/>
  <c r="AO680" i="14"/>
  <c r="AP680" i="14" s="1"/>
  <c r="AR680" i="14"/>
  <c r="AU680" i="14"/>
  <c r="AX680" i="14"/>
  <c r="AO681" i="14"/>
  <c r="AP681" i="14" s="1"/>
  <c r="AS681" i="14"/>
  <c r="AR681" i="14"/>
  <c r="AU681" i="14"/>
  <c r="AV681" i="14" s="1"/>
  <c r="AX681" i="14"/>
  <c r="AO682" i="14"/>
  <c r="AP682" i="14" s="1"/>
  <c r="AS682" i="14"/>
  <c r="AR682" i="14"/>
  <c r="AU682" i="14"/>
  <c r="AX682" i="14"/>
  <c r="AO683" i="14"/>
  <c r="AP683" i="14" s="1"/>
  <c r="AR683" i="14"/>
  <c r="AU683" i="14"/>
  <c r="AV683" i="14" s="1"/>
  <c r="AX683" i="14"/>
  <c r="AO684" i="14"/>
  <c r="AP684" i="14" s="1"/>
  <c r="AS684" i="14"/>
  <c r="AR684" i="14"/>
  <c r="AU684" i="14"/>
  <c r="AV684" i="14" s="1"/>
  <c r="AX684" i="14"/>
  <c r="AO685" i="14"/>
  <c r="AP685" i="14" s="1"/>
  <c r="AR685" i="14"/>
  <c r="AS685" i="14"/>
  <c r="AU685" i="14"/>
  <c r="AX685" i="14"/>
  <c r="AO686" i="14"/>
  <c r="AP686" i="14" s="1"/>
  <c r="AS686" i="14"/>
  <c r="AR686" i="14"/>
  <c r="AU686" i="14"/>
  <c r="AV686" i="14" s="1"/>
  <c r="AO687" i="14"/>
  <c r="AP687" i="14" s="1"/>
  <c r="AR687" i="14"/>
  <c r="AU687" i="14"/>
  <c r="AV687" i="14" s="1"/>
  <c r="AX687" i="14"/>
  <c r="AO688" i="14"/>
  <c r="AP688" i="14" s="1"/>
  <c r="AR688" i="14"/>
  <c r="AU688" i="14"/>
  <c r="AX688" i="14"/>
  <c r="AO689" i="14"/>
  <c r="AP689" i="14" s="1"/>
  <c r="AR689" i="14"/>
  <c r="AU689" i="14"/>
  <c r="AV689" i="14" s="1"/>
  <c r="AX689" i="14"/>
  <c r="AO690" i="14"/>
  <c r="AP690" i="14" s="1"/>
  <c r="AS690" i="14"/>
  <c r="AR690" i="14"/>
  <c r="AU690" i="14"/>
  <c r="AX690" i="14"/>
  <c r="AO691" i="14"/>
  <c r="AP691" i="14" s="1"/>
  <c r="AR691" i="14"/>
  <c r="AU691" i="14"/>
  <c r="AX691" i="14"/>
  <c r="AO692" i="14"/>
  <c r="AP692" i="14" s="1"/>
  <c r="AS692" i="14"/>
  <c r="AR692" i="14"/>
  <c r="AU692" i="14"/>
  <c r="AX692" i="14"/>
  <c r="AO693" i="14"/>
  <c r="AP693" i="14" s="1"/>
  <c r="AS693" i="14"/>
  <c r="AR693" i="14"/>
  <c r="AU693" i="14"/>
  <c r="AV693" i="14" s="1"/>
  <c r="AX693" i="14"/>
  <c r="AO694" i="14"/>
  <c r="AP694" i="14" s="1"/>
  <c r="AS694" i="14"/>
  <c r="AR694" i="14"/>
  <c r="AU694" i="14"/>
  <c r="AV694" i="14" s="1"/>
  <c r="AO695" i="14"/>
  <c r="AP695" i="14" s="1"/>
  <c r="AR695" i="14"/>
  <c r="AU695" i="14"/>
  <c r="AV695" i="14" s="1"/>
  <c r="AX695" i="14"/>
  <c r="AO696" i="14"/>
  <c r="AP696" i="14" s="1"/>
  <c r="AS696" i="14"/>
  <c r="AR696" i="14"/>
  <c r="AU696" i="14"/>
  <c r="AV696" i="14" s="1"/>
  <c r="AX696" i="14"/>
  <c r="AO697" i="14"/>
  <c r="AP697" i="14" s="1"/>
  <c r="AS697" i="14"/>
  <c r="AR697" i="14"/>
  <c r="AU697" i="14"/>
  <c r="AV697" i="14" s="1"/>
  <c r="AX697" i="14"/>
  <c r="AO698" i="14"/>
  <c r="AP698" i="14" s="1"/>
  <c r="AS698" i="14"/>
  <c r="AR698" i="14"/>
  <c r="AU698" i="14"/>
  <c r="AX698" i="14"/>
  <c r="AS699" i="14"/>
  <c r="AO699" i="14"/>
  <c r="AP699" i="14" s="1"/>
  <c r="AR699" i="14"/>
  <c r="AU699" i="14"/>
  <c r="AV699" i="14" s="1"/>
  <c r="AO700" i="14"/>
  <c r="AP700" i="14" s="1"/>
  <c r="AR700" i="14"/>
  <c r="AU700" i="14"/>
  <c r="AV700" i="14" s="1"/>
  <c r="AX700" i="14"/>
  <c r="AO701" i="14"/>
  <c r="AP701" i="14" s="1"/>
  <c r="AR701" i="14"/>
  <c r="AU701" i="14"/>
  <c r="AV701" i="14" s="1"/>
  <c r="AX701" i="14"/>
  <c r="AO702" i="14"/>
  <c r="AP702" i="14" s="1"/>
  <c r="AR702" i="14"/>
  <c r="AU702" i="14"/>
  <c r="AV702" i="14" s="1"/>
  <c r="AO703" i="14"/>
  <c r="AP703" i="14" s="1"/>
  <c r="AS703" i="14"/>
  <c r="AR703" i="14"/>
  <c r="AU703" i="14"/>
  <c r="AV703" i="14" s="1"/>
  <c r="AX703" i="14"/>
  <c r="AO704" i="14"/>
  <c r="AP704" i="14" s="1"/>
  <c r="AR704" i="14"/>
  <c r="AU704" i="14"/>
  <c r="AV704" i="14" s="1"/>
  <c r="AX704" i="14"/>
  <c r="AO705" i="14"/>
  <c r="AP705" i="14" s="1"/>
  <c r="AR705" i="14"/>
  <c r="AU705" i="14"/>
  <c r="AX705" i="14"/>
  <c r="AO706" i="14"/>
  <c r="AP706" i="14" s="1"/>
  <c r="AR706" i="14"/>
  <c r="AU706" i="14"/>
  <c r="AV706" i="14" s="1"/>
  <c r="AX706" i="14"/>
  <c r="AO707" i="14"/>
  <c r="AP707" i="14" s="1"/>
  <c r="AS707" i="14"/>
  <c r="AR707" i="14"/>
  <c r="AU707" i="14"/>
  <c r="AV707" i="14" s="1"/>
  <c r="AO708" i="14"/>
  <c r="AP708" i="14" s="1"/>
  <c r="AR708" i="14"/>
  <c r="AU708" i="14"/>
  <c r="AV708" i="14" s="1"/>
  <c r="AX708" i="14"/>
  <c r="AO709" i="14"/>
  <c r="AP709" i="14" s="1"/>
  <c r="AR709" i="14"/>
  <c r="AU709" i="14"/>
  <c r="AX709" i="14"/>
  <c r="AO710" i="14"/>
  <c r="AP710" i="14" s="1"/>
  <c r="AR710" i="14"/>
  <c r="AU710" i="14"/>
  <c r="AV710" i="14" s="1"/>
  <c r="AX710" i="14"/>
  <c r="AO711" i="14"/>
  <c r="AP711" i="14" s="1"/>
  <c r="AS711" i="14"/>
  <c r="AR711" i="14"/>
  <c r="AU711" i="14"/>
  <c r="AV711" i="14" s="1"/>
  <c r="AX711" i="14"/>
  <c r="AO712" i="14"/>
  <c r="AP712" i="14" s="1"/>
  <c r="AS712" i="14"/>
  <c r="AR712" i="14"/>
  <c r="AU712" i="14"/>
  <c r="AV712" i="14" s="1"/>
  <c r="AX712" i="14"/>
  <c r="AO713" i="14"/>
  <c r="AP713" i="14" s="1"/>
  <c r="AR713" i="14"/>
  <c r="AU713" i="14"/>
  <c r="AV713" i="14" s="1"/>
  <c r="AX713" i="14"/>
  <c r="AO714" i="14"/>
  <c r="AP714" i="14" s="1"/>
  <c r="AR714" i="14"/>
  <c r="AU714" i="14"/>
  <c r="AX714" i="14"/>
  <c r="AO715" i="14"/>
  <c r="AP715" i="14" s="1"/>
  <c r="AR715" i="14"/>
  <c r="AU715" i="14"/>
  <c r="AX715" i="14"/>
  <c r="AO716" i="14"/>
  <c r="AP716" i="14" s="1"/>
  <c r="AR716" i="14"/>
  <c r="AU716" i="14"/>
  <c r="AV716" i="14" s="1"/>
  <c r="AX716" i="14"/>
  <c r="AO717" i="14"/>
  <c r="AP717" i="14" s="1"/>
  <c r="AR717" i="14"/>
  <c r="AU717" i="14"/>
  <c r="AV717" i="14" s="1"/>
  <c r="AX717" i="14"/>
  <c r="AO718" i="14"/>
  <c r="AP718" i="14" s="1"/>
  <c r="AS718" i="14"/>
  <c r="AR718" i="14"/>
  <c r="AU718" i="14"/>
  <c r="AV718" i="14" s="1"/>
  <c r="AX718" i="14"/>
  <c r="AO719" i="14"/>
  <c r="AP719" i="14" s="1"/>
  <c r="AS719" i="14"/>
  <c r="AR719" i="14"/>
  <c r="AU719" i="14"/>
  <c r="AX719" i="14"/>
  <c r="AO720" i="14"/>
  <c r="AP720" i="14" s="1"/>
  <c r="AS720" i="14"/>
  <c r="AR720" i="14"/>
  <c r="AU720" i="14"/>
  <c r="AV720" i="14" s="1"/>
  <c r="AX720" i="14"/>
  <c r="AO721" i="14"/>
  <c r="AP721" i="14" s="1"/>
  <c r="AR721" i="14"/>
  <c r="AU721" i="14"/>
  <c r="AV721" i="14" s="1"/>
  <c r="AX721" i="14"/>
  <c r="AO722" i="14"/>
  <c r="AP722" i="14" s="1"/>
  <c r="AR722" i="14"/>
  <c r="AU722" i="14"/>
  <c r="AX722" i="14"/>
  <c r="AS723" i="14"/>
  <c r="AO723" i="14"/>
  <c r="AP723" i="14" s="1"/>
  <c r="AR723" i="14"/>
  <c r="AU723" i="14"/>
  <c r="AV723" i="14" s="1"/>
  <c r="AX723" i="14"/>
  <c r="AO724" i="14"/>
  <c r="AP724" i="14" s="1"/>
  <c r="AR724" i="14"/>
  <c r="AU724" i="14"/>
  <c r="AV724" i="14" s="1"/>
  <c r="AX724" i="14"/>
  <c r="AO725" i="14"/>
  <c r="AP725" i="14" s="1"/>
  <c r="AS725" i="14"/>
  <c r="AR725" i="14"/>
  <c r="AU725" i="14"/>
  <c r="AV725" i="14" s="1"/>
  <c r="AX725" i="14"/>
  <c r="AO726" i="14"/>
  <c r="AP726" i="14" s="1"/>
  <c r="AR726" i="14"/>
  <c r="AU726" i="14"/>
  <c r="AV726" i="14" s="1"/>
  <c r="AX726" i="14"/>
  <c r="AO727" i="14"/>
  <c r="AP727" i="14" s="1"/>
  <c r="AR727" i="14"/>
  <c r="AU727" i="14"/>
  <c r="AV727" i="14" s="1"/>
  <c r="AX727" i="14"/>
  <c r="AO728" i="14"/>
  <c r="AP728" i="14" s="1"/>
  <c r="AS728" i="14"/>
  <c r="AR728" i="14"/>
  <c r="AU728" i="14"/>
  <c r="AV728" i="14" s="1"/>
  <c r="AX728" i="14"/>
  <c r="AO729" i="14"/>
  <c r="AP729" i="14" s="1"/>
  <c r="AR729" i="14"/>
  <c r="AU729" i="14"/>
  <c r="AV729" i="14" s="1"/>
  <c r="AX729" i="14"/>
  <c r="AO730" i="14"/>
  <c r="AP730" i="14" s="1"/>
  <c r="AR730" i="14"/>
  <c r="AU730" i="14"/>
  <c r="AV730" i="14" s="1"/>
  <c r="AO731" i="14"/>
  <c r="AP731" i="14" s="1"/>
  <c r="AR731" i="14"/>
  <c r="AU731" i="14"/>
  <c r="AX731" i="14"/>
  <c r="AO732" i="14"/>
  <c r="AP732" i="14" s="1"/>
  <c r="AR732" i="14"/>
  <c r="AU732" i="14"/>
  <c r="AX732" i="14"/>
  <c r="AO733" i="14"/>
  <c r="AP733" i="14" s="1"/>
  <c r="AR733" i="14"/>
  <c r="AS733" i="14"/>
  <c r="AU733" i="14"/>
  <c r="AX733" i="14"/>
  <c r="AO734" i="14"/>
  <c r="AP734" i="14" s="1"/>
  <c r="AR734" i="14"/>
  <c r="AU734" i="14"/>
  <c r="AV734" i="14" s="1"/>
  <c r="AX734" i="14"/>
  <c r="AO735" i="14"/>
  <c r="AP735" i="14" s="1"/>
  <c r="AS735" i="14"/>
  <c r="AR735" i="14"/>
  <c r="AU735" i="14"/>
  <c r="AV735" i="14" s="1"/>
  <c r="AX735" i="14"/>
  <c r="AO736" i="14"/>
  <c r="AP736" i="14" s="1"/>
  <c r="AR736" i="14"/>
  <c r="AU736" i="14"/>
  <c r="AV736" i="14" s="1"/>
  <c r="AX736" i="14"/>
  <c r="AO737" i="14"/>
  <c r="AP737" i="14" s="1"/>
  <c r="AR737" i="14"/>
  <c r="AU737" i="14"/>
  <c r="AX737" i="14"/>
  <c r="AO738" i="14"/>
  <c r="AP738" i="14" s="1"/>
  <c r="AR738" i="14"/>
  <c r="AU738" i="14"/>
  <c r="AV738" i="14" s="1"/>
  <c r="AO739" i="14"/>
  <c r="AP739" i="14" s="1"/>
  <c r="AR739" i="14"/>
  <c r="AU739" i="14"/>
  <c r="AX739" i="14"/>
  <c r="AO740" i="14"/>
  <c r="AP740" i="14" s="1"/>
  <c r="AR740" i="14"/>
  <c r="AU740" i="14"/>
  <c r="AV740" i="14" s="1"/>
  <c r="AX740" i="14"/>
  <c r="AO741" i="14"/>
  <c r="AP741" i="14" s="1"/>
  <c r="AR741" i="14"/>
  <c r="AU741" i="14"/>
  <c r="AV741" i="14" s="1"/>
  <c r="AX741" i="14"/>
  <c r="AO742" i="14"/>
  <c r="AP742" i="14" s="1"/>
  <c r="AR742" i="14"/>
  <c r="AU742" i="14"/>
  <c r="AV742" i="14" s="1"/>
  <c r="AX742" i="14"/>
  <c r="AO743" i="14"/>
  <c r="AP743" i="14" s="1"/>
  <c r="AS743" i="14"/>
  <c r="AR743" i="14"/>
  <c r="AU743" i="14"/>
  <c r="AV743" i="14" s="1"/>
  <c r="AX743" i="14"/>
  <c r="AO744" i="14"/>
  <c r="AP744" i="14" s="1"/>
  <c r="AR744" i="14"/>
  <c r="AU744" i="14"/>
  <c r="AV744" i="14" s="1"/>
  <c r="AX744" i="14"/>
  <c r="AO745" i="14"/>
  <c r="AP745" i="14" s="1"/>
  <c r="AS745" i="14"/>
  <c r="AR745" i="14"/>
  <c r="AU745" i="14"/>
  <c r="AV745" i="14" s="1"/>
  <c r="AX745" i="14"/>
  <c r="AO746" i="14"/>
  <c r="AP746" i="14" s="1"/>
  <c r="AS746" i="14"/>
  <c r="AR746" i="14"/>
  <c r="AU746" i="14"/>
  <c r="AV746" i="14" s="1"/>
  <c r="AO747" i="14"/>
  <c r="AP747" i="14" s="1"/>
  <c r="AR747" i="14"/>
  <c r="AU747" i="14"/>
  <c r="AV747" i="14" s="1"/>
  <c r="AX747" i="14"/>
  <c r="AO748" i="14"/>
  <c r="AP748" i="14" s="1"/>
  <c r="AR748" i="14"/>
  <c r="AU748" i="14"/>
  <c r="AV748" i="14" s="1"/>
  <c r="AX748" i="14"/>
  <c r="AO749" i="14"/>
  <c r="AP749" i="14" s="1"/>
  <c r="AS749" i="14"/>
  <c r="AR749" i="14"/>
  <c r="AU749" i="14"/>
  <c r="AV749" i="14" s="1"/>
  <c r="AX749" i="14"/>
  <c r="AS750" i="14"/>
  <c r="AO750" i="14"/>
  <c r="AP750" i="14" s="1"/>
  <c r="AR750" i="14"/>
  <c r="AU750" i="14"/>
  <c r="AV750" i="14" s="1"/>
  <c r="AX750" i="14"/>
  <c r="AO751" i="14"/>
  <c r="AP751" i="14" s="1"/>
  <c r="AS751" i="14"/>
  <c r="AR751" i="14"/>
  <c r="AU751" i="14"/>
  <c r="AV751" i="14" s="1"/>
  <c r="AX751" i="14"/>
  <c r="AO752" i="14"/>
  <c r="AP752" i="14" s="1"/>
  <c r="AR752" i="14"/>
  <c r="AU752" i="14"/>
  <c r="AV752" i="14" s="1"/>
  <c r="AX752" i="14"/>
  <c r="AO753" i="14"/>
  <c r="AP753" i="14" s="1"/>
  <c r="AR753" i="14"/>
  <c r="AU753" i="14"/>
  <c r="AV753" i="14" s="1"/>
  <c r="AX753" i="14"/>
  <c r="AO754" i="14"/>
  <c r="AP754" i="14" s="1"/>
  <c r="AR754" i="14"/>
  <c r="AU754" i="14"/>
  <c r="AV754" i="14" s="1"/>
  <c r="AO755" i="14"/>
  <c r="AP755" i="14" s="1"/>
  <c r="AR755" i="14"/>
  <c r="AU755" i="14"/>
  <c r="AV755" i="14" s="1"/>
  <c r="AX755" i="14"/>
  <c r="AO756" i="14"/>
  <c r="AP756" i="14" s="1"/>
  <c r="AS756" i="14"/>
  <c r="AR756" i="14"/>
  <c r="AU756" i="14"/>
  <c r="AV756" i="14" s="1"/>
  <c r="AX756" i="14"/>
  <c r="AO757" i="14"/>
  <c r="AP757" i="14" s="1"/>
  <c r="AS757" i="14"/>
  <c r="AR757" i="14"/>
  <c r="AU757" i="14"/>
  <c r="AV757" i="14" s="1"/>
  <c r="AX757" i="14"/>
  <c r="AO758" i="14"/>
  <c r="AP758" i="14" s="1"/>
  <c r="AS758" i="14"/>
  <c r="AR758" i="14"/>
  <c r="AU758" i="14"/>
  <c r="AX758" i="14"/>
  <c r="AO759" i="14"/>
  <c r="AP759" i="14" s="1"/>
  <c r="AR759" i="14"/>
  <c r="AS759" i="14"/>
  <c r="AU759" i="14"/>
  <c r="AV759" i="14" s="1"/>
  <c r="AX759" i="14"/>
  <c r="AO760" i="14"/>
  <c r="AP760" i="14" s="1"/>
  <c r="AS760" i="14"/>
  <c r="AR760" i="14"/>
  <c r="AU760" i="14"/>
  <c r="AV760" i="14" s="1"/>
  <c r="AX760" i="14"/>
  <c r="AO761" i="14"/>
  <c r="AP761" i="14" s="1"/>
  <c r="AS761" i="14"/>
  <c r="AR761" i="14"/>
  <c r="AU761" i="14"/>
  <c r="AV761" i="14" s="1"/>
  <c r="AX761" i="14"/>
  <c r="AO762" i="14"/>
  <c r="AP762" i="14" s="1"/>
  <c r="AR762" i="14"/>
  <c r="AU762" i="14"/>
  <c r="AX762" i="14"/>
  <c r="AO763" i="14"/>
  <c r="AP763" i="14" s="1"/>
  <c r="AR763" i="14"/>
  <c r="AU763" i="14"/>
  <c r="AV763" i="14" s="1"/>
  <c r="AX763" i="14"/>
  <c r="AO764" i="14"/>
  <c r="AP764" i="14" s="1"/>
  <c r="AS764" i="14"/>
  <c r="AR764" i="14"/>
  <c r="AU764" i="14"/>
  <c r="AV764" i="14" s="1"/>
  <c r="AX764" i="14"/>
  <c r="AO765" i="14"/>
  <c r="AP765" i="14" s="1"/>
  <c r="AR765" i="14"/>
  <c r="AU765" i="14"/>
  <c r="AV765" i="14" s="1"/>
  <c r="AX765" i="14"/>
  <c r="AS766" i="14"/>
  <c r="AO766" i="14"/>
  <c r="AP766" i="14" s="1"/>
  <c r="AR766" i="14"/>
  <c r="AU766" i="14"/>
  <c r="AV766" i="14" s="1"/>
  <c r="AX766" i="14"/>
  <c r="AO767" i="14"/>
  <c r="AP767" i="14" s="1"/>
  <c r="AS767" i="14"/>
  <c r="AR767" i="14"/>
  <c r="AU767" i="14"/>
  <c r="AX767" i="14"/>
  <c r="AO768" i="14"/>
  <c r="AP768" i="14" s="1"/>
  <c r="AR768" i="14"/>
  <c r="AU768" i="14"/>
  <c r="AV768" i="14" s="1"/>
  <c r="AS769" i="14"/>
  <c r="AO769" i="14"/>
  <c r="AP769" i="14" s="1"/>
  <c r="AR769" i="14"/>
  <c r="AU769" i="14"/>
  <c r="AV769" i="14" s="1"/>
  <c r="AX769" i="14"/>
  <c r="AO770" i="14"/>
  <c r="AP770" i="14" s="1"/>
  <c r="AR770" i="14"/>
  <c r="AU770" i="14"/>
  <c r="AV770" i="14" s="1"/>
  <c r="AX770" i="14"/>
  <c r="AO771" i="14"/>
  <c r="AP771" i="14" s="1"/>
  <c r="AR771" i="14"/>
  <c r="AU771" i="14"/>
  <c r="AV771" i="14" s="1"/>
  <c r="AX771" i="14"/>
  <c r="AO772" i="14"/>
  <c r="AP772" i="14" s="1"/>
  <c r="AR772" i="14"/>
  <c r="AU772" i="14"/>
  <c r="AX772" i="14"/>
  <c r="AO773" i="14"/>
  <c r="AP773" i="14" s="1"/>
  <c r="AS773" i="14"/>
  <c r="AR773" i="14"/>
  <c r="AU773" i="14"/>
  <c r="AV773" i="14" s="1"/>
  <c r="AX773" i="14"/>
  <c r="AO774" i="14"/>
  <c r="AP774" i="14" s="1"/>
  <c r="AS774" i="14"/>
  <c r="AR774" i="14"/>
  <c r="AU774" i="14"/>
  <c r="AV774" i="14" s="1"/>
  <c r="AX774" i="14"/>
  <c r="AO775" i="14"/>
  <c r="AP775" i="14" s="1"/>
  <c r="AR775" i="14"/>
  <c r="AS775" i="14"/>
  <c r="AU775" i="14"/>
  <c r="AV775" i="14" s="1"/>
  <c r="AX775" i="14"/>
  <c r="AO776" i="14"/>
  <c r="AP776" i="14" s="1"/>
  <c r="AS776" i="14"/>
  <c r="AR776" i="14"/>
  <c r="AU776" i="14"/>
  <c r="AV776" i="14" s="1"/>
  <c r="AO777" i="14"/>
  <c r="AP777" i="14" s="1"/>
  <c r="AS777" i="14"/>
  <c r="AR777" i="14"/>
  <c r="AU777" i="14"/>
  <c r="AV777" i="14" s="1"/>
  <c r="AX777" i="14"/>
  <c r="AO778" i="14"/>
  <c r="AP778" i="14" s="1"/>
  <c r="AR778" i="14"/>
  <c r="AU778" i="14"/>
  <c r="AV778" i="14" s="1"/>
  <c r="AX778" i="14"/>
  <c r="AO779" i="14"/>
  <c r="AP779" i="14" s="1"/>
  <c r="AR779" i="14"/>
  <c r="AU779" i="14"/>
  <c r="AX779" i="14"/>
  <c r="AO780" i="14"/>
  <c r="AP780" i="14" s="1"/>
  <c r="AS780" i="14"/>
  <c r="AR780" i="14"/>
  <c r="AU780" i="14"/>
  <c r="AV780" i="14" s="1"/>
  <c r="AX780" i="14"/>
  <c r="AO781" i="14"/>
  <c r="AP781" i="14" s="1"/>
  <c r="AS781" i="14"/>
  <c r="AR781" i="14"/>
  <c r="AU781" i="14"/>
  <c r="AV781" i="14" s="1"/>
  <c r="AX781" i="14"/>
  <c r="AO782" i="14"/>
  <c r="AP782" i="14" s="1"/>
  <c r="AR782" i="14"/>
  <c r="AU782" i="14"/>
  <c r="AX782" i="14"/>
  <c r="AO783" i="14"/>
  <c r="AP783" i="14" s="1"/>
  <c r="AS783" i="14"/>
  <c r="AR783" i="14"/>
  <c r="AU783" i="14"/>
  <c r="AX783" i="14"/>
  <c r="AO784" i="14"/>
  <c r="AP784" i="14" s="1"/>
  <c r="AR784" i="14"/>
  <c r="AU784" i="14"/>
  <c r="AV784" i="14" s="1"/>
  <c r="AO785" i="14"/>
  <c r="AP785" i="14" s="1"/>
  <c r="AR785" i="14"/>
  <c r="AU785" i="14"/>
  <c r="AV785" i="14" s="1"/>
  <c r="AX785" i="14"/>
  <c r="AO786" i="14"/>
  <c r="AP786" i="14" s="1"/>
  <c r="AR786" i="14"/>
  <c r="AU786" i="14"/>
  <c r="AX786" i="14"/>
  <c r="AO787" i="14"/>
  <c r="AP787" i="14" s="1"/>
  <c r="AR787" i="14"/>
  <c r="AU787" i="14"/>
  <c r="AV787" i="14" s="1"/>
  <c r="AX787" i="14"/>
  <c r="AO788" i="14"/>
  <c r="AP788" i="14" s="1"/>
  <c r="AS788" i="14"/>
  <c r="AR788" i="14"/>
  <c r="AU788" i="14"/>
  <c r="AV788" i="14" s="1"/>
  <c r="AX788" i="14"/>
  <c r="AO789" i="14"/>
  <c r="AP789" i="14" s="1"/>
  <c r="AR789" i="14"/>
  <c r="AU789" i="14"/>
  <c r="AV789" i="14" s="1"/>
  <c r="AX789" i="14"/>
  <c r="AS790" i="14"/>
  <c r="AO790" i="14"/>
  <c r="AP790" i="14" s="1"/>
  <c r="AR790" i="14"/>
  <c r="AU790" i="14"/>
  <c r="AX790" i="14"/>
  <c r="AO791" i="14"/>
  <c r="AP791" i="14" s="1"/>
  <c r="AS791" i="14"/>
  <c r="AR791" i="14"/>
  <c r="AU791" i="14"/>
  <c r="AX791" i="14"/>
  <c r="AO792" i="14"/>
  <c r="AP792" i="14" s="1"/>
  <c r="AR792" i="14"/>
  <c r="AU792" i="14"/>
  <c r="AV792" i="14" s="1"/>
  <c r="AX792" i="14"/>
  <c r="AO793" i="14"/>
  <c r="AP793" i="14" s="1"/>
  <c r="AR793" i="14"/>
  <c r="AU793" i="14"/>
  <c r="AX793" i="14"/>
  <c r="AO794" i="14"/>
  <c r="AP794" i="14" s="1"/>
  <c r="AR794" i="14"/>
  <c r="AU794" i="14"/>
  <c r="AX794" i="14"/>
  <c r="AO795" i="14"/>
  <c r="AP795" i="14" s="1"/>
  <c r="AR795" i="14"/>
  <c r="AU795" i="14"/>
  <c r="AV795" i="14" s="1"/>
  <c r="AX795" i="14"/>
  <c r="AO796" i="14"/>
  <c r="AP796" i="14" s="1"/>
  <c r="AR796" i="14"/>
  <c r="AU796" i="14"/>
  <c r="AV796" i="14" s="1"/>
  <c r="AX796" i="14"/>
  <c r="AO797" i="14"/>
  <c r="AP797" i="14" s="1"/>
  <c r="AS797" i="14"/>
  <c r="AR797" i="14"/>
  <c r="AU797" i="14"/>
  <c r="AV797" i="14" s="1"/>
  <c r="AX797" i="14"/>
  <c r="AO798" i="14"/>
  <c r="AP798" i="14" s="1"/>
  <c r="AS798" i="14"/>
  <c r="AR798" i="14"/>
  <c r="AU798" i="14"/>
  <c r="AV798" i="14" s="1"/>
  <c r="AX798" i="14"/>
  <c r="AO799" i="14"/>
  <c r="AP799" i="14" s="1"/>
  <c r="AS799" i="14"/>
  <c r="AR799" i="14"/>
  <c r="AU799" i="14"/>
  <c r="AX799" i="14"/>
  <c r="AO800" i="14"/>
  <c r="AP800" i="14" s="1"/>
  <c r="AR800" i="14"/>
  <c r="AU800" i="14"/>
  <c r="AX800" i="14"/>
  <c r="AO801" i="14"/>
  <c r="AP801" i="14" s="1"/>
  <c r="AR801" i="14"/>
  <c r="AS801" i="14"/>
  <c r="AU801" i="14"/>
  <c r="AV801" i="14" s="1"/>
  <c r="AX801" i="14"/>
  <c r="AO802" i="14"/>
  <c r="AP802" i="14" s="1"/>
  <c r="AS802" i="14"/>
  <c r="AR802" i="14"/>
  <c r="AU802" i="14"/>
  <c r="AV802" i="14" s="1"/>
  <c r="AX802" i="14"/>
  <c r="AO803" i="14"/>
  <c r="AP803" i="14" s="1"/>
  <c r="AR803" i="14"/>
  <c r="AU803" i="14"/>
  <c r="AV803" i="14" s="1"/>
  <c r="AX803" i="14"/>
  <c r="AO804" i="14"/>
  <c r="AP804" i="14" s="1"/>
  <c r="AR804" i="14"/>
  <c r="AU804" i="14"/>
  <c r="AV804" i="14" s="1"/>
  <c r="AX804" i="14"/>
  <c r="AO805" i="14"/>
  <c r="AP805" i="14" s="1"/>
  <c r="AS805" i="14"/>
  <c r="AR805" i="14"/>
  <c r="AU805" i="14"/>
  <c r="AV805" i="14" s="1"/>
  <c r="AO806" i="14"/>
  <c r="AP806" i="14" s="1"/>
  <c r="AR806" i="14"/>
  <c r="AU806" i="14"/>
  <c r="AX806" i="14"/>
  <c r="AO807" i="14"/>
  <c r="AP807" i="14" s="1"/>
  <c r="AS807" i="14"/>
  <c r="AR807" i="14"/>
  <c r="AU807" i="14"/>
  <c r="AX807" i="14"/>
  <c r="AO808" i="14"/>
  <c r="AP808" i="14" s="1"/>
  <c r="AR808" i="14"/>
  <c r="AU808" i="14"/>
  <c r="AV808" i="14" s="1"/>
  <c r="AX808" i="14"/>
  <c r="AO809" i="14"/>
  <c r="AP809" i="14" s="1"/>
  <c r="AR809" i="14"/>
  <c r="AU809" i="14"/>
  <c r="AX809" i="14"/>
  <c r="AO810" i="14"/>
  <c r="AP810" i="14" s="1"/>
  <c r="AR810" i="14"/>
  <c r="AU810" i="14"/>
  <c r="AV810" i="14" s="1"/>
  <c r="AX810" i="14"/>
  <c r="AO811" i="14"/>
  <c r="AP811" i="14" s="1"/>
  <c r="AR811" i="14"/>
  <c r="AU811" i="14"/>
  <c r="AV811" i="14" s="1"/>
  <c r="AX811" i="14"/>
  <c r="AO812" i="14"/>
  <c r="AP812" i="14" s="1"/>
  <c r="AR812" i="14"/>
  <c r="AU812" i="14"/>
  <c r="AV812" i="14" s="1"/>
  <c r="AX812" i="14"/>
  <c r="AO813" i="14"/>
  <c r="AP813" i="14" s="1"/>
  <c r="AS813" i="14"/>
  <c r="AR813" i="14"/>
  <c r="AU813" i="14"/>
  <c r="AV813" i="14" s="1"/>
  <c r="AX813" i="14"/>
  <c r="AO814" i="14"/>
  <c r="AP814" i="14" s="1"/>
  <c r="AR814" i="14"/>
  <c r="AU814" i="14"/>
  <c r="AV814" i="14" s="1"/>
  <c r="AX814" i="14"/>
  <c r="AO815" i="14"/>
  <c r="AP815" i="14" s="1"/>
  <c r="AR815" i="14"/>
  <c r="AU815" i="14"/>
  <c r="AV815" i="14" s="1"/>
  <c r="AX815" i="14"/>
  <c r="AO816" i="14"/>
  <c r="AP816" i="14" s="1"/>
  <c r="AR816" i="14"/>
  <c r="AU816" i="14"/>
  <c r="AV816" i="14" s="1"/>
  <c r="AO817" i="14"/>
  <c r="AP817" i="14" s="1"/>
  <c r="AR817" i="14"/>
  <c r="AU817" i="14"/>
  <c r="AV817" i="14" s="1"/>
  <c r="AX817" i="14"/>
  <c r="AO818" i="14"/>
  <c r="AP818" i="14" s="1"/>
  <c r="AS818" i="14"/>
  <c r="AR818" i="14"/>
  <c r="AU818" i="14"/>
  <c r="AV818" i="14" s="1"/>
  <c r="AX818" i="14"/>
  <c r="AO819" i="14"/>
  <c r="AP819" i="14" s="1"/>
  <c r="AR819" i="14"/>
  <c r="AU819" i="14"/>
  <c r="AX819" i="14"/>
  <c r="AO820" i="14"/>
  <c r="AP820" i="14" s="1"/>
  <c r="AR820" i="14"/>
  <c r="AU820" i="14"/>
  <c r="AV820" i="14" s="1"/>
  <c r="AX820" i="14"/>
  <c r="AO821" i="14"/>
  <c r="AP821" i="14" s="1"/>
  <c r="AS821" i="14"/>
  <c r="AR821" i="14"/>
  <c r="AU821" i="14"/>
  <c r="AX821" i="14"/>
  <c r="AS822" i="14"/>
  <c r="AO822" i="14"/>
  <c r="AP822" i="14" s="1"/>
  <c r="AR822" i="14"/>
  <c r="AU822" i="14"/>
  <c r="AV822" i="14" s="1"/>
  <c r="AX822" i="14"/>
  <c r="AO823" i="14"/>
  <c r="AP823" i="14" s="1"/>
  <c r="AS823" i="14"/>
  <c r="AR823" i="14"/>
  <c r="AU823" i="14"/>
  <c r="AV823" i="14" s="1"/>
  <c r="AX823" i="14"/>
  <c r="AO824" i="14"/>
  <c r="AP824" i="14" s="1"/>
  <c r="AR824" i="14"/>
  <c r="AU824" i="14"/>
  <c r="AV824" i="14" s="1"/>
  <c r="AO825" i="14"/>
  <c r="AP825" i="14" s="1"/>
  <c r="AR825" i="14"/>
  <c r="AU825" i="14"/>
  <c r="AV825" i="14" s="1"/>
  <c r="AX825" i="14"/>
  <c r="AO826" i="14"/>
  <c r="AP826" i="14" s="1"/>
  <c r="AR826" i="14"/>
  <c r="AU826" i="14"/>
  <c r="AV826" i="14" s="1"/>
  <c r="AO827" i="14"/>
  <c r="AP827" i="14" s="1"/>
  <c r="AR827" i="14"/>
  <c r="AU827" i="14"/>
  <c r="AX827" i="14"/>
  <c r="AO828" i="14"/>
  <c r="AP828" i="14" s="1"/>
  <c r="AR828" i="14"/>
  <c r="AU828" i="14"/>
  <c r="AV828" i="14" s="1"/>
  <c r="AX828" i="14"/>
  <c r="AO829" i="14"/>
  <c r="AP829" i="14" s="1"/>
  <c r="AR829" i="14"/>
  <c r="AU829" i="14"/>
  <c r="AV829" i="14" s="1"/>
  <c r="AX829" i="14"/>
  <c r="AO830" i="14"/>
  <c r="AP830" i="14" s="1"/>
  <c r="AR830" i="14"/>
  <c r="AU830" i="14"/>
  <c r="AV830" i="14" s="1"/>
  <c r="AX830" i="14"/>
  <c r="AO831" i="14"/>
  <c r="AP831" i="14" s="1"/>
  <c r="AR831" i="14"/>
  <c r="AU831" i="14"/>
  <c r="AX831" i="14"/>
  <c r="AS832" i="14"/>
  <c r="AO832" i="14"/>
  <c r="AP832" i="14" s="1"/>
  <c r="AR832" i="14"/>
  <c r="AU832" i="14"/>
  <c r="AO833" i="14"/>
  <c r="AP833" i="14" s="1"/>
  <c r="AR833" i="14"/>
  <c r="AU833" i="14"/>
  <c r="AV833" i="14" s="1"/>
  <c r="AX833" i="14"/>
  <c r="AO834" i="14"/>
  <c r="AP834" i="14" s="1"/>
  <c r="AR834" i="14"/>
  <c r="AU834" i="14"/>
  <c r="AX834" i="14"/>
  <c r="AO835" i="14"/>
  <c r="AP835" i="14" s="1"/>
  <c r="AR835" i="14"/>
  <c r="AU835" i="14"/>
  <c r="AV835" i="14" s="1"/>
  <c r="AX835" i="14"/>
  <c r="AO836" i="14"/>
  <c r="AP836" i="14" s="1"/>
  <c r="AR836" i="14"/>
  <c r="AU836" i="14"/>
  <c r="AV836" i="14" s="1"/>
  <c r="AX836" i="14"/>
  <c r="AO837" i="14"/>
  <c r="AP837" i="14" s="1"/>
  <c r="AR837" i="14"/>
  <c r="AU837" i="14"/>
  <c r="AV837" i="14" s="1"/>
  <c r="AX837" i="14"/>
  <c r="AO838" i="14"/>
  <c r="AP838" i="14" s="1"/>
  <c r="AR838" i="14"/>
  <c r="AU838" i="14"/>
  <c r="AV838" i="14" s="1"/>
  <c r="AX838" i="14"/>
  <c r="AO839" i="14"/>
  <c r="AP839" i="14" s="1"/>
  <c r="AR839" i="14"/>
  <c r="AU839" i="14"/>
  <c r="AX839" i="14"/>
  <c r="AO840" i="14"/>
  <c r="AP840" i="14" s="1"/>
  <c r="AS840" i="14"/>
  <c r="AR840" i="14"/>
  <c r="AU840" i="14"/>
  <c r="AV840" i="14" s="1"/>
  <c r="AO841" i="14"/>
  <c r="AP841" i="14" s="1"/>
  <c r="AS841" i="14"/>
  <c r="AR841" i="14"/>
  <c r="AU841" i="14"/>
  <c r="AV841" i="14" s="1"/>
  <c r="AX841" i="14"/>
  <c r="AO842" i="14"/>
  <c r="AP842" i="14" s="1"/>
  <c r="AS842" i="14"/>
  <c r="AR842" i="14"/>
  <c r="AU842" i="14"/>
  <c r="AV842" i="14" s="1"/>
  <c r="AX842" i="14"/>
  <c r="AO843" i="14"/>
  <c r="AP843" i="14" s="1"/>
  <c r="AR843" i="14"/>
  <c r="AU843" i="14"/>
  <c r="AX843" i="14"/>
  <c r="AO844" i="14"/>
  <c r="AP844" i="14" s="1"/>
  <c r="AR844" i="14"/>
  <c r="AU844" i="14"/>
  <c r="AV844" i="14" s="1"/>
  <c r="AX844" i="14"/>
  <c r="AO845" i="14"/>
  <c r="AP845" i="14" s="1"/>
  <c r="AR845" i="14"/>
  <c r="AU845" i="14"/>
  <c r="AV845" i="14" s="1"/>
  <c r="AX845" i="14"/>
  <c r="AO846" i="14"/>
  <c r="AP846" i="14" s="1"/>
  <c r="AR846" i="14"/>
  <c r="AU846" i="14"/>
  <c r="AV846" i="14" s="1"/>
  <c r="AX846" i="14"/>
  <c r="AO847" i="14"/>
  <c r="AP847" i="14" s="1"/>
  <c r="AR847" i="14"/>
  <c r="AU847" i="14"/>
  <c r="AV847" i="14" s="1"/>
  <c r="AX847" i="14"/>
  <c r="AO848" i="14"/>
  <c r="AP848" i="14" s="1"/>
  <c r="AS848" i="14"/>
  <c r="AR848" i="14"/>
  <c r="AU848" i="14"/>
  <c r="AV848" i="14" s="1"/>
  <c r="AO849" i="14"/>
  <c r="AP849" i="14" s="1"/>
  <c r="AR849" i="14"/>
  <c r="AU849" i="14"/>
  <c r="AV849" i="14" s="1"/>
  <c r="AX849" i="14"/>
  <c r="AO850" i="14"/>
  <c r="AP850" i="14" s="1"/>
  <c r="AR850" i="14"/>
  <c r="AS850" i="14"/>
  <c r="AU850" i="14"/>
  <c r="AV850" i="14" s="1"/>
  <c r="AX850" i="14"/>
  <c r="AO851" i="14"/>
  <c r="AP851" i="14" s="1"/>
  <c r="AS851" i="14"/>
  <c r="AR851" i="14"/>
  <c r="AU851" i="14"/>
  <c r="AV851" i="14" s="1"/>
  <c r="AX851" i="14"/>
  <c r="AO852" i="14"/>
  <c r="AP852" i="14" s="1"/>
  <c r="AR852" i="14"/>
  <c r="AU852" i="14"/>
  <c r="AX852" i="14"/>
  <c r="AO853" i="14"/>
  <c r="AP853" i="14" s="1"/>
  <c r="AR853" i="14"/>
  <c r="AU853" i="14"/>
  <c r="AV853" i="14" s="1"/>
  <c r="AX853" i="14"/>
  <c r="AO854" i="14"/>
  <c r="AP854" i="14" s="1"/>
  <c r="AR854" i="14"/>
  <c r="AU854" i="14"/>
  <c r="AV854" i="14" s="1"/>
  <c r="AX854" i="14"/>
  <c r="AS855" i="14"/>
  <c r="AO855" i="14"/>
  <c r="AP855" i="14" s="1"/>
  <c r="AR855" i="14"/>
  <c r="AU855" i="14"/>
  <c r="AV855" i="14" s="1"/>
  <c r="AX855" i="14"/>
  <c r="AO856" i="14"/>
  <c r="AP856" i="14" s="1"/>
  <c r="AR856" i="14"/>
  <c r="AU856" i="14"/>
  <c r="AV856" i="14" s="1"/>
  <c r="AO857" i="14"/>
  <c r="AP857" i="14" s="1"/>
  <c r="AS857" i="14"/>
  <c r="AR857" i="14"/>
  <c r="AU857" i="14"/>
  <c r="AV857" i="14" s="1"/>
  <c r="AX857" i="14"/>
  <c r="AO858" i="14"/>
  <c r="AP858" i="14" s="1"/>
  <c r="AR858" i="14"/>
  <c r="AU858" i="14"/>
  <c r="AV858" i="14" s="1"/>
  <c r="AX858" i="14"/>
  <c r="AO859" i="14"/>
  <c r="AP859" i="14" s="1"/>
  <c r="AR859" i="14"/>
  <c r="AU859" i="14"/>
  <c r="AV859" i="14" s="1"/>
  <c r="AX859" i="14"/>
  <c r="AO860" i="14"/>
  <c r="AP860" i="14" s="1"/>
  <c r="AR860" i="14"/>
  <c r="AU860" i="14"/>
  <c r="AX860" i="14"/>
  <c r="AO861" i="14"/>
  <c r="AP861" i="14" s="1"/>
  <c r="AR861" i="14"/>
  <c r="AU861" i="14"/>
  <c r="AV861" i="14" s="1"/>
  <c r="AX861" i="14"/>
  <c r="AO862" i="14"/>
  <c r="AP862" i="14" s="1"/>
  <c r="AR862" i="14"/>
  <c r="AU862" i="14"/>
  <c r="AX862" i="14"/>
  <c r="AO863" i="14"/>
  <c r="AP863" i="14" s="1"/>
  <c r="AR863" i="14"/>
  <c r="AU863" i="14"/>
  <c r="AX863" i="14"/>
  <c r="AO864" i="14"/>
  <c r="AP864" i="14" s="1"/>
  <c r="AS864" i="14"/>
  <c r="AR864" i="14"/>
  <c r="AU864" i="14"/>
  <c r="AV864" i="14" s="1"/>
  <c r="AO865" i="14"/>
  <c r="AP865" i="14" s="1"/>
  <c r="AR865" i="14"/>
  <c r="AU865" i="14"/>
  <c r="AV865" i="14" s="1"/>
  <c r="AX865" i="14"/>
  <c r="AO866" i="14"/>
  <c r="AP866" i="14" s="1"/>
  <c r="AS866" i="14"/>
  <c r="AR866" i="14"/>
  <c r="AU866" i="14"/>
  <c r="AV866" i="14" s="1"/>
  <c r="AX866" i="14"/>
  <c r="AO867" i="14"/>
  <c r="AP867" i="14" s="1"/>
  <c r="AS867" i="14"/>
  <c r="AR867" i="14"/>
  <c r="AU867" i="14"/>
  <c r="AV867" i="14" s="1"/>
  <c r="AX867" i="14"/>
  <c r="AO868" i="14"/>
  <c r="AP868" i="14" s="1"/>
  <c r="AR868" i="14"/>
  <c r="AU868" i="14"/>
  <c r="AV868" i="14" s="1"/>
  <c r="AX868" i="14"/>
  <c r="AO869" i="14"/>
  <c r="AP869" i="14" s="1"/>
  <c r="AR869" i="14"/>
  <c r="AU869" i="14"/>
  <c r="AV869" i="14" s="1"/>
  <c r="AX869" i="14"/>
  <c r="AO870" i="14"/>
  <c r="AP870" i="14" s="1"/>
  <c r="AS870" i="14"/>
  <c r="AR870" i="14"/>
  <c r="AU870" i="14"/>
  <c r="AV870" i="14" s="1"/>
  <c r="AX870" i="14"/>
  <c r="AO871" i="14"/>
  <c r="AP871" i="14" s="1"/>
  <c r="AR871" i="14"/>
  <c r="AU871" i="14"/>
  <c r="AV871" i="14" s="1"/>
  <c r="AX871" i="14"/>
  <c r="AO872" i="14"/>
  <c r="AP872" i="14" s="1"/>
  <c r="AR872" i="14"/>
  <c r="AS872" i="14"/>
  <c r="AU872" i="14"/>
  <c r="AO873" i="14"/>
  <c r="AP873" i="14" s="1"/>
  <c r="AR873" i="14"/>
  <c r="AU873" i="14"/>
  <c r="AV873" i="14" s="1"/>
  <c r="AX873" i="14"/>
  <c r="AO874" i="14"/>
  <c r="AP874" i="14" s="1"/>
  <c r="AS874" i="14"/>
  <c r="AR874" i="14"/>
  <c r="AU874" i="14"/>
  <c r="AX874" i="14"/>
  <c r="AO875" i="14"/>
  <c r="AP875" i="14" s="1"/>
  <c r="AR875" i="14"/>
  <c r="AU875" i="14"/>
  <c r="AX875" i="14"/>
  <c r="AO876" i="14"/>
  <c r="AP876" i="14" s="1"/>
  <c r="AS876" i="14"/>
  <c r="AR876" i="14"/>
  <c r="AU876" i="14"/>
  <c r="AV876" i="14" s="1"/>
  <c r="AX876" i="14"/>
  <c r="AO877" i="14"/>
  <c r="AP877" i="14" s="1"/>
  <c r="AR877" i="14"/>
  <c r="AU877" i="14"/>
  <c r="AX877" i="14"/>
  <c r="AO878" i="14"/>
  <c r="AP878" i="14" s="1"/>
  <c r="AR878" i="14"/>
  <c r="AU878" i="14"/>
  <c r="AX878" i="14"/>
  <c r="AO879" i="14"/>
  <c r="AP879" i="14" s="1"/>
  <c r="AR879" i="14"/>
  <c r="AU879" i="14"/>
  <c r="AV879" i="14" s="1"/>
  <c r="AX879" i="14"/>
  <c r="AS880" i="14"/>
  <c r="AO880" i="14"/>
  <c r="AP880" i="14" s="1"/>
  <c r="AR880" i="14"/>
  <c r="AU880" i="14"/>
  <c r="AV880" i="14" s="1"/>
  <c r="AO881" i="14"/>
  <c r="AP881" i="14" s="1"/>
  <c r="AS881" i="14"/>
  <c r="AR881" i="14"/>
  <c r="AU881" i="14"/>
  <c r="AV881" i="14" s="1"/>
  <c r="AX881" i="14"/>
  <c r="AO882" i="14"/>
  <c r="AP882" i="14" s="1"/>
  <c r="AS882" i="14"/>
  <c r="AR882" i="14"/>
  <c r="AU882" i="14"/>
  <c r="AV882" i="14" s="1"/>
  <c r="AX882" i="14"/>
  <c r="AO883" i="14"/>
  <c r="AP883" i="14" s="1"/>
  <c r="AR883" i="14"/>
  <c r="AU883" i="14"/>
  <c r="AX883" i="14"/>
  <c r="AO884" i="14"/>
  <c r="AP884" i="14" s="1"/>
  <c r="AR884" i="14"/>
  <c r="AU884" i="14"/>
  <c r="AV884" i="14" s="1"/>
  <c r="AX884" i="14"/>
  <c r="AO885" i="14"/>
  <c r="AP885" i="14" s="1"/>
  <c r="AR885" i="14"/>
  <c r="AU885" i="14"/>
  <c r="AV885" i="14" s="1"/>
  <c r="AX885" i="14"/>
  <c r="AO886" i="14"/>
  <c r="AP886" i="14" s="1"/>
  <c r="AR886" i="14"/>
  <c r="AU886" i="14"/>
  <c r="AV886" i="14" s="1"/>
  <c r="AX886" i="14"/>
  <c r="AO887" i="14"/>
  <c r="AP887" i="14" s="1"/>
  <c r="AR887" i="14"/>
  <c r="AU887" i="14"/>
  <c r="AV887" i="14" s="1"/>
  <c r="AX887" i="14"/>
  <c r="AO888" i="14"/>
  <c r="AP888" i="14" s="1"/>
  <c r="AS888" i="14"/>
  <c r="AR888" i="14"/>
  <c r="AU888" i="14"/>
  <c r="AV888" i="14" s="1"/>
  <c r="AO889" i="14"/>
  <c r="AP889" i="14" s="1"/>
  <c r="AR889" i="14"/>
  <c r="AU889" i="14"/>
  <c r="AX889" i="14"/>
  <c r="AO890" i="14"/>
  <c r="AP890" i="14" s="1"/>
  <c r="AS890" i="14"/>
  <c r="AR890" i="14"/>
  <c r="AU890" i="14"/>
  <c r="AV890" i="14" s="1"/>
  <c r="AX890" i="14"/>
  <c r="AO891" i="14"/>
  <c r="AP891" i="14" s="1"/>
  <c r="AS891" i="14"/>
  <c r="AR891" i="14"/>
  <c r="AU891" i="14"/>
  <c r="AX891" i="14"/>
  <c r="AO892" i="14"/>
  <c r="AP892" i="14" s="1"/>
  <c r="AR892" i="14"/>
  <c r="AU892" i="14"/>
  <c r="AX892" i="14"/>
  <c r="AO893" i="14"/>
  <c r="AP893" i="14" s="1"/>
  <c r="AS893" i="14"/>
  <c r="AR893" i="14"/>
  <c r="AU893" i="14"/>
  <c r="AV893" i="14" s="1"/>
  <c r="AX893" i="14"/>
  <c r="AO894" i="14"/>
  <c r="AP894" i="14" s="1"/>
  <c r="AS894" i="14"/>
  <c r="AR894" i="14"/>
  <c r="AU894" i="14"/>
  <c r="AV894" i="14" s="1"/>
  <c r="AX894" i="14"/>
  <c r="AO895" i="14"/>
  <c r="AP895" i="14" s="1"/>
  <c r="AR895" i="14"/>
  <c r="AU895" i="14"/>
  <c r="AX895" i="14"/>
  <c r="AO896" i="14"/>
  <c r="AP896" i="14" s="1"/>
  <c r="AR896" i="14"/>
  <c r="AU896" i="14"/>
  <c r="AV896" i="14" s="1"/>
  <c r="AO897" i="14"/>
  <c r="AP897" i="14" s="1"/>
  <c r="AR897" i="14"/>
  <c r="AU897" i="14"/>
  <c r="AV897" i="14" s="1"/>
  <c r="AX897" i="14"/>
  <c r="AO898" i="14"/>
  <c r="AP898" i="14" s="1"/>
  <c r="AS898" i="14"/>
  <c r="AR898" i="14"/>
  <c r="AU898" i="14"/>
  <c r="AX898" i="14"/>
  <c r="AO899" i="14"/>
  <c r="AP899" i="14" s="1"/>
  <c r="AR899" i="14"/>
  <c r="AS899" i="14"/>
  <c r="AU899" i="14"/>
  <c r="AX899" i="14"/>
  <c r="AO900" i="14"/>
  <c r="AP900" i="14" s="1"/>
  <c r="AS900" i="14"/>
  <c r="AR900" i="14"/>
  <c r="AU900" i="14"/>
  <c r="AV900" i="14" s="1"/>
  <c r="AX900" i="14"/>
  <c r="AO901" i="14"/>
  <c r="AP901" i="14" s="1"/>
  <c r="AS901" i="14"/>
  <c r="AR901" i="14"/>
  <c r="AU901" i="14"/>
  <c r="AX901" i="14"/>
  <c r="AS902" i="14"/>
  <c r="AO902" i="14"/>
  <c r="AP902" i="14" s="1"/>
  <c r="AR902" i="14"/>
  <c r="AU902" i="14"/>
  <c r="AV902" i="14" s="1"/>
  <c r="AX902" i="14"/>
  <c r="AO903" i="14"/>
  <c r="AP903" i="14" s="1"/>
  <c r="AS903" i="14"/>
  <c r="AR903" i="14"/>
  <c r="AU903" i="14"/>
  <c r="AV903" i="14" s="1"/>
  <c r="AX903" i="14"/>
  <c r="AO904" i="14"/>
  <c r="AP904" i="14" s="1"/>
  <c r="AR904" i="14"/>
  <c r="AU904" i="14"/>
  <c r="AV904" i="14" s="1"/>
  <c r="AO905" i="14"/>
  <c r="AP905" i="14" s="1"/>
  <c r="AS905" i="14"/>
  <c r="AR905" i="14"/>
  <c r="AU905" i="14"/>
  <c r="AV905" i="14" s="1"/>
  <c r="AX905" i="14"/>
  <c r="AO906" i="14"/>
  <c r="AP906" i="14" s="1"/>
  <c r="AS906" i="14"/>
  <c r="AR906" i="14"/>
  <c r="AU906" i="14"/>
  <c r="AV906" i="14" s="1"/>
  <c r="AX906" i="14"/>
  <c r="AO907" i="14"/>
  <c r="AP907" i="14" s="1"/>
  <c r="AS907" i="14"/>
  <c r="AR907" i="14"/>
  <c r="AU907" i="14"/>
  <c r="AV907" i="14" s="1"/>
  <c r="AX907" i="14"/>
  <c r="AO908" i="14"/>
  <c r="AP908" i="14" s="1"/>
  <c r="AR908" i="14"/>
  <c r="AU908" i="14"/>
  <c r="AX908" i="14"/>
  <c r="AO909" i="14"/>
  <c r="AP909" i="14" s="1"/>
  <c r="AR909" i="14"/>
  <c r="AU909" i="14"/>
  <c r="AV909" i="14" s="1"/>
  <c r="AX909" i="14"/>
  <c r="AO910" i="14"/>
  <c r="AP910" i="14" s="1"/>
  <c r="AR910" i="14"/>
  <c r="AU910" i="14"/>
  <c r="AX910" i="14"/>
  <c r="AO911" i="14"/>
  <c r="AP911" i="14" s="1"/>
  <c r="AR911" i="14"/>
  <c r="AU911" i="14"/>
  <c r="AV911" i="14" s="1"/>
  <c r="AX911" i="14"/>
  <c r="AO912" i="14"/>
  <c r="AP912" i="14" s="1"/>
  <c r="AR912" i="14"/>
  <c r="AU912" i="14"/>
  <c r="AX912" i="14"/>
  <c r="AO913" i="14"/>
  <c r="AP913" i="14" s="1"/>
  <c r="AR913" i="14"/>
  <c r="AU913" i="14"/>
  <c r="AV913" i="14" s="1"/>
  <c r="AX913" i="14"/>
  <c r="AO914" i="14"/>
  <c r="AP914" i="14" s="1"/>
  <c r="AR914" i="14"/>
  <c r="AU914" i="14"/>
  <c r="AV914" i="14" s="1"/>
  <c r="AX914" i="14"/>
  <c r="AO915" i="14"/>
  <c r="AP915" i="14" s="1"/>
  <c r="AS915" i="14"/>
  <c r="AR915" i="14"/>
  <c r="AU915" i="14"/>
  <c r="AV915" i="14" s="1"/>
  <c r="AX915" i="14"/>
  <c r="AO916" i="14"/>
  <c r="AP916" i="14" s="1"/>
  <c r="AR916" i="14"/>
  <c r="AU916" i="14"/>
  <c r="AX916" i="14"/>
  <c r="AO917" i="14"/>
  <c r="AP917" i="14" s="1"/>
  <c r="AR917" i="14"/>
  <c r="AU917" i="14"/>
  <c r="AV917" i="14" s="1"/>
  <c r="AX917" i="14"/>
  <c r="AO918" i="14"/>
  <c r="AP918" i="14" s="1"/>
  <c r="AR918" i="14"/>
  <c r="AU918" i="14"/>
  <c r="AV918" i="14" s="1"/>
  <c r="AX918" i="14"/>
  <c r="AO919" i="14"/>
  <c r="AP919" i="14" s="1"/>
  <c r="AR919" i="14"/>
  <c r="AU919" i="14"/>
  <c r="AV919" i="14" s="1"/>
  <c r="AX919" i="14"/>
  <c r="AO920" i="14"/>
  <c r="AP920" i="14" s="1"/>
  <c r="AR920" i="14"/>
  <c r="AU920" i="14"/>
  <c r="AV920" i="14" s="1"/>
  <c r="AX920" i="14"/>
  <c r="AO921" i="14"/>
  <c r="AP921" i="14" s="1"/>
  <c r="AR921" i="14"/>
  <c r="AU921" i="14"/>
  <c r="AV921" i="14" s="1"/>
  <c r="AX921" i="14"/>
  <c r="AO922" i="14"/>
  <c r="AP922" i="14" s="1"/>
  <c r="AS922" i="14"/>
  <c r="AR922" i="14"/>
  <c r="AU922" i="14"/>
  <c r="AX922" i="14"/>
  <c r="AO923" i="14"/>
  <c r="AP923" i="14" s="1"/>
  <c r="AR923" i="14"/>
  <c r="AU923" i="14"/>
  <c r="AX923" i="14"/>
  <c r="AO924" i="14"/>
  <c r="AP924" i="14" s="1"/>
  <c r="AR924" i="14"/>
  <c r="AU924" i="14"/>
  <c r="AV924" i="14" s="1"/>
  <c r="AX924" i="14"/>
  <c r="AO925" i="14"/>
  <c r="AP925" i="14" s="1"/>
  <c r="AR925" i="14"/>
  <c r="AU925" i="14"/>
  <c r="AV925" i="14" s="1"/>
  <c r="AX925" i="14"/>
  <c r="AS926" i="14"/>
  <c r="AO926" i="14"/>
  <c r="AP926" i="14" s="1"/>
  <c r="AR926" i="14"/>
  <c r="AU926" i="14"/>
  <c r="AX926" i="14"/>
  <c r="AO927" i="14"/>
  <c r="AP927" i="14" s="1"/>
  <c r="AR927" i="14"/>
  <c r="AU927" i="14"/>
  <c r="AV927" i="14" s="1"/>
  <c r="AX927" i="14"/>
  <c r="AO928" i="14"/>
  <c r="AP928" i="14" s="1"/>
  <c r="AR928" i="14"/>
  <c r="AU928" i="14"/>
  <c r="AV928" i="14" s="1"/>
  <c r="AX928" i="14"/>
  <c r="AO929" i="14"/>
  <c r="AP929" i="14" s="1"/>
  <c r="AS929" i="14"/>
  <c r="AR929" i="14"/>
  <c r="AU929" i="14"/>
  <c r="AV929" i="14" s="1"/>
  <c r="AX929" i="14"/>
  <c r="AO930" i="14"/>
  <c r="AP930" i="14" s="1"/>
  <c r="AR930" i="14"/>
  <c r="AS930" i="14"/>
  <c r="AU930" i="14"/>
  <c r="AX930" i="14"/>
  <c r="AO931" i="14"/>
  <c r="AP931" i="14" s="1"/>
  <c r="AR931" i="14"/>
  <c r="AU931" i="14"/>
  <c r="AV931" i="14" s="1"/>
  <c r="AX931" i="14"/>
  <c r="AO932" i="14"/>
  <c r="AP932" i="14" s="1"/>
  <c r="AR932" i="14"/>
  <c r="AU932" i="14"/>
  <c r="AV932" i="14" s="1"/>
  <c r="AX932" i="14"/>
  <c r="AO933" i="14"/>
  <c r="AP933" i="14" s="1"/>
  <c r="AS933" i="14"/>
  <c r="AR933" i="14"/>
  <c r="AU933" i="14"/>
  <c r="AV933" i="14" s="1"/>
  <c r="AX933" i="14"/>
  <c r="AO934" i="14"/>
  <c r="AP934" i="14" s="1"/>
  <c r="AS934" i="14"/>
  <c r="AR934" i="14"/>
  <c r="AU934" i="14"/>
  <c r="AV934" i="14" s="1"/>
  <c r="AX934" i="14"/>
  <c r="AO935" i="14"/>
  <c r="AP935" i="14" s="1"/>
  <c r="AR935" i="14"/>
  <c r="AU935" i="14"/>
  <c r="AX935" i="14"/>
  <c r="AO936" i="14"/>
  <c r="AP936" i="14" s="1"/>
  <c r="AS936" i="14"/>
  <c r="AR936" i="14"/>
  <c r="AU936" i="14"/>
  <c r="AV936" i="14" s="1"/>
  <c r="AX936" i="14"/>
  <c r="AO937" i="14"/>
  <c r="AP937" i="14" s="1"/>
  <c r="AR937" i="14"/>
  <c r="AU937" i="14"/>
  <c r="AX937" i="14"/>
  <c r="AO938" i="14"/>
  <c r="AP938" i="14" s="1"/>
  <c r="AR938" i="14"/>
  <c r="AU938" i="14"/>
  <c r="AX938" i="14"/>
  <c r="AO939" i="14"/>
  <c r="AP939" i="14" s="1"/>
  <c r="AS939" i="14"/>
  <c r="AR939" i="14"/>
  <c r="AU939" i="14"/>
  <c r="AV939" i="14" s="1"/>
  <c r="AX939" i="14"/>
  <c r="AO940" i="14"/>
  <c r="AP940" i="14" s="1"/>
  <c r="AR940" i="14"/>
  <c r="AU940" i="14"/>
  <c r="AX940" i="14"/>
  <c r="AO941" i="14"/>
  <c r="AP941" i="14" s="1"/>
  <c r="AR941" i="14"/>
  <c r="AU941" i="14"/>
  <c r="AV941" i="14" s="1"/>
  <c r="AX941" i="14"/>
  <c r="AO942" i="14"/>
  <c r="AP942" i="14" s="1"/>
  <c r="AS942" i="14"/>
  <c r="AR942" i="14"/>
  <c r="AU942" i="14"/>
  <c r="AV942" i="14" s="1"/>
  <c r="AX942" i="14"/>
  <c r="AO943" i="14"/>
  <c r="AP943" i="14" s="1"/>
  <c r="AR943" i="14"/>
  <c r="AU943" i="14"/>
  <c r="AV943" i="14" s="1"/>
  <c r="AX943" i="14"/>
  <c r="AS944" i="14"/>
  <c r="AO944" i="14"/>
  <c r="AP944" i="14" s="1"/>
  <c r="AR944" i="14"/>
  <c r="AU944" i="14"/>
  <c r="AX944" i="14"/>
  <c r="AO945" i="14"/>
  <c r="AP945" i="14" s="1"/>
  <c r="AR945" i="14"/>
  <c r="AU945" i="14"/>
  <c r="AV945" i="14" s="1"/>
  <c r="AX945" i="14"/>
  <c r="AS946" i="14"/>
  <c r="AO946" i="14"/>
  <c r="AP946" i="14" s="1"/>
  <c r="AR946" i="14"/>
  <c r="AU946" i="14"/>
  <c r="AV946" i="14" s="1"/>
  <c r="AX946" i="14"/>
  <c r="AS947" i="14"/>
  <c r="AO947" i="14"/>
  <c r="AP947" i="14" s="1"/>
  <c r="AR947" i="14"/>
  <c r="AU947" i="14"/>
  <c r="AX947" i="14"/>
  <c r="AO948" i="14"/>
  <c r="AP948" i="14" s="1"/>
  <c r="AS948" i="14"/>
  <c r="AR948" i="14"/>
  <c r="AU948" i="14"/>
  <c r="AV948" i="14" s="1"/>
  <c r="AX948" i="14"/>
  <c r="AO949" i="14"/>
  <c r="AP949" i="14" s="1"/>
  <c r="AR949" i="14"/>
  <c r="AU949" i="14"/>
  <c r="AV949" i="14" s="1"/>
  <c r="AX949" i="14"/>
  <c r="AO950" i="14"/>
  <c r="AP950" i="14" s="1"/>
  <c r="AR950" i="14"/>
  <c r="AU950" i="14"/>
  <c r="AV950" i="14" s="1"/>
  <c r="AX950" i="14"/>
  <c r="AO951" i="14"/>
  <c r="AP951" i="14" s="1"/>
  <c r="AS951" i="14"/>
  <c r="AR951" i="14"/>
  <c r="AU951" i="14"/>
  <c r="AV951" i="14" s="1"/>
  <c r="AX951" i="14"/>
  <c r="AO952" i="14"/>
  <c r="AP952" i="14" s="1"/>
  <c r="AR952" i="14"/>
  <c r="AS952" i="14"/>
  <c r="AU952" i="14"/>
  <c r="AV952" i="14" s="1"/>
  <c r="AX952" i="14"/>
  <c r="AO953" i="14"/>
  <c r="AP953" i="14" s="1"/>
  <c r="AR953" i="14"/>
  <c r="AU953" i="14"/>
  <c r="AV953" i="14" s="1"/>
  <c r="AX953" i="14"/>
  <c r="AO954" i="14"/>
  <c r="AP954" i="14" s="1"/>
  <c r="AR954" i="14"/>
  <c r="AU954" i="14"/>
  <c r="AX954" i="14"/>
  <c r="AO955" i="14"/>
  <c r="AP955" i="14" s="1"/>
  <c r="AS955" i="14"/>
  <c r="AR955" i="14"/>
  <c r="AU955" i="14"/>
  <c r="AX955" i="14"/>
  <c r="AO956" i="14"/>
  <c r="AP956" i="14" s="1"/>
  <c r="AS956" i="14"/>
  <c r="AR956" i="14"/>
  <c r="AU956" i="14"/>
  <c r="AV956" i="14" s="1"/>
  <c r="AX956" i="14"/>
  <c r="AO957" i="14"/>
  <c r="AP957" i="14" s="1"/>
  <c r="AR957" i="14"/>
  <c r="AU957" i="14"/>
  <c r="AX957" i="14"/>
  <c r="AO958" i="14"/>
  <c r="AP958" i="14" s="1"/>
  <c r="AR958" i="14"/>
  <c r="AU958" i="14"/>
  <c r="AV958" i="14" s="1"/>
  <c r="AX958" i="14"/>
  <c r="AO959" i="14"/>
  <c r="AP959" i="14" s="1"/>
  <c r="AS959" i="14"/>
  <c r="AR959" i="14"/>
  <c r="AU959" i="14"/>
  <c r="AV959" i="14" s="1"/>
  <c r="AX959" i="14"/>
  <c r="AO960" i="14"/>
  <c r="AP960" i="14" s="1"/>
  <c r="AR960" i="14"/>
  <c r="AU960" i="14"/>
  <c r="AV960" i="14" s="1"/>
  <c r="AX960" i="14"/>
  <c r="AO961" i="14"/>
  <c r="AP961" i="14" s="1"/>
  <c r="AS961" i="14"/>
  <c r="AR961" i="14"/>
  <c r="AU961" i="14"/>
  <c r="AV961" i="14" s="1"/>
  <c r="AX961" i="14"/>
  <c r="AO962" i="14"/>
  <c r="AP962" i="14" s="1"/>
  <c r="AS962" i="14"/>
  <c r="AR962" i="14"/>
  <c r="AU962" i="14"/>
  <c r="AV962" i="14" s="1"/>
  <c r="AX962" i="14"/>
  <c r="AO963" i="14"/>
  <c r="AP963" i="14" s="1"/>
  <c r="AR963" i="14"/>
  <c r="AU963" i="14"/>
  <c r="AX963" i="14"/>
  <c r="AO964" i="14"/>
  <c r="AP964" i="14" s="1"/>
  <c r="AR964" i="14"/>
  <c r="AU964" i="14"/>
  <c r="AV964" i="14" s="1"/>
  <c r="AX964" i="14"/>
  <c r="AO965" i="14"/>
  <c r="AP965" i="14" s="1"/>
  <c r="AR965" i="14"/>
  <c r="AU965" i="14"/>
  <c r="AV965" i="14" s="1"/>
  <c r="AX965" i="14"/>
  <c r="AS966" i="14"/>
  <c r="AO966" i="14"/>
  <c r="AP966" i="14" s="1"/>
  <c r="AR966" i="14"/>
  <c r="AU966" i="14"/>
  <c r="AV966" i="14" s="1"/>
  <c r="AX966" i="14"/>
  <c r="AO967" i="14"/>
  <c r="AP967" i="14" s="1"/>
  <c r="AR967" i="14"/>
  <c r="AU967" i="14"/>
  <c r="AX967" i="14"/>
  <c r="AO968" i="14"/>
  <c r="AP968" i="14" s="1"/>
  <c r="AR968" i="14"/>
  <c r="AU968" i="14"/>
  <c r="AV968" i="14" s="1"/>
  <c r="AX968" i="14"/>
  <c r="AO969" i="14"/>
  <c r="AP969" i="14" s="1"/>
  <c r="AR969" i="14"/>
  <c r="AU969" i="14"/>
  <c r="AV969" i="14" s="1"/>
  <c r="AX969" i="14"/>
  <c r="AO970" i="14"/>
  <c r="AP970" i="14" s="1"/>
  <c r="AS970" i="14"/>
  <c r="AR970" i="14"/>
  <c r="AU970" i="14"/>
  <c r="AV970" i="14" s="1"/>
  <c r="AX970" i="14"/>
  <c r="AO971" i="14"/>
  <c r="AP971" i="14" s="1"/>
  <c r="AR971" i="14"/>
  <c r="AU971" i="14"/>
  <c r="AV971" i="14" s="1"/>
  <c r="AX971" i="14"/>
  <c r="AO972" i="14"/>
  <c r="AP972" i="14" s="1"/>
  <c r="AS972" i="14"/>
  <c r="AR972" i="14"/>
  <c r="AU972" i="14"/>
  <c r="AX972" i="14"/>
  <c r="AO973" i="14"/>
  <c r="AP973" i="14" s="1"/>
  <c r="AR973" i="14"/>
  <c r="AU973" i="14"/>
  <c r="AX973" i="14"/>
  <c r="AS974" i="14"/>
  <c r="AO974" i="14"/>
  <c r="AP974" i="14" s="1"/>
  <c r="AR974" i="14"/>
  <c r="AU974" i="14"/>
  <c r="AV974" i="14" s="1"/>
  <c r="AX974" i="14"/>
  <c r="AO975" i="14"/>
  <c r="AP975" i="14" s="1"/>
  <c r="AS975" i="14"/>
  <c r="AR975" i="14"/>
  <c r="AU975" i="14"/>
  <c r="AV975" i="14" s="1"/>
  <c r="AX975" i="14"/>
  <c r="AO976" i="14"/>
  <c r="AP976" i="14" s="1"/>
  <c r="AR976" i="14"/>
  <c r="AU976" i="14"/>
  <c r="AV976" i="14" s="1"/>
  <c r="AX976" i="14"/>
  <c r="AO977" i="14"/>
  <c r="AP977" i="14" s="1"/>
  <c r="AR977" i="14"/>
  <c r="AU977" i="14"/>
  <c r="AX977" i="14"/>
  <c r="AO978" i="14"/>
  <c r="AP978" i="14" s="1"/>
  <c r="AR978" i="14"/>
  <c r="AU978" i="14"/>
  <c r="AV978" i="14" s="1"/>
  <c r="AX978" i="14"/>
  <c r="AO979" i="14"/>
  <c r="AP979" i="14" s="1"/>
  <c r="AR979" i="14"/>
  <c r="AU979" i="14"/>
  <c r="AX979" i="14"/>
  <c r="AO980" i="14"/>
  <c r="AP980" i="14" s="1"/>
  <c r="AR980" i="14"/>
  <c r="AU980" i="14"/>
  <c r="AV980" i="14" s="1"/>
  <c r="AX980" i="14"/>
  <c r="AO981" i="14"/>
  <c r="AP981" i="14" s="1"/>
  <c r="AR981" i="14"/>
  <c r="AU981" i="14"/>
  <c r="AV981" i="14" s="1"/>
  <c r="AX981" i="14"/>
  <c r="AO982" i="14"/>
  <c r="AP982" i="14" s="1"/>
  <c r="AR982" i="14"/>
  <c r="AU982" i="14"/>
  <c r="AV982" i="14" s="1"/>
  <c r="AX982" i="14"/>
  <c r="AO983" i="14"/>
  <c r="AP983" i="14" s="1"/>
  <c r="AR983" i="14"/>
  <c r="AU983" i="14"/>
  <c r="AX983" i="14"/>
  <c r="AO984" i="14"/>
  <c r="AP984" i="14" s="1"/>
  <c r="AS984" i="14"/>
  <c r="AR984" i="14"/>
  <c r="AU984" i="14"/>
  <c r="AV984" i="14" s="1"/>
  <c r="AX984" i="14"/>
  <c r="AO985" i="14"/>
  <c r="AP985" i="14" s="1"/>
  <c r="AS985" i="14"/>
  <c r="AR985" i="14"/>
  <c r="AU985" i="14"/>
  <c r="AV985" i="14" s="1"/>
  <c r="AX985" i="14"/>
  <c r="AO986" i="14"/>
  <c r="AP986" i="14" s="1"/>
  <c r="AR986" i="14"/>
  <c r="AU986" i="14"/>
  <c r="AX986" i="14"/>
  <c r="AO987" i="14"/>
  <c r="AP987" i="14" s="1"/>
  <c r="AR987" i="14"/>
  <c r="AU987" i="14"/>
  <c r="AX987" i="14"/>
  <c r="AO988" i="14"/>
  <c r="AP988" i="14" s="1"/>
  <c r="AS988" i="14"/>
  <c r="AR988" i="14"/>
  <c r="AU988" i="14"/>
  <c r="AV988" i="14" s="1"/>
  <c r="AX988" i="14"/>
  <c r="AO989" i="14"/>
  <c r="AP989" i="14" s="1"/>
  <c r="AR989" i="14"/>
  <c r="AU989" i="14"/>
  <c r="AV989" i="14" s="1"/>
  <c r="AX989" i="14"/>
  <c r="AO990" i="14"/>
  <c r="AP990" i="14" s="1"/>
  <c r="AR990" i="14"/>
  <c r="AU990" i="14"/>
  <c r="AV990" i="14" s="1"/>
  <c r="AX990" i="14"/>
  <c r="AO991" i="14"/>
  <c r="AP991" i="14" s="1"/>
  <c r="AS991" i="14"/>
  <c r="AR991" i="14"/>
  <c r="AU991" i="14"/>
  <c r="AV991" i="14" s="1"/>
  <c r="AX991" i="14"/>
  <c r="AO992" i="14"/>
  <c r="AP992" i="14" s="1"/>
  <c r="AR992" i="14"/>
  <c r="AU992" i="14"/>
  <c r="AX992" i="14"/>
  <c r="AS993" i="14"/>
  <c r="AO993" i="14"/>
  <c r="AP993" i="14" s="1"/>
  <c r="AR993" i="14"/>
  <c r="AU993" i="14"/>
  <c r="AV993" i="14" s="1"/>
  <c r="AX993" i="14"/>
  <c r="AO994" i="14"/>
  <c r="AP994" i="14" s="1"/>
  <c r="AR994" i="14"/>
  <c r="AU994" i="14"/>
  <c r="AX994" i="14"/>
  <c r="AO995" i="14"/>
  <c r="AP995" i="14" s="1"/>
  <c r="AR995" i="14"/>
  <c r="AU995" i="14"/>
  <c r="AV995" i="14" s="1"/>
  <c r="AX995" i="14"/>
  <c r="AO996" i="14"/>
  <c r="AP996" i="14" s="1"/>
  <c r="AS996" i="14"/>
  <c r="AR996" i="14"/>
  <c r="AU996" i="14"/>
  <c r="AV996" i="14" s="1"/>
  <c r="AX996" i="14"/>
  <c r="AO997" i="14"/>
  <c r="AP997" i="14" s="1"/>
  <c r="AS997" i="14"/>
  <c r="AR997" i="14"/>
  <c r="AU997" i="14"/>
  <c r="AV997" i="14" s="1"/>
  <c r="AX997" i="14"/>
  <c r="AO998" i="14"/>
  <c r="AP998" i="14" s="1"/>
  <c r="AR998" i="14"/>
  <c r="AU998" i="14"/>
  <c r="AX998" i="14"/>
  <c r="AO999" i="14"/>
  <c r="AP999" i="14" s="1"/>
  <c r="AS999" i="14"/>
  <c r="AR999" i="14"/>
  <c r="AU999" i="14"/>
  <c r="AV999" i="14" s="1"/>
  <c r="AX999" i="14"/>
  <c r="AO1000" i="14"/>
  <c r="AP1000" i="14" s="1"/>
  <c r="AR1000" i="14"/>
  <c r="AU1000" i="14"/>
  <c r="AX1000" i="14"/>
  <c r="AO1001" i="14"/>
  <c r="AP1001" i="14" s="1"/>
  <c r="AR1001" i="14"/>
  <c r="AU1001" i="14"/>
  <c r="AV1001" i="14" s="1"/>
  <c r="AX1001" i="14"/>
  <c r="AO1002" i="14"/>
  <c r="AP1002" i="14" s="1"/>
  <c r="AS1002" i="14"/>
  <c r="AR1002" i="14"/>
  <c r="AU1002" i="14"/>
  <c r="AV1002" i="14" s="1"/>
  <c r="AX1002" i="14"/>
  <c r="AO1003" i="14"/>
  <c r="AP1003" i="14" s="1"/>
  <c r="AS1003" i="14"/>
  <c r="AR1003" i="14"/>
  <c r="AU1003" i="14"/>
  <c r="AV1003" i="14" s="1"/>
  <c r="AX1003" i="14"/>
  <c r="AO1004" i="14"/>
  <c r="AP1004" i="14" s="1"/>
  <c r="AS1004" i="14"/>
  <c r="AR1004" i="14"/>
  <c r="AU1004" i="14"/>
  <c r="AV1004" i="14" s="1"/>
  <c r="AX1004" i="14"/>
  <c r="AO1005" i="14"/>
  <c r="AP1005" i="14" s="1"/>
  <c r="AS1005" i="14"/>
  <c r="AR1005" i="14"/>
  <c r="AU1005" i="14"/>
  <c r="AV1005" i="14" s="1"/>
  <c r="AX1005" i="14"/>
  <c r="AO1006" i="14"/>
  <c r="AP1006" i="14" s="1"/>
  <c r="AR1006" i="14"/>
  <c r="AU1006" i="14"/>
  <c r="AV1006" i="14" s="1"/>
  <c r="AX1006" i="14"/>
  <c r="AS1007" i="14"/>
  <c r="AO1007" i="14"/>
  <c r="AP1007" i="14" s="1"/>
  <c r="AR1007" i="14"/>
  <c r="AU1007" i="14"/>
  <c r="AV1007" i="14" s="1"/>
  <c r="AX1007" i="14"/>
  <c r="AO1008" i="14"/>
  <c r="AP1008" i="14" s="1"/>
  <c r="AR1008" i="14"/>
  <c r="AU1008" i="14"/>
  <c r="AV1008" i="14" s="1"/>
  <c r="AX1008" i="14"/>
  <c r="AO1009" i="14"/>
  <c r="AP1009" i="14" s="1"/>
  <c r="AR1009" i="14"/>
  <c r="AU1009" i="14"/>
  <c r="AV1009" i="14" s="1"/>
  <c r="AX1009" i="14"/>
  <c r="AO1010" i="14"/>
  <c r="AP1010" i="14" s="1"/>
  <c r="AR1010" i="14"/>
  <c r="AS1010" i="14"/>
  <c r="AU1010" i="14"/>
  <c r="AV1010" i="14" s="1"/>
  <c r="AX1010" i="14"/>
  <c r="AO1011" i="14"/>
  <c r="AP1011" i="14" s="1"/>
  <c r="AR1011" i="14"/>
  <c r="AU1011" i="14"/>
  <c r="AX1011" i="14"/>
  <c r="AO1012" i="14"/>
  <c r="AP1012" i="14" s="1"/>
  <c r="AR1012" i="14"/>
  <c r="AU1012" i="14"/>
  <c r="AV1012" i="14" s="1"/>
  <c r="AX1012" i="14"/>
  <c r="AO1013" i="14"/>
  <c r="AP1013" i="14" s="1"/>
  <c r="AR1013" i="14"/>
  <c r="AU1013" i="14"/>
  <c r="AV1013" i="14" s="1"/>
  <c r="AX1013" i="14"/>
  <c r="AO1014" i="14"/>
  <c r="AP1014" i="14" s="1"/>
  <c r="AR1014" i="14"/>
  <c r="AU1014" i="14"/>
  <c r="AX1014" i="14"/>
  <c r="AO1015" i="14"/>
  <c r="AP1015" i="14" s="1"/>
  <c r="AR1015" i="14"/>
  <c r="AU1015" i="14"/>
  <c r="AV1015" i="14" s="1"/>
  <c r="AX1015" i="14"/>
  <c r="AO1016" i="14"/>
  <c r="AP1016" i="14" s="1"/>
  <c r="AR1016" i="14"/>
  <c r="AU1016" i="14"/>
  <c r="AO1017" i="14"/>
  <c r="AP1017" i="14" s="1"/>
  <c r="AS1017" i="14"/>
  <c r="AR1017" i="14"/>
  <c r="AU1017" i="14"/>
  <c r="AV1017" i="14" s="1"/>
  <c r="AX1017" i="14"/>
  <c r="AO1018" i="14"/>
  <c r="AP1018" i="14" s="1"/>
  <c r="AR1018" i="14"/>
  <c r="AU1018" i="14"/>
  <c r="AV1018" i="14" s="1"/>
  <c r="AX1018" i="14"/>
  <c r="AO1019" i="14"/>
  <c r="AP1019" i="14" s="1"/>
  <c r="AR1019" i="14"/>
  <c r="AU1019" i="14"/>
  <c r="AX1019" i="14"/>
  <c r="AO1020" i="14"/>
  <c r="AP1020" i="14" s="1"/>
  <c r="AS1020" i="14"/>
  <c r="AR1020" i="14"/>
  <c r="AU1020" i="14"/>
  <c r="AV1020" i="14" s="1"/>
  <c r="AX1020" i="14"/>
  <c r="AO1021" i="14"/>
  <c r="AP1021" i="14" s="1"/>
  <c r="AR1021" i="14"/>
  <c r="AU1021" i="14"/>
  <c r="AV1021" i="14" s="1"/>
  <c r="AX1021" i="14"/>
  <c r="AY957" i="14" l="1"/>
  <c r="AV957" i="14"/>
  <c r="AY779" i="14"/>
  <c r="AV779" i="14"/>
  <c r="AY611" i="14"/>
  <c r="AV611" i="14"/>
  <c r="AY582" i="14"/>
  <c r="AV582" i="14"/>
  <c r="AY453" i="14"/>
  <c r="AV453" i="14"/>
  <c r="AY413" i="14"/>
  <c r="AV413" i="14"/>
  <c r="AY369" i="14"/>
  <c r="AV369" i="14"/>
  <c r="AY274" i="14"/>
  <c r="AV274" i="14"/>
  <c r="AY1000" i="14"/>
  <c r="AV1000" i="14"/>
  <c r="AY954" i="14"/>
  <c r="AV954" i="14"/>
  <c r="AY938" i="14"/>
  <c r="AV938" i="14"/>
  <c r="AY935" i="14"/>
  <c r="AV935" i="14"/>
  <c r="AY889" i="14"/>
  <c r="AV889" i="14"/>
  <c r="AY872" i="14"/>
  <c r="AV872" i="14"/>
  <c r="AY860" i="14"/>
  <c r="AV860" i="14"/>
  <c r="AY843" i="14"/>
  <c r="AV843" i="14"/>
  <c r="AY832" i="14"/>
  <c r="AV832" i="14"/>
  <c r="AY821" i="14"/>
  <c r="AV821" i="14"/>
  <c r="AY807" i="14"/>
  <c r="AV807" i="14"/>
  <c r="AY783" i="14"/>
  <c r="AV783" i="14"/>
  <c r="AY739" i="14"/>
  <c r="AV739" i="14"/>
  <c r="AY722" i="14"/>
  <c r="AV722" i="14"/>
  <c r="AY719" i="14"/>
  <c r="AV719" i="14"/>
  <c r="AY631" i="14"/>
  <c r="AV631" i="14"/>
  <c r="AY518" i="14"/>
  <c r="AV518" i="14"/>
  <c r="AY509" i="14"/>
  <c r="AV509" i="14"/>
  <c r="AY498" i="14"/>
  <c r="AV498" i="14"/>
  <c r="AY475" i="14"/>
  <c r="AV475" i="14"/>
  <c r="AY444" i="14"/>
  <c r="AV444" i="14"/>
  <c r="AY392" i="14"/>
  <c r="AV392" i="14"/>
  <c r="AY320" i="14"/>
  <c r="AV320" i="14"/>
  <c r="AY314" i="14"/>
  <c r="AV314" i="14"/>
  <c r="AY892" i="14"/>
  <c r="AV892" i="14"/>
  <c r="AY794" i="14"/>
  <c r="AV794" i="14"/>
  <c r="AY305" i="14"/>
  <c r="AV305" i="14"/>
  <c r="AY994" i="14"/>
  <c r="AV994" i="14"/>
  <c r="AY973" i="14"/>
  <c r="AV973" i="14"/>
  <c r="AY967" i="14"/>
  <c r="AV967" i="14"/>
  <c r="AY926" i="14"/>
  <c r="AV926" i="14"/>
  <c r="AY923" i="14"/>
  <c r="AV923" i="14"/>
  <c r="AY899" i="14"/>
  <c r="AV899" i="14"/>
  <c r="AY878" i="14"/>
  <c r="AV878" i="14"/>
  <c r="AY875" i="14"/>
  <c r="AV875" i="14"/>
  <c r="AY863" i="14"/>
  <c r="AV863" i="14"/>
  <c r="AY852" i="14"/>
  <c r="AV852" i="14"/>
  <c r="AY737" i="14"/>
  <c r="AV737" i="14"/>
  <c r="AY731" i="14"/>
  <c r="AV731" i="14"/>
  <c r="AY680" i="14"/>
  <c r="AV680" i="14"/>
  <c r="AY667" i="14"/>
  <c r="AV667" i="14"/>
  <c r="AY664" i="14"/>
  <c r="AV664" i="14"/>
  <c r="AY643" i="14"/>
  <c r="AV643" i="14"/>
  <c r="AY570" i="14"/>
  <c r="AV570" i="14"/>
  <c r="AY553" i="14"/>
  <c r="AV553" i="14"/>
  <c r="AY521" i="14"/>
  <c r="AV521" i="14"/>
  <c r="AY501" i="14"/>
  <c r="AV501" i="14"/>
  <c r="AY493" i="14"/>
  <c r="AV493" i="14"/>
  <c r="AY490" i="14"/>
  <c r="AV490" i="14"/>
  <c r="AY460" i="14"/>
  <c r="AV460" i="14"/>
  <c r="AY432" i="14"/>
  <c r="AV432" i="14"/>
  <c r="AY378" i="14"/>
  <c r="AV378" i="14"/>
  <c r="AY337" i="14"/>
  <c r="AV337" i="14"/>
  <c r="AY767" i="14"/>
  <c r="AV767" i="14"/>
  <c r="AY619" i="14"/>
  <c r="AV619" i="14"/>
  <c r="AY456" i="14"/>
  <c r="AV456" i="14"/>
  <c r="AY383" i="14"/>
  <c r="AV383" i="14"/>
  <c r="AY311" i="14"/>
  <c r="AV311" i="14"/>
  <c r="AY291" i="14"/>
  <c r="AV291" i="14"/>
  <c r="AY285" i="14"/>
  <c r="AV285" i="14"/>
  <c r="AY979" i="14"/>
  <c r="AV979" i="14"/>
  <c r="AY1016" i="14"/>
  <c r="AV1016" i="14"/>
  <c r="AY955" i="14"/>
  <c r="AV955" i="14"/>
  <c r="AY912" i="14"/>
  <c r="AV912" i="14"/>
  <c r="AY827" i="14"/>
  <c r="AV827" i="14"/>
  <c r="AY786" i="14"/>
  <c r="AV786" i="14"/>
  <c r="AY758" i="14"/>
  <c r="AV758" i="14"/>
  <c r="AY705" i="14"/>
  <c r="AV705" i="14"/>
  <c r="AY690" i="14"/>
  <c r="AV690" i="14"/>
  <c r="AY637" i="14"/>
  <c r="AV637" i="14"/>
  <c r="AY626" i="14"/>
  <c r="AV626" i="14"/>
  <c r="AY562" i="14"/>
  <c r="AV562" i="14"/>
  <c r="AY510" i="14"/>
  <c r="AV510" i="14"/>
  <c r="AY472" i="14"/>
  <c r="AV472" i="14"/>
  <c r="AY469" i="14"/>
  <c r="AV469" i="14"/>
  <c r="AY424" i="14"/>
  <c r="AV424" i="14"/>
  <c r="AY408" i="14"/>
  <c r="AV408" i="14"/>
  <c r="AY384" i="14"/>
  <c r="AV384" i="14"/>
  <c r="AY381" i="14"/>
  <c r="AV381" i="14"/>
  <c r="AY370" i="14"/>
  <c r="AV370" i="14"/>
  <c r="AY315" i="14"/>
  <c r="AV315" i="14"/>
  <c r="AY312" i="14"/>
  <c r="AV312" i="14"/>
  <c r="AY309" i="14"/>
  <c r="AV309" i="14"/>
  <c r="AY272" i="14"/>
  <c r="AV272" i="14"/>
  <c r="AY987" i="14"/>
  <c r="AV987" i="14"/>
  <c r="AY944" i="14"/>
  <c r="AV944" i="14"/>
  <c r="AY834" i="14"/>
  <c r="AV834" i="14"/>
  <c r="AY1019" i="14"/>
  <c r="AV1019" i="14"/>
  <c r="AY1011" i="14"/>
  <c r="AV1011" i="14"/>
  <c r="AY998" i="14"/>
  <c r="AV998" i="14"/>
  <c r="AY977" i="14"/>
  <c r="AV977" i="14"/>
  <c r="AY930" i="14"/>
  <c r="AV930" i="14"/>
  <c r="AY819" i="14"/>
  <c r="AV819" i="14"/>
  <c r="AY799" i="14"/>
  <c r="AV799" i="14"/>
  <c r="AY762" i="14"/>
  <c r="AV762" i="14"/>
  <c r="AY714" i="14"/>
  <c r="AV714" i="14"/>
  <c r="AY632" i="14"/>
  <c r="AV632" i="14"/>
  <c r="AY576" i="14"/>
  <c r="AV576" i="14"/>
  <c r="AY568" i="14"/>
  <c r="AV568" i="14"/>
  <c r="AY559" i="14"/>
  <c r="AV559" i="14"/>
  <c r="AY545" i="14"/>
  <c r="AV545" i="14"/>
  <c r="AY542" i="14"/>
  <c r="AV542" i="14"/>
  <c r="AY533" i="14"/>
  <c r="AV533" i="14"/>
  <c r="AY491" i="14"/>
  <c r="AV491" i="14"/>
  <c r="AY485" i="14"/>
  <c r="AV485" i="14"/>
  <c r="AY376" i="14"/>
  <c r="AV376" i="14"/>
  <c r="AY327" i="14"/>
  <c r="AV327" i="14"/>
  <c r="AY910" i="14"/>
  <c r="AV910" i="14"/>
  <c r="AY732" i="14"/>
  <c r="AV732" i="14"/>
  <c r="AY685" i="14"/>
  <c r="AV685" i="14"/>
  <c r="AY675" i="14"/>
  <c r="AV675" i="14"/>
  <c r="AY644" i="14"/>
  <c r="AV644" i="14"/>
  <c r="AY635" i="14"/>
  <c r="AV635" i="14"/>
  <c r="AY627" i="14"/>
  <c r="AV627" i="14"/>
  <c r="AY618" i="14"/>
  <c r="AV618" i="14"/>
  <c r="AY613" i="14"/>
  <c r="AV613" i="14"/>
  <c r="AY610" i="14"/>
  <c r="AV610" i="14"/>
  <c r="AY602" i="14"/>
  <c r="AV602" i="14"/>
  <c r="AY584" i="14"/>
  <c r="AV584" i="14"/>
  <c r="AY571" i="14"/>
  <c r="AV571" i="14"/>
  <c r="AY530" i="14"/>
  <c r="AV530" i="14"/>
  <c r="AY522" i="14"/>
  <c r="AV522" i="14"/>
  <c r="AY505" i="14"/>
  <c r="AV505" i="14"/>
  <c r="AY494" i="14"/>
  <c r="AV494" i="14"/>
  <c r="AY488" i="14"/>
  <c r="AV488" i="14"/>
  <c r="AY455" i="14"/>
  <c r="AV455" i="14"/>
  <c r="AY452" i="14"/>
  <c r="AV452" i="14"/>
  <c r="AY433" i="14"/>
  <c r="AV433" i="14"/>
  <c r="AY412" i="14"/>
  <c r="AV412" i="14"/>
  <c r="AY373" i="14"/>
  <c r="AV373" i="14"/>
  <c r="AY365" i="14"/>
  <c r="AV365" i="14"/>
  <c r="AY356" i="14"/>
  <c r="AV356" i="14"/>
  <c r="AY338" i="14"/>
  <c r="AV338" i="14"/>
  <c r="AY330" i="14"/>
  <c r="AV330" i="14"/>
  <c r="AY304" i="14"/>
  <c r="AV304" i="14"/>
  <c r="AY296" i="14"/>
  <c r="AV296" i="14"/>
  <c r="AY692" i="14"/>
  <c r="AV692" i="14"/>
  <c r="AY1014" i="14"/>
  <c r="AV1014" i="14"/>
  <c r="AY992" i="14"/>
  <c r="AV992" i="14"/>
  <c r="AY986" i="14"/>
  <c r="AV986" i="14"/>
  <c r="AY891" i="14"/>
  <c r="AV891" i="14"/>
  <c r="AY793" i="14"/>
  <c r="AV793" i="14"/>
  <c r="AY790" i="14"/>
  <c r="AV790" i="14"/>
  <c r="AY983" i="14"/>
  <c r="AV983" i="14"/>
  <c r="AY940" i="14"/>
  <c r="AV940" i="14"/>
  <c r="AY937" i="14"/>
  <c r="AV937" i="14"/>
  <c r="AY916" i="14"/>
  <c r="AV916" i="14"/>
  <c r="AY901" i="14"/>
  <c r="AV901" i="14"/>
  <c r="AY698" i="14"/>
  <c r="AV698" i="14"/>
  <c r="AY691" i="14"/>
  <c r="AV691" i="14"/>
  <c r="AY688" i="14"/>
  <c r="AV688" i="14"/>
  <c r="AY682" i="14"/>
  <c r="AV682" i="14"/>
  <c r="AY566" i="14"/>
  <c r="AV566" i="14"/>
  <c r="AY514" i="14"/>
  <c r="AV514" i="14"/>
  <c r="AY449" i="14"/>
  <c r="AV449" i="14"/>
  <c r="AY344" i="14"/>
  <c r="AV344" i="14"/>
  <c r="AY319" i="14"/>
  <c r="AV319" i="14"/>
  <c r="AY293" i="14"/>
  <c r="AV293" i="14"/>
  <c r="AY898" i="14"/>
  <c r="AV898" i="14"/>
  <c r="AY663" i="14"/>
  <c r="AV663" i="14"/>
  <c r="AY972" i="14"/>
  <c r="AV972" i="14"/>
  <c r="AY963" i="14"/>
  <c r="AV963" i="14"/>
  <c r="AY947" i="14"/>
  <c r="AV947" i="14"/>
  <c r="AY922" i="14"/>
  <c r="AV922" i="14"/>
  <c r="AY908" i="14"/>
  <c r="AV908" i="14"/>
  <c r="AY895" i="14"/>
  <c r="AV895" i="14"/>
  <c r="AY883" i="14"/>
  <c r="AV883" i="14"/>
  <c r="AY877" i="14"/>
  <c r="AV877" i="14"/>
  <c r="AY874" i="14"/>
  <c r="AV874" i="14"/>
  <c r="AY862" i="14"/>
  <c r="AV862" i="14"/>
  <c r="AY839" i="14"/>
  <c r="AV839" i="14"/>
  <c r="AY831" i="14"/>
  <c r="AV831" i="14"/>
  <c r="AY809" i="14"/>
  <c r="AV809" i="14"/>
  <c r="AY806" i="14"/>
  <c r="AV806" i="14"/>
  <c r="AY800" i="14"/>
  <c r="AV800" i="14"/>
  <c r="AY791" i="14"/>
  <c r="AV791" i="14"/>
  <c r="AY782" i="14"/>
  <c r="AV782" i="14"/>
  <c r="AY772" i="14"/>
  <c r="AV772" i="14"/>
  <c r="AY733" i="14"/>
  <c r="AV733" i="14"/>
  <c r="AY715" i="14"/>
  <c r="AV715" i="14"/>
  <c r="AY709" i="14"/>
  <c r="AV709" i="14"/>
  <c r="AY669" i="14"/>
  <c r="AV669" i="14"/>
  <c r="AY666" i="14"/>
  <c r="AV666" i="14"/>
  <c r="AY659" i="14"/>
  <c r="AV659" i="14"/>
  <c r="AY651" i="14"/>
  <c r="AV651" i="14"/>
  <c r="AY648" i="14"/>
  <c r="AV648" i="14"/>
  <c r="AY642" i="14"/>
  <c r="AV642" i="14"/>
  <c r="AY633" i="14"/>
  <c r="AV633" i="14"/>
  <c r="AY557" i="14"/>
  <c r="AV557" i="14"/>
  <c r="AY549" i="14"/>
  <c r="AV549" i="14"/>
  <c r="AY492" i="14"/>
  <c r="AV492" i="14"/>
  <c r="AY437" i="14"/>
  <c r="AV437" i="14"/>
  <c r="AY425" i="14"/>
  <c r="AV425" i="14"/>
  <c r="AY401" i="14"/>
  <c r="AV401" i="14"/>
  <c r="AY395" i="14"/>
  <c r="AV395" i="14"/>
  <c r="AY360" i="14"/>
  <c r="AV360" i="14"/>
  <c r="AY328" i="14"/>
  <c r="AV328" i="14"/>
  <c r="AY322" i="14"/>
  <c r="AV322" i="14"/>
  <c r="AY297" i="14"/>
  <c r="AV297" i="14"/>
  <c r="AY282" i="14"/>
  <c r="AV282" i="14"/>
  <c r="AY1018" i="14"/>
  <c r="AS1006" i="14"/>
  <c r="AY965" i="14"/>
  <c r="AY1002" i="14"/>
  <c r="AS1001" i="14"/>
  <c r="AS995" i="14"/>
  <c r="AS976" i="14"/>
  <c r="AY970" i="14"/>
  <c r="AS1012" i="14"/>
  <c r="AS1009" i="14"/>
  <c r="AY1006" i="14"/>
  <c r="AY1003" i="14"/>
  <c r="AS979" i="14"/>
  <c r="AY971" i="14"/>
  <c r="AS963" i="14"/>
  <c r="AY945" i="14"/>
  <c r="AS925" i="14"/>
  <c r="AS920" i="14"/>
  <c r="AS914" i="14"/>
  <c r="AS885" i="14"/>
  <c r="AS856" i="14"/>
  <c r="AY850" i="14"/>
  <c r="AY828" i="14"/>
  <c r="AY825" i="14"/>
  <c r="AY801" i="14"/>
  <c r="AS795" i="14"/>
  <c r="AS1013" i="14"/>
  <c r="AS1015" i="14"/>
  <c r="AY1010" i="14"/>
  <c r="AY988" i="14"/>
  <c r="AY982" i="14"/>
  <c r="AS968" i="14"/>
  <c r="AS960" i="14"/>
  <c r="AS954" i="14"/>
  <c r="AY952" i="14"/>
  <c r="AS949" i="14"/>
  <c r="AY939" i="14"/>
  <c r="AY925" i="14"/>
  <c r="AS916" i="14"/>
  <c r="AY914" i="14"/>
  <c r="AY911" i="14"/>
  <c r="AY907" i="14"/>
  <c r="AS904" i="14"/>
  <c r="AY897" i="14"/>
  <c r="AS877" i="14"/>
  <c r="AY867" i="14"/>
  <c r="AY859" i="14"/>
  <c r="AS858" i="14"/>
  <c r="AY844" i="14"/>
  <c r="AS838" i="14"/>
  <c r="AY835" i="14"/>
  <c r="AS835" i="14"/>
  <c r="AY833" i="14"/>
  <c r="AS830" i="14"/>
  <c r="AS824" i="14"/>
  <c r="AY818" i="14"/>
  <c r="AS812" i="14"/>
  <c r="AS809" i="14"/>
  <c r="AY804" i="14"/>
  <c r="AY795" i="14"/>
  <c r="AY778" i="14"/>
  <c r="AY759" i="14"/>
  <c r="AS753" i="14"/>
  <c r="AS742" i="14"/>
  <c r="AY727" i="14"/>
  <c r="AS691" i="14"/>
  <c r="AS688" i="14"/>
  <c r="AS938" i="14"/>
  <c r="AS931" i="14"/>
  <c r="AS927" i="14"/>
  <c r="AS924" i="14"/>
  <c r="AS919" i="14"/>
  <c r="AS896" i="14"/>
  <c r="AS887" i="14"/>
  <c r="AS884" i="14"/>
  <c r="AS879" i="14"/>
  <c r="AS849" i="14"/>
  <c r="AS843" i="14"/>
  <c r="AS806" i="14"/>
  <c r="AS800" i="14"/>
  <c r="AS407" i="14"/>
  <c r="AS978" i="14"/>
  <c r="AY913" i="14"/>
  <c r="AY906" i="14"/>
  <c r="AY893" i="14"/>
  <c r="AY887" i="14"/>
  <c r="AY884" i="14"/>
  <c r="AY869" i="14"/>
  <c r="AY866" i="14"/>
  <c r="AS829" i="14"/>
  <c r="AY817" i="14"/>
  <c r="AS811" i="14"/>
  <c r="AY777" i="14"/>
  <c r="AY761" i="14"/>
  <c r="AY743" i="14"/>
  <c r="AS741" i="14"/>
  <c r="AY708" i="14"/>
  <c r="AS704" i="14"/>
  <c r="AS427" i="14"/>
  <c r="AY995" i="14"/>
  <c r="AY978" i="14"/>
  <c r="AY962" i="14"/>
  <c r="AY946" i="14"/>
  <c r="AY931" i="14"/>
  <c r="AS992" i="14"/>
  <c r="AS986" i="14"/>
  <c r="AY980" i="14"/>
  <c r="AS953" i="14"/>
  <c r="AY948" i="14"/>
  <c r="AS943" i="14"/>
  <c r="AS940" i="14"/>
  <c r="AS923" i="14"/>
  <c r="AS921" i="14"/>
  <c r="AS918" i="14"/>
  <c r="AS912" i="14"/>
  <c r="AS895" i="14"/>
  <c r="AS892" i="14"/>
  <c r="AS886" i="14"/>
  <c r="AS868" i="14"/>
  <c r="AS863" i="14"/>
  <c r="AS860" i="14"/>
  <c r="AS854" i="14"/>
  <c r="AY851" i="14"/>
  <c r="AY846" i="14"/>
  <c r="AY837" i="14"/>
  <c r="AS834" i="14"/>
  <c r="AY829" i="14"/>
  <c r="AS826" i="14"/>
  <c r="AY823" i="14"/>
  <c r="AY814" i="14"/>
  <c r="AY811" i="14"/>
  <c r="AS796" i="14"/>
  <c r="AS793" i="14"/>
  <c r="AY788" i="14"/>
  <c r="AS785" i="14"/>
  <c r="AY771" i="14"/>
  <c r="AY764" i="14"/>
  <c r="AS748" i="14"/>
  <c r="AS740" i="14"/>
  <c r="AY720" i="14"/>
  <c r="AS717" i="14"/>
  <c r="AS714" i="14"/>
  <c r="AS680" i="14"/>
  <c r="AS994" i="14"/>
  <c r="AS969" i="14"/>
  <c r="AS928" i="14"/>
  <c r="AS883" i="14"/>
  <c r="AS865" i="14"/>
  <c r="AS828" i="14"/>
  <c r="AS816" i="14"/>
  <c r="AS792" i="14"/>
  <c r="AS787" i="14"/>
  <c r="AS782" i="14"/>
  <c r="AY745" i="14"/>
  <c r="AS727" i="14"/>
  <c r="AS710" i="14"/>
  <c r="AS654" i="14"/>
  <c r="AS628" i="14"/>
  <c r="AS625" i="14"/>
  <c r="AS616" i="14"/>
  <c r="AS586" i="14"/>
  <c r="AS554" i="14"/>
  <c r="AS551" i="14"/>
  <c r="AS546" i="14"/>
  <c r="AS543" i="14"/>
  <c r="AS515" i="14"/>
  <c r="AS486" i="14"/>
  <c r="AS457" i="14"/>
  <c r="AS438" i="14"/>
  <c r="AS416" i="14"/>
  <c r="AS404" i="14"/>
  <c r="AS401" i="14"/>
  <c r="AS341" i="14"/>
  <c r="AS302" i="14"/>
  <c r="AS277" i="14"/>
  <c r="AY650" i="14"/>
  <c r="AS647" i="14"/>
  <c r="AY634" i="14"/>
  <c r="AY630" i="14"/>
  <c r="AS630" i="14"/>
  <c r="AY628" i="14"/>
  <c r="AY622" i="14"/>
  <c r="AY616" i="14"/>
  <c r="AS615" i="14"/>
  <c r="AY574" i="14"/>
  <c r="AY565" i="14"/>
  <c r="AS565" i="14"/>
  <c r="AS535" i="14"/>
  <c r="AS532" i="14"/>
  <c r="AS530" i="14"/>
  <c r="AS524" i="14"/>
  <c r="AY515" i="14"/>
  <c r="AS506" i="14"/>
  <c r="AX498" i="14"/>
  <c r="AS498" i="14"/>
  <c r="AS493" i="14"/>
  <c r="AY486" i="14"/>
  <c r="AS482" i="14"/>
  <c r="AY480" i="14"/>
  <c r="AS480" i="14"/>
  <c r="AY477" i="14"/>
  <c r="AS471" i="14"/>
  <c r="AS447" i="14"/>
  <c r="AS441" i="14"/>
  <c r="AS429" i="14"/>
  <c r="AX424" i="14"/>
  <c r="AS424" i="14"/>
  <c r="AY419" i="14"/>
  <c r="AS419" i="14"/>
  <c r="AY416" i="14"/>
  <c r="AS403" i="14"/>
  <c r="AY398" i="14"/>
  <c r="AY389" i="14"/>
  <c r="AY362" i="14"/>
  <c r="AY353" i="14"/>
  <c r="AY349" i="14"/>
  <c r="AS340" i="14"/>
  <c r="AS333" i="14"/>
  <c r="AS320" i="14"/>
  <c r="AY317" i="14"/>
  <c r="AS286" i="14"/>
  <c r="AY283" i="14"/>
  <c r="AS283" i="14"/>
  <c r="AY280" i="14"/>
  <c r="AS276" i="14"/>
  <c r="AY700" i="14"/>
  <c r="AY674" i="14"/>
  <c r="AS673" i="14"/>
  <c r="AS667" i="14"/>
  <c r="AS656" i="14"/>
  <c r="AY653" i="14"/>
  <c r="AS649" i="14"/>
  <c r="AS643" i="14"/>
  <c r="AS636" i="14"/>
  <c r="AY624" i="14"/>
  <c r="AY615" i="14"/>
  <c r="AS608" i="14"/>
  <c r="AS593" i="14"/>
  <c r="AS590" i="14"/>
  <c r="AS585" i="14"/>
  <c r="AY579" i="14"/>
  <c r="AS579" i="14"/>
  <c r="AY567" i="14"/>
  <c r="AS553" i="14"/>
  <c r="AY550" i="14"/>
  <c r="AS545" i="14"/>
  <c r="AY527" i="14"/>
  <c r="AS523" i="14"/>
  <c r="AY506" i="14"/>
  <c r="AS497" i="14"/>
  <c r="AS488" i="14"/>
  <c r="AS479" i="14"/>
  <c r="AS446" i="14"/>
  <c r="AY429" i="14"/>
  <c r="AS423" i="14"/>
  <c r="AY397" i="14"/>
  <c r="AY391" i="14"/>
  <c r="AY375" i="14"/>
  <c r="AY368" i="14"/>
  <c r="AS368" i="14"/>
  <c r="AY361" i="14"/>
  <c r="AY352" i="14"/>
  <c r="AY346" i="14"/>
  <c r="AY333" i="14"/>
  <c r="AS332" i="14"/>
  <c r="AS323" i="14"/>
  <c r="AS319" i="14"/>
  <c r="AY307" i="14"/>
  <c r="AS306" i="14"/>
  <c r="AY289" i="14"/>
  <c r="AS275" i="14"/>
  <c r="AY755" i="14"/>
  <c r="AY750" i="14"/>
  <c r="AY747" i="14"/>
  <c r="AY734" i="14"/>
  <c r="AY726" i="14"/>
  <c r="AY710" i="14"/>
  <c r="AY703" i="14"/>
  <c r="AY696" i="14"/>
  <c r="AY679" i="14"/>
  <c r="AS632" i="14"/>
  <c r="AY629" i="14"/>
  <c r="AS592" i="14"/>
  <c r="AS584" i="14"/>
  <c r="AS581" i="14"/>
  <c r="AS575" i="14"/>
  <c r="AS569" i="14"/>
  <c r="AY558" i="14"/>
  <c r="AS555" i="14"/>
  <c r="AY534" i="14"/>
  <c r="AS508" i="14"/>
  <c r="AS505" i="14"/>
  <c r="AS492" i="14"/>
  <c r="AY467" i="14"/>
  <c r="AS467" i="14"/>
  <c r="AY464" i="14"/>
  <c r="AS458" i="14"/>
  <c r="AY440" i="14"/>
  <c r="AS431" i="14"/>
  <c r="AY420" i="14"/>
  <c r="AS405" i="14"/>
  <c r="AY390" i="14"/>
  <c r="AS380" i="14"/>
  <c r="AY364" i="14"/>
  <c r="AS360" i="14"/>
  <c r="AY351" i="14"/>
  <c r="AY345" i="14"/>
  <c r="AS342" i="14"/>
  <c r="AY336" i="14"/>
  <c r="AS335" i="14"/>
  <c r="AS328" i="14"/>
  <c r="AY325" i="14"/>
  <c r="AS312" i="14"/>
  <c r="AS303" i="14"/>
  <c r="AY288" i="14"/>
  <c r="AS770" i="14"/>
  <c r="AY766" i="14"/>
  <c r="AS763" i="14"/>
  <c r="AS715" i="14"/>
  <c r="AS709" i="14"/>
  <c r="AY706" i="14"/>
  <c r="AY684" i="14"/>
  <c r="AY658" i="14"/>
  <c r="AY655" i="14"/>
  <c r="AS645" i="14"/>
  <c r="AS641" i="14"/>
  <c r="AS623" i="14"/>
  <c r="AY620" i="14"/>
  <c r="AS607" i="14"/>
  <c r="AS601" i="14"/>
  <c r="AS595" i="14"/>
  <c r="AS580" i="14"/>
  <c r="AY578" i="14"/>
  <c r="AS571" i="14"/>
  <c r="AS536" i="14"/>
  <c r="AY526" i="14"/>
  <c r="AS519" i="14"/>
  <c r="AS504" i="14"/>
  <c r="AS499" i="14"/>
  <c r="AS496" i="14"/>
  <c r="AS469" i="14"/>
  <c r="AS466" i="14"/>
  <c r="AS450" i="14"/>
  <c r="AY448" i="14"/>
  <c r="AS445" i="14"/>
  <c r="AS436" i="14"/>
  <c r="AS430" i="14"/>
  <c r="AS425" i="14"/>
  <c r="AY816" i="14"/>
  <c r="AY742" i="14"/>
  <c r="AY702" i="14"/>
  <c r="AY896" i="14"/>
  <c r="AY751" i="14"/>
  <c r="AY554" i="14"/>
  <c r="AY546" i="14"/>
  <c r="AY538" i="14"/>
  <c r="AY481" i="14"/>
  <c r="AY864" i="14"/>
  <c r="AY774" i="14"/>
  <c r="AY735" i="14"/>
  <c r="AY654" i="14"/>
  <c r="AY599" i="14"/>
  <c r="AY400" i="14"/>
  <c r="AY880" i="14"/>
  <c r="AY662" i="14"/>
  <c r="AY625" i="14"/>
  <c r="AY445" i="14"/>
  <c r="AS1021" i="14"/>
  <c r="AY1005" i="14"/>
  <c r="AS989" i="14"/>
  <c r="AS981" i="14"/>
  <c r="AY968" i="14"/>
  <c r="AY1001" i="14"/>
  <c r="AY1012" i="14"/>
  <c r="AY1004" i="14"/>
  <c r="AY996" i="14"/>
  <c r="AY991" i="14"/>
  <c r="AY985" i="14"/>
  <c r="AS983" i="14"/>
  <c r="AS980" i="14"/>
  <c r="AS973" i="14"/>
  <c r="AS971" i="14"/>
  <c r="AY960" i="14"/>
  <c r="AY951" i="14"/>
  <c r="AS941" i="14"/>
  <c r="AY934" i="14"/>
  <c r="AY917" i="14"/>
  <c r="AS911" i="14"/>
  <c r="AS908" i="14"/>
  <c r="AY905" i="14"/>
  <c r="AS889" i="14"/>
  <c r="AY882" i="14"/>
  <c r="AY865" i="14"/>
  <c r="AS853" i="14"/>
  <c r="AY842" i="14"/>
  <c r="AY1017" i="14"/>
  <c r="AY1013" i="14"/>
  <c r="AY1009" i="14"/>
  <c r="AY1021" i="14"/>
  <c r="AY993" i="14"/>
  <c r="AY981" i="14"/>
  <c r="AY1020" i="14"/>
  <c r="AS1018" i="14"/>
  <c r="AS1016" i="14"/>
  <c r="AS1014" i="14"/>
  <c r="AS1008" i="14"/>
  <c r="AS998" i="14"/>
  <c r="AS977" i="14"/>
  <c r="AS965" i="14"/>
  <c r="AY958" i="14"/>
  <c r="AS958" i="14"/>
  <c r="AS945" i="14"/>
  <c r="AY941" i="14"/>
  <c r="AY904" i="14"/>
  <c r="AS875" i="14"/>
  <c r="AS873" i="14"/>
  <c r="AS869" i="14"/>
  <c r="AX826" i="14"/>
  <c r="AY826" i="14"/>
  <c r="AS1011" i="14"/>
  <c r="AS1000" i="14"/>
  <c r="AY990" i="14"/>
  <c r="AS990" i="14"/>
  <c r="AY984" i="14"/>
  <c r="AS982" i="14"/>
  <c r="AY975" i="14"/>
  <c r="AY969" i="14"/>
  <c r="AS967" i="14"/>
  <c r="AS964" i="14"/>
  <c r="AS957" i="14"/>
  <c r="AY950" i="14"/>
  <c r="AS950" i="14"/>
  <c r="AY943" i="14"/>
  <c r="AS937" i="14"/>
  <c r="AY933" i="14"/>
  <c r="AS910" i="14"/>
  <c r="AS897" i="14"/>
  <c r="AY890" i="14"/>
  <c r="AY888" i="14"/>
  <c r="AY873" i="14"/>
  <c r="AY871" i="14"/>
  <c r="AS871" i="14"/>
  <c r="AS859" i="14"/>
  <c r="AY857" i="14"/>
  <c r="AS935" i="14"/>
  <c r="AS932" i="14"/>
  <c r="AY915" i="14"/>
  <c r="AY1015" i="14"/>
  <c r="AY1007" i="14"/>
  <c r="AS1019" i="14"/>
  <c r="AY964" i="14"/>
  <c r="AY959" i="14"/>
  <c r="AY949" i="14"/>
  <c r="AY942" i="14"/>
  <c r="AY932" i="14"/>
  <c r="AY929" i="14"/>
  <c r="AY918" i="14"/>
  <c r="AY885" i="14"/>
  <c r="AY879" i="14"/>
  <c r="AS861" i="14"/>
  <c r="AY997" i="14"/>
  <c r="AS987" i="14"/>
  <c r="AY976" i="14"/>
  <c r="AY961" i="14"/>
  <c r="AY989" i="14"/>
  <c r="AY974" i="14"/>
  <c r="AY999" i="14"/>
  <c r="AY966" i="14"/>
  <c r="AY956" i="14"/>
  <c r="AY953" i="14"/>
  <c r="AY936" i="14"/>
  <c r="AY927" i="14"/>
  <c r="AY920" i="14"/>
  <c r="AS917" i="14"/>
  <c r="AY903" i="14"/>
  <c r="AY900" i="14"/>
  <c r="AY881" i="14"/>
  <c r="AY870" i="14"/>
  <c r="AY861" i="14"/>
  <c r="AY858" i="14"/>
  <c r="AY924" i="14"/>
  <c r="AY921" i="14"/>
  <c r="AS909" i="14"/>
  <c r="AY902" i="14"/>
  <c r="AY894" i="14"/>
  <c r="AY886" i="14"/>
  <c r="AY876" i="14"/>
  <c r="AY855" i="14"/>
  <c r="AY853" i="14"/>
  <c r="AY849" i="14"/>
  <c r="AS845" i="14"/>
  <c r="AY830" i="14"/>
  <c r="AY812" i="14"/>
  <c r="AY780" i="14"/>
  <c r="AS762" i="14"/>
  <c r="AY729" i="14"/>
  <c r="AY725" i="14"/>
  <c r="AY713" i="14"/>
  <c r="AS708" i="14"/>
  <c r="AS706" i="14"/>
  <c r="AY701" i="14"/>
  <c r="AY697" i="14"/>
  <c r="AY694" i="14"/>
  <c r="AY686" i="14"/>
  <c r="AY660" i="14"/>
  <c r="AY649" i="14"/>
  <c r="AY645" i="14"/>
  <c r="AY607" i="14"/>
  <c r="AY604" i="14"/>
  <c r="AY560" i="14"/>
  <c r="AY928" i="14"/>
  <c r="AY919" i="14"/>
  <c r="AS913" i="14"/>
  <c r="AY909" i="14"/>
  <c r="AS878" i="14"/>
  <c r="AY868" i="14"/>
  <c r="AY856" i="14"/>
  <c r="AS852" i="14"/>
  <c r="AY847" i="14"/>
  <c r="AS847" i="14"/>
  <c r="AY845" i="14"/>
  <c r="AY841" i="14"/>
  <c r="AS837" i="14"/>
  <c r="AS833" i="14"/>
  <c r="AS827" i="14"/>
  <c r="AY822" i="14"/>
  <c r="AS814" i="14"/>
  <c r="AS804" i="14"/>
  <c r="AY798" i="14"/>
  <c r="AS786" i="14"/>
  <c r="AY775" i="14"/>
  <c r="AS771" i="14"/>
  <c r="AY769" i="14"/>
  <c r="AY753" i="14"/>
  <c r="AS737" i="14"/>
  <c r="AS731" i="14"/>
  <c r="AS721" i="14"/>
  <c r="AS716" i="14"/>
  <c r="AS678" i="14"/>
  <c r="AY676" i="14"/>
  <c r="AY668" i="14"/>
  <c r="AS653" i="14"/>
  <c r="AY636" i="14"/>
  <c r="AY623" i="14"/>
  <c r="AS620" i="14"/>
  <c r="AS611" i="14"/>
  <c r="AY603" i="14"/>
  <c r="AY588" i="14"/>
  <c r="AY848" i="14"/>
  <c r="AS844" i="14"/>
  <c r="AS839" i="14"/>
  <c r="AS825" i="14"/>
  <c r="AS819" i="14"/>
  <c r="AS779" i="14"/>
  <c r="AS755" i="14"/>
  <c r="AS752" i="14"/>
  <c r="AS747" i="14"/>
  <c r="AS736" i="14"/>
  <c r="AS700" i="14"/>
  <c r="AY670" i="14"/>
  <c r="AS665" i="14"/>
  <c r="AS659" i="14"/>
  <c r="AS657" i="14"/>
  <c r="AS644" i="14"/>
  <c r="AY638" i="14"/>
  <c r="AS638" i="14"/>
  <c r="AS635" i="14"/>
  <c r="AS633" i="14"/>
  <c r="AS631" i="14"/>
  <c r="AY606" i="14"/>
  <c r="AS606" i="14"/>
  <c r="AX554" i="14"/>
  <c r="AS862" i="14"/>
  <c r="AY840" i="14"/>
  <c r="AS836" i="14"/>
  <c r="AS831" i="14"/>
  <c r="AS817" i="14"/>
  <c r="AY805" i="14"/>
  <c r="AS768" i="14"/>
  <c r="AS744" i="14"/>
  <c r="AS739" i="14"/>
  <c r="AS730" i="14"/>
  <c r="AS726" i="14"/>
  <c r="AS724" i="14"/>
  <c r="AY718" i="14"/>
  <c r="AS705" i="14"/>
  <c r="AX702" i="14"/>
  <c r="AY693" i="14"/>
  <c r="AS683" i="14"/>
  <c r="AS663" i="14"/>
  <c r="AS655" i="14"/>
  <c r="AS652" i="14"/>
  <c r="AY646" i="14"/>
  <c r="AX622" i="14"/>
  <c r="AY595" i="14"/>
  <c r="AX578" i="14"/>
  <c r="AS578" i="14"/>
  <c r="AY808" i="14"/>
  <c r="AY711" i="14"/>
  <c r="AY687" i="14"/>
  <c r="AY671" i="14"/>
  <c r="AY647" i="14"/>
  <c r="AY639" i="14"/>
  <c r="AY854" i="14"/>
  <c r="AS846" i="14"/>
  <c r="AY836" i="14"/>
  <c r="AY824" i="14"/>
  <c r="AS820" i="14"/>
  <c r="AY815" i="14"/>
  <c r="AS815" i="14"/>
  <c r="AY813" i="14"/>
  <c r="AS808" i="14"/>
  <c r="AY803" i="14"/>
  <c r="AS803" i="14"/>
  <c r="AY789" i="14"/>
  <c r="AS789" i="14"/>
  <c r="AY787" i="14"/>
  <c r="AY785" i="14"/>
  <c r="AS784" i="14"/>
  <c r="AS772" i="14"/>
  <c r="AS765" i="14"/>
  <c r="AY763" i="14"/>
  <c r="AS754" i="14"/>
  <c r="AS738" i="14"/>
  <c r="AS734" i="14"/>
  <c r="AS732" i="14"/>
  <c r="AY724" i="14"/>
  <c r="AS722" i="14"/>
  <c r="AS702" i="14"/>
  <c r="AS695" i="14"/>
  <c r="AS689" i="14"/>
  <c r="AS687" i="14"/>
  <c r="AS669" i="14"/>
  <c r="AY652" i="14"/>
  <c r="AS637" i="14"/>
  <c r="AX630" i="14"/>
  <c r="AS619" i="14"/>
  <c r="AS612" i="14"/>
  <c r="AS610" i="14"/>
  <c r="AY592" i="14"/>
  <c r="AY590" i="14"/>
  <c r="AY838" i="14"/>
  <c r="AY820" i="14"/>
  <c r="AY810" i="14"/>
  <c r="AS810" i="14"/>
  <c r="AY796" i="14"/>
  <c r="AS794" i="14"/>
  <c r="AS778" i="14"/>
  <c r="AY756" i="14"/>
  <c r="AS729" i="14"/>
  <c r="AY723" i="14"/>
  <c r="AS713" i="14"/>
  <c r="AY704" i="14"/>
  <c r="AS701" i="14"/>
  <c r="AY695" i="14"/>
  <c r="AY689" i="14"/>
  <c r="AS651" i="14"/>
  <c r="AS634" i="14"/>
  <c r="AS621" i="14"/>
  <c r="AY609" i="14"/>
  <c r="AX609" i="14"/>
  <c r="AS602" i="14"/>
  <c r="AS594" i="14"/>
  <c r="AS582" i="14"/>
  <c r="AS618" i="14"/>
  <c r="AS614" i="14"/>
  <c r="AY612" i="14"/>
  <c r="AY601" i="14"/>
  <c r="AY586" i="14"/>
  <c r="AY575" i="14"/>
  <c r="AY573" i="14"/>
  <c r="AS572" i="14"/>
  <c r="AY569" i="14"/>
  <c r="AS567" i="14"/>
  <c r="AS559" i="14"/>
  <c r="AY555" i="14"/>
  <c r="AY547" i="14"/>
  <c r="AY544" i="14"/>
  <c r="AY539" i="14"/>
  <c r="AS527" i="14"/>
  <c r="AY525" i="14"/>
  <c r="AS525" i="14"/>
  <c r="AY519" i="14"/>
  <c r="AS516" i="14"/>
  <c r="AY513" i="14"/>
  <c r="AY508" i="14"/>
  <c r="AY499" i="14"/>
  <c r="AS476" i="14"/>
  <c r="AS468" i="14"/>
  <c r="AS456" i="14"/>
  <c r="AS434" i="14"/>
  <c r="AS432" i="14"/>
  <c r="AY421" i="14"/>
  <c r="AY589" i="14"/>
  <c r="AY581" i="14"/>
  <c r="AY577" i="14"/>
  <c r="AS577" i="14"/>
  <c r="AY551" i="14"/>
  <c r="AY541" i="14"/>
  <c r="AS541" i="14"/>
  <c r="AY535" i="14"/>
  <c r="AY529" i="14"/>
  <c r="AS472" i="14"/>
  <c r="AS464" i="14"/>
  <c r="AY457" i="14"/>
  <c r="AY434" i="14"/>
  <c r="AY423" i="14"/>
  <c r="AS400" i="14"/>
  <c r="AX348" i="14"/>
  <c r="AY348" i="14"/>
  <c r="AY332" i="14"/>
  <c r="AX332" i="14"/>
  <c r="AX301" i="14"/>
  <c r="AY301" i="14"/>
  <c r="AY617" i="14"/>
  <c r="AS617" i="14"/>
  <c r="AS604" i="14"/>
  <c r="AS600" i="14"/>
  <c r="AY598" i="14"/>
  <c r="AY593" i="14"/>
  <c r="AY587" i="14"/>
  <c r="AY583" i="14"/>
  <c r="AS576" i="14"/>
  <c r="AS556" i="14"/>
  <c r="AS548" i="14"/>
  <c r="AY543" i="14"/>
  <c r="AS540" i="14"/>
  <c r="AY537" i="14"/>
  <c r="AS526" i="14"/>
  <c r="AS520" i="14"/>
  <c r="AS514" i="14"/>
  <c r="AS503" i="14"/>
  <c r="AS500" i="14"/>
  <c r="AY495" i="14"/>
  <c r="AY489" i="14"/>
  <c r="AS489" i="14"/>
  <c r="AS487" i="14"/>
  <c r="AS485" i="14"/>
  <c r="AS481" i="14"/>
  <c r="AY473" i="14"/>
  <c r="AY465" i="14"/>
  <c r="AY461" i="14"/>
  <c r="AS461" i="14"/>
  <c r="AY450" i="14"/>
  <c r="AS442" i="14"/>
  <c r="AY436" i="14"/>
  <c r="AY431" i="14"/>
  <c r="AS379" i="14"/>
  <c r="AS570" i="14"/>
  <c r="AS568" i="14"/>
  <c r="AS566" i="14"/>
  <c r="AS560" i="14"/>
  <c r="AS550" i="14"/>
  <c r="AS534" i="14"/>
  <c r="AS528" i="14"/>
  <c r="AS522" i="14"/>
  <c r="AS509" i="14"/>
  <c r="AS453" i="14"/>
  <c r="AS433" i="14"/>
  <c r="AY523" i="14"/>
  <c r="AS511" i="14"/>
  <c r="AY502" i="14"/>
  <c r="AY479" i="14"/>
  <c r="AY471" i="14"/>
  <c r="AY463" i="14"/>
  <c r="AS573" i="14"/>
  <c r="AY563" i="14"/>
  <c r="AY552" i="14"/>
  <c r="AY531" i="14"/>
  <c r="AY517" i="14"/>
  <c r="AS517" i="14"/>
  <c r="AY511" i="14"/>
  <c r="AY496" i="14"/>
  <c r="AS494" i="14"/>
  <c r="AY447" i="14"/>
  <c r="AY441" i="14"/>
  <c r="AY439" i="14"/>
  <c r="AY435" i="14"/>
  <c r="AY428" i="14"/>
  <c r="AY404" i="14"/>
  <c r="AX404" i="14"/>
  <c r="AY340" i="14"/>
  <c r="AX340" i="14"/>
  <c r="AS420" i="14"/>
  <c r="AS410" i="14"/>
  <c r="AS397" i="14"/>
  <c r="AS388" i="14"/>
  <c r="AS386" i="14"/>
  <c r="AS378" i="14"/>
  <c r="AY372" i="14"/>
  <c r="AS372" i="14"/>
  <c r="AS364" i="14"/>
  <c r="AS356" i="14"/>
  <c r="AY354" i="14"/>
  <c r="AS353" i="14"/>
  <c r="AY329" i="14"/>
  <c r="AS329" i="14"/>
  <c r="AY321" i="14"/>
  <c r="AS321" i="14"/>
  <c r="AY313" i="14"/>
  <c r="AS313" i="14"/>
  <c r="AY303" i="14"/>
  <c r="AS301" i="14"/>
  <c r="AY299" i="14"/>
  <c r="AS299" i="14"/>
  <c r="AY290" i="14"/>
  <c r="AS289" i="14"/>
  <c r="AY281" i="14"/>
  <c r="AY279" i="14"/>
  <c r="AS279" i="14"/>
  <c r="AY277" i="14"/>
  <c r="AY275" i="14"/>
  <c r="AY273" i="14"/>
  <c r="AY380" i="14"/>
  <c r="AS369" i="14"/>
  <c r="AS361" i="14"/>
  <c r="AS345" i="14"/>
  <c r="AS337" i="14"/>
  <c r="AS309" i="14"/>
  <c r="AS298" i="14"/>
  <c r="AY292" i="14"/>
  <c r="AS292" i="14"/>
  <c r="AY287" i="14"/>
  <c r="AS285" i="14"/>
  <c r="AY417" i="14"/>
  <c r="AY399" i="14"/>
  <c r="AS399" i="14"/>
  <c r="AY367" i="14"/>
  <c r="AY359" i="14"/>
  <c r="AY357" i="14"/>
  <c r="AY347" i="14"/>
  <c r="AY343" i="14"/>
  <c r="AY341" i="14"/>
  <c r="AY339" i="14"/>
  <c r="AY335" i="14"/>
  <c r="AY331" i="14"/>
  <c r="AS331" i="14"/>
  <c r="AY298" i="14"/>
  <c r="AY415" i="14"/>
  <c r="AS413" i="14"/>
  <c r="AY409" i="14"/>
  <c r="AS409" i="14"/>
  <c r="AY405" i="14"/>
  <c r="AY387" i="14"/>
  <c r="AY385" i="14"/>
  <c r="AS385" i="14"/>
  <c r="AY377" i="14"/>
  <c r="AS377" i="14"/>
  <c r="AY371" i="14"/>
  <c r="AS371" i="14"/>
  <c r="AS363" i="14"/>
  <c r="AS330" i="14"/>
  <c r="AS322" i="14"/>
  <c r="AS314" i="14"/>
  <c r="AY306" i="14"/>
  <c r="AY300" i="14"/>
  <c r="AS300" i="14"/>
  <c r="AY295" i="14"/>
  <c r="AS282" i="14"/>
  <c r="AS280" i="14"/>
  <c r="AS274" i="14"/>
  <c r="AS402" i="14"/>
  <c r="AS389" i="14"/>
  <c r="AS381" i="14"/>
  <c r="AS373" i="14"/>
  <c r="AS370" i="14"/>
  <c r="AS362" i="14"/>
  <c r="AS346" i="14"/>
  <c r="AS338" i="14"/>
  <c r="AY308" i="14"/>
  <c r="AS308" i="14"/>
  <c r="AS293" i="14"/>
  <c r="AS284" i="14"/>
  <c r="AS354" i="14"/>
  <c r="AY324" i="14"/>
  <c r="AS324" i="14"/>
  <c r="AY316" i="14"/>
  <c r="AS316" i="14"/>
  <c r="AS305" i="14"/>
  <c r="AS290" i="14"/>
  <c r="AX776" i="14"/>
  <c r="AY776" i="14"/>
  <c r="AY1008" i="14"/>
  <c r="AX1016" i="14"/>
  <c r="AX904" i="14"/>
  <c r="AX896" i="14"/>
  <c r="AX888" i="14"/>
  <c r="AX880" i="14"/>
  <c r="AX872" i="14"/>
  <c r="AX864" i="14"/>
  <c r="AX856" i="14"/>
  <c r="AX848" i="14"/>
  <c r="AX840" i="14"/>
  <c r="AX832" i="14"/>
  <c r="AX824" i="14"/>
  <c r="AX816" i="14"/>
  <c r="AX805" i="14"/>
  <c r="AY802" i="14"/>
  <c r="AY765" i="14"/>
  <c r="AX754" i="14"/>
  <c r="AY754" i="14"/>
  <c r="AY749" i="14"/>
  <c r="AY656" i="14"/>
  <c r="AY773" i="14"/>
  <c r="AX594" i="14"/>
  <c r="AY594" i="14"/>
  <c r="AY792" i="14"/>
  <c r="AX784" i="14"/>
  <c r="AY784" i="14"/>
  <c r="AY748" i="14"/>
  <c r="AX746" i="14"/>
  <c r="AY746" i="14"/>
  <c r="AY741" i="14"/>
  <c r="AX707" i="14"/>
  <c r="AY707" i="14"/>
  <c r="AY678" i="14"/>
  <c r="AX678" i="14"/>
  <c r="AY614" i="14"/>
  <c r="AX614" i="14"/>
  <c r="AY781" i="14"/>
  <c r="AY797" i="14"/>
  <c r="AY770" i="14"/>
  <c r="AY757" i="14"/>
  <c r="AY717" i="14"/>
  <c r="AS670" i="14"/>
  <c r="AY740" i="14"/>
  <c r="AX738" i="14"/>
  <c r="AY738" i="14"/>
  <c r="AX768" i="14"/>
  <c r="AY768" i="14"/>
  <c r="AX730" i="14"/>
  <c r="AY730" i="14"/>
  <c r="AX699" i="14"/>
  <c r="AY699" i="14"/>
  <c r="AX608" i="14"/>
  <c r="AY608" i="14"/>
  <c r="AY721" i="14"/>
  <c r="AY673" i="14"/>
  <c r="AY641" i="14"/>
  <c r="AY621" i="14"/>
  <c r="AY596" i="14"/>
  <c r="AS588" i="14"/>
  <c r="AY388" i="14"/>
  <c r="AX388" i="14"/>
  <c r="AX382" i="14"/>
  <c r="AY382" i="14"/>
  <c r="AX374" i="14"/>
  <c r="AY374" i="14"/>
  <c r="AY760" i="14"/>
  <c r="AY752" i="14"/>
  <c r="AY744" i="14"/>
  <c r="AY736" i="14"/>
  <c r="AY728" i="14"/>
  <c r="AY681" i="14"/>
  <c r="AY661" i="14"/>
  <c r="AX654" i="14"/>
  <c r="AX606" i="14"/>
  <c r="AY600" i="14"/>
  <c r="AY712" i="14"/>
  <c r="AX694" i="14"/>
  <c r="AY683" i="14"/>
  <c r="AY672" i="14"/>
  <c r="AY640" i="14"/>
  <c r="AX686" i="14"/>
  <c r="AY677" i="14"/>
  <c r="AY657" i="14"/>
  <c r="AY716" i="14"/>
  <c r="AY665" i="14"/>
  <c r="AY605" i="14"/>
  <c r="AX580" i="14"/>
  <c r="AY580" i="14"/>
  <c r="AX556" i="14"/>
  <c r="AY556" i="14"/>
  <c r="AY591" i="14"/>
  <c r="AX548" i="14"/>
  <c r="AY548" i="14"/>
  <c r="AY585" i="14"/>
  <c r="AY476" i="14"/>
  <c r="AX476" i="14"/>
  <c r="AY468" i="14"/>
  <c r="AX468" i="14"/>
  <c r="AX564" i="14"/>
  <c r="AY564" i="14"/>
  <c r="AY497" i="14"/>
  <c r="AX497" i="14"/>
  <c r="AY597" i="14"/>
  <c r="AY561" i="14"/>
  <c r="AY536" i="14"/>
  <c r="AX536" i="14"/>
  <c r="AY528" i="14"/>
  <c r="AX528" i="14"/>
  <c r="AY520" i="14"/>
  <c r="AX520" i="14"/>
  <c r="AY512" i="14"/>
  <c r="AX512" i="14"/>
  <c r="AX572" i="14"/>
  <c r="AY572" i="14"/>
  <c r="AY507" i="14"/>
  <c r="AX507" i="14"/>
  <c r="AS440" i="14"/>
  <c r="AY482" i="14"/>
  <c r="AY426" i="14"/>
  <c r="AY458" i="14"/>
  <c r="AX454" i="14"/>
  <c r="AY454" i="14"/>
  <c r="AY442" i="14"/>
  <c r="AY411" i="14"/>
  <c r="AY540" i="14"/>
  <c r="AY532" i="14"/>
  <c r="AY524" i="14"/>
  <c r="AY516" i="14"/>
  <c r="AY504" i="14"/>
  <c r="AY500" i="14"/>
  <c r="AY484" i="14"/>
  <c r="AY474" i="14"/>
  <c r="AY466" i="14"/>
  <c r="AY451" i="14"/>
  <c r="AY418" i="14"/>
  <c r="AS384" i="14"/>
  <c r="AY503" i="14"/>
  <c r="AY483" i="14"/>
  <c r="AY478" i="14"/>
  <c r="AY470" i="14"/>
  <c r="AY462" i="14"/>
  <c r="AY427" i="14"/>
  <c r="AY406" i="14"/>
  <c r="AS391" i="14"/>
  <c r="AY318" i="14"/>
  <c r="AX318" i="14"/>
  <c r="AY487" i="14"/>
  <c r="AY459" i="14"/>
  <c r="AY443" i="14"/>
  <c r="AY410" i="14"/>
  <c r="AY350" i="14"/>
  <c r="AX350" i="14"/>
  <c r="AY446" i="14"/>
  <c r="AY438" i="14"/>
  <c r="AY430" i="14"/>
  <c r="AY422" i="14"/>
  <c r="AY414" i="14"/>
  <c r="AY403" i="14"/>
  <c r="AY396" i="14"/>
  <c r="AY394" i="14"/>
  <c r="AY402" i="14"/>
  <c r="AY379" i="14"/>
  <c r="AX372" i="14"/>
  <c r="AY363" i="14"/>
  <c r="AY342" i="14"/>
  <c r="AX342" i="14"/>
  <c r="AY310" i="14"/>
  <c r="AX310" i="14"/>
  <c r="AY278" i="14"/>
  <c r="AX278" i="14"/>
  <c r="AY366" i="14"/>
  <c r="AX366" i="14"/>
  <c r="AY407" i="14"/>
  <c r="AY393" i="14"/>
  <c r="AY334" i="14"/>
  <c r="AX334" i="14"/>
  <c r="AY323" i="14"/>
  <c r="AY302" i="14"/>
  <c r="AX302" i="14"/>
  <c r="AY294" i="14"/>
  <c r="AX294" i="14"/>
  <c r="AY286" i="14"/>
  <c r="AX286" i="14"/>
  <c r="AY386" i="14"/>
  <c r="AY355" i="14"/>
  <c r="AY358" i="14"/>
  <c r="AX358" i="14"/>
  <c r="AY326" i="14"/>
  <c r="AX326" i="14"/>
  <c r="AY284" i="14"/>
  <c r="AY276" i="14"/>
  <c r="AX271" i="14"/>
  <c r="AU271" i="14"/>
  <c r="AR271" i="14"/>
  <c r="AO271" i="14"/>
  <c r="AP271" i="14" s="1"/>
  <c r="AU270" i="14"/>
  <c r="AV270" i="14" s="1"/>
  <c r="AR270" i="14"/>
  <c r="AO270" i="14"/>
  <c r="AP270" i="14" s="1"/>
  <c r="AU269" i="14"/>
  <c r="AV269" i="14" s="1"/>
  <c r="AR269" i="14"/>
  <c r="AO269" i="14"/>
  <c r="AP269" i="14" s="1"/>
  <c r="AU268" i="14"/>
  <c r="AV268" i="14" s="1"/>
  <c r="AR268" i="14"/>
  <c r="AS268" i="14"/>
  <c r="AO268" i="14"/>
  <c r="AP268" i="14" s="1"/>
  <c r="AX267" i="14"/>
  <c r="AU267" i="14"/>
  <c r="AR267" i="14"/>
  <c r="AO267" i="14"/>
  <c r="AP267" i="14" s="1"/>
  <c r="AX266" i="14"/>
  <c r="AU266" i="14"/>
  <c r="AR266" i="14"/>
  <c r="AO266" i="14"/>
  <c r="AP266" i="14" s="1"/>
  <c r="AU265" i="14"/>
  <c r="AR265" i="14"/>
  <c r="AO265" i="14"/>
  <c r="AP265" i="14" s="1"/>
  <c r="AX264" i="14"/>
  <c r="AU264" i="14"/>
  <c r="AV264" i="14" s="1"/>
  <c r="AR264" i="14"/>
  <c r="AO264" i="14"/>
  <c r="AP264" i="14" s="1"/>
  <c r="AX263" i="14"/>
  <c r="AU263" i="14"/>
  <c r="AV263" i="14" s="1"/>
  <c r="AR263" i="14"/>
  <c r="AS263" i="14"/>
  <c r="AO263" i="14"/>
  <c r="AP263" i="14" s="1"/>
  <c r="AX262" i="14"/>
  <c r="AU262" i="14"/>
  <c r="AV262" i="14" s="1"/>
  <c r="AR262" i="14"/>
  <c r="AO262" i="14"/>
  <c r="AP262" i="14" s="1"/>
  <c r="AU261" i="14"/>
  <c r="AV261" i="14" s="1"/>
  <c r="AR261" i="14"/>
  <c r="AO261" i="14"/>
  <c r="AP261" i="14" s="1"/>
  <c r="AU260" i="14"/>
  <c r="AR260" i="14"/>
  <c r="AO260" i="14"/>
  <c r="AP260" i="14" s="1"/>
  <c r="AX259" i="14"/>
  <c r="AU259" i="14"/>
  <c r="AR259" i="14"/>
  <c r="AO259" i="14"/>
  <c r="AP259" i="14" s="1"/>
  <c r="AX258" i="14"/>
  <c r="AU258" i="14"/>
  <c r="AV258" i="14" s="1"/>
  <c r="AR258" i="14"/>
  <c r="AO258" i="14"/>
  <c r="AP258" i="14" s="1"/>
  <c r="AX257" i="14"/>
  <c r="AU257" i="14"/>
  <c r="AV257" i="14" s="1"/>
  <c r="AR257" i="14"/>
  <c r="AO257" i="14"/>
  <c r="AP257" i="14" s="1"/>
  <c r="AX256" i="14"/>
  <c r="AU256" i="14"/>
  <c r="AR256" i="14"/>
  <c r="AO256" i="14"/>
  <c r="AP256" i="14" s="1"/>
  <c r="AX255" i="14"/>
  <c r="AU255" i="14"/>
  <c r="AV255" i="14" s="1"/>
  <c r="AR255" i="14"/>
  <c r="AO255" i="14"/>
  <c r="AP255" i="14" s="1"/>
  <c r="AU254" i="14"/>
  <c r="AV254" i="14" s="1"/>
  <c r="AR254" i="14"/>
  <c r="AO254" i="14"/>
  <c r="AP254" i="14" s="1"/>
  <c r="AU253" i="14"/>
  <c r="AV253" i="14" s="1"/>
  <c r="AR253" i="14"/>
  <c r="AO253" i="14"/>
  <c r="AP253" i="14" s="1"/>
  <c r="AU252" i="14"/>
  <c r="AV252" i="14" s="1"/>
  <c r="AR252" i="14"/>
  <c r="AO252" i="14"/>
  <c r="AP252" i="14" s="1"/>
  <c r="AX251" i="14"/>
  <c r="AU251" i="14"/>
  <c r="AV251" i="14" s="1"/>
  <c r="AR251" i="14"/>
  <c r="AO251" i="14"/>
  <c r="AP251" i="14" s="1"/>
  <c r="AX250" i="14"/>
  <c r="AU250" i="14"/>
  <c r="AR250" i="14"/>
  <c r="AO250" i="14"/>
  <c r="AP250" i="14" s="1"/>
  <c r="AS250" i="14"/>
  <c r="AX249" i="14"/>
  <c r="AU249" i="14"/>
  <c r="AV249" i="14" s="1"/>
  <c r="AR249" i="14"/>
  <c r="AO249" i="14"/>
  <c r="AP249" i="14" s="1"/>
  <c r="AX248" i="14"/>
  <c r="AU248" i="14"/>
  <c r="AR248" i="14"/>
  <c r="AO248" i="14"/>
  <c r="AP248" i="14" s="1"/>
  <c r="AX247" i="14"/>
  <c r="AU247" i="14"/>
  <c r="AV247" i="14" s="1"/>
  <c r="AR247" i="14"/>
  <c r="AO247" i="14"/>
  <c r="AP247" i="14" s="1"/>
  <c r="AU246" i="14"/>
  <c r="AR246" i="14"/>
  <c r="AO246" i="14"/>
  <c r="AP246" i="14" s="1"/>
  <c r="AU245" i="14"/>
  <c r="AV245" i="14" s="1"/>
  <c r="AR245" i="14"/>
  <c r="AO245" i="14"/>
  <c r="AP245" i="14" s="1"/>
  <c r="AU244" i="14"/>
  <c r="AV244" i="14" s="1"/>
  <c r="AR244" i="14"/>
  <c r="AO244" i="14"/>
  <c r="AP244" i="14" s="1"/>
  <c r="AU243" i="14"/>
  <c r="AV243" i="14" s="1"/>
  <c r="AR243" i="14"/>
  <c r="AS243" i="14"/>
  <c r="AO243" i="14"/>
  <c r="AP243" i="14" s="1"/>
  <c r="AX242" i="14"/>
  <c r="AU242" i="14"/>
  <c r="AV242" i="14" s="1"/>
  <c r="AR242" i="14"/>
  <c r="AO242" i="14"/>
  <c r="AP242" i="14" s="1"/>
  <c r="AX241" i="14"/>
  <c r="AU241" i="14"/>
  <c r="AV241" i="14" s="1"/>
  <c r="AR241" i="14"/>
  <c r="AS241" i="14"/>
  <c r="AO241" i="14"/>
  <c r="AP241" i="14" s="1"/>
  <c r="AX240" i="14"/>
  <c r="AU240" i="14"/>
  <c r="AR240" i="14"/>
  <c r="AO240" i="14"/>
  <c r="AP240" i="14" s="1"/>
  <c r="AX239" i="14"/>
  <c r="AU239" i="14"/>
  <c r="AR239" i="14"/>
  <c r="AS239" i="14"/>
  <c r="AO239" i="14"/>
  <c r="AP239" i="14" s="1"/>
  <c r="AU238" i="14"/>
  <c r="AR238" i="14"/>
  <c r="AO238" i="14"/>
  <c r="AP238" i="14" s="1"/>
  <c r="AU237" i="14"/>
  <c r="AV237" i="14" s="1"/>
  <c r="AR237" i="14"/>
  <c r="AO237" i="14"/>
  <c r="AP237" i="14" s="1"/>
  <c r="AU236" i="14"/>
  <c r="AV236" i="14" s="1"/>
  <c r="AR236" i="14"/>
  <c r="AO236" i="14"/>
  <c r="AP236" i="14" s="1"/>
  <c r="AU235" i="14"/>
  <c r="AV235" i="14" s="1"/>
  <c r="AR235" i="14"/>
  <c r="AS235" i="14"/>
  <c r="AO235" i="14"/>
  <c r="AP235" i="14" s="1"/>
  <c r="AX234" i="14"/>
  <c r="AU234" i="14"/>
  <c r="AV234" i="14" s="1"/>
  <c r="AR234" i="14"/>
  <c r="AS234" i="14"/>
  <c r="AO234" i="14"/>
  <c r="AP234" i="14" s="1"/>
  <c r="AX233" i="14"/>
  <c r="AU233" i="14"/>
  <c r="AV233" i="14" s="1"/>
  <c r="AR233" i="14"/>
  <c r="AO233" i="14"/>
  <c r="AP233" i="14" s="1"/>
  <c r="AX232" i="14"/>
  <c r="AU232" i="14"/>
  <c r="AR232" i="14"/>
  <c r="AO232" i="14"/>
  <c r="AP232" i="14" s="1"/>
  <c r="AX231" i="14"/>
  <c r="AU231" i="14"/>
  <c r="AV231" i="14" s="1"/>
  <c r="AR231" i="14"/>
  <c r="AO231" i="14"/>
  <c r="AP231" i="14" s="1"/>
  <c r="AU230" i="14"/>
  <c r="AR230" i="14"/>
  <c r="AO230" i="14"/>
  <c r="AP230" i="14" s="1"/>
  <c r="AU229" i="14"/>
  <c r="AV229" i="14" s="1"/>
  <c r="AR229" i="14"/>
  <c r="AS229" i="14"/>
  <c r="AO229" i="14"/>
  <c r="AP229" i="14" s="1"/>
  <c r="AU228" i="14"/>
  <c r="AV228" i="14" s="1"/>
  <c r="AR228" i="14"/>
  <c r="AO228" i="14"/>
  <c r="AP228" i="14" s="1"/>
  <c r="AU227" i="14"/>
  <c r="AR227" i="14"/>
  <c r="AO227" i="14"/>
  <c r="AP227" i="14" s="1"/>
  <c r="AX226" i="14"/>
  <c r="AU226" i="14"/>
  <c r="AR226" i="14"/>
  <c r="AO226" i="14"/>
  <c r="AP226" i="14" s="1"/>
  <c r="AX225" i="14"/>
  <c r="AU225" i="14"/>
  <c r="AV225" i="14" s="1"/>
  <c r="AR225" i="14"/>
  <c r="AO225" i="14"/>
  <c r="AP225" i="14" s="1"/>
  <c r="AX224" i="14"/>
  <c r="AU224" i="14"/>
  <c r="AR224" i="14"/>
  <c r="AO224" i="14"/>
  <c r="AP224" i="14" s="1"/>
  <c r="AX223" i="14"/>
  <c r="AU223" i="14"/>
  <c r="AV223" i="14" s="1"/>
  <c r="AR223" i="14"/>
  <c r="AO223" i="14"/>
  <c r="AP223" i="14" s="1"/>
  <c r="AU222" i="14"/>
  <c r="AR222" i="14"/>
  <c r="AO222" i="14"/>
  <c r="AP222" i="14" s="1"/>
  <c r="AU221" i="14"/>
  <c r="AV221" i="14" s="1"/>
  <c r="AR221" i="14"/>
  <c r="AS221" i="14"/>
  <c r="AO221" i="14"/>
  <c r="AP221" i="14" s="1"/>
  <c r="AU220" i="14"/>
  <c r="AR220" i="14"/>
  <c r="AS220" i="14"/>
  <c r="AO220" i="14"/>
  <c r="AP220" i="14" s="1"/>
  <c r="AU219" i="14"/>
  <c r="AV219" i="14" s="1"/>
  <c r="AR219" i="14"/>
  <c r="AO219" i="14"/>
  <c r="AP219" i="14" s="1"/>
  <c r="AX218" i="14"/>
  <c r="AU218" i="14"/>
  <c r="AV218" i="14" s="1"/>
  <c r="AR218" i="14"/>
  <c r="AO218" i="14"/>
  <c r="AP218" i="14" s="1"/>
  <c r="AX217" i="14"/>
  <c r="AU217" i="14"/>
  <c r="AR217" i="14"/>
  <c r="AO217" i="14"/>
  <c r="AP217" i="14" s="1"/>
  <c r="AX216" i="14"/>
  <c r="AU216" i="14"/>
  <c r="AV216" i="14" s="1"/>
  <c r="AR216" i="14"/>
  <c r="AO216" i="14"/>
  <c r="AP216" i="14" s="1"/>
  <c r="AX215" i="14"/>
  <c r="AU215" i="14"/>
  <c r="AV215" i="14" s="1"/>
  <c r="AR215" i="14"/>
  <c r="AO215" i="14"/>
  <c r="AP215" i="14" s="1"/>
  <c r="AU214" i="14"/>
  <c r="AR214" i="14"/>
  <c r="AO214" i="14"/>
  <c r="AP214" i="14" s="1"/>
  <c r="AU213" i="14"/>
  <c r="AV213" i="14" s="1"/>
  <c r="AR213" i="14"/>
  <c r="AO213" i="14"/>
  <c r="AP213" i="14" s="1"/>
  <c r="AU212" i="14"/>
  <c r="AV212" i="14" s="1"/>
  <c r="AR212" i="14"/>
  <c r="AO212" i="14"/>
  <c r="AP212" i="14" s="1"/>
  <c r="AU211" i="14"/>
  <c r="AV211" i="14" s="1"/>
  <c r="AR211" i="14"/>
  <c r="AS211" i="14"/>
  <c r="AO211" i="14"/>
  <c r="AP211" i="14" s="1"/>
  <c r="AX210" i="14"/>
  <c r="AU210" i="14"/>
  <c r="AR210" i="14"/>
  <c r="AO210" i="14"/>
  <c r="AP210" i="14" s="1"/>
  <c r="AX209" i="14"/>
  <c r="AU209" i="14"/>
  <c r="AV209" i="14" s="1"/>
  <c r="AR209" i="14"/>
  <c r="AO209" i="14"/>
  <c r="AP209" i="14" s="1"/>
  <c r="AX208" i="14"/>
  <c r="AU208" i="14"/>
  <c r="AV208" i="14" s="1"/>
  <c r="AR208" i="14"/>
  <c r="AO208" i="14"/>
  <c r="AP208" i="14" s="1"/>
  <c r="AX207" i="14"/>
  <c r="AU207" i="14"/>
  <c r="AV207" i="14" s="1"/>
  <c r="AR207" i="14"/>
  <c r="AO207" i="14"/>
  <c r="AP207" i="14" s="1"/>
  <c r="AU206" i="14"/>
  <c r="AV206" i="14" s="1"/>
  <c r="AR206" i="14"/>
  <c r="AO206" i="14"/>
  <c r="AP206" i="14" s="1"/>
  <c r="AU205" i="14"/>
  <c r="AV205" i="14" s="1"/>
  <c r="AR205" i="14"/>
  <c r="AO205" i="14"/>
  <c r="AP205" i="14" s="1"/>
  <c r="AU204" i="14"/>
  <c r="AV204" i="14" s="1"/>
  <c r="AR204" i="14"/>
  <c r="AO204" i="14"/>
  <c r="AP204" i="14" s="1"/>
  <c r="AU203" i="14"/>
  <c r="AV203" i="14" s="1"/>
  <c r="AR203" i="14"/>
  <c r="AO203" i="14"/>
  <c r="AP203" i="14" s="1"/>
  <c r="AX202" i="14"/>
  <c r="AU202" i="14"/>
  <c r="AR202" i="14"/>
  <c r="AO202" i="14"/>
  <c r="AP202" i="14" s="1"/>
  <c r="AX201" i="14"/>
  <c r="AU201" i="14"/>
  <c r="AR201" i="14"/>
  <c r="AO201" i="14"/>
  <c r="AP201" i="14" s="1"/>
  <c r="AX200" i="14"/>
  <c r="AU200" i="14"/>
  <c r="AS200" i="14"/>
  <c r="AR200" i="14"/>
  <c r="AO200" i="14"/>
  <c r="AP200" i="14" s="1"/>
  <c r="AX199" i="14"/>
  <c r="AU199" i="14"/>
  <c r="AV199" i="14" s="1"/>
  <c r="AR199" i="14"/>
  <c r="AS199" i="14"/>
  <c r="AO199" i="14"/>
  <c r="AP199" i="14" s="1"/>
  <c r="AU198" i="14"/>
  <c r="AR198" i="14"/>
  <c r="AO198" i="14"/>
  <c r="AP198" i="14" s="1"/>
  <c r="AU197" i="14"/>
  <c r="AV197" i="14" s="1"/>
  <c r="AR197" i="14"/>
  <c r="AS197" i="14"/>
  <c r="AO197" i="14"/>
  <c r="AP197" i="14" s="1"/>
  <c r="AU196" i="14"/>
  <c r="AV196" i="14" s="1"/>
  <c r="AR196" i="14"/>
  <c r="AO196" i="14"/>
  <c r="AP196" i="14" s="1"/>
  <c r="AU195" i="14"/>
  <c r="AV195" i="14" s="1"/>
  <c r="AR195" i="14"/>
  <c r="AO195" i="14"/>
  <c r="AP195" i="14" s="1"/>
  <c r="AX194" i="14"/>
  <c r="AU194" i="14"/>
  <c r="AV194" i="14" s="1"/>
  <c r="AR194" i="14"/>
  <c r="AO194" i="14"/>
  <c r="AP194" i="14" s="1"/>
  <c r="AX193" i="14"/>
  <c r="AU193" i="14"/>
  <c r="AV193" i="14" s="1"/>
  <c r="AR193" i="14"/>
  <c r="AS193" i="14"/>
  <c r="AO193" i="14"/>
  <c r="AP193" i="14" s="1"/>
  <c r="AX192" i="14"/>
  <c r="AU192" i="14"/>
  <c r="AS192" i="14"/>
  <c r="AR192" i="14"/>
  <c r="AO192" i="14"/>
  <c r="AP192" i="14" s="1"/>
  <c r="AX191" i="14"/>
  <c r="AU191" i="14"/>
  <c r="AV191" i="14" s="1"/>
  <c r="AR191" i="14"/>
  <c r="AO191" i="14"/>
  <c r="AP191" i="14" s="1"/>
  <c r="AU190" i="14"/>
  <c r="AR190" i="14"/>
  <c r="AO190" i="14"/>
  <c r="AP190" i="14" s="1"/>
  <c r="AU189" i="14"/>
  <c r="AV189" i="14" s="1"/>
  <c r="AR189" i="14"/>
  <c r="AO189" i="14"/>
  <c r="AP189" i="14" s="1"/>
  <c r="AS189" i="14"/>
  <c r="AX188" i="14"/>
  <c r="AU188" i="14"/>
  <c r="AR188" i="14"/>
  <c r="AO188" i="14"/>
  <c r="AP188" i="14" s="1"/>
  <c r="AU187" i="14"/>
  <c r="AV187" i="14" s="1"/>
  <c r="AR187" i="14"/>
  <c r="AO187" i="14"/>
  <c r="AP187" i="14" s="1"/>
  <c r="AX186" i="14"/>
  <c r="AU186" i="14"/>
  <c r="AV186" i="14" s="1"/>
  <c r="AR186" i="14"/>
  <c r="AO186" i="14"/>
  <c r="AP186" i="14" s="1"/>
  <c r="AU185" i="14"/>
  <c r="AV185" i="14" s="1"/>
  <c r="AR185" i="14"/>
  <c r="AS185" i="14"/>
  <c r="AO185" i="14"/>
  <c r="AP185" i="14" s="1"/>
  <c r="AX184" i="14"/>
  <c r="AU184" i="14"/>
  <c r="AR184" i="14"/>
  <c r="AO184" i="14"/>
  <c r="AP184" i="14" s="1"/>
  <c r="AX183" i="14"/>
  <c r="AU183" i="14"/>
  <c r="AR183" i="14"/>
  <c r="AO183" i="14"/>
  <c r="AP183" i="14" s="1"/>
  <c r="AU182" i="14"/>
  <c r="AV182" i="14" s="1"/>
  <c r="AR182" i="14"/>
  <c r="AO182" i="14"/>
  <c r="AP182" i="14" s="1"/>
  <c r="AU181" i="14"/>
  <c r="AV181" i="14" s="1"/>
  <c r="AR181" i="14"/>
  <c r="AO181" i="14"/>
  <c r="AP181" i="14" s="1"/>
  <c r="AU180" i="14"/>
  <c r="AV180" i="14" s="1"/>
  <c r="AR180" i="14"/>
  <c r="AO180" i="14"/>
  <c r="AP180" i="14" s="1"/>
  <c r="AU179" i="14"/>
  <c r="AR179" i="14"/>
  <c r="AO179" i="14"/>
  <c r="AP179" i="14" s="1"/>
  <c r="AS179" i="14"/>
  <c r="AX178" i="14"/>
  <c r="AU178" i="14"/>
  <c r="AV178" i="14" s="1"/>
  <c r="AR178" i="14"/>
  <c r="AS178" i="14"/>
  <c r="AO178" i="14"/>
  <c r="AP178" i="14" s="1"/>
  <c r="AX177" i="14"/>
  <c r="AU177" i="14"/>
  <c r="AV177" i="14" s="1"/>
  <c r="AR177" i="14"/>
  <c r="AO177" i="14"/>
  <c r="AP177" i="14" s="1"/>
  <c r="AX176" i="14"/>
  <c r="AU176" i="14"/>
  <c r="AV176" i="14" s="1"/>
  <c r="AR176" i="14"/>
  <c r="AO176" i="14"/>
  <c r="AP176" i="14" s="1"/>
  <c r="AX175" i="14"/>
  <c r="AU175" i="14"/>
  <c r="AR175" i="14"/>
  <c r="AO175" i="14"/>
  <c r="AP175" i="14" s="1"/>
  <c r="AU174" i="14"/>
  <c r="AV174" i="14" s="1"/>
  <c r="AR174" i="14"/>
  <c r="AO174" i="14"/>
  <c r="AP174" i="14" s="1"/>
  <c r="AU173" i="14"/>
  <c r="AV173" i="14" s="1"/>
  <c r="AR173" i="14"/>
  <c r="AS173" i="14"/>
  <c r="AO173" i="14"/>
  <c r="AP173" i="14" s="1"/>
  <c r="AU172" i="14"/>
  <c r="AV172" i="14" s="1"/>
  <c r="AR172" i="14"/>
  <c r="AO172" i="14"/>
  <c r="AP172" i="14" s="1"/>
  <c r="AX171" i="14"/>
  <c r="AU171" i="14"/>
  <c r="AR171" i="14"/>
  <c r="AO171" i="14"/>
  <c r="AP171" i="14" s="1"/>
  <c r="AX170" i="14"/>
  <c r="AU170" i="14"/>
  <c r="AV170" i="14" s="1"/>
  <c r="AR170" i="14"/>
  <c r="AO170" i="14"/>
  <c r="AP170" i="14" s="1"/>
  <c r="AX169" i="14"/>
  <c r="AU169" i="14"/>
  <c r="AR169" i="14"/>
  <c r="AO169" i="14"/>
  <c r="AP169" i="14" s="1"/>
  <c r="AU168" i="14"/>
  <c r="AV168" i="14" s="1"/>
  <c r="AR168" i="14"/>
  <c r="AO168" i="14"/>
  <c r="AP168" i="14" s="1"/>
  <c r="AX167" i="14"/>
  <c r="AU167" i="14"/>
  <c r="AV167" i="14" s="1"/>
  <c r="AR167" i="14"/>
  <c r="AS167" i="14"/>
  <c r="AO167" i="14"/>
  <c r="AP167" i="14" s="1"/>
  <c r="AX166" i="14"/>
  <c r="AU166" i="14"/>
  <c r="AV166" i="14" s="1"/>
  <c r="AR166" i="14"/>
  <c r="AS166" i="14"/>
  <c r="AO166" i="14"/>
  <c r="AP166" i="14" s="1"/>
  <c r="AU165" i="14"/>
  <c r="AV165" i="14" s="1"/>
  <c r="AR165" i="14"/>
  <c r="AO165" i="14"/>
  <c r="AP165" i="14" s="1"/>
  <c r="AX164" i="14"/>
  <c r="AU164" i="14"/>
  <c r="AR164" i="14"/>
  <c r="AO164" i="14"/>
  <c r="AP164" i="14" s="1"/>
  <c r="AX163" i="14"/>
  <c r="AU163" i="14"/>
  <c r="AV163" i="14" s="1"/>
  <c r="AR163" i="14"/>
  <c r="AS163" i="14"/>
  <c r="AO163" i="14"/>
  <c r="AP163" i="14" s="1"/>
  <c r="AX162" i="14"/>
  <c r="AU162" i="14"/>
  <c r="AV162" i="14" s="1"/>
  <c r="AR162" i="14"/>
  <c r="AO162" i="14"/>
  <c r="AP162" i="14" s="1"/>
  <c r="AX161" i="14"/>
  <c r="AU161" i="14"/>
  <c r="AR161" i="14"/>
  <c r="AS161" i="14"/>
  <c r="AO161" i="14"/>
  <c r="AP161" i="14" s="1"/>
  <c r="AU160" i="14"/>
  <c r="AV160" i="14" s="1"/>
  <c r="AR160" i="14"/>
  <c r="AO160" i="14"/>
  <c r="AP160" i="14" s="1"/>
  <c r="AU159" i="14"/>
  <c r="AV159" i="14" s="1"/>
  <c r="AR159" i="14"/>
  <c r="AS159" i="14"/>
  <c r="AO159" i="14"/>
  <c r="AP159" i="14" s="1"/>
  <c r="AU158" i="14"/>
  <c r="AV158" i="14" s="1"/>
  <c r="AR158" i="14"/>
  <c r="AO158" i="14"/>
  <c r="AP158" i="14" s="1"/>
  <c r="AU157" i="14"/>
  <c r="AR157" i="14"/>
  <c r="AO157" i="14"/>
  <c r="AP157" i="14" s="1"/>
  <c r="AX156" i="14"/>
  <c r="AU156" i="14"/>
  <c r="AV156" i="14" s="1"/>
  <c r="AR156" i="14"/>
  <c r="AO156" i="14"/>
  <c r="AP156" i="14" s="1"/>
  <c r="AX155" i="14"/>
  <c r="AU155" i="14"/>
  <c r="AV155" i="14" s="1"/>
  <c r="AR155" i="14"/>
  <c r="AS155" i="14"/>
  <c r="AO155" i="14"/>
  <c r="AP155" i="14" s="1"/>
  <c r="AU154" i="14"/>
  <c r="AV154" i="14" s="1"/>
  <c r="AR154" i="14"/>
  <c r="AS154" i="14"/>
  <c r="AO154" i="14"/>
  <c r="AP154" i="14" s="1"/>
  <c r="AU153" i="14"/>
  <c r="AR153" i="14"/>
  <c r="AS153" i="14"/>
  <c r="AO153" i="14"/>
  <c r="AP153" i="14" s="1"/>
  <c r="AX152" i="14"/>
  <c r="AU152" i="14"/>
  <c r="AV152" i="14" s="1"/>
  <c r="AR152" i="14"/>
  <c r="AO152" i="14"/>
  <c r="AP152" i="14" s="1"/>
  <c r="AU151" i="14"/>
  <c r="AR151" i="14"/>
  <c r="AO151" i="14"/>
  <c r="AP151" i="14" s="1"/>
  <c r="AU150" i="14"/>
  <c r="AV150" i="14" s="1"/>
  <c r="AR150" i="14"/>
  <c r="AO150" i="14"/>
  <c r="AP150" i="14" s="1"/>
  <c r="AU149" i="14"/>
  <c r="AV149" i="14" s="1"/>
  <c r="AR149" i="14"/>
  <c r="AO149" i="14"/>
  <c r="AP149" i="14" s="1"/>
  <c r="AX148" i="14"/>
  <c r="AU148" i="14"/>
  <c r="AV148" i="14" s="1"/>
  <c r="AR148" i="14"/>
  <c r="AO148" i="14"/>
  <c r="AP148" i="14" s="1"/>
  <c r="AX147" i="14"/>
  <c r="AU147" i="14"/>
  <c r="AR147" i="14"/>
  <c r="AO147" i="14"/>
  <c r="AP147" i="14" s="1"/>
  <c r="AX146" i="14"/>
  <c r="AU146" i="14"/>
  <c r="AR146" i="14"/>
  <c r="AO146" i="14"/>
  <c r="AP146" i="14" s="1"/>
  <c r="AU145" i="14"/>
  <c r="AV145" i="14" s="1"/>
  <c r="AR145" i="14"/>
  <c r="AS145" i="14"/>
  <c r="AO145" i="14"/>
  <c r="AP145" i="14" s="1"/>
  <c r="AU144" i="14"/>
  <c r="AV144" i="14" s="1"/>
  <c r="AR144" i="14"/>
  <c r="AO144" i="14"/>
  <c r="AP144" i="14" s="1"/>
  <c r="AU143" i="14"/>
  <c r="AV143" i="14" s="1"/>
  <c r="AR143" i="14"/>
  <c r="AO143" i="14"/>
  <c r="AP143" i="14" s="1"/>
  <c r="AU142" i="14"/>
  <c r="AV142" i="14" s="1"/>
  <c r="AR142" i="14"/>
  <c r="AO142" i="14"/>
  <c r="AP142" i="14" s="1"/>
  <c r="AX141" i="14"/>
  <c r="AU141" i="14"/>
  <c r="AR141" i="14"/>
  <c r="AS141" i="14"/>
  <c r="AO141" i="14"/>
  <c r="AP141" i="14" s="1"/>
  <c r="AX140" i="14"/>
  <c r="AU140" i="14"/>
  <c r="AV140" i="14" s="1"/>
  <c r="AR140" i="14"/>
  <c r="AS140" i="14"/>
  <c r="AO140" i="14"/>
  <c r="AP140" i="14" s="1"/>
  <c r="AX139" i="14"/>
  <c r="AU139" i="14"/>
  <c r="AR139" i="14"/>
  <c r="AS139" i="14"/>
  <c r="AO139" i="14"/>
  <c r="AP139" i="14" s="1"/>
  <c r="AX138" i="14"/>
  <c r="AU138" i="14"/>
  <c r="AR138" i="14"/>
  <c r="AS138" i="14"/>
  <c r="AO138" i="14"/>
  <c r="AP138" i="14" s="1"/>
  <c r="AU137" i="14"/>
  <c r="AV137" i="14" s="1"/>
  <c r="AR137" i="14"/>
  <c r="AS137" i="14"/>
  <c r="AO137" i="14"/>
  <c r="AP137" i="14" s="1"/>
  <c r="AX136" i="14"/>
  <c r="AU136" i="14"/>
  <c r="AV136" i="14" s="1"/>
  <c r="AR136" i="14"/>
  <c r="AO136" i="14"/>
  <c r="AP136" i="14" s="1"/>
  <c r="AU135" i="14"/>
  <c r="AR135" i="14"/>
  <c r="AS135" i="14"/>
  <c r="AO135" i="14"/>
  <c r="AP135" i="14" s="1"/>
  <c r="AX134" i="14"/>
  <c r="AU134" i="14"/>
  <c r="AV134" i="14" s="1"/>
  <c r="AR134" i="14"/>
  <c r="AO134" i="14"/>
  <c r="AP134" i="14" s="1"/>
  <c r="AU133" i="14"/>
  <c r="AV133" i="14" s="1"/>
  <c r="AR133" i="14"/>
  <c r="AO133" i="14"/>
  <c r="AP133" i="14" s="1"/>
  <c r="AX132" i="14"/>
  <c r="AU132" i="14"/>
  <c r="AV132" i="14" s="1"/>
  <c r="AR132" i="14"/>
  <c r="AO132" i="14"/>
  <c r="AP132" i="14" s="1"/>
  <c r="AX131" i="14"/>
  <c r="AU131" i="14"/>
  <c r="AR131" i="14"/>
  <c r="AO131" i="14"/>
  <c r="AP131" i="14" s="1"/>
  <c r="AX130" i="14"/>
  <c r="AU130" i="14"/>
  <c r="AV130" i="14" s="1"/>
  <c r="AR130" i="14"/>
  <c r="AO130" i="14"/>
  <c r="AP130" i="14" s="1"/>
  <c r="AU129" i="14"/>
  <c r="AV129" i="14" s="1"/>
  <c r="AR129" i="14"/>
  <c r="AO129" i="14"/>
  <c r="AP129" i="14" s="1"/>
  <c r="AX128" i="14"/>
  <c r="AU128" i="14"/>
  <c r="AV128" i="14" s="1"/>
  <c r="AR128" i="14"/>
  <c r="AO128" i="14"/>
  <c r="AP128" i="14" s="1"/>
  <c r="AU127" i="14"/>
  <c r="AV127" i="14" s="1"/>
  <c r="AR127" i="14"/>
  <c r="AO127" i="14"/>
  <c r="AP127" i="14" s="1"/>
  <c r="AX126" i="14"/>
  <c r="AU126" i="14"/>
  <c r="AV126" i="14" s="1"/>
  <c r="AR126" i="14"/>
  <c r="AO126" i="14"/>
  <c r="AP126" i="14" s="1"/>
  <c r="AS126" i="14"/>
  <c r="AU125" i="14"/>
  <c r="AV125" i="14" s="1"/>
  <c r="AR125" i="14"/>
  <c r="AO125" i="14"/>
  <c r="AP125" i="14" s="1"/>
  <c r="AX124" i="14"/>
  <c r="AU124" i="14"/>
  <c r="AV124" i="14" s="1"/>
  <c r="AR124" i="14"/>
  <c r="AO124" i="14"/>
  <c r="AP124" i="14" s="1"/>
  <c r="AU123" i="14"/>
  <c r="AV123" i="14" s="1"/>
  <c r="AR123" i="14"/>
  <c r="AO123" i="14"/>
  <c r="AP123" i="14" s="1"/>
  <c r="AX122" i="14"/>
  <c r="AU122" i="14"/>
  <c r="AR122" i="14"/>
  <c r="AO122" i="14"/>
  <c r="AP122" i="14" s="1"/>
  <c r="AX121" i="14"/>
  <c r="AU121" i="14"/>
  <c r="AV121" i="14" s="1"/>
  <c r="AR121" i="14"/>
  <c r="AS121" i="14"/>
  <c r="AO121" i="14"/>
  <c r="AP121" i="14" s="1"/>
  <c r="AX120" i="14"/>
  <c r="AU120" i="14"/>
  <c r="AV120" i="14" s="1"/>
  <c r="AR120" i="14"/>
  <c r="AO120" i="14"/>
  <c r="AP120" i="14" s="1"/>
  <c r="AU119" i="14"/>
  <c r="AV119" i="14" s="1"/>
  <c r="AR119" i="14"/>
  <c r="AO119" i="14"/>
  <c r="AP119" i="14" s="1"/>
  <c r="AU118" i="14"/>
  <c r="AV118" i="14" s="1"/>
  <c r="AR118" i="14"/>
  <c r="AO118" i="14"/>
  <c r="AP118" i="14" s="1"/>
  <c r="AS118" i="14"/>
  <c r="AU117" i="14"/>
  <c r="AV117" i="14" s="1"/>
  <c r="AR117" i="14"/>
  <c r="AO117" i="14"/>
  <c r="AP117" i="14" s="1"/>
  <c r="AX116" i="14"/>
  <c r="AU116" i="14"/>
  <c r="AV116" i="14" s="1"/>
  <c r="AR116" i="14"/>
  <c r="AO116" i="14"/>
  <c r="AP116" i="14" s="1"/>
  <c r="AX115" i="14"/>
  <c r="AU115" i="14"/>
  <c r="AV115" i="14" s="1"/>
  <c r="AR115" i="14"/>
  <c r="AO115" i="14"/>
  <c r="AP115" i="14" s="1"/>
  <c r="AU114" i="14"/>
  <c r="AR114" i="14"/>
  <c r="AS114" i="14"/>
  <c r="AO114" i="14"/>
  <c r="AP114" i="14" s="1"/>
  <c r="AX113" i="14"/>
  <c r="AU113" i="14"/>
  <c r="AV113" i="14" s="1"/>
  <c r="AR113" i="14"/>
  <c r="AO113" i="14"/>
  <c r="AP113" i="14" s="1"/>
  <c r="AX112" i="14"/>
  <c r="AU112" i="14"/>
  <c r="AR112" i="14"/>
  <c r="AS112" i="14"/>
  <c r="AO112" i="14"/>
  <c r="AP112" i="14" s="1"/>
  <c r="AU111" i="14"/>
  <c r="AV111" i="14" s="1"/>
  <c r="AR111" i="14"/>
  <c r="AO111" i="14"/>
  <c r="AP111" i="14" s="1"/>
  <c r="AX110" i="14"/>
  <c r="AU110" i="14"/>
  <c r="AV110" i="14" s="1"/>
  <c r="AR110" i="14"/>
  <c r="AO110" i="14"/>
  <c r="AP110" i="14" s="1"/>
  <c r="AU109" i="14"/>
  <c r="AV109" i="14" s="1"/>
  <c r="AR109" i="14"/>
  <c r="AO109" i="14"/>
  <c r="AP109" i="14" s="1"/>
  <c r="AX108" i="14"/>
  <c r="AU108" i="14"/>
  <c r="AR108" i="14"/>
  <c r="AS108" i="14"/>
  <c r="AO108" i="14"/>
  <c r="AP108" i="14" s="1"/>
  <c r="AU107" i="14"/>
  <c r="AV107" i="14" s="1"/>
  <c r="AR107" i="14"/>
  <c r="AO107" i="14"/>
  <c r="AP107" i="14" s="1"/>
  <c r="AU106" i="14"/>
  <c r="AR106" i="14"/>
  <c r="AO106" i="14"/>
  <c r="AP106" i="14" s="1"/>
  <c r="AU105" i="14"/>
  <c r="AV105" i="14" s="1"/>
  <c r="AR105" i="14"/>
  <c r="AO105" i="14"/>
  <c r="AP105" i="14" s="1"/>
  <c r="AX104" i="14"/>
  <c r="AU104" i="14"/>
  <c r="AV104" i="14" s="1"/>
  <c r="AR104" i="14"/>
  <c r="AS104" i="14"/>
  <c r="AO104" i="14"/>
  <c r="AP104" i="14" s="1"/>
  <c r="AX103" i="14"/>
  <c r="AU103" i="14"/>
  <c r="AV103" i="14" s="1"/>
  <c r="AR103" i="14"/>
  <c r="AS103" i="14"/>
  <c r="AO103" i="14"/>
  <c r="AP103" i="14" s="1"/>
  <c r="AX102" i="14"/>
  <c r="AU102" i="14"/>
  <c r="AV102" i="14" s="1"/>
  <c r="AR102" i="14"/>
  <c r="AO102" i="14"/>
  <c r="AP102" i="14" s="1"/>
  <c r="AU101" i="14"/>
  <c r="AR101" i="14"/>
  <c r="AO101" i="14"/>
  <c r="AP101" i="14" s="1"/>
  <c r="AX100" i="14"/>
  <c r="AU100" i="14"/>
  <c r="AV100" i="14" s="1"/>
  <c r="AR100" i="14"/>
  <c r="AO100" i="14"/>
  <c r="AP100" i="14" s="1"/>
  <c r="AX99" i="14"/>
  <c r="AU99" i="14"/>
  <c r="AV99" i="14" s="1"/>
  <c r="AR99" i="14"/>
  <c r="AO99" i="14"/>
  <c r="AP99" i="14" s="1"/>
  <c r="AX98" i="14"/>
  <c r="AU98" i="14"/>
  <c r="AR98" i="14"/>
  <c r="AO98" i="14"/>
  <c r="AP98" i="14" s="1"/>
  <c r="AX97" i="14"/>
  <c r="AU97" i="14"/>
  <c r="AV97" i="14" s="1"/>
  <c r="AR97" i="14"/>
  <c r="AO97" i="14"/>
  <c r="AP97" i="14" s="1"/>
  <c r="AS97" i="14"/>
  <c r="AU96" i="14"/>
  <c r="AV96" i="14" s="1"/>
  <c r="AR96" i="14"/>
  <c r="AO96" i="14"/>
  <c r="AP96" i="14" s="1"/>
  <c r="AX95" i="14"/>
  <c r="AU95" i="14"/>
  <c r="AV95" i="14" s="1"/>
  <c r="AR95" i="14"/>
  <c r="AO95" i="14"/>
  <c r="AP95" i="14" s="1"/>
  <c r="AU94" i="14"/>
  <c r="AV94" i="14" s="1"/>
  <c r="AR94" i="14"/>
  <c r="AS94" i="14"/>
  <c r="AO94" i="14"/>
  <c r="AP94" i="14" s="1"/>
  <c r="AU93" i="14"/>
  <c r="AV93" i="14" s="1"/>
  <c r="AR93" i="14"/>
  <c r="AO93" i="14"/>
  <c r="AP93" i="14" s="1"/>
  <c r="AX92" i="14"/>
  <c r="AU92" i="14"/>
  <c r="AV92" i="14" s="1"/>
  <c r="AR92" i="14"/>
  <c r="AS92" i="14"/>
  <c r="AO92" i="14"/>
  <c r="AP92" i="14" s="1"/>
  <c r="AU91" i="14"/>
  <c r="AV91" i="14" s="1"/>
  <c r="AR91" i="14"/>
  <c r="AO91" i="14"/>
  <c r="AP91" i="14" s="1"/>
  <c r="AU90" i="14"/>
  <c r="AR90" i="14"/>
  <c r="AO90" i="14"/>
  <c r="AP90" i="14" s="1"/>
  <c r="AU89" i="14"/>
  <c r="AR89" i="14"/>
  <c r="AO89" i="14"/>
  <c r="AP89" i="14" s="1"/>
  <c r="AU88" i="14"/>
  <c r="AR88" i="14"/>
  <c r="AO88" i="14"/>
  <c r="AP88" i="14" s="1"/>
  <c r="AX87" i="14"/>
  <c r="AU87" i="14"/>
  <c r="AV87" i="14" s="1"/>
  <c r="AR87" i="14"/>
  <c r="AO87" i="14"/>
  <c r="AP87" i="14" s="1"/>
  <c r="AX86" i="14"/>
  <c r="AU86" i="14"/>
  <c r="AV86" i="14" s="1"/>
  <c r="AR86" i="14"/>
  <c r="AO86" i="14"/>
  <c r="AP86" i="14" s="1"/>
  <c r="AU85" i="14"/>
  <c r="AV85" i="14" s="1"/>
  <c r="AR85" i="14"/>
  <c r="AO85" i="14"/>
  <c r="AP85" i="14" s="1"/>
  <c r="AX84" i="14"/>
  <c r="AU84" i="14"/>
  <c r="AV84" i="14" s="1"/>
  <c r="AR84" i="14"/>
  <c r="AS84" i="14"/>
  <c r="AO84" i="14"/>
  <c r="AP84" i="14" s="1"/>
  <c r="AU83" i="14"/>
  <c r="AV83" i="14" s="1"/>
  <c r="AR83" i="14"/>
  <c r="AO83" i="14"/>
  <c r="AP83" i="14" s="1"/>
  <c r="AU82" i="14"/>
  <c r="AV82" i="14" s="1"/>
  <c r="AR82" i="14"/>
  <c r="AO82" i="14"/>
  <c r="AP82" i="14" s="1"/>
  <c r="AU81" i="14"/>
  <c r="AR81" i="14"/>
  <c r="AO81" i="14"/>
  <c r="AP81" i="14" s="1"/>
  <c r="AU80" i="14"/>
  <c r="AV80" i="14" s="1"/>
  <c r="AR80" i="14"/>
  <c r="AO80" i="14"/>
  <c r="AP80" i="14" s="1"/>
  <c r="AX79" i="14"/>
  <c r="AU79" i="14"/>
  <c r="AV79" i="14" s="1"/>
  <c r="AR79" i="14"/>
  <c r="AO79" i="14"/>
  <c r="AP79" i="14" s="1"/>
  <c r="AX78" i="14"/>
  <c r="AU78" i="14"/>
  <c r="AR78" i="14"/>
  <c r="AO78" i="14"/>
  <c r="AP78" i="14" s="1"/>
  <c r="AU77" i="14"/>
  <c r="AV77" i="14" s="1"/>
  <c r="AR77" i="14"/>
  <c r="AO77" i="14"/>
  <c r="AP77" i="14" s="1"/>
  <c r="AX76" i="14"/>
  <c r="AU76" i="14"/>
  <c r="AR76" i="14"/>
  <c r="AO76" i="14"/>
  <c r="AP76" i="14" s="1"/>
  <c r="AU75" i="14"/>
  <c r="AR75" i="14"/>
  <c r="AO75" i="14"/>
  <c r="AP75" i="14" s="1"/>
  <c r="AU74" i="14"/>
  <c r="AV74" i="14" s="1"/>
  <c r="AR74" i="14"/>
  <c r="AO74" i="14"/>
  <c r="AP74" i="14" s="1"/>
  <c r="AU73" i="14"/>
  <c r="AV73" i="14" s="1"/>
  <c r="AR73" i="14"/>
  <c r="AO73" i="14"/>
  <c r="AP73" i="14" s="1"/>
  <c r="AU72" i="14"/>
  <c r="AV72" i="14" s="1"/>
  <c r="AR72" i="14"/>
  <c r="AO72" i="14"/>
  <c r="AP72" i="14" s="1"/>
  <c r="AX71" i="14"/>
  <c r="AU71" i="14"/>
  <c r="AR71" i="14"/>
  <c r="AS71" i="14"/>
  <c r="AO71" i="14"/>
  <c r="AP71" i="14" s="1"/>
  <c r="AU70" i="14"/>
  <c r="AR70" i="14"/>
  <c r="AO70" i="14"/>
  <c r="AP70" i="14" s="1"/>
  <c r="AU69" i="14"/>
  <c r="AV69" i="14" s="1"/>
  <c r="AR69" i="14"/>
  <c r="AO69" i="14"/>
  <c r="AP69" i="14" s="1"/>
  <c r="AX68" i="14"/>
  <c r="AU68" i="14"/>
  <c r="AV68" i="14" s="1"/>
  <c r="AR68" i="14"/>
  <c r="AS68" i="14"/>
  <c r="AO68" i="14"/>
  <c r="AP68" i="14" s="1"/>
  <c r="AU67" i="14"/>
  <c r="AR67" i="14"/>
  <c r="AO67" i="14"/>
  <c r="AP67" i="14" s="1"/>
  <c r="AU66" i="14"/>
  <c r="AR66" i="14"/>
  <c r="AO66" i="14"/>
  <c r="AP66" i="14" s="1"/>
  <c r="AU65" i="14"/>
  <c r="AR65" i="14"/>
  <c r="AS65" i="14"/>
  <c r="AO65" i="14"/>
  <c r="AP65" i="14" s="1"/>
  <c r="AU64" i="14"/>
  <c r="AR64" i="14"/>
  <c r="AO64" i="14"/>
  <c r="AP64" i="14" s="1"/>
  <c r="AX63" i="14"/>
  <c r="AU63" i="14"/>
  <c r="AV63" i="14" s="1"/>
  <c r="AR63" i="14"/>
  <c r="AO63" i="14"/>
  <c r="AP63" i="14" s="1"/>
  <c r="AU62" i="14"/>
  <c r="AR62" i="14"/>
  <c r="AS62" i="14"/>
  <c r="AO62" i="14"/>
  <c r="AP62" i="14" s="1"/>
  <c r="AU61" i="14"/>
  <c r="AR61" i="14"/>
  <c r="AO61" i="14"/>
  <c r="AP61" i="14" s="1"/>
  <c r="AU60" i="14"/>
  <c r="AR60" i="14"/>
  <c r="AO60" i="14"/>
  <c r="AP60" i="14" s="1"/>
  <c r="AU59" i="14"/>
  <c r="AV59" i="14" s="1"/>
  <c r="AR59" i="14"/>
  <c r="AO59" i="14"/>
  <c r="AP59" i="14" s="1"/>
  <c r="AU58" i="14"/>
  <c r="AV58" i="14" s="1"/>
  <c r="AR58" i="14"/>
  <c r="AO58" i="14"/>
  <c r="AP58" i="14" s="1"/>
  <c r="AU57" i="14"/>
  <c r="AV57" i="14" s="1"/>
  <c r="AR57" i="14"/>
  <c r="AO57" i="14"/>
  <c r="AP57" i="14" s="1"/>
  <c r="AU56" i="14"/>
  <c r="AV56" i="14" s="1"/>
  <c r="AR56" i="14"/>
  <c r="AO56" i="14"/>
  <c r="AP56" i="14" s="1"/>
  <c r="AX55" i="14"/>
  <c r="AU55" i="14"/>
  <c r="AR55" i="14"/>
  <c r="AO55" i="14"/>
  <c r="AP55" i="14" s="1"/>
  <c r="AS55" i="14"/>
  <c r="AU54" i="14"/>
  <c r="AR54" i="14"/>
  <c r="AO54" i="14"/>
  <c r="AP54" i="14" s="1"/>
  <c r="AU53" i="14"/>
  <c r="AV53" i="14" s="1"/>
  <c r="AR53" i="14"/>
  <c r="AO53" i="14"/>
  <c r="AP53" i="14" s="1"/>
  <c r="AX52" i="14"/>
  <c r="AU52" i="14"/>
  <c r="AV52" i="14" s="1"/>
  <c r="AR52" i="14"/>
  <c r="AS52" i="14"/>
  <c r="AO52" i="14"/>
  <c r="AP52" i="14" s="1"/>
  <c r="AU51" i="14"/>
  <c r="AV51" i="14" s="1"/>
  <c r="AR51" i="14"/>
  <c r="AS51" i="14"/>
  <c r="AO51" i="14"/>
  <c r="AP51" i="14" s="1"/>
  <c r="AU50" i="14"/>
  <c r="AV50" i="14" s="1"/>
  <c r="AR50" i="14"/>
  <c r="AO50" i="14"/>
  <c r="AP50" i="14" s="1"/>
  <c r="AU49" i="14"/>
  <c r="AR49" i="14"/>
  <c r="AO49" i="14"/>
  <c r="AP49" i="14" s="1"/>
  <c r="AS49" i="14"/>
  <c r="AU48" i="14"/>
  <c r="AV48" i="14" s="1"/>
  <c r="AR48" i="14"/>
  <c r="AO48" i="14"/>
  <c r="AP48" i="14" s="1"/>
  <c r="AU47" i="14"/>
  <c r="AV47" i="14" s="1"/>
  <c r="AR47" i="14"/>
  <c r="AO47" i="14"/>
  <c r="AP47" i="14" s="1"/>
  <c r="AU46" i="14"/>
  <c r="AV46" i="14" s="1"/>
  <c r="AR46" i="14"/>
  <c r="AO46" i="14"/>
  <c r="AP46" i="14" s="1"/>
  <c r="AU45" i="14"/>
  <c r="AV45" i="14" s="1"/>
  <c r="AR45" i="14"/>
  <c r="AO45" i="14"/>
  <c r="AP45" i="14" s="1"/>
  <c r="AX44" i="14"/>
  <c r="AU44" i="14"/>
  <c r="AR44" i="14"/>
  <c r="AO44" i="14"/>
  <c r="AP44" i="14" s="1"/>
  <c r="AX43" i="14"/>
  <c r="AU43" i="14"/>
  <c r="AV43" i="14" s="1"/>
  <c r="AR43" i="14"/>
  <c r="AO43" i="14"/>
  <c r="AP43" i="14" s="1"/>
  <c r="AU42" i="14"/>
  <c r="AR42" i="14"/>
  <c r="AS42" i="14"/>
  <c r="AO42" i="14"/>
  <c r="AP42" i="14" s="1"/>
  <c r="AU41" i="14"/>
  <c r="AV41" i="14" s="1"/>
  <c r="AR41" i="14"/>
  <c r="AO41" i="14"/>
  <c r="AP41" i="14" s="1"/>
  <c r="AU40" i="14"/>
  <c r="AV40" i="14" s="1"/>
  <c r="AR40" i="14"/>
  <c r="AO40" i="14"/>
  <c r="AP40" i="14" s="1"/>
  <c r="AX39" i="14"/>
  <c r="AU39" i="14"/>
  <c r="AV39" i="14" s="1"/>
  <c r="AR39" i="14"/>
  <c r="AO39" i="14"/>
  <c r="AP39" i="14" s="1"/>
  <c r="AU38" i="14"/>
  <c r="AV38" i="14" s="1"/>
  <c r="AR38" i="14"/>
  <c r="AO38" i="14"/>
  <c r="AP38" i="14" s="1"/>
  <c r="AU37" i="14"/>
  <c r="AV37" i="14" s="1"/>
  <c r="AR37" i="14"/>
  <c r="AO37" i="14"/>
  <c r="AP37" i="14" s="1"/>
  <c r="AX36" i="14"/>
  <c r="AU36" i="14"/>
  <c r="AR36" i="14"/>
  <c r="AS36" i="14"/>
  <c r="AO36" i="14"/>
  <c r="AP36" i="14" s="1"/>
  <c r="AX35" i="14"/>
  <c r="AU35" i="14"/>
  <c r="AV35" i="14" s="1"/>
  <c r="AR35" i="14"/>
  <c r="AS35" i="14"/>
  <c r="AO35" i="14"/>
  <c r="AP35" i="14" s="1"/>
  <c r="AU34" i="14"/>
  <c r="AV34" i="14" s="1"/>
  <c r="AR34" i="14"/>
  <c r="AO34" i="14"/>
  <c r="AP34" i="14" s="1"/>
  <c r="AU33" i="14"/>
  <c r="AV33" i="14" s="1"/>
  <c r="AR33" i="14"/>
  <c r="AO33" i="14"/>
  <c r="AP33" i="14" s="1"/>
  <c r="AU32" i="14"/>
  <c r="AV32" i="14" s="1"/>
  <c r="AR32" i="14"/>
  <c r="AO32" i="14"/>
  <c r="AP32" i="14" s="1"/>
  <c r="AU31" i="14"/>
  <c r="AV31" i="14" s="1"/>
  <c r="AR31" i="14"/>
  <c r="AO31" i="14"/>
  <c r="AP31" i="14" s="1"/>
  <c r="AU30" i="14"/>
  <c r="AR30" i="14"/>
  <c r="AO30" i="14"/>
  <c r="AP30" i="14" s="1"/>
  <c r="AU29" i="14"/>
  <c r="AV29" i="14" s="1"/>
  <c r="AR29" i="14"/>
  <c r="AO29" i="14"/>
  <c r="AP29" i="14" s="1"/>
  <c r="AX28" i="14"/>
  <c r="AU28" i="14"/>
  <c r="AR28" i="14"/>
  <c r="AS28" i="14"/>
  <c r="AO28" i="14"/>
  <c r="AP28" i="14" s="1"/>
  <c r="AX27" i="14"/>
  <c r="AU27" i="14"/>
  <c r="AV27" i="14" s="1"/>
  <c r="AR27" i="14"/>
  <c r="AS27" i="14"/>
  <c r="AO27" i="14"/>
  <c r="AP27" i="14" s="1"/>
  <c r="AU26" i="14"/>
  <c r="AV26" i="14" s="1"/>
  <c r="AR26" i="14"/>
  <c r="AO26" i="14"/>
  <c r="AP26" i="14" s="1"/>
  <c r="AU25" i="14"/>
  <c r="AV25" i="14" s="1"/>
  <c r="AR25" i="14"/>
  <c r="AO25" i="14"/>
  <c r="AP25" i="14" s="1"/>
  <c r="AU24" i="14"/>
  <c r="AV24" i="14" s="1"/>
  <c r="AR24" i="14"/>
  <c r="AO24" i="14"/>
  <c r="AP24" i="14" s="1"/>
  <c r="AU23" i="14"/>
  <c r="AV23" i="14" s="1"/>
  <c r="AR23" i="14"/>
  <c r="AN23" i="14"/>
  <c r="AS23" i="14"/>
  <c r="AO23" i="14"/>
  <c r="AP23" i="14" s="1"/>
  <c r="AY22" i="14"/>
  <c r="AO22" i="14"/>
  <c r="Y23" i="14"/>
  <c r="Y22" i="14"/>
  <c r="AO17" i="14"/>
  <c r="F1" i="14"/>
  <c r="BC294" i="14" l="1"/>
  <c r="AC294" i="14" s="1"/>
  <c r="BD294" i="14"/>
  <c r="AD294" i="14" s="1"/>
  <c r="BA294" i="14"/>
  <c r="BC581" i="14"/>
  <c r="AC581" i="14" s="1"/>
  <c r="BD581" i="14"/>
  <c r="AD581" i="14" s="1"/>
  <c r="BA581" i="14"/>
  <c r="BC936" i="14"/>
  <c r="AC936" i="14" s="1"/>
  <c r="BD936" i="14"/>
  <c r="AD936" i="14" s="1"/>
  <c r="BA936" i="14"/>
  <c r="BC702" i="14"/>
  <c r="AC702" i="14" s="1"/>
  <c r="BD702" i="14"/>
  <c r="AD702" i="14" s="1"/>
  <c r="BA702" i="14"/>
  <c r="BC653" i="14"/>
  <c r="AC653" i="14" s="1"/>
  <c r="BD653" i="14"/>
  <c r="AD653" i="14" s="1"/>
  <c r="BA653" i="14"/>
  <c r="BC831" i="14"/>
  <c r="AC831" i="14" s="1"/>
  <c r="BD831" i="14"/>
  <c r="AD831" i="14" s="1"/>
  <c r="BA831" i="14"/>
  <c r="BC901" i="14"/>
  <c r="AC901" i="14" s="1"/>
  <c r="BD901" i="14"/>
  <c r="AD901" i="14" s="1"/>
  <c r="BA901" i="14"/>
  <c r="BC356" i="14"/>
  <c r="AC356" i="14" s="1"/>
  <c r="BD356" i="14"/>
  <c r="AD356" i="14" s="1"/>
  <c r="BA356" i="14"/>
  <c r="BC613" i="14"/>
  <c r="AC613" i="14" s="1"/>
  <c r="BD613" i="14"/>
  <c r="AD613" i="14" s="1"/>
  <c r="BA613" i="14"/>
  <c r="BC559" i="14"/>
  <c r="AC559" i="14" s="1"/>
  <c r="BD559" i="14"/>
  <c r="AD559" i="14" s="1"/>
  <c r="BA559" i="14"/>
  <c r="BC1019" i="14"/>
  <c r="AC1019" i="14" s="1"/>
  <c r="BD1019" i="14"/>
  <c r="AD1019" i="14" s="1"/>
  <c r="BA1019" i="14"/>
  <c r="BC424" i="14"/>
  <c r="AC424" i="14" s="1"/>
  <c r="BD424" i="14"/>
  <c r="AD424" i="14" s="1"/>
  <c r="BA424" i="14"/>
  <c r="BC912" i="14"/>
  <c r="AC912" i="14" s="1"/>
  <c r="BD912" i="14"/>
  <c r="AD912" i="14" s="1"/>
  <c r="BA912" i="14"/>
  <c r="BC378" i="14"/>
  <c r="AC378" i="14" s="1"/>
  <c r="BD378" i="14"/>
  <c r="AD378" i="14" s="1"/>
  <c r="BA378" i="14"/>
  <c r="BC863" i="14"/>
  <c r="AC863" i="14" s="1"/>
  <c r="BD863" i="14"/>
  <c r="AD863" i="14" s="1"/>
  <c r="BA863" i="14"/>
  <c r="BC475" i="14"/>
  <c r="AC475" i="14" s="1"/>
  <c r="BD475" i="14"/>
  <c r="AD475" i="14" s="1"/>
  <c r="BA475" i="14"/>
  <c r="BC407" i="14"/>
  <c r="AC407" i="14" s="1"/>
  <c r="BD407" i="14"/>
  <c r="AD407" i="14" s="1"/>
  <c r="BA407" i="14"/>
  <c r="BC342" i="14"/>
  <c r="AC342" i="14" s="1"/>
  <c r="BD342" i="14"/>
  <c r="AD342" i="14" s="1"/>
  <c r="BA342" i="14"/>
  <c r="BC414" i="14"/>
  <c r="AC414" i="14" s="1"/>
  <c r="BD414" i="14"/>
  <c r="AD414" i="14" s="1"/>
  <c r="BA414" i="14"/>
  <c r="BC443" i="14"/>
  <c r="AC443" i="14" s="1"/>
  <c r="BD443" i="14"/>
  <c r="AD443" i="14" s="1"/>
  <c r="BA443" i="14"/>
  <c r="BC462" i="14"/>
  <c r="AC462" i="14" s="1"/>
  <c r="BD462" i="14"/>
  <c r="AD462" i="14" s="1"/>
  <c r="BA462" i="14"/>
  <c r="BC466" i="14"/>
  <c r="AC466" i="14" s="1"/>
  <c r="BD466" i="14"/>
  <c r="AD466" i="14" s="1"/>
  <c r="BA466" i="14"/>
  <c r="BC540" i="14"/>
  <c r="AC540" i="14" s="1"/>
  <c r="BD540" i="14"/>
  <c r="AD540" i="14" s="1"/>
  <c r="BA540" i="14"/>
  <c r="BC520" i="14"/>
  <c r="AC520" i="14" s="1"/>
  <c r="BD520" i="14"/>
  <c r="AD520" i="14" s="1"/>
  <c r="BA520" i="14"/>
  <c r="BC497" i="14"/>
  <c r="AC497" i="14" s="1"/>
  <c r="BD497" i="14"/>
  <c r="AD497" i="14" s="1"/>
  <c r="BA497" i="14"/>
  <c r="BC548" i="14"/>
  <c r="AC548" i="14" s="1"/>
  <c r="BD548" i="14"/>
  <c r="AD548" i="14" s="1"/>
  <c r="BA548" i="14"/>
  <c r="BC665" i="14"/>
  <c r="AC665" i="14" s="1"/>
  <c r="BD665" i="14"/>
  <c r="AD665" i="14" s="1"/>
  <c r="BA665" i="14"/>
  <c r="BC736" i="14"/>
  <c r="AC736" i="14" s="1"/>
  <c r="BD736" i="14"/>
  <c r="AD736" i="14" s="1"/>
  <c r="BA736" i="14"/>
  <c r="BC608" i="14"/>
  <c r="AC608" i="14" s="1"/>
  <c r="BD608" i="14"/>
  <c r="AD608" i="14" s="1"/>
  <c r="BA608" i="14"/>
  <c r="BC738" i="14"/>
  <c r="AC738" i="14" s="1"/>
  <c r="BD738" i="14"/>
  <c r="AD738" i="14" s="1"/>
  <c r="BA738" i="14"/>
  <c r="BC781" i="14"/>
  <c r="AC781" i="14" s="1"/>
  <c r="BD781" i="14"/>
  <c r="AD781" i="14" s="1"/>
  <c r="BA781" i="14"/>
  <c r="BC746" i="14"/>
  <c r="AC746" i="14" s="1"/>
  <c r="BD746" i="14"/>
  <c r="AD746" i="14" s="1"/>
  <c r="BA746" i="14"/>
  <c r="BC773" i="14"/>
  <c r="AC773" i="14" s="1"/>
  <c r="BD773" i="14"/>
  <c r="AD773" i="14" s="1"/>
  <c r="BA773" i="14"/>
  <c r="BC300" i="14"/>
  <c r="AC300" i="14" s="1"/>
  <c r="BD300" i="14"/>
  <c r="AD300" i="14" s="1"/>
  <c r="BA300" i="14"/>
  <c r="BC343" i="14"/>
  <c r="AC343" i="14" s="1"/>
  <c r="BD343" i="14"/>
  <c r="AD343" i="14" s="1"/>
  <c r="BA343" i="14"/>
  <c r="BC281" i="14"/>
  <c r="AC281" i="14" s="1"/>
  <c r="BD281" i="14"/>
  <c r="AD281" i="14" s="1"/>
  <c r="BA281" i="14"/>
  <c r="BC313" i="14"/>
  <c r="AC313" i="14" s="1"/>
  <c r="BD313" i="14"/>
  <c r="AD313" i="14" s="1"/>
  <c r="BA313" i="14"/>
  <c r="BC441" i="14"/>
  <c r="AC441" i="14" s="1"/>
  <c r="BD441" i="14"/>
  <c r="AD441" i="14" s="1"/>
  <c r="BA441" i="14"/>
  <c r="BC552" i="14"/>
  <c r="AC552" i="14" s="1"/>
  <c r="BD552" i="14"/>
  <c r="AD552" i="14" s="1"/>
  <c r="BA552" i="14"/>
  <c r="BC523" i="14"/>
  <c r="AC523" i="14" s="1"/>
  <c r="BD523" i="14"/>
  <c r="AD523" i="14" s="1"/>
  <c r="BA523" i="14"/>
  <c r="BC450" i="14"/>
  <c r="AC450" i="14" s="1"/>
  <c r="BD450" i="14"/>
  <c r="AD450" i="14" s="1"/>
  <c r="BA450" i="14"/>
  <c r="BC537" i="14"/>
  <c r="AC537" i="14" s="1"/>
  <c r="BD537" i="14"/>
  <c r="AD537" i="14" s="1"/>
  <c r="BA537" i="14"/>
  <c r="BC593" i="14"/>
  <c r="AC593" i="14" s="1"/>
  <c r="BD593" i="14"/>
  <c r="AD593" i="14" s="1"/>
  <c r="BA593" i="14"/>
  <c r="BC577" i="14"/>
  <c r="AC577" i="14" s="1"/>
  <c r="BD577" i="14"/>
  <c r="AD577" i="14" s="1"/>
  <c r="BA577" i="14"/>
  <c r="BC689" i="14"/>
  <c r="AC689" i="14" s="1"/>
  <c r="BD689" i="14"/>
  <c r="AD689" i="14" s="1"/>
  <c r="BA689" i="14"/>
  <c r="BC592" i="14"/>
  <c r="AC592" i="14" s="1"/>
  <c r="BD592" i="14"/>
  <c r="AD592" i="14" s="1"/>
  <c r="BA592" i="14"/>
  <c r="BC687" i="14"/>
  <c r="AC687" i="14" s="1"/>
  <c r="BD687" i="14"/>
  <c r="AD687" i="14" s="1"/>
  <c r="BA687" i="14"/>
  <c r="BC670" i="14"/>
  <c r="AC670" i="14" s="1"/>
  <c r="BD670" i="14"/>
  <c r="AD670" i="14" s="1"/>
  <c r="BA670" i="14"/>
  <c r="BC623" i="14"/>
  <c r="AC623" i="14" s="1"/>
  <c r="BD623" i="14"/>
  <c r="AD623" i="14" s="1"/>
  <c r="BA623" i="14"/>
  <c r="BC919" i="14"/>
  <c r="AC919" i="14" s="1"/>
  <c r="BD919" i="14"/>
  <c r="AD919" i="14" s="1"/>
  <c r="BA919" i="14"/>
  <c r="BC686" i="14"/>
  <c r="AC686" i="14" s="1"/>
  <c r="BD686" i="14"/>
  <c r="AD686" i="14" s="1"/>
  <c r="BA686" i="14"/>
  <c r="BC729" i="14"/>
  <c r="AC729" i="14" s="1"/>
  <c r="BD729" i="14"/>
  <c r="AD729" i="14" s="1"/>
  <c r="BA729" i="14"/>
  <c r="BC855" i="14"/>
  <c r="AC855" i="14" s="1"/>
  <c r="BD855" i="14"/>
  <c r="AD855" i="14" s="1"/>
  <c r="BA855" i="14"/>
  <c r="BC858" i="14"/>
  <c r="AC858" i="14" s="1"/>
  <c r="BD858" i="14"/>
  <c r="AD858" i="14" s="1"/>
  <c r="BA858" i="14"/>
  <c r="BC927" i="14"/>
  <c r="AC927" i="14" s="1"/>
  <c r="BD927" i="14"/>
  <c r="AD927" i="14" s="1"/>
  <c r="BA927" i="14"/>
  <c r="BC961" i="14"/>
  <c r="AC961" i="14" s="1"/>
  <c r="BD961" i="14"/>
  <c r="AD961" i="14" s="1"/>
  <c r="BA961" i="14"/>
  <c r="BC929" i="14"/>
  <c r="AC929" i="14" s="1"/>
  <c r="BD929" i="14"/>
  <c r="AD929" i="14" s="1"/>
  <c r="BA929" i="14"/>
  <c r="BC1015" i="14"/>
  <c r="AC1015" i="14" s="1"/>
  <c r="BD1015" i="14"/>
  <c r="AD1015" i="14" s="1"/>
  <c r="BA1015" i="14"/>
  <c r="BC873" i="14"/>
  <c r="AC873" i="14" s="1"/>
  <c r="BD873" i="14"/>
  <c r="AD873" i="14" s="1"/>
  <c r="BA873" i="14"/>
  <c r="BC984" i="14"/>
  <c r="AC984" i="14" s="1"/>
  <c r="BD984" i="14"/>
  <c r="AD984" i="14" s="1"/>
  <c r="BA984" i="14"/>
  <c r="BC993" i="14"/>
  <c r="AC993" i="14" s="1"/>
  <c r="BD993" i="14"/>
  <c r="AD993" i="14" s="1"/>
  <c r="BA993" i="14"/>
  <c r="BC882" i="14"/>
  <c r="AC882" i="14" s="1"/>
  <c r="BD882" i="14"/>
  <c r="AD882" i="14" s="1"/>
  <c r="BA882" i="14"/>
  <c r="BC951" i="14"/>
  <c r="AC951" i="14" s="1"/>
  <c r="BD951" i="14"/>
  <c r="AD951" i="14" s="1"/>
  <c r="BA951" i="14"/>
  <c r="BC996" i="14"/>
  <c r="AC996" i="14" s="1"/>
  <c r="BD996" i="14"/>
  <c r="AD996" i="14" s="1"/>
  <c r="BA996" i="14"/>
  <c r="BC735" i="14"/>
  <c r="AC735" i="14" s="1"/>
  <c r="BD735" i="14"/>
  <c r="AD735" i="14" s="1"/>
  <c r="BA735" i="14"/>
  <c r="BC896" i="14"/>
  <c r="AC896" i="14" s="1"/>
  <c r="BD896" i="14"/>
  <c r="AD896" i="14" s="1"/>
  <c r="BA896" i="14"/>
  <c r="BC448" i="14"/>
  <c r="AC448" i="14" s="1"/>
  <c r="BD448" i="14"/>
  <c r="AD448" i="14" s="1"/>
  <c r="BA448" i="14"/>
  <c r="BC526" i="14"/>
  <c r="AC526" i="14" s="1"/>
  <c r="BD526" i="14"/>
  <c r="AD526" i="14" s="1"/>
  <c r="BA526" i="14"/>
  <c r="BC620" i="14"/>
  <c r="AC620" i="14" s="1"/>
  <c r="BD620" i="14"/>
  <c r="AD620" i="14" s="1"/>
  <c r="BA620" i="14"/>
  <c r="BC325" i="14"/>
  <c r="AC325" i="14" s="1"/>
  <c r="BD325" i="14"/>
  <c r="AD325" i="14" s="1"/>
  <c r="BA325" i="14"/>
  <c r="BC364" i="14"/>
  <c r="AC364" i="14" s="1"/>
  <c r="BD364" i="14"/>
  <c r="AD364" i="14" s="1"/>
  <c r="BA364" i="14"/>
  <c r="BC464" i="14"/>
  <c r="AC464" i="14" s="1"/>
  <c r="BD464" i="14"/>
  <c r="AD464" i="14" s="1"/>
  <c r="BA464" i="14"/>
  <c r="BC558" i="14"/>
  <c r="AC558" i="14" s="1"/>
  <c r="BD558" i="14"/>
  <c r="AD558" i="14" s="1"/>
  <c r="BA558" i="14"/>
  <c r="BC679" i="14"/>
  <c r="AC679" i="14" s="1"/>
  <c r="BD679" i="14"/>
  <c r="AD679" i="14" s="1"/>
  <c r="BA679" i="14"/>
  <c r="BC755" i="14"/>
  <c r="AC755" i="14" s="1"/>
  <c r="BD755" i="14"/>
  <c r="AD755" i="14" s="1"/>
  <c r="BA755" i="14"/>
  <c r="BC333" i="14"/>
  <c r="AC333" i="14" s="1"/>
  <c r="BD333" i="14"/>
  <c r="AD333" i="14" s="1"/>
  <c r="BA333" i="14"/>
  <c r="BC397" i="14"/>
  <c r="AC397" i="14" s="1"/>
  <c r="BD397" i="14"/>
  <c r="AD397" i="14" s="1"/>
  <c r="BA397" i="14"/>
  <c r="BC280" i="14"/>
  <c r="AC280" i="14" s="1"/>
  <c r="BD280" i="14"/>
  <c r="AD280" i="14" s="1"/>
  <c r="BA280" i="14"/>
  <c r="BC349" i="14"/>
  <c r="AC349" i="14" s="1"/>
  <c r="BD349" i="14"/>
  <c r="AD349" i="14" s="1"/>
  <c r="BA349" i="14"/>
  <c r="BC419" i="14"/>
  <c r="AC419" i="14" s="1"/>
  <c r="BD419" i="14"/>
  <c r="AD419" i="14" s="1"/>
  <c r="BA419" i="14"/>
  <c r="BC515" i="14"/>
  <c r="AC515" i="14" s="1"/>
  <c r="BD515" i="14"/>
  <c r="AD515" i="14" s="1"/>
  <c r="BA515" i="14"/>
  <c r="BC650" i="14"/>
  <c r="AC650" i="14" s="1"/>
  <c r="BD650" i="14"/>
  <c r="AD650" i="14" s="1"/>
  <c r="BA650" i="14"/>
  <c r="BC771" i="14"/>
  <c r="AC771" i="14" s="1"/>
  <c r="BD771" i="14"/>
  <c r="AD771" i="14" s="1"/>
  <c r="BA771" i="14"/>
  <c r="BC931" i="14"/>
  <c r="AC931" i="14" s="1"/>
  <c r="BD931" i="14"/>
  <c r="AD931" i="14" s="1"/>
  <c r="BA931" i="14"/>
  <c r="BC869" i="14"/>
  <c r="AC869" i="14" s="1"/>
  <c r="BD869" i="14"/>
  <c r="AD869" i="14" s="1"/>
  <c r="BA869" i="14"/>
  <c r="BC818" i="14"/>
  <c r="AC818" i="14" s="1"/>
  <c r="BD818" i="14"/>
  <c r="AD818" i="14" s="1"/>
  <c r="BA818" i="14"/>
  <c r="BC914" i="14"/>
  <c r="AC914" i="14" s="1"/>
  <c r="BD914" i="14"/>
  <c r="AD914" i="14" s="1"/>
  <c r="BA914" i="14"/>
  <c r="BC825" i="14"/>
  <c r="AC825" i="14" s="1"/>
  <c r="BD825" i="14"/>
  <c r="AD825" i="14" s="1"/>
  <c r="BA825" i="14"/>
  <c r="BC945" i="14"/>
  <c r="AC945" i="14" s="1"/>
  <c r="BD945" i="14"/>
  <c r="AD945" i="14" s="1"/>
  <c r="BA945" i="14"/>
  <c r="BC970" i="14"/>
  <c r="AC970" i="14" s="1"/>
  <c r="BD970" i="14"/>
  <c r="AD970" i="14" s="1"/>
  <c r="BA970" i="14"/>
  <c r="BC326" i="14"/>
  <c r="AC326" i="14" s="1"/>
  <c r="BD326" i="14"/>
  <c r="AD326" i="14" s="1"/>
  <c r="BA326" i="14"/>
  <c r="BC474" i="14"/>
  <c r="AC474" i="14" s="1"/>
  <c r="BD474" i="14"/>
  <c r="AD474" i="14" s="1"/>
  <c r="BA474" i="14"/>
  <c r="BC716" i="14"/>
  <c r="AC716" i="14" s="1"/>
  <c r="BD716" i="14"/>
  <c r="AD716" i="14" s="1"/>
  <c r="BA716" i="14"/>
  <c r="BC306" i="14"/>
  <c r="AC306" i="14" s="1"/>
  <c r="BD306" i="14"/>
  <c r="AD306" i="14" s="1"/>
  <c r="BA306" i="14"/>
  <c r="BC563" i="14"/>
  <c r="AC563" i="14" s="1"/>
  <c r="BD563" i="14"/>
  <c r="AD563" i="14" s="1"/>
  <c r="BA563" i="14"/>
  <c r="BC598" i="14"/>
  <c r="AC598" i="14" s="1"/>
  <c r="BD598" i="14"/>
  <c r="AD598" i="14" s="1"/>
  <c r="BA598" i="14"/>
  <c r="BC573" i="14"/>
  <c r="AC573" i="14" s="1"/>
  <c r="BD573" i="14"/>
  <c r="AD573" i="14" s="1"/>
  <c r="BA573" i="14"/>
  <c r="BC694" i="14"/>
  <c r="AC694" i="14" s="1"/>
  <c r="BD694" i="14"/>
  <c r="AD694" i="14" s="1"/>
  <c r="BA694" i="14"/>
  <c r="BC915" i="14"/>
  <c r="AC915" i="14" s="1"/>
  <c r="BD915" i="14"/>
  <c r="AD915" i="14" s="1"/>
  <c r="BA915" i="14"/>
  <c r="BC696" i="14"/>
  <c r="AC696" i="14" s="1"/>
  <c r="BD696" i="14"/>
  <c r="AD696" i="14" s="1"/>
  <c r="BA696" i="14"/>
  <c r="BC480" i="14"/>
  <c r="AC480" i="14" s="1"/>
  <c r="BD480" i="14"/>
  <c r="AD480" i="14" s="1"/>
  <c r="BA480" i="14"/>
  <c r="BC946" i="14"/>
  <c r="AC946" i="14" s="1"/>
  <c r="BD946" i="14"/>
  <c r="AD946" i="14" s="1"/>
  <c r="BA946" i="14"/>
  <c r="BC659" i="14"/>
  <c r="AC659" i="14" s="1"/>
  <c r="BD659" i="14"/>
  <c r="AD659" i="14" s="1"/>
  <c r="BA659" i="14"/>
  <c r="BC983" i="14"/>
  <c r="AC983" i="14" s="1"/>
  <c r="BD983" i="14"/>
  <c r="AD983" i="14" s="1"/>
  <c r="BA983" i="14"/>
  <c r="BC843" i="14"/>
  <c r="AC843" i="14" s="1"/>
  <c r="BD843" i="14"/>
  <c r="AD843" i="14" s="1"/>
  <c r="BA843" i="14"/>
  <c r="BC366" i="14"/>
  <c r="AC366" i="14" s="1"/>
  <c r="BD366" i="14"/>
  <c r="AD366" i="14" s="1"/>
  <c r="BA366" i="14"/>
  <c r="BC430" i="14"/>
  <c r="AC430" i="14" s="1"/>
  <c r="BD430" i="14"/>
  <c r="AD430" i="14" s="1"/>
  <c r="BA430" i="14"/>
  <c r="BC487" i="14"/>
  <c r="AC487" i="14" s="1"/>
  <c r="BD487" i="14"/>
  <c r="AD487" i="14" s="1"/>
  <c r="BA487" i="14"/>
  <c r="BC478" i="14"/>
  <c r="AC478" i="14" s="1"/>
  <c r="BD478" i="14"/>
  <c r="AD478" i="14" s="1"/>
  <c r="BA478" i="14"/>
  <c r="BC484" i="14"/>
  <c r="AC484" i="14" s="1"/>
  <c r="BD484" i="14"/>
  <c r="AD484" i="14" s="1"/>
  <c r="BA484" i="14"/>
  <c r="BC442" i="14"/>
  <c r="AC442" i="14" s="1"/>
  <c r="BD442" i="14"/>
  <c r="AD442" i="14" s="1"/>
  <c r="BA442" i="14"/>
  <c r="BC507" i="14"/>
  <c r="AC507" i="14" s="1"/>
  <c r="BD507" i="14"/>
  <c r="AD507" i="14" s="1"/>
  <c r="BA507" i="14"/>
  <c r="BC528" i="14"/>
  <c r="AC528" i="14" s="1"/>
  <c r="BD528" i="14"/>
  <c r="AD528" i="14" s="1"/>
  <c r="BA528" i="14"/>
  <c r="BC591" i="14"/>
  <c r="AC591" i="14" s="1"/>
  <c r="BD591" i="14"/>
  <c r="AD591" i="14" s="1"/>
  <c r="BA591" i="14"/>
  <c r="BC657" i="14"/>
  <c r="AC657" i="14" s="1"/>
  <c r="BD657" i="14"/>
  <c r="AD657" i="14" s="1"/>
  <c r="BA657" i="14"/>
  <c r="BC600" i="14"/>
  <c r="AC600" i="14" s="1"/>
  <c r="BD600" i="14"/>
  <c r="AD600" i="14" s="1"/>
  <c r="BA600" i="14"/>
  <c r="BC752" i="14"/>
  <c r="AC752" i="14" s="1"/>
  <c r="BD752" i="14"/>
  <c r="AD752" i="14" s="1"/>
  <c r="BA752" i="14"/>
  <c r="BC699" i="14"/>
  <c r="AC699" i="14" s="1"/>
  <c r="BD699" i="14"/>
  <c r="AD699" i="14" s="1"/>
  <c r="BA699" i="14"/>
  <c r="BC740" i="14"/>
  <c r="AC740" i="14" s="1"/>
  <c r="BD740" i="14"/>
  <c r="AD740" i="14" s="1"/>
  <c r="BA740" i="14"/>
  <c r="BC614" i="14"/>
  <c r="AC614" i="14" s="1"/>
  <c r="BD614" i="14"/>
  <c r="AD614" i="14" s="1"/>
  <c r="BA614" i="14"/>
  <c r="BC748" i="14"/>
  <c r="AC748" i="14" s="1"/>
  <c r="BD748" i="14"/>
  <c r="AD748" i="14" s="1"/>
  <c r="BA748" i="14"/>
  <c r="BC749" i="14"/>
  <c r="AC749" i="14" s="1"/>
  <c r="BD749" i="14"/>
  <c r="AD749" i="14" s="1"/>
  <c r="BA749" i="14"/>
  <c r="BC308" i="14"/>
  <c r="AC308" i="14" s="1"/>
  <c r="BD308" i="14"/>
  <c r="AD308" i="14" s="1"/>
  <c r="BA308" i="14"/>
  <c r="BC298" i="14"/>
  <c r="AC298" i="14" s="1"/>
  <c r="BD298" i="14"/>
  <c r="AD298" i="14" s="1"/>
  <c r="BA298" i="14"/>
  <c r="BC357" i="14"/>
  <c r="AC357" i="14" s="1"/>
  <c r="BD357" i="14"/>
  <c r="AD357" i="14" s="1"/>
  <c r="BA357" i="14"/>
  <c r="BC380" i="14"/>
  <c r="AC380" i="14" s="1"/>
  <c r="BD380" i="14"/>
  <c r="AD380" i="14" s="1"/>
  <c r="BA380" i="14"/>
  <c r="BC290" i="14"/>
  <c r="AC290" i="14" s="1"/>
  <c r="BD290" i="14"/>
  <c r="AD290" i="14" s="1"/>
  <c r="BA290" i="14"/>
  <c r="BC321" i="14"/>
  <c r="AC321" i="14" s="1"/>
  <c r="BD321" i="14"/>
  <c r="AD321" i="14" s="1"/>
  <c r="BA321" i="14"/>
  <c r="BC372" i="14"/>
  <c r="AC372" i="14" s="1"/>
  <c r="BD372" i="14"/>
  <c r="AD372" i="14" s="1"/>
  <c r="BA372" i="14"/>
  <c r="BC340" i="14"/>
  <c r="AC340" i="14" s="1"/>
  <c r="BD340" i="14"/>
  <c r="AD340" i="14" s="1"/>
  <c r="BA340" i="14"/>
  <c r="BC461" i="14"/>
  <c r="AC461" i="14" s="1"/>
  <c r="BD461" i="14"/>
  <c r="AD461" i="14" s="1"/>
  <c r="BA461" i="14"/>
  <c r="BC495" i="14"/>
  <c r="AC495" i="14" s="1"/>
  <c r="BD495" i="14"/>
  <c r="AD495" i="14" s="1"/>
  <c r="BA495" i="14"/>
  <c r="BC543" i="14"/>
  <c r="AC543" i="14" s="1"/>
  <c r="BD543" i="14"/>
  <c r="AD543" i="14" s="1"/>
  <c r="BA543" i="14"/>
  <c r="BC348" i="14"/>
  <c r="AC348" i="14" s="1"/>
  <c r="BD348" i="14"/>
  <c r="AD348" i="14" s="1"/>
  <c r="BA348" i="14"/>
  <c r="BC529" i="14"/>
  <c r="AC529" i="14" s="1"/>
  <c r="BD529" i="14"/>
  <c r="AD529" i="14" s="1"/>
  <c r="BA529" i="14"/>
  <c r="BC589" i="14"/>
  <c r="AC589" i="14" s="1"/>
  <c r="BD589" i="14"/>
  <c r="AD589" i="14" s="1"/>
  <c r="BA589" i="14"/>
  <c r="BC508" i="14"/>
  <c r="AC508" i="14" s="1"/>
  <c r="BD508" i="14"/>
  <c r="AD508" i="14" s="1"/>
  <c r="BA508" i="14"/>
  <c r="BC544" i="14"/>
  <c r="AC544" i="14" s="1"/>
  <c r="BD544" i="14"/>
  <c r="AD544" i="14" s="1"/>
  <c r="BA544" i="14"/>
  <c r="BC575" i="14"/>
  <c r="AC575" i="14" s="1"/>
  <c r="BD575" i="14"/>
  <c r="AD575" i="14" s="1"/>
  <c r="BA575" i="14"/>
  <c r="BC796" i="14"/>
  <c r="AC796" i="14" s="1"/>
  <c r="BD796" i="14"/>
  <c r="AD796" i="14" s="1"/>
  <c r="BA796" i="14"/>
  <c r="BC763" i="14"/>
  <c r="AC763" i="14" s="1"/>
  <c r="BD763" i="14"/>
  <c r="AD763" i="14" s="1"/>
  <c r="BA763" i="14"/>
  <c r="BC836" i="14"/>
  <c r="AC836" i="14" s="1"/>
  <c r="BD836" i="14"/>
  <c r="AD836" i="14" s="1"/>
  <c r="BA836" i="14"/>
  <c r="BC808" i="14"/>
  <c r="AC808" i="14" s="1"/>
  <c r="BD808" i="14"/>
  <c r="AD808" i="14" s="1"/>
  <c r="BA808" i="14"/>
  <c r="BC840" i="14"/>
  <c r="AC840" i="14" s="1"/>
  <c r="BD840" i="14"/>
  <c r="AD840" i="14" s="1"/>
  <c r="BA840" i="14"/>
  <c r="BC753" i="14"/>
  <c r="AC753" i="14" s="1"/>
  <c r="BD753" i="14"/>
  <c r="AD753" i="14" s="1"/>
  <c r="BA753" i="14"/>
  <c r="BC822" i="14"/>
  <c r="AC822" i="14" s="1"/>
  <c r="BD822" i="14"/>
  <c r="AD822" i="14" s="1"/>
  <c r="BA822" i="14"/>
  <c r="BC560" i="14"/>
  <c r="AC560" i="14" s="1"/>
  <c r="BD560" i="14"/>
  <c r="AD560" i="14" s="1"/>
  <c r="BA560" i="14"/>
  <c r="BC697" i="14"/>
  <c r="AC697" i="14" s="1"/>
  <c r="BD697" i="14"/>
  <c r="AD697" i="14" s="1"/>
  <c r="BA697" i="14"/>
  <c r="BC780" i="14"/>
  <c r="AC780" i="14" s="1"/>
  <c r="BD780" i="14"/>
  <c r="AD780" i="14" s="1"/>
  <c r="BA780" i="14"/>
  <c r="BC886" i="14"/>
  <c r="AC886" i="14" s="1"/>
  <c r="BD886" i="14"/>
  <c r="AD886" i="14" s="1"/>
  <c r="BA886" i="14"/>
  <c r="BC870" i="14"/>
  <c r="AC870" i="14" s="1"/>
  <c r="BD870" i="14"/>
  <c r="AD870" i="14" s="1"/>
  <c r="BA870" i="14"/>
  <c r="BC953" i="14"/>
  <c r="AC953" i="14" s="1"/>
  <c r="BD953" i="14"/>
  <c r="AD953" i="14" s="1"/>
  <c r="BA953" i="14"/>
  <c r="BC942" i="14"/>
  <c r="AC942" i="14" s="1"/>
  <c r="BD942" i="14"/>
  <c r="AD942" i="14" s="1"/>
  <c r="BA942" i="14"/>
  <c r="BC890" i="14"/>
  <c r="AC890" i="14" s="1"/>
  <c r="BD890" i="14"/>
  <c r="AD890" i="14" s="1"/>
  <c r="BA890" i="14"/>
  <c r="BC990" i="14"/>
  <c r="AC990" i="14" s="1"/>
  <c r="BD990" i="14"/>
  <c r="AD990" i="14" s="1"/>
  <c r="BA990" i="14"/>
  <c r="BC904" i="14"/>
  <c r="AC904" i="14" s="1"/>
  <c r="BD904" i="14"/>
  <c r="AD904" i="14" s="1"/>
  <c r="BA904" i="14"/>
  <c r="BC1009" i="14"/>
  <c r="AC1009" i="14" s="1"/>
  <c r="BD1009" i="14"/>
  <c r="AD1009" i="14" s="1"/>
  <c r="BA1009" i="14"/>
  <c r="BC905" i="14"/>
  <c r="AC905" i="14" s="1"/>
  <c r="BD905" i="14"/>
  <c r="AD905" i="14" s="1"/>
  <c r="BA905" i="14"/>
  <c r="BC1012" i="14"/>
  <c r="AC1012" i="14" s="1"/>
  <c r="BD1012" i="14"/>
  <c r="AD1012" i="14" s="1"/>
  <c r="BA1012" i="14"/>
  <c r="BC625" i="14"/>
  <c r="AC625" i="14" s="1"/>
  <c r="BD625" i="14"/>
  <c r="AD625" i="14" s="1"/>
  <c r="BA625" i="14"/>
  <c r="BC864" i="14"/>
  <c r="AC864" i="14" s="1"/>
  <c r="BD864" i="14"/>
  <c r="AD864" i="14" s="1"/>
  <c r="BA864" i="14"/>
  <c r="BC742" i="14"/>
  <c r="AC742" i="14" s="1"/>
  <c r="BD742" i="14"/>
  <c r="AD742" i="14" s="1"/>
  <c r="BA742" i="14"/>
  <c r="BC390" i="14"/>
  <c r="AC390" i="14" s="1"/>
  <c r="BD390" i="14"/>
  <c r="AD390" i="14" s="1"/>
  <c r="BA390" i="14"/>
  <c r="BC467" i="14"/>
  <c r="AC467" i="14" s="1"/>
  <c r="BD467" i="14"/>
  <c r="AD467" i="14" s="1"/>
  <c r="BA467" i="14"/>
  <c r="BC703" i="14"/>
  <c r="AC703" i="14" s="1"/>
  <c r="BD703" i="14"/>
  <c r="AD703" i="14" s="1"/>
  <c r="BA703" i="14"/>
  <c r="BC289" i="14"/>
  <c r="AC289" i="14" s="1"/>
  <c r="BD289" i="14"/>
  <c r="AD289" i="14" s="1"/>
  <c r="BA289" i="14"/>
  <c r="BC352" i="14"/>
  <c r="AC352" i="14" s="1"/>
  <c r="BD352" i="14"/>
  <c r="AD352" i="14" s="1"/>
  <c r="BA352" i="14"/>
  <c r="BC429" i="14"/>
  <c r="AC429" i="14" s="1"/>
  <c r="BD429" i="14"/>
  <c r="AD429" i="14" s="1"/>
  <c r="BA429" i="14"/>
  <c r="BC283" i="14"/>
  <c r="AC283" i="14" s="1"/>
  <c r="BD283" i="14"/>
  <c r="AD283" i="14" s="1"/>
  <c r="BA283" i="14"/>
  <c r="BC362" i="14"/>
  <c r="AC362" i="14" s="1"/>
  <c r="BD362" i="14"/>
  <c r="AD362" i="14" s="1"/>
  <c r="BA362" i="14"/>
  <c r="BC622" i="14"/>
  <c r="AC622" i="14" s="1"/>
  <c r="BD622" i="14"/>
  <c r="AD622" i="14" s="1"/>
  <c r="BA622" i="14"/>
  <c r="BC788" i="14"/>
  <c r="AC788" i="14" s="1"/>
  <c r="BD788" i="14"/>
  <c r="AD788" i="14" s="1"/>
  <c r="BA788" i="14"/>
  <c r="BC962" i="14"/>
  <c r="AC962" i="14" s="1"/>
  <c r="BD962" i="14"/>
  <c r="AD962" i="14" s="1"/>
  <c r="BA962" i="14"/>
  <c r="BC761" i="14"/>
  <c r="AC761" i="14" s="1"/>
  <c r="BD761" i="14"/>
  <c r="AD761" i="14" s="1"/>
  <c r="BA761" i="14"/>
  <c r="BC887" i="14"/>
  <c r="AC887" i="14" s="1"/>
  <c r="BD887" i="14"/>
  <c r="AD887" i="14" s="1"/>
  <c r="BA887" i="14"/>
  <c r="BC759" i="14"/>
  <c r="AC759" i="14" s="1"/>
  <c r="BD759" i="14"/>
  <c r="AD759" i="14" s="1"/>
  <c r="BA759" i="14"/>
  <c r="BC867" i="14"/>
  <c r="AC867" i="14" s="1"/>
  <c r="BD867" i="14"/>
  <c r="AD867" i="14" s="1"/>
  <c r="BA867" i="14"/>
  <c r="BC925" i="14"/>
  <c r="AC925" i="14" s="1"/>
  <c r="BD925" i="14"/>
  <c r="AD925" i="14" s="1"/>
  <c r="BA925" i="14"/>
  <c r="BC988" i="14"/>
  <c r="AC988" i="14" s="1"/>
  <c r="BD988" i="14"/>
  <c r="AD988" i="14" s="1"/>
  <c r="BA988" i="14"/>
  <c r="BC850" i="14"/>
  <c r="AC850" i="14" s="1"/>
  <c r="BD850" i="14"/>
  <c r="AD850" i="14" s="1"/>
  <c r="BA850" i="14"/>
  <c r="BC971" i="14"/>
  <c r="AC971" i="14" s="1"/>
  <c r="BD971" i="14"/>
  <c r="AD971" i="14" s="1"/>
  <c r="BA971" i="14"/>
  <c r="BC363" i="14"/>
  <c r="AC363" i="14" s="1"/>
  <c r="BD363" i="14"/>
  <c r="AD363" i="14" s="1"/>
  <c r="BA363" i="14"/>
  <c r="BC499" i="14"/>
  <c r="AC499" i="14" s="1"/>
  <c r="BD499" i="14"/>
  <c r="AD499" i="14" s="1"/>
  <c r="BA499" i="14"/>
  <c r="BC789" i="14"/>
  <c r="AC789" i="14" s="1"/>
  <c r="BD789" i="14"/>
  <c r="AD789" i="14" s="1"/>
  <c r="BA789" i="14"/>
  <c r="BC888" i="14"/>
  <c r="AC888" i="14" s="1"/>
  <c r="BD888" i="14"/>
  <c r="AD888" i="14" s="1"/>
  <c r="BA888" i="14"/>
  <c r="BC774" i="14"/>
  <c r="AC774" i="14" s="1"/>
  <c r="BD774" i="14"/>
  <c r="AD774" i="14" s="1"/>
  <c r="BA774" i="14"/>
  <c r="BC282" i="14"/>
  <c r="AC282" i="14" s="1"/>
  <c r="BD282" i="14"/>
  <c r="AD282" i="14" s="1"/>
  <c r="BA282" i="14"/>
  <c r="BC791" i="14"/>
  <c r="AC791" i="14" s="1"/>
  <c r="BD791" i="14"/>
  <c r="AD791" i="14" s="1"/>
  <c r="BA791" i="14"/>
  <c r="BC663" i="14"/>
  <c r="AC663" i="14" s="1"/>
  <c r="BD663" i="14"/>
  <c r="AD663" i="14" s="1"/>
  <c r="BA663" i="14"/>
  <c r="BC433" i="14"/>
  <c r="AC433" i="14" s="1"/>
  <c r="BD433" i="14"/>
  <c r="AD433" i="14" s="1"/>
  <c r="BA433" i="14"/>
  <c r="BC910" i="14"/>
  <c r="AC910" i="14" s="1"/>
  <c r="BD910" i="14"/>
  <c r="AD910" i="14" s="1"/>
  <c r="BA910" i="14"/>
  <c r="BC714" i="14"/>
  <c r="AC714" i="14" s="1"/>
  <c r="BD714" i="14"/>
  <c r="AD714" i="14" s="1"/>
  <c r="BA714" i="14"/>
  <c r="BC272" i="14"/>
  <c r="AC272" i="14" s="1"/>
  <c r="BD272" i="14"/>
  <c r="AD272" i="14" s="1"/>
  <c r="BA272" i="14"/>
  <c r="BC562" i="14"/>
  <c r="AC562" i="14" s="1"/>
  <c r="BD562" i="14"/>
  <c r="AD562" i="14" s="1"/>
  <c r="BA562" i="14"/>
  <c r="BC285" i="14"/>
  <c r="AC285" i="14" s="1"/>
  <c r="BD285" i="14"/>
  <c r="AD285" i="14" s="1"/>
  <c r="BA285" i="14"/>
  <c r="BC493" i="14"/>
  <c r="AC493" i="14" s="1"/>
  <c r="BD493" i="14"/>
  <c r="AD493" i="14" s="1"/>
  <c r="BA493" i="14"/>
  <c r="BC923" i="14"/>
  <c r="AC923" i="14" s="1"/>
  <c r="BD923" i="14"/>
  <c r="AD923" i="14" s="1"/>
  <c r="BA923" i="14"/>
  <c r="BC935" i="14"/>
  <c r="AC935" i="14" s="1"/>
  <c r="BD935" i="14"/>
  <c r="AD935" i="14" s="1"/>
  <c r="BA935" i="14"/>
  <c r="BC358" i="14"/>
  <c r="AC358" i="14" s="1"/>
  <c r="BD358" i="14"/>
  <c r="AD358" i="14" s="1"/>
  <c r="BA358" i="14"/>
  <c r="BC302" i="14"/>
  <c r="AC302" i="14" s="1"/>
  <c r="BD302" i="14"/>
  <c r="AD302" i="14" s="1"/>
  <c r="BA302" i="14"/>
  <c r="BC379" i="14"/>
  <c r="AC379" i="14" s="1"/>
  <c r="BD379" i="14"/>
  <c r="AD379" i="14" s="1"/>
  <c r="BA379" i="14"/>
  <c r="BC438" i="14"/>
  <c r="AC438" i="14" s="1"/>
  <c r="BD438" i="14"/>
  <c r="AD438" i="14" s="1"/>
  <c r="BA438" i="14"/>
  <c r="BC483" i="14"/>
  <c r="AC483" i="14" s="1"/>
  <c r="BD483" i="14"/>
  <c r="AD483" i="14" s="1"/>
  <c r="BA483" i="14"/>
  <c r="BC500" i="14"/>
  <c r="AC500" i="14" s="1"/>
  <c r="BD500" i="14"/>
  <c r="AD500" i="14" s="1"/>
  <c r="BA500" i="14"/>
  <c r="BC454" i="14"/>
  <c r="AC454" i="14" s="1"/>
  <c r="BD454" i="14"/>
  <c r="AD454" i="14" s="1"/>
  <c r="BA454" i="14"/>
  <c r="BC572" i="14"/>
  <c r="AC572" i="14" s="1"/>
  <c r="BD572" i="14"/>
  <c r="AD572" i="14" s="1"/>
  <c r="BA572" i="14"/>
  <c r="BC556" i="14"/>
  <c r="AC556" i="14" s="1"/>
  <c r="BD556" i="14"/>
  <c r="AD556" i="14" s="1"/>
  <c r="BA556" i="14"/>
  <c r="BC677" i="14"/>
  <c r="AC677" i="14" s="1"/>
  <c r="BD677" i="14"/>
  <c r="AD677" i="14" s="1"/>
  <c r="BA677" i="14"/>
  <c r="BC760" i="14"/>
  <c r="AC760" i="14" s="1"/>
  <c r="BD760" i="14"/>
  <c r="AD760" i="14" s="1"/>
  <c r="BA760" i="14"/>
  <c r="BC596" i="14"/>
  <c r="AC596" i="14" s="1"/>
  <c r="BD596" i="14"/>
  <c r="AD596" i="14" s="1"/>
  <c r="BA596" i="14"/>
  <c r="BC784" i="14"/>
  <c r="AC784" i="14" s="1"/>
  <c r="BD784" i="14"/>
  <c r="AD784" i="14" s="1"/>
  <c r="BA784" i="14"/>
  <c r="BC754" i="14"/>
  <c r="AC754" i="14" s="1"/>
  <c r="BD754" i="14"/>
  <c r="AD754" i="14" s="1"/>
  <c r="BA754" i="14"/>
  <c r="BC316" i="14"/>
  <c r="AC316" i="14" s="1"/>
  <c r="BD316" i="14"/>
  <c r="AD316" i="14" s="1"/>
  <c r="BA316" i="14"/>
  <c r="BC385" i="14"/>
  <c r="AC385" i="14" s="1"/>
  <c r="BD385" i="14"/>
  <c r="AD385" i="14" s="1"/>
  <c r="BA385" i="14"/>
  <c r="BC359" i="14"/>
  <c r="AC359" i="14" s="1"/>
  <c r="BD359" i="14"/>
  <c r="AD359" i="14" s="1"/>
  <c r="BA359" i="14"/>
  <c r="BC292" i="14"/>
  <c r="AC292" i="14" s="1"/>
  <c r="BD292" i="14"/>
  <c r="AD292" i="14" s="1"/>
  <c r="BA292" i="14"/>
  <c r="BC273" i="14"/>
  <c r="AC273" i="14" s="1"/>
  <c r="BD273" i="14"/>
  <c r="AD273" i="14" s="1"/>
  <c r="BA273" i="14"/>
  <c r="BC496" i="14"/>
  <c r="AC496" i="14" s="1"/>
  <c r="BD496" i="14"/>
  <c r="AD496" i="14" s="1"/>
  <c r="BA496" i="14"/>
  <c r="BC463" i="14"/>
  <c r="AC463" i="14" s="1"/>
  <c r="BD463" i="14"/>
  <c r="AD463" i="14" s="1"/>
  <c r="BA463" i="14"/>
  <c r="BC465" i="14"/>
  <c r="AC465" i="14" s="1"/>
  <c r="BD465" i="14"/>
  <c r="AD465" i="14" s="1"/>
  <c r="BA465" i="14"/>
  <c r="BC535" i="14"/>
  <c r="AC535" i="14" s="1"/>
  <c r="BD535" i="14"/>
  <c r="AD535" i="14" s="1"/>
  <c r="BA535" i="14"/>
  <c r="BC421" i="14"/>
  <c r="AC421" i="14" s="1"/>
  <c r="BD421" i="14"/>
  <c r="AD421" i="14" s="1"/>
  <c r="BA421" i="14"/>
  <c r="BC513" i="14"/>
  <c r="AC513" i="14" s="1"/>
  <c r="BD513" i="14"/>
  <c r="AD513" i="14" s="1"/>
  <c r="BA513" i="14"/>
  <c r="BC547" i="14"/>
  <c r="AC547" i="14" s="1"/>
  <c r="BD547" i="14"/>
  <c r="AD547" i="14" s="1"/>
  <c r="BA547" i="14"/>
  <c r="BC586" i="14"/>
  <c r="AC586" i="14" s="1"/>
  <c r="BD586" i="14"/>
  <c r="AD586" i="14" s="1"/>
  <c r="BA586" i="14"/>
  <c r="BC704" i="14"/>
  <c r="AC704" i="14" s="1"/>
  <c r="BD704" i="14"/>
  <c r="AD704" i="14" s="1"/>
  <c r="BA704" i="14"/>
  <c r="BC803" i="14"/>
  <c r="AC803" i="14" s="1"/>
  <c r="BD803" i="14"/>
  <c r="AD803" i="14" s="1"/>
  <c r="BA803" i="14"/>
  <c r="BC638" i="14"/>
  <c r="AC638" i="14" s="1"/>
  <c r="BD638" i="14"/>
  <c r="AD638" i="14" s="1"/>
  <c r="BA638" i="14"/>
  <c r="BC848" i="14"/>
  <c r="AC848" i="14" s="1"/>
  <c r="BD848" i="14"/>
  <c r="AD848" i="14" s="1"/>
  <c r="BA848" i="14"/>
  <c r="BC668" i="14"/>
  <c r="AC668" i="14" s="1"/>
  <c r="BD668" i="14"/>
  <c r="AD668" i="14" s="1"/>
  <c r="BA668" i="14"/>
  <c r="BC769" i="14"/>
  <c r="AC769" i="14" s="1"/>
  <c r="BD769" i="14"/>
  <c r="AD769" i="14" s="1"/>
  <c r="BA769" i="14"/>
  <c r="BC856" i="14"/>
  <c r="AC856" i="14" s="1"/>
  <c r="BD856" i="14"/>
  <c r="AD856" i="14" s="1"/>
  <c r="BA856" i="14"/>
  <c r="BC604" i="14"/>
  <c r="AC604" i="14" s="1"/>
  <c r="BD604" i="14"/>
  <c r="AD604" i="14" s="1"/>
  <c r="BA604" i="14"/>
  <c r="BC701" i="14"/>
  <c r="AC701" i="14" s="1"/>
  <c r="BD701" i="14"/>
  <c r="AD701" i="14" s="1"/>
  <c r="BA701" i="14"/>
  <c r="BC812" i="14"/>
  <c r="AC812" i="14" s="1"/>
  <c r="BD812" i="14"/>
  <c r="AD812" i="14" s="1"/>
  <c r="BA812" i="14"/>
  <c r="BC894" i="14"/>
  <c r="AC894" i="14" s="1"/>
  <c r="BD894" i="14"/>
  <c r="AD894" i="14" s="1"/>
  <c r="BA894" i="14"/>
  <c r="BC881" i="14"/>
  <c r="AC881" i="14" s="1"/>
  <c r="BD881" i="14"/>
  <c r="AD881" i="14" s="1"/>
  <c r="BA881" i="14"/>
  <c r="BC956" i="14"/>
  <c r="AC956" i="14" s="1"/>
  <c r="BD956" i="14"/>
  <c r="AD956" i="14" s="1"/>
  <c r="BA956" i="14"/>
  <c r="BC997" i="14"/>
  <c r="AC997" i="14" s="1"/>
  <c r="BD997" i="14"/>
  <c r="AD997" i="14" s="1"/>
  <c r="BA997" i="14"/>
  <c r="BC949" i="14"/>
  <c r="AC949" i="14" s="1"/>
  <c r="BD949" i="14"/>
  <c r="AD949" i="14" s="1"/>
  <c r="BA949" i="14"/>
  <c r="BC941" i="14"/>
  <c r="AC941" i="14" s="1"/>
  <c r="BD941" i="14"/>
  <c r="AD941" i="14" s="1"/>
  <c r="BA941" i="14"/>
  <c r="BC1013" i="14"/>
  <c r="AC1013" i="14" s="1"/>
  <c r="BD1013" i="14"/>
  <c r="AD1013" i="14" s="1"/>
  <c r="BA1013" i="14"/>
  <c r="BC1001" i="14"/>
  <c r="AC1001" i="14" s="1"/>
  <c r="BD1001" i="14"/>
  <c r="AD1001" i="14" s="1"/>
  <c r="BA1001" i="14"/>
  <c r="BC662" i="14"/>
  <c r="AC662" i="14" s="1"/>
  <c r="BD662" i="14"/>
  <c r="AD662" i="14" s="1"/>
  <c r="BA662" i="14"/>
  <c r="BC481" i="14"/>
  <c r="AC481" i="14" s="1"/>
  <c r="BD481" i="14"/>
  <c r="AD481" i="14" s="1"/>
  <c r="BA481" i="14"/>
  <c r="BC816" i="14"/>
  <c r="AC816" i="14" s="1"/>
  <c r="BD816" i="14"/>
  <c r="AD816" i="14" s="1"/>
  <c r="BA816" i="14"/>
  <c r="BC578" i="14"/>
  <c r="AC578" i="14" s="1"/>
  <c r="BD578" i="14"/>
  <c r="AD578" i="14" s="1"/>
  <c r="BA578" i="14"/>
  <c r="BC766" i="14"/>
  <c r="AC766" i="14" s="1"/>
  <c r="BD766" i="14"/>
  <c r="AD766" i="14" s="1"/>
  <c r="BA766" i="14"/>
  <c r="BC336" i="14"/>
  <c r="AC336" i="14" s="1"/>
  <c r="BD336" i="14"/>
  <c r="AD336" i="14" s="1"/>
  <c r="BA336" i="14"/>
  <c r="BC710" i="14"/>
  <c r="AC710" i="14" s="1"/>
  <c r="BD710" i="14"/>
  <c r="AD710" i="14" s="1"/>
  <c r="BA710" i="14"/>
  <c r="BC361" i="14"/>
  <c r="AC361" i="14" s="1"/>
  <c r="BD361" i="14"/>
  <c r="AD361" i="14" s="1"/>
  <c r="BA361" i="14"/>
  <c r="BC550" i="14"/>
  <c r="AC550" i="14" s="1"/>
  <c r="BD550" i="14"/>
  <c r="AD550" i="14" s="1"/>
  <c r="BA550" i="14"/>
  <c r="BC389" i="14"/>
  <c r="AC389" i="14" s="1"/>
  <c r="BD389" i="14"/>
  <c r="AD389" i="14" s="1"/>
  <c r="BA389" i="14"/>
  <c r="BC486" i="14"/>
  <c r="AC486" i="14" s="1"/>
  <c r="BD486" i="14"/>
  <c r="AD486" i="14" s="1"/>
  <c r="BA486" i="14"/>
  <c r="BC628" i="14"/>
  <c r="AC628" i="14" s="1"/>
  <c r="BD628" i="14"/>
  <c r="AD628" i="14" s="1"/>
  <c r="BA628" i="14"/>
  <c r="BC837" i="14"/>
  <c r="AC837" i="14" s="1"/>
  <c r="BD837" i="14"/>
  <c r="AD837" i="14" s="1"/>
  <c r="BA837" i="14"/>
  <c r="BC948" i="14"/>
  <c r="AC948" i="14" s="1"/>
  <c r="BD948" i="14"/>
  <c r="AD948" i="14" s="1"/>
  <c r="BA948" i="14"/>
  <c r="BC978" i="14"/>
  <c r="AC978" i="14" s="1"/>
  <c r="BD978" i="14"/>
  <c r="AD978" i="14" s="1"/>
  <c r="BA978" i="14"/>
  <c r="BC777" i="14"/>
  <c r="AC777" i="14" s="1"/>
  <c r="BD777" i="14"/>
  <c r="AD777" i="14" s="1"/>
  <c r="BA777" i="14"/>
  <c r="BC893" i="14"/>
  <c r="AC893" i="14" s="1"/>
  <c r="BD893" i="14"/>
  <c r="AD893" i="14" s="1"/>
  <c r="BA893" i="14"/>
  <c r="BC778" i="14"/>
  <c r="AC778" i="14" s="1"/>
  <c r="BD778" i="14"/>
  <c r="AD778" i="14" s="1"/>
  <c r="BA778" i="14"/>
  <c r="BC833" i="14"/>
  <c r="AC833" i="14" s="1"/>
  <c r="BD833" i="14"/>
  <c r="AD833" i="14" s="1"/>
  <c r="BA833" i="14"/>
  <c r="BC939" i="14"/>
  <c r="AC939" i="14" s="1"/>
  <c r="BD939" i="14"/>
  <c r="AD939" i="14" s="1"/>
  <c r="BA939" i="14"/>
  <c r="BC1010" i="14"/>
  <c r="AC1010" i="14" s="1"/>
  <c r="BD1010" i="14"/>
  <c r="AD1010" i="14" s="1"/>
  <c r="BA1010" i="14"/>
  <c r="BC297" i="14"/>
  <c r="AC297" i="14" s="1"/>
  <c r="BD297" i="14"/>
  <c r="AD297" i="14" s="1"/>
  <c r="BA297" i="14"/>
  <c r="BC395" i="14"/>
  <c r="AC395" i="14" s="1"/>
  <c r="BD395" i="14"/>
  <c r="AD395" i="14" s="1"/>
  <c r="BA395" i="14"/>
  <c r="BC492" i="14"/>
  <c r="AC492" i="14" s="1"/>
  <c r="BD492" i="14"/>
  <c r="AD492" i="14" s="1"/>
  <c r="BA492" i="14"/>
  <c r="BC642" i="14"/>
  <c r="AC642" i="14" s="1"/>
  <c r="BD642" i="14"/>
  <c r="AD642" i="14" s="1"/>
  <c r="BA642" i="14"/>
  <c r="BC666" i="14"/>
  <c r="AC666" i="14" s="1"/>
  <c r="BD666" i="14"/>
  <c r="AD666" i="14" s="1"/>
  <c r="BA666" i="14"/>
  <c r="BC733" i="14"/>
  <c r="AC733" i="14" s="1"/>
  <c r="BD733" i="14"/>
  <c r="AD733" i="14" s="1"/>
  <c r="BA733" i="14"/>
  <c r="BC800" i="14"/>
  <c r="AC800" i="14" s="1"/>
  <c r="BD800" i="14"/>
  <c r="AD800" i="14" s="1"/>
  <c r="BA800" i="14"/>
  <c r="BC839" i="14"/>
  <c r="AC839" i="14" s="1"/>
  <c r="BD839" i="14"/>
  <c r="AD839" i="14" s="1"/>
  <c r="BA839" i="14"/>
  <c r="BC883" i="14"/>
  <c r="AC883" i="14" s="1"/>
  <c r="BD883" i="14"/>
  <c r="AD883" i="14" s="1"/>
  <c r="BA883" i="14"/>
  <c r="BC947" i="14"/>
  <c r="AC947" i="14" s="1"/>
  <c r="BD947" i="14"/>
  <c r="AD947" i="14" s="1"/>
  <c r="BA947" i="14"/>
  <c r="BC898" i="14"/>
  <c r="AC898" i="14" s="1"/>
  <c r="BD898" i="14"/>
  <c r="AD898" i="14" s="1"/>
  <c r="BA898" i="14"/>
  <c r="BC449" i="14"/>
  <c r="AC449" i="14" s="1"/>
  <c r="BD449" i="14"/>
  <c r="AD449" i="14" s="1"/>
  <c r="BA449" i="14"/>
  <c r="BC688" i="14"/>
  <c r="AC688" i="14" s="1"/>
  <c r="BD688" i="14"/>
  <c r="AD688" i="14" s="1"/>
  <c r="BA688" i="14"/>
  <c r="BC916" i="14"/>
  <c r="AC916" i="14" s="1"/>
  <c r="BD916" i="14"/>
  <c r="AD916" i="14" s="1"/>
  <c r="BA916" i="14"/>
  <c r="BC790" i="14"/>
  <c r="AC790" i="14" s="1"/>
  <c r="BD790" i="14"/>
  <c r="AD790" i="14" s="1"/>
  <c r="BA790" i="14"/>
  <c r="BC992" i="14"/>
  <c r="AC992" i="14" s="1"/>
  <c r="BD992" i="14"/>
  <c r="AD992" i="14" s="1"/>
  <c r="BA992" i="14"/>
  <c r="BC304" i="14"/>
  <c r="AC304" i="14" s="1"/>
  <c r="BD304" i="14"/>
  <c r="AD304" i="14" s="1"/>
  <c r="BA304" i="14"/>
  <c r="BC365" i="14"/>
  <c r="AC365" i="14" s="1"/>
  <c r="BD365" i="14"/>
  <c r="AD365" i="14" s="1"/>
  <c r="BA365" i="14"/>
  <c r="BC452" i="14"/>
  <c r="AC452" i="14" s="1"/>
  <c r="BD452" i="14"/>
  <c r="AD452" i="14" s="1"/>
  <c r="BA452" i="14"/>
  <c r="BC505" i="14"/>
  <c r="AC505" i="14" s="1"/>
  <c r="BD505" i="14"/>
  <c r="AD505" i="14" s="1"/>
  <c r="BA505" i="14"/>
  <c r="BC584" i="14"/>
  <c r="AC584" i="14" s="1"/>
  <c r="BD584" i="14"/>
  <c r="AD584" i="14" s="1"/>
  <c r="BA584" i="14"/>
  <c r="BC618" i="14"/>
  <c r="AC618" i="14" s="1"/>
  <c r="BD618" i="14"/>
  <c r="AD618" i="14" s="1"/>
  <c r="BA618" i="14"/>
  <c r="BC675" i="14"/>
  <c r="AC675" i="14" s="1"/>
  <c r="BD675" i="14"/>
  <c r="AD675" i="14" s="1"/>
  <c r="BA675" i="14"/>
  <c r="BC327" i="14"/>
  <c r="AC327" i="14" s="1"/>
  <c r="BD327" i="14"/>
  <c r="AD327" i="14" s="1"/>
  <c r="BA327" i="14"/>
  <c r="BC533" i="14"/>
  <c r="AC533" i="14" s="1"/>
  <c r="BD533" i="14"/>
  <c r="AD533" i="14" s="1"/>
  <c r="BA533" i="14"/>
  <c r="BC568" i="14"/>
  <c r="AC568" i="14" s="1"/>
  <c r="BD568" i="14"/>
  <c r="AD568" i="14" s="1"/>
  <c r="BA568" i="14"/>
  <c r="BC762" i="14"/>
  <c r="AC762" i="14" s="1"/>
  <c r="BD762" i="14"/>
  <c r="AD762" i="14" s="1"/>
  <c r="BA762" i="14"/>
  <c r="BC977" i="14"/>
  <c r="AC977" i="14" s="1"/>
  <c r="BD977" i="14"/>
  <c r="AD977" i="14" s="1"/>
  <c r="BA977" i="14"/>
  <c r="BC834" i="14"/>
  <c r="AC834" i="14" s="1"/>
  <c r="BD834" i="14"/>
  <c r="AD834" i="14" s="1"/>
  <c r="BA834" i="14"/>
  <c r="BC309" i="14"/>
  <c r="AC309" i="14" s="1"/>
  <c r="BD309" i="14"/>
  <c r="AD309" i="14" s="1"/>
  <c r="BA309" i="14"/>
  <c r="BC381" i="14"/>
  <c r="AC381" i="14" s="1"/>
  <c r="BD381" i="14"/>
  <c r="AD381" i="14" s="1"/>
  <c r="BA381" i="14"/>
  <c r="BC469" i="14"/>
  <c r="AC469" i="14" s="1"/>
  <c r="BD469" i="14"/>
  <c r="AD469" i="14" s="1"/>
  <c r="BA469" i="14"/>
  <c r="BC626" i="14"/>
  <c r="AC626" i="14" s="1"/>
  <c r="BD626" i="14"/>
  <c r="AD626" i="14" s="1"/>
  <c r="BA626" i="14"/>
  <c r="BC758" i="14"/>
  <c r="AC758" i="14" s="1"/>
  <c r="BD758" i="14"/>
  <c r="AD758" i="14" s="1"/>
  <c r="BA758" i="14"/>
  <c r="BC955" i="14"/>
  <c r="AC955" i="14" s="1"/>
  <c r="BD955" i="14"/>
  <c r="AD955" i="14" s="1"/>
  <c r="BA955" i="14"/>
  <c r="BC291" i="14"/>
  <c r="AC291" i="14" s="1"/>
  <c r="BD291" i="14"/>
  <c r="AD291" i="14" s="1"/>
  <c r="BA291" i="14"/>
  <c r="BC619" i="14"/>
  <c r="AC619" i="14" s="1"/>
  <c r="BD619" i="14"/>
  <c r="AD619" i="14" s="1"/>
  <c r="BA619" i="14"/>
  <c r="BC432" i="14"/>
  <c r="AC432" i="14" s="1"/>
  <c r="BD432" i="14"/>
  <c r="AD432" i="14" s="1"/>
  <c r="BA432" i="14"/>
  <c r="BC501" i="14"/>
  <c r="AC501" i="14" s="1"/>
  <c r="BD501" i="14"/>
  <c r="AD501" i="14" s="1"/>
  <c r="BA501" i="14"/>
  <c r="BC643" i="14"/>
  <c r="AC643" i="14" s="1"/>
  <c r="BD643" i="14"/>
  <c r="AD643" i="14" s="1"/>
  <c r="BA643" i="14"/>
  <c r="BC731" i="14"/>
  <c r="AC731" i="14" s="1"/>
  <c r="BD731" i="14"/>
  <c r="AD731" i="14" s="1"/>
  <c r="BA731" i="14"/>
  <c r="BC875" i="14"/>
  <c r="AC875" i="14" s="1"/>
  <c r="BD875" i="14"/>
  <c r="AD875" i="14" s="1"/>
  <c r="BA875" i="14"/>
  <c r="BC926" i="14"/>
  <c r="AC926" i="14" s="1"/>
  <c r="BD926" i="14"/>
  <c r="AD926" i="14" s="1"/>
  <c r="BA926" i="14"/>
  <c r="BC305" i="14"/>
  <c r="AC305" i="14" s="1"/>
  <c r="BD305" i="14"/>
  <c r="AD305" i="14" s="1"/>
  <c r="BA305" i="14"/>
  <c r="BC320" i="14"/>
  <c r="AC320" i="14" s="1"/>
  <c r="BD320" i="14"/>
  <c r="AD320" i="14" s="1"/>
  <c r="BA320" i="14"/>
  <c r="BC498" i="14"/>
  <c r="AC498" i="14" s="1"/>
  <c r="BD498" i="14"/>
  <c r="AD498" i="14" s="1"/>
  <c r="BA498" i="14"/>
  <c r="BC719" i="14"/>
  <c r="AC719" i="14" s="1"/>
  <c r="BD719" i="14"/>
  <c r="AD719" i="14" s="1"/>
  <c r="BA719" i="14"/>
  <c r="BC807" i="14"/>
  <c r="AC807" i="14" s="1"/>
  <c r="BD807" i="14"/>
  <c r="AD807" i="14" s="1"/>
  <c r="BA807" i="14"/>
  <c r="BC860" i="14"/>
  <c r="AC860" i="14" s="1"/>
  <c r="BD860" i="14"/>
  <c r="AD860" i="14" s="1"/>
  <c r="BA860" i="14"/>
  <c r="BC938" i="14"/>
  <c r="AC938" i="14" s="1"/>
  <c r="BD938" i="14"/>
  <c r="AD938" i="14" s="1"/>
  <c r="BA938" i="14"/>
  <c r="BC369" i="14"/>
  <c r="AC369" i="14" s="1"/>
  <c r="BD369" i="14"/>
  <c r="AD369" i="14" s="1"/>
  <c r="BA369" i="14"/>
  <c r="BC611" i="14"/>
  <c r="AC611" i="14" s="1"/>
  <c r="BD611" i="14"/>
  <c r="AD611" i="14" s="1"/>
  <c r="BA611" i="14"/>
  <c r="BC422" i="14"/>
  <c r="AC422" i="14" s="1"/>
  <c r="BD422" i="14"/>
  <c r="AD422" i="14" s="1"/>
  <c r="BA422" i="14"/>
  <c r="BC564" i="14"/>
  <c r="AC564" i="14" s="1"/>
  <c r="BD564" i="14"/>
  <c r="AD564" i="14" s="1"/>
  <c r="BA564" i="14"/>
  <c r="BC388" i="14"/>
  <c r="AC388" i="14" s="1"/>
  <c r="BD388" i="14"/>
  <c r="AD388" i="14" s="1"/>
  <c r="BA388" i="14"/>
  <c r="BC347" i="14"/>
  <c r="AC347" i="14" s="1"/>
  <c r="BD347" i="14"/>
  <c r="AD347" i="14" s="1"/>
  <c r="BA347" i="14"/>
  <c r="BC447" i="14"/>
  <c r="AC447" i="14" s="1"/>
  <c r="BD447" i="14"/>
  <c r="AD447" i="14" s="1"/>
  <c r="BA447" i="14"/>
  <c r="BC876" i="14"/>
  <c r="AC876" i="14" s="1"/>
  <c r="BD876" i="14"/>
  <c r="AD876" i="14" s="1"/>
  <c r="BA876" i="14"/>
  <c r="BC1004" i="14"/>
  <c r="AC1004" i="14" s="1"/>
  <c r="BD1004" i="14"/>
  <c r="AD1004" i="14" s="1"/>
  <c r="BA1004" i="14"/>
  <c r="BC527" i="14"/>
  <c r="AC527" i="14" s="1"/>
  <c r="BD527" i="14"/>
  <c r="AD527" i="14" s="1"/>
  <c r="BA527" i="14"/>
  <c r="BC616" i="14"/>
  <c r="AC616" i="14" s="1"/>
  <c r="BD616" i="14"/>
  <c r="AD616" i="14" s="1"/>
  <c r="BA616" i="14"/>
  <c r="BC829" i="14"/>
  <c r="AC829" i="14" s="1"/>
  <c r="BD829" i="14"/>
  <c r="AD829" i="14" s="1"/>
  <c r="BA829" i="14"/>
  <c r="BC828" i="14"/>
  <c r="AC828" i="14" s="1"/>
  <c r="BD828" i="14"/>
  <c r="AD828" i="14" s="1"/>
  <c r="BA828" i="14"/>
  <c r="BC715" i="14"/>
  <c r="AC715" i="14" s="1"/>
  <c r="BD715" i="14"/>
  <c r="AD715" i="14" s="1"/>
  <c r="BA715" i="14"/>
  <c r="BC344" i="14"/>
  <c r="AC344" i="14" s="1"/>
  <c r="BD344" i="14"/>
  <c r="AD344" i="14" s="1"/>
  <c r="BA344" i="14"/>
  <c r="BC644" i="14"/>
  <c r="AC644" i="14" s="1"/>
  <c r="BD644" i="14"/>
  <c r="AD644" i="14" s="1"/>
  <c r="BA644" i="14"/>
  <c r="BC783" i="14"/>
  <c r="AC783" i="14" s="1"/>
  <c r="BD783" i="14"/>
  <c r="AD783" i="14" s="1"/>
  <c r="BA783" i="14"/>
  <c r="BC355" i="14"/>
  <c r="AC355" i="14" s="1"/>
  <c r="BD355" i="14"/>
  <c r="AD355" i="14" s="1"/>
  <c r="BA355" i="14"/>
  <c r="BC323" i="14"/>
  <c r="AC323" i="14" s="1"/>
  <c r="BD323" i="14"/>
  <c r="AD323" i="14" s="1"/>
  <c r="BA323" i="14"/>
  <c r="BC278" i="14"/>
  <c r="AC278" i="14" s="1"/>
  <c r="BD278" i="14"/>
  <c r="AD278" i="14" s="1"/>
  <c r="BA278" i="14"/>
  <c r="BC402" i="14"/>
  <c r="AC402" i="14" s="1"/>
  <c r="BD402" i="14"/>
  <c r="AD402" i="14" s="1"/>
  <c r="BA402" i="14"/>
  <c r="BC446" i="14"/>
  <c r="AC446" i="14" s="1"/>
  <c r="BD446" i="14"/>
  <c r="AD446" i="14" s="1"/>
  <c r="BA446" i="14"/>
  <c r="BC318" i="14"/>
  <c r="AC318" i="14" s="1"/>
  <c r="BD318" i="14"/>
  <c r="AD318" i="14" s="1"/>
  <c r="BA318" i="14"/>
  <c r="BC503" i="14"/>
  <c r="AC503" i="14" s="1"/>
  <c r="BD503" i="14"/>
  <c r="AD503" i="14" s="1"/>
  <c r="BA503" i="14"/>
  <c r="BC504" i="14"/>
  <c r="AC504" i="14" s="1"/>
  <c r="BD504" i="14"/>
  <c r="AD504" i="14" s="1"/>
  <c r="BA504" i="14"/>
  <c r="BC536" i="14"/>
  <c r="AC536" i="14" s="1"/>
  <c r="BD536" i="14"/>
  <c r="AD536" i="14" s="1"/>
  <c r="BA536" i="14"/>
  <c r="BC468" i="14"/>
  <c r="AC468" i="14" s="1"/>
  <c r="BD468" i="14"/>
  <c r="AD468" i="14" s="1"/>
  <c r="BA468" i="14"/>
  <c r="BC374" i="14"/>
  <c r="AC374" i="14" s="1"/>
  <c r="BD374" i="14"/>
  <c r="AD374" i="14" s="1"/>
  <c r="BA374" i="14"/>
  <c r="BC621" i="14"/>
  <c r="AC621" i="14" s="1"/>
  <c r="BD621" i="14"/>
  <c r="AD621" i="14" s="1"/>
  <c r="BA621" i="14"/>
  <c r="BC730" i="14"/>
  <c r="AC730" i="14" s="1"/>
  <c r="BD730" i="14"/>
  <c r="AD730" i="14" s="1"/>
  <c r="BA730" i="14"/>
  <c r="BC717" i="14"/>
  <c r="AC717" i="14" s="1"/>
  <c r="BD717" i="14"/>
  <c r="AD717" i="14" s="1"/>
  <c r="BA717" i="14"/>
  <c r="BC678" i="14"/>
  <c r="AC678" i="14" s="1"/>
  <c r="BD678" i="14"/>
  <c r="AD678" i="14" s="1"/>
  <c r="BA678" i="14"/>
  <c r="BC387" i="14"/>
  <c r="AC387" i="14" s="1"/>
  <c r="BD387" i="14"/>
  <c r="AD387" i="14" s="1"/>
  <c r="BA387" i="14"/>
  <c r="BC331" i="14"/>
  <c r="AC331" i="14" s="1"/>
  <c r="BD331" i="14"/>
  <c r="AD331" i="14" s="1"/>
  <c r="BA331" i="14"/>
  <c r="BC367" i="14"/>
  <c r="AC367" i="14" s="1"/>
  <c r="BD367" i="14"/>
  <c r="AD367" i="14" s="1"/>
  <c r="BA367" i="14"/>
  <c r="BC275" i="14"/>
  <c r="AC275" i="14" s="1"/>
  <c r="BD275" i="14"/>
  <c r="AD275" i="14" s="1"/>
  <c r="BA275" i="14"/>
  <c r="BC299" i="14"/>
  <c r="AC299" i="14" s="1"/>
  <c r="BD299" i="14"/>
  <c r="AD299" i="14" s="1"/>
  <c r="BA299" i="14"/>
  <c r="BC329" i="14"/>
  <c r="AC329" i="14" s="1"/>
  <c r="BD329" i="14"/>
  <c r="AD329" i="14" s="1"/>
  <c r="BA329" i="14"/>
  <c r="BC404" i="14"/>
  <c r="AC404" i="14" s="1"/>
  <c r="BD404" i="14"/>
  <c r="AD404" i="14" s="1"/>
  <c r="BA404" i="14"/>
  <c r="BC511" i="14"/>
  <c r="AC511" i="14" s="1"/>
  <c r="BD511" i="14"/>
  <c r="AD511" i="14" s="1"/>
  <c r="BA511" i="14"/>
  <c r="BC471" i="14"/>
  <c r="AC471" i="14" s="1"/>
  <c r="BD471" i="14"/>
  <c r="AD471" i="14" s="1"/>
  <c r="BA471" i="14"/>
  <c r="BC473" i="14"/>
  <c r="AC473" i="14" s="1"/>
  <c r="BD473" i="14"/>
  <c r="AD473" i="14" s="1"/>
  <c r="BA473" i="14"/>
  <c r="BC555" i="14"/>
  <c r="AC555" i="14" s="1"/>
  <c r="BD555" i="14"/>
  <c r="AD555" i="14" s="1"/>
  <c r="BA555" i="14"/>
  <c r="BC601" i="14"/>
  <c r="AC601" i="14" s="1"/>
  <c r="BD601" i="14"/>
  <c r="AD601" i="14" s="1"/>
  <c r="BA601" i="14"/>
  <c r="BC609" i="14"/>
  <c r="AC609" i="14" s="1"/>
  <c r="BD609" i="14"/>
  <c r="AD609" i="14" s="1"/>
  <c r="BA609" i="14"/>
  <c r="BC810" i="14"/>
  <c r="AC810" i="14" s="1"/>
  <c r="BD810" i="14"/>
  <c r="AD810" i="14" s="1"/>
  <c r="BA810" i="14"/>
  <c r="BC854" i="14"/>
  <c r="AC854" i="14" s="1"/>
  <c r="BD854" i="14"/>
  <c r="AD854" i="14" s="1"/>
  <c r="BA854" i="14"/>
  <c r="BC693" i="14"/>
  <c r="AC693" i="14" s="1"/>
  <c r="BD693" i="14"/>
  <c r="AD693" i="14" s="1"/>
  <c r="BA693" i="14"/>
  <c r="BC588" i="14"/>
  <c r="AC588" i="14" s="1"/>
  <c r="BD588" i="14"/>
  <c r="AD588" i="14" s="1"/>
  <c r="BA588" i="14"/>
  <c r="BC676" i="14"/>
  <c r="AC676" i="14" s="1"/>
  <c r="BD676" i="14"/>
  <c r="AD676" i="14" s="1"/>
  <c r="BA676" i="14"/>
  <c r="BC868" i="14"/>
  <c r="AC868" i="14" s="1"/>
  <c r="BD868" i="14"/>
  <c r="AD868" i="14" s="1"/>
  <c r="BA868" i="14"/>
  <c r="BC607" i="14"/>
  <c r="AC607" i="14" s="1"/>
  <c r="BD607" i="14"/>
  <c r="AD607" i="14" s="1"/>
  <c r="BA607" i="14"/>
  <c r="BC830" i="14"/>
  <c r="AC830" i="14" s="1"/>
  <c r="BD830" i="14"/>
  <c r="AD830" i="14" s="1"/>
  <c r="BA830" i="14"/>
  <c r="BC902" i="14"/>
  <c r="AC902" i="14" s="1"/>
  <c r="BD902" i="14"/>
  <c r="AD902" i="14" s="1"/>
  <c r="BA902" i="14"/>
  <c r="BC900" i="14"/>
  <c r="AC900" i="14" s="1"/>
  <c r="BD900" i="14"/>
  <c r="AD900" i="14" s="1"/>
  <c r="BA900" i="14"/>
  <c r="BC966" i="14"/>
  <c r="AC966" i="14" s="1"/>
  <c r="BD966" i="14"/>
  <c r="AD966" i="14" s="1"/>
  <c r="BA966" i="14"/>
  <c r="BC959" i="14"/>
  <c r="AC959" i="14" s="1"/>
  <c r="BD959" i="14"/>
  <c r="AD959" i="14" s="1"/>
  <c r="BA959" i="14"/>
  <c r="BC857" i="14"/>
  <c r="AC857" i="14" s="1"/>
  <c r="BD857" i="14"/>
  <c r="AD857" i="14" s="1"/>
  <c r="BA857" i="14"/>
  <c r="BC1017" i="14"/>
  <c r="AC1017" i="14" s="1"/>
  <c r="BD1017" i="14"/>
  <c r="AD1017" i="14" s="1"/>
  <c r="BA1017" i="14"/>
  <c r="BC968" i="14"/>
  <c r="AC968" i="14" s="1"/>
  <c r="BD968" i="14"/>
  <c r="AD968" i="14" s="1"/>
  <c r="BA968" i="14"/>
  <c r="BC880" i="14"/>
  <c r="AC880" i="14" s="1"/>
  <c r="BD880" i="14"/>
  <c r="AD880" i="14" s="1"/>
  <c r="BA880" i="14"/>
  <c r="BC538" i="14"/>
  <c r="AC538" i="14" s="1"/>
  <c r="BD538" i="14"/>
  <c r="AD538" i="14" s="1"/>
  <c r="BA538" i="14"/>
  <c r="BC655" i="14"/>
  <c r="AC655" i="14" s="1"/>
  <c r="BD655" i="14"/>
  <c r="AD655" i="14" s="1"/>
  <c r="BA655" i="14"/>
  <c r="BC420" i="14"/>
  <c r="AC420" i="14" s="1"/>
  <c r="BD420" i="14"/>
  <c r="AD420" i="14" s="1"/>
  <c r="BA420" i="14"/>
  <c r="BC726" i="14"/>
  <c r="AC726" i="14" s="1"/>
  <c r="BD726" i="14"/>
  <c r="AD726" i="14" s="1"/>
  <c r="BA726" i="14"/>
  <c r="BC307" i="14"/>
  <c r="AC307" i="14" s="1"/>
  <c r="BD307" i="14"/>
  <c r="AD307" i="14" s="1"/>
  <c r="BA307" i="14"/>
  <c r="BC615" i="14"/>
  <c r="AC615" i="14" s="1"/>
  <c r="BD615" i="14"/>
  <c r="AD615" i="14" s="1"/>
  <c r="BA615" i="14"/>
  <c r="BC317" i="14"/>
  <c r="AC317" i="14" s="1"/>
  <c r="BD317" i="14"/>
  <c r="AD317" i="14" s="1"/>
  <c r="BA317" i="14"/>
  <c r="BC398" i="14"/>
  <c r="AC398" i="14" s="1"/>
  <c r="BD398" i="14"/>
  <c r="AD398" i="14" s="1"/>
  <c r="BA398" i="14"/>
  <c r="BC720" i="14"/>
  <c r="AC720" i="14" s="1"/>
  <c r="BD720" i="14"/>
  <c r="AD720" i="14" s="1"/>
  <c r="BA720" i="14"/>
  <c r="BC846" i="14"/>
  <c r="AC846" i="14" s="1"/>
  <c r="BD846" i="14"/>
  <c r="AD846" i="14" s="1"/>
  <c r="BA846" i="14"/>
  <c r="BC995" i="14"/>
  <c r="AC995" i="14" s="1"/>
  <c r="BD995" i="14"/>
  <c r="AD995" i="14" s="1"/>
  <c r="BA995" i="14"/>
  <c r="BC906" i="14"/>
  <c r="AC906" i="14" s="1"/>
  <c r="BD906" i="14"/>
  <c r="AD906" i="14" s="1"/>
  <c r="BA906" i="14"/>
  <c r="BC795" i="14"/>
  <c r="AC795" i="14" s="1"/>
  <c r="BD795" i="14"/>
  <c r="AD795" i="14" s="1"/>
  <c r="BA795" i="14"/>
  <c r="BC897" i="14"/>
  <c r="AC897" i="14" s="1"/>
  <c r="BD897" i="14"/>
  <c r="AD897" i="14" s="1"/>
  <c r="BA897" i="14"/>
  <c r="BC1003" i="14"/>
  <c r="AC1003" i="14" s="1"/>
  <c r="BD1003" i="14"/>
  <c r="AD1003" i="14" s="1"/>
  <c r="BA1003" i="14"/>
  <c r="BC1002" i="14"/>
  <c r="AC1002" i="14" s="1"/>
  <c r="BD1002" i="14"/>
  <c r="AD1002" i="14" s="1"/>
  <c r="BA1002" i="14"/>
  <c r="BC470" i="14"/>
  <c r="AC470" i="14" s="1"/>
  <c r="BD470" i="14"/>
  <c r="AD470" i="14" s="1"/>
  <c r="BA470" i="14"/>
  <c r="BC744" i="14"/>
  <c r="AC744" i="14" s="1"/>
  <c r="BD744" i="14"/>
  <c r="AD744" i="14" s="1"/>
  <c r="BA744" i="14"/>
  <c r="BC415" i="14"/>
  <c r="AC415" i="14" s="1"/>
  <c r="BD415" i="14"/>
  <c r="AD415" i="14" s="1"/>
  <c r="BA415" i="14"/>
  <c r="BC489" i="14"/>
  <c r="AC489" i="14" s="1"/>
  <c r="BD489" i="14"/>
  <c r="AD489" i="14" s="1"/>
  <c r="BA489" i="14"/>
  <c r="BC539" i="14"/>
  <c r="AC539" i="14" s="1"/>
  <c r="BD539" i="14"/>
  <c r="AD539" i="14" s="1"/>
  <c r="BA539" i="14"/>
  <c r="BC847" i="14"/>
  <c r="AC847" i="14" s="1"/>
  <c r="BD847" i="14"/>
  <c r="AD847" i="14" s="1"/>
  <c r="BA847" i="14"/>
  <c r="BC976" i="14"/>
  <c r="AC976" i="14" s="1"/>
  <c r="BD976" i="14"/>
  <c r="AD976" i="14" s="1"/>
  <c r="BA976" i="14"/>
  <c r="BC445" i="14"/>
  <c r="AC445" i="14" s="1"/>
  <c r="BD445" i="14"/>
  <c r="AD445" i="14" s="1"/>
  <c r="BA445" i="14"/>
  <c r="BC346" i="14"/>
  <c r="AC346" i="14" s="1"/>
  <c r="BD346" i="14"/>
  <c r="AD346" i="14" s="1"/>
  <c r="BA346" i="14"/>
  <c r="BC884" i="14"/>
  <c r="AC884" i="14" s="1"/>
  <c r="BD884" i="14"/>
  <c r="AD884" i="14" s="1"/>
  <c r="BA884" i="14"/>
  <c r="BC982" i="14"/>
  <c r="AC982" i="14" s="1"/>
  <c r="BD982" i="14"/>
  <c r="AD982" i="14" s="1"/>
  <c r="BA982" i="14"/>
  <c r="BC633" i="14"/>
  <c r="AC633" i="14" s="1"/>
  <c r="BD633" i="14"/>
  <c r="AD633" i="14" s="1"/>
  <c r="BA633" i="14"/>
  <c r="BC986" i="14"/>
  <c r="AC986" i="14" s="1"/>
  <c r="BD986" i="14"/>
  <c r="AD986" i="14" s="1"/>
  <c r="BA986" i="14"/>
  <c r="BC631" i="14"/>
  <c r="AC631" i="14" s="1"/>
  <c r="BD631" i="14"/>
  <c r="AD631" i="14" s="1"/>
  <c r="BA631" i="14"/>
  <c r="BC386" i="14"/>
  <c r="AC386" i="14" s="1"/>
  <c r="BD386" i="14"/>
  <c r="AD386" i="14" s="1"/>
  <c r="BA386" i="14"/>
  <c r="BC394" i="14"/>
  <c r="AC394" i="14" s="1"/>
  <c r="BD394" i="14"/>
  <c r="AD394" i="14" s="1"/>
  <c r="BA394" i="14"/>
  <c r="BC516" i="14"/>
  <c r="AC516" i="14" s="1"/>
  <c r="BD516" i="14"/>
  <c r="AD516" i="14" s="1"/>
  <c r="BA516" i="14"/>
  <c r="BC458" i="14"/>
  <c r="AC458" i="14" s="1"/>
  <c r="BD458" i="14"/>
  <c r="AD458" i="14" s="1"/>
  <c r="BA458" i="14"/>
  <c r="BC561" i="14"/>
  <c r="AC561" i="14" s="1"/>
  <c r="BD561" i="14"/>
  <c r="AD561" i="14" s="1"/>
  <c r="BA561" i="14"/>
  <c r="BC580" i="14"/>
  <c r="AC580" i="14" s="1"/>
  <c r="BD580" i="14"/>
  <c r="AD580" i="14" s="1"/>
  <c r="BA580" i="14"/>
  <c r="BC640" i="14"/>
  <c r="AC640" i="14" s="1"/>
  <c r="BD640" i="14"/>
  <c r="AD640" i="14" s="1"/>
  <c r="BA640" i="14"/>
  <c r="BC661" i="14"/>
  <c r="AC661" i="14" s="1"/>
  <c r="BD661" i="14"/>
  <c r="AD661" i="14" s="1"/>
  <c r="BA661" i="14"/>
  <c r="BC641" i="14"/>
  <c r="AC641" i="14" s="1"/>
  <c r="BD641" i="14"/>
  <c r="AD641" i="14" s="1"/>
  <c r="BA641" i="14"/>
  <c r="BC757" i="14"/>
  <c r="AC757" i="14" s="1"/>
  <c r="BD757" i="14"/>
  <c r="AD757" i="14" s="1"/>
  <c r="BA757" i="14"/>
  <c r="BC707" i="14"/>
  <c r="AC707" i="14" s="1"/>
  <c r="BD707" i="14"/>
  <c r="AD707" i="14" s="1"/>
  <c r="BA707" i="14"/>
  <c r="BC792" i="14"/>
  <c r="AC792" i="14" s="1"/>
  <c r="BD792" i="14"/>
  <c r="AD792" i="14" s="1"/>
  <c r="BA792" i="14"/>
  <c r="BC765" i="14"/>
  <c r="AC765" i="14" s="1"/>
  <c r="BD765" i="14"/>
  <c r="AD765" i="14" s="1"/>
  <c r="BA765" i="14"/>
  <c r="BC1008" i="14"/>
  <c r="AC1008" i="14" s="1"/>
  <c r="BD1008" i="14"/>
  <c r="AD1008" i="14" s="1"/>
  <c r="BA1008" i="14"/>
  <c r="BC324" i="14"/>
  <c r="AC324" i="14" s="1"/>
  <c r="BD324" i="14"/>
  <c r="AD324" i="14" s="1"/>
  <c r="BA324" i="14"/>
  <c r="BC405" i="14"/>
  <c r="AC405" i="14" s="1"/>
  <c r="BD405" i="14"/>
  <c r="AD405" i="14" s="1"/>
  <c r="BA405" i="14"/>
  <c r="BC335" i="14"/>
  <c r="AC335" i="14" s="1"/>
  <c r="BD335" i="14"/>
  <c r="AD335" i="14" s="1"/>
  <c r="BA335" i="14"/>
  <c r="BC277" i="14"/>
  <c r="AC277" i="14" s="1"/>
  <c r="BD277" i="14"/>
  <c r="AD277" i="14" s="1"/>
  <c r="BA277" i="14"/>
  <c r="BC428" i="14"/>
  <c r="AC428" i="14" s="1"/>
  <c r="BD428" i="14"/>
  <c r="AD428" i="14" s="1"/>
  <c r="BA428" i="14"/>
  <c r="BC479" i="14"/>
  <c r="AC479" i="14" s="1"/>
  <c r="BD479" i="14"/>
  <c r="AD479" i="14" s="1"/>
  <c r="BA479" i="14"/>
  <c r="BC431" i="14"/>
  <c r="AC431" i="14" s="1"/>
  <c r="BD431" i="14"/>
  <c r="AD431" i="14" s="1"/>
  <c r="BA431" i="14"/>
  <c r="BC617" i="14"/>
  <c r="AC617" i="14" s="1"/>
  <c r="BD617" i="14"/>
  <c r="AD617" i="14" s="1"/>
  <c r="BA617" i="14"/>
  <c r="BC423" i="14"/>
  <c r="AC423" i="14" s="1"/>
  <c r="BD423" i="14"/>
  <c r="AD423" i="14" s="1"/>
  <c r="BA423" i="14"/>
  <c r="BC541" i="14"/>
  <c r="AC541" i="14" s="1"/>
  <c r="BD541" i="14"/>
  <c r="AD541" i="14" s="1"/>
  <c r="BA541" i="14"/>
  <c r="BC519" i="14"/>
  <c r="AC519" i="14" s="1"/>
  <c r="BD519" i="14"/>
  <c r="AD519" i="14" s="1"/>
  <c r="BA519" i="14"/>
  <c r="BC612" i="14"/>
  <c r="AC612" i="14" s="1"/>
  <c r="BD612" i="14"/>
  <c r="AD612" i="14" s="1"/>
  <c r="BA612" i="14"/>
  <c r="BC723" i="14"/>
  <c r="AC723" i="14" s="1"/>
  <c r="BD723" i="14"/>
  <c r="AD723" i="14" s="1"/>
  <c r="BA723" i="14"/>
  <c r="BC820" i="14"/>
  <c r="AC820" i="14" s="1"/>
  <c r="BD820" i="14"/>
  <c r="AD820" i="14" s="1"/>
  <c r="BA820" i="14"/>
  <c r="BC724" i="14"/>
  <c r="AC724" i="14" s="1"/>
  <c r="BD724" i="14"/>
  <c r="AD724" i="14" s="1"/>
  <c r="BA724" i="14"/>
  <c r="BC813" i="14"/>
  <c r="AC813" i="14" s="1"/>
  <c r="BD813" i="14"/>
  <c r="AD813" i="14" s="1"/>
  <c r="BA813" i="14"/>
  <c r="BC639" i="14"/>
  <c r="AC639" i="14" s="1"/>
  <c r="BD639" i="14"/>
  <c r="AD639" i="14" s="1"/>
  <c r="BA639" i="14"/>
  <c r="BC595" i="14"/>
  <c r="AC595" i="14" s="1"/>
  <c r="BD595" i="14"/>
  <c r="AD595" i="14" s="1"/>
  <c r="BA595" i="14"/>
  <c r="BC603" i="14"/>
  <c r="AC603" i="14" s="1"/>
  <c r="BD603" i="14"/>
  <c r="AD603" i="14" s="1"/>
  <c r="BA603" i="14"/>
  <c r="BC775" i="14"/>
  <c r="AC775" i="14" s="1"/>
  <c r="BD775" i="14"/>
  <c r="AD775" i="14" s="1"/>
  <c r="BA775" i="14"/>
  <c r="BC645" i="14"/>
  <c r="AC645" i="14" s="1"/>
  <c r="BD645" i="14"/>
  <c r="AD645" i="14" s="1"/>
  <c r="BA645" i="14"/>
  <c r="BC903" i="14"/>
  <c r="AC903" i="14" s="1"/>
  <c r="BD903" i="14"/>
  <c r="AD903" i="14" s="1"/>
  <c r="BA903" i="14"/>
  <c r="BC999" i="14"/>
  <c r="AC999" i="14" s="1"/>
  <c r="BD999" i="14"/>
  <c r="AD999" i="14" s="1"/>
  <c r="BA999" i="14"/>
  <c r="BC879" i="14"/>
  <c r="AC879" i="14" s="1"/>
  <c r="BD879" i="14"/>
  <c r="AD879" i="14" s="1"/>
  <c r="BA879" i="14"/>
  <c r="BC964" i="14"/>
  <c r="AC964" i="14" s="1"/>
  <c r="BD964" i="14"/>
  <c r="AD964" i="14" s="1"/>
  <c r="BA964" i="14"/>
  <c r="BC933" i="14"/>
  <c r="AC933" i="14" s="1"/>
  <c r="BD933" i="14"/>
  <c r="AD933" i="14" s="1"/>
  <c r="BA933" i="14"/>
  <c r="BC969" i="14"/>
  <c r="AC969" i="14" s="1"/>
  <c r="BD969" i="14"/>
  <c r="AD969" i="14" s="1"/>
  <c r="BA969" i="14"/>
  <c r="BC826" i="14"/>
  <c r="AC826" i="14" s="1"/>
  <c r="BD826" i="14"/>
  <c r="AD826" i="14" s="1"/>
  <c r="BA826" i="14"/>
  <c r="BC842" i="14"/>
  <c r="AC842" i="14" s="1"/>
  <c r="BD842" i="14"/>
  <c r="AD842" i="14" s="1"/>
  <c r="BA842" i="14"/>
  <c r="BC917" i="14"/>
  <c r="AC917" i="14" s="1"/>
  <c r="BD917" i="14"/>
  <c r="AD917" i="14" s="1"/>
  <c r="BA917" i="14"/>
  <c r="BC400" i="14"/>
  <c r="AC400" i="14" s="1"/>
  <c r="BD400" i="14"/>
  <c r="AD400" i="14" s="1"/>
  <c r="BA400" i="14"/>
  <c r="BC546" i="14"/>
  <c r="AC546" i="14" s="1"/>
  <c r="BD546" i="14"/>
  <c r="AD546" i="14" s="1"/>
  <c r="BA546" i="14"/>
  <c r="BC658" i="14"/>
  <c r="AC658" i="14" s="1"/>
  <c r="BD658" i="14"/>
  <c r="AD658" i="14" s="1"/>
  <c r="BA658" i="14"/>
  <c r="BC288" i="14"/>
  <c r="AC288" i="14" s="1"/>
  <c r="BD288" i="14"/>
  <c r="AD288" i="14" s="1"/>
  <c r="BA288" i="14"/>
  <c r="BC345" i="14"/>
  <c r="AC345" i="14" s="1"/>
  <c r="BD345" i="14"/>
  <c r="AD345" i="14" s="1"/>
  <c r="BA345" i="14"/>
  <c r="BC734" i="14"/>
  <c r="AC734" i="14" s="1"/>
  <c r="BD734" i="14"/>
  <c r="AD734" i="14" s="1"/>
  <c r="BA734" i="14"/>
  <c r="BC368" i="14"/>
  <c r="AC368" i="14" s="1"/>
  <c r="BD368" i="14"/>
  <c r="AD368" i="14" s="1"/>
  <c r="BA368" i="14"/>
  <c r="BC567" i="14"/>
  <c r="AC567" i="14" s="1"/>
  <c r="BD567" i="14"/>
  <c r="AD567" i="14" s="1"/>
  <c r="BA567" i="14"/>
  <c r="BC624" i="14"/>
  <c r="AC624" i="14" s="1"/>
  <c r="BD624" i="14"/>
  <c r="AD624" i="14" s="1"/>
  <c r="BA624" i="14"/>
  <c r="BC674" i="14"/>
  <c r="AC674" i="14" s="1"/>
  <c r="BD674" i="14"/>
  <c r="AD674" i="14" s="1"/>
  <c r="BA674" i="14"/>
  <c r="BC630" i="14"/>
  <c r="AC630" i="14" s="1"/>
  <c r="BD630" i="14"/>
  <c r="AD630" i="14" s="1"/>
  <c r="BA630" i="14"/>
  <c r="BC811" i="14"/>
  <c r="AC811" i="14" s="1"/>
  <c r="BD811" i="14"/>
  <c r="AD811" i="14" s="1"/>
  <c r="BA811" i="14"/>
  <c r="BC851" i="14"/>
  <c r="AC851" i="14" s="1"/>
  <c r="BD851" i="14"/>
  <c r="AD851" i="14" s="1"/>
  <c r="BA851" i="14"/>
  <c r="BC980" i="14"/>
  <c r="AC980" i="14" s="1"/>
  <c r="BD980" i="14"/>
  <c r="AD980" i="14" s="1"/>
  <c r="BA980" i="14"/>
  <c r="BC817" i="14"/>
  <c r="AC817" i="14" s="1"/>
  <c r="BD817" i="14"/>
  <c r="AD817" i="14" s="1"/>
  <c r="BA817" i="14"/>
  <c r="BC913" i="14"/>
  <c r="AC913" i="14" s="1"/>
  <c r="BD913" i="14"/>
  <c r="AD913" i="14" s="1"/>
  <c r="BA913" i="14"/>
  <c r="BC804" i="14"/>
  <c r="AC804" i="14" s="1"/>
  <c r="BD804" i="14"/>
  <c r="AD804" i="14" s="1"/>
  <c r="BA804" i="14"/>
  <c r="BC835" i="14"/>
  <c r="AC835" i="14" s="1"/>
  <c r="BD835" i="14"/>
  <c r="AD835" i="14" s="1"/>
  <c r="BA835" i="14"/>
  <c r="BC952" i="14"/>
  <c r="AC952" i="14" s="1"/>
  <c r="BD952" i="14"/>
  <c r="AD952" i="14" s="1"/>
  <c r="BA952" i="14"/>
  <c r="BC1006" i="14"/>
  <c r="AC1006" i="14" s="1"/>
  <c r="BD1006" i="14"/>
  <c r="AD1006" i="14" s="1"/>
  <c r="BA1006" i="14"/>
  <c r="BC965" i="14"/>
  <c r="AC965" i="14" s="1"/>
  <c r="BD965" i="14"/>
  <c r="AD965" i="14" s="1"/>
  <c r="BA965" i="14"/>
  <c r="BC322" i="14"/>
  <c r="AC322" i="14" s="1"/>
  <c r="BD322" i="14"/>
  <c r="AD322" i="14" s="1"/>
  <c r="BA322" i="14"/>
  <c r="BC401" i="14"/>
  <c r="AC401" i="14" s="1"/>
  <c r="BD401" i="14"/>
  <c r="AD401" i="14" s="1"/>
  <c r="BA401" i="14"/>
  <c r="BC549" i="14"/>
  <c r="AC549" i="14" s="1"/>
  <c r="BD549" i="14"/>
  <c r="AD549" i="14" s="1"/>
  <c r="BA549" i="14"/>
  <c r="BC648" i="14"/>
  <c r="AC648" i="14" s="1"/>
  <c r="BD648" i="14"/>
  <c r="AD648" i="14" s="1"/>
  <c r="BA648" i="14"/>
  <c r="BC669" i="14"/>
  <c r="AC669" i="14" s="1"/>
  <c r="BD669" i="14"/>
  <c r="AD669" i="14" s="1"/>
  <c r="BA669" i="14"/>
  <c r="BC772" i="14"/>
  <c r="AC772" i="14" s="1"/>
  <c r="BD772" i="14"/>
  <c r="AD772" i="14" s="1"/>
  <c r="BA772" i="14"/>
  <c r="BC806" i="14"/>
  <c r="AC806" i="14" s="1"/>
  <c r="BD806" i="14"/>
  <c r="AD806" i="14" s="1"/>
  <c r="BA806" i="14"/>
  <c r="BC862" i="14"/>
  <c r="AC862" i="14" s="1"/>
  <c r="BD862" i="14"/>
  <c r="AD862" i="14" s="1"/>
  <c r="BA862" i="14"/>
  <c r="BC895" i="14"/>
  <c r="AC895" i="14" s="1"/>
  <c r="BD895" i="14"/>
  <c r="AD895" i="14" s="1"/>
  <c r="BA895" i="14"/>
  <c r="BC963" i="14"/>
  <c r="AC963" i="14" s="1"/>
  <c r="BD963" i="14"/>
  <c r="AD963" i="14" s="1"/>
  <c r="BA963" i="14"/>
  <c r="BC293" i="14"/>
  <c r="AC293" i="14" s="1"/>
  <c r="BD293" i="14"/>
  <c r="AD293" i="14" s="1"/>
  <c r="BA293" i="14"/>
  <c r="BC514" i="14"/>
  <c r="AC514" i="14" s="1"/>
  <c r="BD514" i="14"/>
  <c r="AD514" i="14" s="1"/>
  <c r="BA514" i="14"/>
  <c r="BC691" i="14"/>
  <c r="AC691" i="14" s="1"/>
  <c r="BD691" i="14"/>
  <c r="AD691" i="14" s="1"/>
  <c r="BA691" i="14"/>
  <c r="BC937" i="14"/>
  <c r="AC937" i="14" s="1"/>
  <c r="BD937" i="14"/>
  <c r="AD937" i="14" s="1"/>
  <c r="BA937" i="14"/>
  <c r="BC793" i="14"/>
  <c r="AC793" i="14" s="1"/>
  <c r="BD793" i="14"/>
  <c r="AD793" i="14" s="1"/>
  <c r="BA793" i="14"/>
  <c r="BC1014" i="14"/>
  <c r="AC1014" i="14" s="1"/>
  <c r="BD1014" i="14"/>
  <c r="AD1014" i="14" s="1"/>
  <c r="BA1014" i="14"/>
  <c r="BC330" i="14"/>
  <c r="AC330" i="14" s="1"/>
  <c r="BD330" i="14"/>
  <c r="AD330" i="14" s="1"/>
  <c r="BA330" i="14"/>
  <c r="BC373" i="14"/>
  <c r="AC373" i="14" s="1"/>
  <c r="BD373" i="14"/>
  <c r="AD373" i="14" s="1"/>
  <c r="BA373" i="14"/>
  <c r="BC455" i="14"/>
  <c r="AC455" i="14" s="1"/>
  <c r="BD455" i="14"/>
  <c r="AD455" i="14" s="1"/>
  <c r="BA455" i="14"/>
  <c r="BC522" i="14"/>
  <c r="AC522" i="14" s="1"/>
  <c r="BD522" i="14"/>
  <c r="AD522" i="14" s="1"/>
  <c r="BA522" i="14"/>
  <c r="BC602" i="14"/>
  <c r="AC602" i="14" s="1"/>
  <c r="BD602" i="14"/>
  <c r="AD602" i="14" s="1"/>
  <c r="BA602" i="14"/>
  <c r="BC627" i="14"/>
  <c r="AC627" i="14" s="1"/>
  <c r="BD627" i="14"/>
  <c r="AD627" i="14" s="1"/>
  <c r="BA627" i="14"/>
  <c r="BC685" i="14"/>
  <c r="AC685" i="14" s="1"/>
  <c r="BD685" i="14"/>
  <c r="AD685" i="14" s="1"/>
  <c r="BA685" i="14"/>
  <c r="BC376" i="14"/>
  <c r="AC376" i="14" s="1"/>
  <c r="BD376" i="14"/>
  <c r="AD376" i="14" s="1"/>
  <c r="BA376" i="14"/>
  <c r="BC542" i="14"/>
  <c r="AC542" i="14" s="1"/>
  <c r="BD542" i="14"/>
  <c r="AD542" i="14" s="1"/>
  <c r="BA542" i="14"/>
  <c r="BC576" i="14"/>
  <c r="AC576" i="14" s="1"/>
  <c r="BD576" i="14"/>
  <c r="AD576" i="14" s="1"/>
  <c r="BA576" i="14"/>
  <c r="BC799" i="14"/>
  <c r="AC799" i="14" s="1"/>
  <c r="BD799" i="14"/>
  <c r="AD799" i="14" s="1"/>
  <c r="BA799" i="14"/>
  <c r="BC998" i="14"/>
  <c r="AC998" i="14" s="1"/>
  <c r="BD998" i="14"/>
  <c r="AD998" i="14" s="1"/>
  <c r="BA998" i="14"/>
  <c r="BC944" i="14"/>
  <c r="AC944" i="14" s="1"/>
  <c r="BD944" i="14"/>
  <c r="AD944" i="14" s="1"/>
  <c r="BA944" i="14"/>
  <c r="BC312" i="14"/>
  <c r="AC312" i="14" s="1"/>
  <c r="BD312" i="14"/>
  <c r="AD312" i="14" s="1"/>
  <c r="BA312" i="14"/>
  <c r="BC384" i="14"/>
  <c r="AC384" i="14" s="1"/>
  <c r="BD384" i="14"/>
  <c r="AD384" i="14" s="1"/>
  <c r="BA384" i="14"/>
  <c r="BC472" i="14"/>
  <c r="AC472" i="14" s="1"/>
  <c r="BD472" i="14"/>
  <c r="AD472" i="14" s="1"/>
  <c r="BA472" i="14"/>
  <c r="BC637" i="14"/>
  <c r="AC637" i="14" s="1"/>
  <c r="BD637" i="14"/>
  <c r="AD637" i="14" s="1"/>
  <c r="BA637" i="14"/>
  <c r="BC786" i="14"/>
  <c r="AC786" i="14" s="1"/>
  <c r="BD786" i="14"/>
  <c r="AD786" i="14" s="1"/>
  <c r="BA786" i="14"/>
  <c r="BC1016" i="14"/>
  <c r="AC1016" i="14" s="1"/>
  <c r="BD1016" i="14"/>
  <c r="AD1016" i="14" s="1"/>
  <c r="BA1016" i="14"/>
  <c r="BC311" i="14"/>
  <c r="AC311" i="14" s="1"/>
  <c r="BD311" i="14"/>
  <c r="AD311" i="14" s="1"/>
  <c r="BA311" i="14"/>
  <c r="BC767" i="14"/>
  <c r="AC767" i="14" s="1"/>
  <c r="BD767" i="14"/>
  <c r="AD767" i="14" s="1"/>
  <c r="BA767" i="14"/>
  <c r="BC460" i="14"/>
  <c r="AC460" i="14" s="1"/>
  <c r="BD460" i="14"/>
  <c r="AD460" i="14" s="1"/>
  <c r="BA460" i="14"/>
  <c r="BC521" i="14"/>
  <c r="AC521" i="14" s="1"/>
  <c r="BD521" i="14"/>
  <c r="AD521" i="14" s="1"/>
  <c r="BA521" i="14"/>
  <c r="BC664" i="14"/>
  <c r="AC664" i="14" s="1"/>
  <c r="BD664" i="14"/>
  <c r="AD664" i="14" s="1"/>
  <c r="BA664" i="14"/>
  <c r="BC737" i="14"/>
  <c r="AC737" i="14" s="1"/>
  <c r="BD737" i="14"/>
  <c r="AD737" i="14" s="1"/>
  <c r="BA737" i="14"/>
  <c r="BC878" i="14"/>
  <c r="AC878" i="14" s="1"/>
  <c r="BD878" i="14"/>
  <c r="AD878" i="14" s="1"/>
  <c r="BA878" i="14"/>
  <c r="BC967" i="14"/>
  <c r="AC967" i="14" s="1"/>
  <c r="BD967" i="14"/>
  <c r="AD967" i="14" s="1"/>
  <c r="BA967" i="14"/>
  <c r="BC794" i="14"/>
  <c r="AC794" i="14" s="1"/>
  <c r="BD794" i="14"/>
  <c r="AD794" i="14" s="1"/>
  <c r="BA794" i="14"/>
  <c r="BC392" i="14"/>
  <c r="AC392" i="14" s="1"/>
  <c r="BD392" i="14"/>
  <c r="AD392" i="14" s="1"/>
  <c r="BA392" i="14"/>
  <c r="BC509" i="14"/>
  <c r="AC509" i="14" s="1"/>
  <c r="BD509" i="14"/>
  <c r="AD509" i="14" s="1"/>
  <c r="BA509" i="14"/>
  <c r="BC722" i="14"/>
  <c r="AC722" i="14" s="1"/>
  <c r="BD722" i="14"/>
  <c r="AD722" i="14" s="1"/>
  <c r="BA722" i="14"/>
  <c r="BC821" i="14"/>
  <c r="AC821" i="14" s="1"/>
  <c r="BD821" i="14"/>
  <c r="AD821" i="14" s="1"/>
  <c r="BA821" i="14"/>
  <c r="BC872" i="14"/>
  <c r="AC872" i="14" s="1"/>
  <c r="BD872" i="14"/>
  <c r="AD872" i="14" s="1"/>
  <c r="BA872" i="14"/>
  <c r="BC954" i="14"/>
  <c r="AC954" i="14" s="1"/>
  <c r="BD954" i="14"/>
  <c r="AD954" i="14" s="1"/>
  <c r="BA954" i="14"/>
  <c r="BC413" i="14"/>
  <c r="AC413" i="14" s="1"/>
  <c r="BD413" i="14"/>
  <c r="AD413" i="14" s="1"/>
  <c r="BA413" i="14"/>
  <c r="BC779" i="14"/>
  <c r="AC779" i="14" s="1"/>
  <c r="BD779" i="14"/>
  <c r="AD779" i="14" s="1"/>
  <c r="BA779" i="14"/>
  <c r="BC459" i="14"/>
  <c r="AC459" i="14" s="1"/>
  <c r="BD459" i="14"/>
  <c r="AD459" i="14" s="1"/>
  <c r="BA459" i="14"/>
  <c r="BC287" i="14"/>
  <c r="AC287" i="14" s="1"/>
  <c r="BD287" i="14"/>
  <c r="AD287" i="14" s="1"/>
  <c r="BA287" i="14"/>
  <c r="BC824" i="14"/>
  <c r="AC824" i="14" s="1"/>
  <c r="BD824" i="14"/>
  <c r="AD824" i="14" s="1"/>
  <c r="BA824" i="14"/>
  <c r="BC928" i="14"/>
  <c r="AC928" i="14" s="1"/>
  <c r="BD928" i="14"/>
  <c r="AD928" i="14" s="1"/>
  <c r="BA928" i="14"/>
  <c r="BC932" i="14"/>
  <c r="AC932" i="14" s="1"/>
  <c r="BD932" i="14"/>
  <c r="AD932" i="14" s="1"/>
  <c r="BA932" i="14"/>
  <c r="BC1021" i="14"/>
  <c r="AC1021" i="14" s="1"/>
  <c r="BD1021" i="14"/>
  <c r="AD1021" i="14" s="1"/>
  <c r="BA1021" i="14"/>
  <c r="BC437" i="14"/>
  <c r="AC437" i="14" s="1"/>
  <c r="BD437" i="14"/>
  <c r="AD437" i="14" s="1"/>
  <c r="BA437" i="14"/>
  <c r="BC877" i="14"/>
  <c r="AC877" i="14" s="1"/>
  <c r="BD877" i="14"/>
  <c r="AD877" i="14" s="1"/>
  <c r="BA877" i="14"/>
  <c r="BC682" i="14"/>
  <c r="AC682" i="14" s="1"/>
  <c r="BD682" i="14"/>
  <c r="AD682" i="14" s="1"/>
  <c r="BA682" i="14"/>
  <c r="BC296" i="14"/>
  <c r="AC296" i="14" s="1"/>
  <c r="BD296" i="14"/>
  <c r="AD296" i="14" s="1"/>
  <c r="BA296" i="14"/>
  <c r="BC571" i="14"/>
  <c r="AC571" i="14" s="1"/>
  <c r="BD571" i="14"/>
  <c r="AD571" i="14" s="1"/>
  <c r="BA571" i="14"/>
  <c r="BC491" i="14"/>
  <c r="AC491" i="14" s="1"/>
  <c r="BD491" i="14"/>
  <c r="AD491" i="14" s="1"/>
  <c r="BA491" i="14"/>
  <c r="BC930" i="14"/>
  <c r="AC930" i="14" s="1"/>
  <c r="BD930" i="14"/>
  <c r="AD930" i="14" s="1"/>
  <c r="BA930" i="14"/>
  <c r="BC370" i="14"/>
  <c r="AC370" i="14" s="1"/>
  <c r="BD370" i="14"/>
  <c r="AD370" i="14" s="1"/>
  <c r="BA370" i="14"/>
  <c r="BC705" i="14"/>
  <c r="AC705" i="14" s="1"/>
  <c r="BD705" i="14"/>
  <c r="AD705" i="14" s="1"/>
  <c r="BA705" i="14"/>
  <c r="BC456" i="14"/>
  <c r="AC456" i="14" s="1"/>
  <c r="BD456" i="14"/>
  <c r="AD456" i="14" s="1"/>
  <c r="BA456" i="14"/>
  <c r="BC570" i="14"/>
  <c r="AC570" i="14" s="1"/>
  <c r="BD570" i="14"/>
  <c r="AD570" i="14" s="1"/>
  <c r="BA570" i="14"/>
  <c r="BC680" i="14"/>
  <c r="AC680" i="14" s="1"/>
  <c r="BD680" i="14"/>
  <c r="AD680" i="14" s="1"/>
  <c r="BA680" i="14"/>
  <c r="BC994" i="14"/>
  <c r="AC994" i="14" s="1"/>
  <c r="BD994" i="14"/>
  <c r="AD994" i="14" s="1"/>
  <c r="BA994" i="14"/>
  <c r="BC314" i="14"/>
  <c r="AC314" i="14" s="1"/>
  <c r="BD314" i="14"/>
  <c r="AD314" i="14" s="1"/>
  <c r="BA314" i="14"/>
  <c r="BC274" i="14"/>
  <c r="AC274" i="14" s="1"/>
  <c r="BD274" i="14"/>
  <c r="AD274" i="14" s="1"/>
  <c r="BA274" i="14"/>
  <c r="BC276" i="14"/>
  <c r="AC276" i="14" s="1"/>
  <c r="BD276" i="14"/>
  <c r="AD276" i="14" s="1"/>
  <c r="BA276" i="14"/>
  <c r="BC334" i="14"/>
  <c r="AC334" i="14" s="1"/>
  <c r="BD334" i="14"/>
  <c r="AD334" i="14" s="1"/>
  <c r="BA334" i="14"/>
  <c r="BC310" i="14"/>
  <c r="AC310" i="14" s="1"/>
  <c r="BD310" i="14"/>
  <c r="AD310" i="14" s="1"/>
  <c r="BA310" i="14"/>
  <c r="BC396" i="14"/>
  <c r="AC396" i="14" s="1"/>
  <c r="BD396" i="14"/>
  <c r="AD396" i="14" s="1"/>
  <c r="BA396" i="14"/>
  <c r="BC350" i="14"/>
  <c r="AC350" i="14" s="1"/>
  <c r="BD350" i="14"/>
  <c r="AD350" i="14" s="1"/>
  <c r="BA350" i="14"/>
  <c r="BC406" i="14"/>
  <c r="AC406" i="14" s="1"/>
  <c r="BD406" i="14"/>
  <c r="AD406" i="14" s="1"/>
  <c r="BA406" i="14"/>
  <c r="BC418" i="14"/>
  <c r="AC418" i="14" s="1"/>
  <c r="BD418" i="14"/>
  <c r="AD418" i="14" s="1"/>
  <c r="BA418" i="14"/>
  <c r="BC524" i="14"/>
  <c r="AC524" i="14" s="1"/>
  <c r="BD524" i="14"/>
  <c r="AD524" i="14" s="1"/>
  <c r="BA524" i="14"/>
  <c r="BC426" i="14"/>
  <c r="AC426" i="14" s="1"/>
  <c r="BD426" i="14"/>
  <c r="AD426" i="14" s="1"/>
  <c r="BA426" i="14"/>
  <c r="BC512" i="14"/>
  <c r="AC512" i="14" s="1"/>
  <c r="BD512" i="14"/>
  <c r="AD512" i="14" s="1"/>
  <c r="BA512" i="14"/>
  <c r="BC597" i="14"/>
  <c r="AC597" i="14" s="1"/>
  <c r="BD597" i="14"/>
  <c r="AD597" i="14" s="1"/>
  <c r="BA597" i="14"/>
  <c r="BC476" i="14"/>
  <c r="AC476" i="14" s="1"/>
  <c r="BD476" i="14"/>
  <c r="AD476" i="14" s="1"/>
  <c r="BA476" i="14"/>
  <c r="BC672" i="14"/>
  <c r="AC672" i="14" s="1"/>
  <c r="BD672" i="14"/>
  <c r="AD672" i="14" s="1"/>
  <c r="BA672" i="14"/>
  <c r="BC681" i="14"/>
  <c r="AC681" i="14" s="1"/>
  <c r="BD681" i="14"/>
  <c r="AD681" i="14" s="1"/>
  <c r="BA681" i="14"/>
  <c r="BC382" i="14"/>
  <c r="AC382" i="14" s="1"/>
  <c r="BD382" i="14"/>
  <c r="AD382" i="14" s="1"/>
  <c r="BA382" i="14"/>
  <c r="BC673" i="14"/>
  <c r="AC673" i="14" s="1"/>
  <c r="BD673" i="14"/>
  <c r="AD673" i="14" s="1"/>
  <c r="BA673" i="14"/>
  <c r="BC768" i="14"/>
  <c r="AC768" i="14" s="1"/>
  <c r="BD768" i="14"/>
  <c r="AD768" i="14" s="1"/>
  <c r="BA768" i="14"/>
  <c r="BC770" i="14"/>
  <c r="AC770" i="14" s="1"/>
  <c r="BD770" i="14"/>
  <c r="AD770" i="14" s="1"/>
  <c r="BA770" i="14"/>
  <c r="BC594" i="14"/>
  <c r="AC594" i="14" s="1"/>
  <c r="BD594" i="14"/>
  <c r="AD594" i="14" s="1"/>
  <c r="BA594" i="14"/>
  <c r="BC802" i="14"/>
  <c r="AC802" i="14" s="1"/>
  <c r="BD802" i="14"/>
  <c r="AD802" i="14" s="1"/>
  <c r="BA802" i="14"/>
  <c r="BC776" i="14"/>
  <c r="AC776" i="14" s="1"/>
  <c r="BD776" i="14"/>
  <c r="AD776" i="14" s="1"/>
  <c r="BA776" i="14"/>
  <c r="BC295" i="14"/>
  <c r="AC295" i="14" s="1"/>
  <c r="BD295" i="14"/>
  <c r="AD295" i="14" s="1"/>
  <c r="BA295" i="14"/>
  <c r="BC339" i="14"/>
  <c r="AC339" i="14" s="1"/>
  <c r="BD339" i="14"/>
  <c r="AD339" i="14" s="1"/>
  <c r="BA339" i="14"/>
  <c r="BC399" i="14"/>
  <c r="AC399" i="14" s="1"/>
  <c r="BD399" i="14"/>
  <c r="AD399" i="14" s="1"/>
  <c r="BA399" i="14"/>
  <c r="BC303" i="14"/>
  <c r="AC303" i="14" s="1"/>
  <c r="BD303" i="14"/>
  <c r="AD303" i="14" s="1"/>
  <c r="BA303" i="14"/>
  <c r="BC354" i="14"/>
  <c r="AC354" i="14" s="1"/>
  <c r="BD354" i="14"/>
  <c r="AD354" i="14" s="1"/>
  <c r="BA354" i="14"/>
  <c r="BC435" i="14"/>
  <c r="AC435" i="14" s="1"/>
  <c r="BD435" i="14"/>
  <c r="AD435" i="14" s="1"/>
  <c r="BA435" i="14"/>
  <c r="BC517" i="14"/>
  <c r="AC517" i="14" s="1"/>
  <c r="BD517" i="14"/>
  <c r="AD517" i="14" s="1"/>
  <c r="BA517" i="14"/>
  <c r="BC502" i="14"/>
  <c r="AC502" i="14" s="1"/>
  <c r="BD502" i="14"/>
  <c r="AD502" i="14" s="1"/>
  <c r="BA502" i="14"/>
  <c r="BC436" i="14"/>
  <c r="AC436" i="14" s="1"/>
  <c r="BD436" i="14"/>
  <c r="AD436" i="14" s="1"/>
  <c r="BA436" i="14"/>
  <c r="BC583" i="14"/>
  <c r="AC583" i="14" s="1"/>
  <c r="BD583" i="14"/>
  <c r="AD583" i="14" s="1"/>
  <c r="BA583" i="14"/>
  <c r="BC301" i="14"/>
  <c r="AC301" i="14" s="1"/>
  <c r="BD301" i="14"/>
  <c r="AD301" i="14" s="1"/>
  <c r="BA301" i="14"/>
  <c r="BC434" i="14"/>
  <c r="AC434" i="14" s="1"/>
  <c r="BD434" i="14"/>
  <c r="AD434" i="14" s="1"/>
  <c r="BA434" i="14"/>
  <c r="BC551" i="14"/>
  <c r="AC551" i="14" s="1"/>
  <c r="BD551" i="14"/>
  <c r="AD551" i="14" s="1"/>
  <c r="BA551" i="14"/>
  <c r="BC838" i="14"/>
  <c r="AC838" i="14" s="1"/>
  <c r="BD838" i="14"/>
  <c r="AD838" i="14" s="1"/>
  <c r="BA838" i="14"/>
  <c r="BC652" i="14"/>
  <c r="AC652" i="14" s="1"/>
  <c r="BD652" i="14"/>
  <c r="AD652" i="14" s="1"/>
  <c r="BA652" i="14"/>
  <c r="BC785" i="14"/>
  <c r="AC785" i="14" s="1"/>
  <c r="BD785" i="14"/>
  <c r="AD785" i="14" s="1"/>
  <c r="BA785" i="14"/>
  <c r="BC647" i="14"/>
  <c r="AC647" i="14" s="1"/>
  <c r="BD647" i="14"/>
  <c r="AD647" i="14" s="1"/>
  <c r="BA647" i="14"/>
  <c r="BC805" i="14"/>
  <c r="AC805" i="14" s="1"/>
  <c r="BD805" i="14"/>
  <c r="AD805" i="14" s="1"/>
  <c r="BA805" i="14"/>
  <c r="BC606" i="14"/>
  <c r="AC606" i="14" s="1"/>
  <c r="BD606" i="14"/>
  <c r="AD606" i="14" s="1"/>
  <c r="BA606" i="14"/>
  <c r="BC841" i="14"/>
  <c r="AC841" i="14" s="1"/>
  <c r="BD841" i="14"/>
  <c r="AD841" i="14" s="1"/>
  <c r="BA841" i="14"/>
  <c r="BC909" i="14"/>
  <c r="AC909" i="14" s="1"/>
  <c r="BD909" i="14"/>
  <c r="AD909" i="14" s="1"/>
  <c r="BA909" i="14"/>
  <c r="BC649" i="14"/>
  <c r="AC649" i="14" s="1"/>
  <c r="BD649" i="14"/>
  <c r="AD649" i="14" s="1"/>
  <c r="BA649" i="14"/>
  <c r="BC713" i="14"/>
  <c r="AC713" i="14" s="1"/>
  <c r="BD713" i="14"/>
  <c r="AD713" i="14" s="1"/>
  <c r="BA713" i="14"/>
  <c r="BC849" i="14"/>
  <c r="AC849" i="14" s="1"/>
  <c r="BD849" i="14"/>
  <c r="AD849" i="14" s="1"/>
  <c r="BA849" i="14"/>
  <c r="BC921" i="14"/>
  <c r="AC921" i="14" s="1"/>
  <c r="BD921" i="14"/>
  <c r="AD921" i="14" s="1"/>
  <c r="BA921" i="14"/>
  <c r="BC974" i="14"/>
  <c r="AC974" i="14" s="1"/>
  <c r="BD974" i="14"/>
  <c r="AD974" i="14" s="1"/>
  <c r="BA974" i="14"/>
  <c r="BC885" i="14"/>
  <c r="AC885" i="14" s="1"/>
  <c r="BD885" i="14"/>
  <c r="AD885" i="14" s="1"/>
  <c r="BA885" i="14"/>
  <c r="BC975" i="14"/>
  <c r="AC975" i="14" s="1"/>
  <c r="BD975" i="14"/>
  <c r="AD975" i="14" s="1"/>
  <c r="BA975" i="14"/>
  <c r="BC958" i="14"/>
  <c r="AC958" i="14" s="1"/>
  <c r="BD958" i="14"/>
  <c r="AD958" i="14" s="1"/>
  <c r="BA958" i="14"/>
  <c r="BC1020" i="14"/>
  <c r="AC1020" i="14" s="1"/>
  <c r="BD1020" i="14"/>
  <c r="AD1020" i="14" s="1"/>
  <c r="BA1020" i="14"/>
  <c r="BC934" i="14"/>
  <c r="AC934" i="14" s="1"/>
  <c r="BD934" i="14"/>
  <c r="AD934" i="14" s="1"/>
  <c r="BA934" i="14"/>
  <c r="BC985" i="14"/>
  <c r="AC985" i="14" s="1"/>
  <c r="BD985" i="14"/>
  <c r="AD985" i="14" s="1"/>
  <c r="BA985" i="14"/>
  <c r="BC599" i="14"/>
  <c r="AC599" i="14" s="1"/>
  <c r="BD599" i="14"/>
  <c r="AD599" i="14" s="1"/>
  <c r="BA599" i="14"/>
  <c r="BC554" i="14"/>
  <c r="AC554" i="14" s="1"/>
  <c r="BD554" i="14"/>
  <c r="AD554" i="14" s="1"/>
  <c r="BA554" i="14"/>
  <c r="BC684" i="14"/>
  <c r="AC684" i="14" s="1"/>
  <c r="BD684" i="14"/>
  <c r="AD684" i="14" s="1"/>
  <c r="BA684" i="14"/>
  <c r="BC351" i="14"/>
  <c r="AC351" i="14" s="1"/>
  <c r="BD351" i="14"/>
  <c r="AD351" i="14" s="1"/>
  <c r="BA351" i="14"/>
  <c r="BC440" i="14"/>
  <c r="AC440" i="14" s="1"/>
  <c r="BD440" i="14"/>
  <c r="AD440" i="14" s="1"/>
  <c r="BA440" i="14"/>
  <c r="BC534" i="14"/>
  <c r="AC534" i="14" s="1"/>
  <c r="BD534" i="14"/>
  <c r="AD534" i="14" s="1"/>
  <c r="BA534" i="14"/>
  <c r="BC629" i="14"/>
  <c r="AC629" i="14" s="1"/>
  <c r="BD629" i="14"/>
  <c r="AD629" i="14" s="1"/>
  <c r="BA629" i="14"/>
  <c r="BC747" i="14"/>
  <c r="AC747" i="14" s="1"/>
  <c r="BD747" i="14"/>
  <c r="AD747" i="14" s="1"/>
  <c r="BA747" i="14"/>
  <c r="BC375" i="14"/>
  <c r="AC375" i="14" s="1"/>
  <c r="BD375" i="14"/>
  <c r="AD375" i="14" s="1"/>
  <c r="BA375" i="14"/>
  <c r="BC700" i="14"/>
  <c r="AC700" i="14" s="1"/>
  <c r="BD700" i="14"/>
  <c r="AD700" i="14" s="1"/>
  <c r="BA700" i="14"/>
  <c r="BC416" i="14"/>
  <c r="AC416" i="14" s="1"/>
  <c r="BD416" i="14"/>
  <c r="AD416" i="14" s="1"/>
  <c r="BA416" i="14"/>
  <c r="BC565" i="14"/>
  <c r="AC565" i="14" s="1"/>
  <c r="BD565" i="14"/>
  <c r="AD565" i="14" s="1"/>
  <c r="BA565" i="14"/>
  <c r="BC634" i="14"/>
  <c r="AC634" i="14" s="1"/>
  <c r="BD634" i="14"/>
  <c r="AD634" i="14" s="1"/>
  <c r="BA634" i="14"/>
  <c r="BC745" i="14"/>
  <c r="AC745" i="14" s="1"/>
  <c r="BD745" i="14"/>
  <c r="AD745" i="14" s="1"/>
  <c r="BA745" i="14"/>
  <c r="BC814" i="14"/>
  <c r="AC814" i="14" s="1"/>
  <c r="BD814" i="14"/>
  <c r="AD814" i="14" s="1"/>
  <c r="BA814" i="14"/>
  <c r="BC907" i="14"/>
  <c r="AC907" i="14" s="1"/>
  <c r="BD907" i="14"/>
  <c r="AD907" i="14" s="1"/>
  <c r="BA907" i="14"/>
  <c r="BC411" i="14"/>
  <c r="AC411" i="14" s="1"/>
  <c r="BD411" i="14"/>
  <c r="AD411" i="14" s="1"/>
  <c r="BA411" i="14"/>
  <c r="BC712" i="14"/>
  <c r="AC712" i="14" s="1"/>
  <c r="BD712" i="14"/>
  <c r="AD712" i="14" s="1"/>
  <c r="BA712" i="14"/>
  <c r="BC656" i="14"/>
  <c r="AC656" i="14" s="1"/>
  <c r="BD656" i="14"/>
  <c r="AD656" i="14" s="1"/>
  <c r="BA656" i="14"/>
  <c r="BC377" i="14"/>
  <c r="AC377" i="14" s="1"/>
  <c r="BD377" i="14"/>
  <c r="AD377" i="14" s="1"/>
  <c r="BA377" i="14"/>
  <c r="BC332" i="14"/>
  <c r="AC332" i="14" s="1"/>
  <c r="BD332" i="14"/>
  <c r="AD332" i="14" s="1"/>
  <c r="BA332" i="14"/>
  <c r="BC695" i="14"/>
  <c r="AC695" i="14" s="1"/>
  <c r="BD695" i="14"/>
  <c r="AD695" i="14" s="1"/>
  <c r="BA695" i="14"/>
  <c r="BC711" i="14"/>
  <c r="AC711" i="14" s="1"/>
  <c r="BD711" i="14"/>
  <c r="AD711" i="14" s="1"/>
  <c r="BA711" i="14"/>
  <c r="BC636" i="14"/>
  <c r="AC636" i="14" s="1"/>
  <c r="BD636" i="14"/>
  <c r="AD636" i="14" s="1"/>
  <c r="BA636" i="14"/>
  <c r="BC861" i="14"/>
  <c r="AC861" i="14" s="1"/>
  <c r="BD861" i="14"/>
  <c r="AD861" i="14" s="1"/>
  <c r="BA861" i="14"/>
  <c r="BC950" i="14"/>
  <c r="AC950" i="14" s="1"/>
  <c r="BD950" i="14"/>
  <c r="AD950" i="14" s="1"/>
  <c r="BA950" i="14"/>
  <c r="BC960" i="14"/>
  <c r="AC960" i="14" s="1"/>
  <c r="BD960" i="14"/>
  <c r="AD960" i="14" s="1"/>
  <c r="BA960" i="14"/>
  <c r="BC353" i="14"/>
  <c r="AC353" i="14" s="1"/>
  <c r="BD353" i="14"/>
  <c r="AD353" i="14" s="1"/>
  <c r="BA353" i="14"/>
  <c r="BC743" i="14"/>
  <c r="AC743" i="14" s="1"/>
  <c r="BD743" i="14"/>
  <c r="AD743" i="14" s="1"/>
  <c r="BA743" i="14"/>
  <c r="BC859" i="14"/>
  <c r="AC859" i="14" s="1"/>
  <c r="BD859" i="14"/>
  <c r="AD859" i="14" s="1"/>
  <c r="BA859" i="14"/>
  <c r="BC360" i="14"/>
  <c r="AC360" i="14" s="1"/>
  <c r="BD360" i="14"/>
  <c r="AD360" i="14" s="1"/>
  <c r="BA360" i="14"/>
  <c r="BC922" i="14"/>
  <c r="AC922" i="14" s="1"/>
  <c r="BD922" i="14"/>
  <c r="AD922" i="14" s="1"/>
  <c r="BA922" i="14"/>
  <c r="BC494" i="14"/>
  <c r="AC494" i="14" s="1"/>
  <c r="BD494" i="14"/>
  <c r="AD494" i="14" s="1"/>
  <c r="BA494" i="14"/>
  <c r="BC582" i="14"/>
  <c r="AC582" i="14" s="1"/>
  <c r="BD582" i="14"/>
  <c r="AD582" i="14" s="1"/>
  <c r="BA582" i="14"/>
  <c r="BC284" i="14"/>
  <c r="AC284" i="14" s="1"/>
  <c r="BD284" i="14"/>
  <c r="AD284" i="14" s="1"/>
  <c r="BA284" i="14"/>
  <c r="BC286" i="14"/>
  <c r="AC286" i="14" s="1"/>
  <c r="BD286" i="14"/>
  <c r="AD286" i="14" s="1"/>
  <c r="BA286" i="14"/>
  <c r="BC393" i="14"/>
  <c r="AC393" i="14" s="1"/>
  <c r="BD393" i="14"/>
  <c r="AD393" i="14" s="1"/>
  <c r="BA393" i="14"/>
  <c r="BC403" i="14"/>
  <c r="AC403" i="14" s="1"/>
  <c r="BD403" i="14"/>
  <c r="AD403" i="14" s="1"/>
  <c r="BA403" i="14"/>
  <c r="BC410" i="14"/>
  <c r="AC410" i="14" s="1"/>
  <c r="BD410" i="14"/>
  <c r="AD410" i="14" s="1"/>
  <c r="BA410" i="14"/>
  <c r="BC427" i="14"/>
  <c r="AC427" i="14" s="1"/>
  <c r="BD427" i="14"/>
  <c r="AD427" i="14" s="1"/>
  <c r="BA427" i="14"/>
  <c r="BC451" i="14"/>
  <c r="AC451" i="14" s="1"/>
  <c r="BD451" i="14"/>
  <c r="AD451" i="14" s="1"/>
  <c r="BA451" i="14"/>
  <c r="BC532" i="14"/>
  <c r="AC532" i="14" s="1"/>
  <c r="BD532" i="14"/>
  <c r="AD532" i="14" s="1"/>
  <c r="BA532" i="14"/>
  <c r="BC482" i="14"/>
  <c r="AC482" i="14" s="1"/>
  <c r="BD482" i="14"/>
  <c r="AD482" i="14" s="1"/>
  <c r="BA482" i="14"/>
  <c r="BC585" i="14"/>
  <c r="AC585" i="14" s="1"/>
  <c r="BD585" i="14"/>
  <c r="AD585" i="14" s="1"/>
  <c r="BA585" i="14"/>
  <c r="BC605" i="14"/>
  <c r="AC605" i="14" s="1"/>
  <c r="BD605" i="14"/>
  <c r="AD605" i="14" s="1"/>
  <c r="BA605" i="14"/>
  <c r="BC683" i="14"/>
  <c r="AC683" i="14" s="1"/>
  <c r="BD683" i="14"/>
  <c r="AD683" i="14" s="1"/>
  <c r="BA683" i="14"/>
  <c r="BC728" i="14"/>
  <c r="AC728" i="14" s="1"/>
  <c r="BD728" i="14"/>
  <c r="AD728" i="14" s="1"/>
  <c r="BA728" i="14"/>
  <c r="BC721" i="14"/>
  <c r="AC721" i="14" s="1"/>
  <c r="BD721" i="14"/>
  <c r="AD721" i="14" s="1"/>
  <c r="BA721" i="14"/>
  <c r="BC797" i="14"/>
  <c r="AC797" i="14" s="1"/>
  <c r="BD797" i="14"/>
  <c r="AD797" i="14" s="1"/>
  <c r="BA797" i="14"/>
  <c r="BC741" i="14"/>
  <c r="AC741" i="14" s="1"/>
  <c r="BD741" i="14"/>
  <c r="AD741" i="14" s="1"/>
  <c r="BA741" i="14"/>
  <c r="BC371" i="14"/>
  <c r="AC371" i="14" s="1"/>
  <c r="BD371" i="14"/>
  <c r="AD371" i="14" s="1"/>
  <c r="BA371" i="14"/>
  <c r="BC409" i="14"/>
  <c r="AC409" i="14" s="1"/>
  <c r="BD409" i="14"/>
  <c r="AD409" i="14" s="1"/>
  <c r="BA409" i="14"/>
  <c r="BC341" i="14"/>
  <c r="AC341" i="14" s="1"/>
  <c r="BD341" i="14"/>
  <c r="AD341" i="14" s="1"/>
  <c r="BA341" i="14"/>
  <c r="BC417" i="14"/>
  <c r="AC417" i="14" s="1"/>
  <c r="BD417" i="14"/>
  <c r="AD417" i="14" s="1"/>
  <c r="BA417" i="14"/>
  <c r="BC279" i="14"/>
  <c r="AC279" i="14" s="1"/>
  <c r="BD279" i="14"/>
  <c r="AD279" i="14" s="1"/>
  <c r="BA279" i="14"/>
  <c r="BC439" i="14"/>
  <c r="AC439" i="14" s="1"/>
  <c r="BD439" i="14"/>
  <c r="AD439" i="14" s="1"/>
  <c r="BA439" i="14"/>
  <c r="BC531" i="14"/>
  <c r="AC531" i="14" s="1"/>
  <c r="BD531" i="14"/>
  <c r="AD531" i="14" s="1"/>
  <c r="BA531" i="14"/>
  <c r="BC587" i="14"/>
  <c r="AC587" i="14" s="1"/>
  <c r="BD587" i="14"/>
  <c r="AD587" i="14" s="1"/>
  <c r="BA587" i="14"/>
  <c r="BC457" i="14"/>
  <c r="AC457" i="14" s="1"/>
  <c r="BD457" i="14"/>
  <c r="AD457" i="14" s="1"/>
  <c r="BA457" i="14"/>
  <c r="BC525" i="14"/>
  <c r="AC525" i="14" s="1"/>
  <c r="BD525" i="14"/>
  <c r="AD525" i="14" s="1"/>
  <c r="BA525" i="14"/>
  <c r="BC569" i="14"/>
  <c r="AC569" i="14" s="1"/>
  <c r="BD569" i="14"/>
  <c r="AD569" i="14" s="1"/>
  <c r="BA569" i="14"/>
  <c r="BC756" i="14"/>
  <c r="AC756" i="14" s="1"/>
  <c r="BD756" i="14"/>
  <c r="AD756" i="14" s="1"/>
  <c r="BA756" i="14"/>
  <c r="BC590" i="14"/>
  <c r="AC590" i="14" s="1"/>
  <c r="BD590" i="14"/>
  <c r="AD590" i="14" s="1"/>
  <c r="BA590" i="14"/>
  <c r="BC787" i="14"/>
  <c r="AC787" i="14" s="1"/>
  <c r="BD787" i="14"/>
  <c r="AD787" i="14" s="1"/>
  <c r="BA787" i="14"/>
  <c r="BC815" i="14"/>
  <c r="AC815" i="14" s="1"/>
  <c r="BD815" i="14"/>
  <c r="AD815" i="14" s="1"/>
  <c r="BA815" i="14"/>
  <c r="BC671" i="14"/>
  <c r="AC671" i="14" s="1"/>
  <c r="BD671" i="14"/>
  <c r="AD671" i="14" s="1"/>
  <c r="BA671" i="14"/>
  <c r="BC646" i="14"/>
  <c r="AC646" i="14" s="1"/>
  <c r="BD646" i="14"/>
  <c r="AD646" i="14" s="1"/>
  <c r="BA646" i="14"/>
  <c r="BC718" i="14"/>
  <c r="AC718" i="14" s="1"/>
  <c r="BD718" i="14"/>
  <c r="AD718" i="14" s="1"/>
  <c r="BA718" i="14"/>
  <c r="BC798" i="14"/>
  <c r="AC798" i="14" s="1"/>
  <c r="BD798" i="14"/>
  <c r="AD798" i="14" s="1"/>
  <c r="BA798" i="14"/>
  <c r="BC845" i="14"/>
  <c r="AC845" i="14" s="1"/>
  <c r="BD845" i="14"/>
  <c r="AD845" i="14" s="1"/>
  <c r="BA845" i="14"/>
  <c r="BC660" i="14"/>
  <c r="AC660" i="14" s="1"/>
  <c r="BD660" i="14"/>
  <c r="AD660" i="14" s="1"/>
  <c r="BA660" i="14"/>
  <c r="BC725" i="14"/>
  <c r="AC725" i="14" s="1"/>
  <c r="BD725" i="14"/>
  <c r="AD725" i="14" s="1"/>
  <c r="BA725" i="14"/>
  <c r="BC853" i="14"/>
  <c r="AC853" i="14" s="1"/>
  <c r="BD853" i="14"/>
  <c r="AD853" i="14" s="1"/>
  <c r="BA853" i="14"/>
  <c r="BC924" i="14"/>
  <c r="AC924" i="14" s="1"/>
  <c r="BD924" i="14"/>
  <c r="AD924" i="14" s="1"/>
  <c r="BA924" i="14"/>
  <c r="BC920" i="14"/>
  <c r="AC920" i="14" s="1"/>
  <c r="BD920" i="14"/>
  <c r="AD920" i="14" s="1"/>
  <c r="BA920" i="14"/>
  <c r="BC989" i="14"/>
  <c r="AC989" i="14" s="1"/>
  <c r="BD989" i="14"/>
  <c r="AD989" i="14" s="1"/>
  <c r="BA989" i="14"/>
  <c r="BC918" i="14"/>
  <c r="AC918" i="14" s="1"/>
  <c r="BD918" i="14"/>
  <c r="AD918" i="14" s="1"/>
  <c r="BA918" i="14"/>
  <c r="BC1007" i="14"/>
  <c r="AC1007" i="14" s="1"/>
  <c r="BD1007" i="14"/>
  <c r="AD1007" i="14" s="1"/>
  <c r="BA1007" i="14"/>
  <c r="BC871" i="14"/>
  <c r="AC871" i="14" s="1"/>
  <c r="BD871" i="14"/>
  <c r="AD871" i="14" s="1"/>
  <c r="BA871" i="14"/>
  <c r="BC943" i="14"/>
  <c r="AC943" i="14" s="1"/>
  <c r="BD943" i="14"/>
  <c r="AD943" i="14" s="1"/>
  <c r="BA943" i="14"/>
  <c r="BC981" i="14"/>
  <c r="AC981" i="14" s="1"/>
  <c r="BD981" i="14"/>
  <c r="AD981" i="14" s="1"/>
  <c r="BA981" i="14"/>
  <c r="BC865" i="14"/>
  <c r="AC865" i="14" s="1"/>
  <c r="BD865" i="14"/>
  <c r="AD865" i="14" s="1"/>
  <c r="BA865" i="14"/>
  <c r="BC991" i="14"/>
  <c r="AC991" i="14" s="1"/>
  <c r="BD991" i="14"/>
  <c r="AD991" i="14" s="1"/>
  <c r="BA991" i="14"/>
  <c r="BC1005" i="14"/>
  <c r="AC1005" i="14" s="1"/>
  <c r="BD1005" i="14"/>
  <c r="AD1005" i="14" s="1"/>
  <c r="BA1005" i="14"/>
  <c r="BC654" i="14"/>
  <c r="AC654" i="14" s="1"/>
  <c r="BD654" i="14"/>
  <c r="AD654" i="14" s="1"/>
  <c r="BA654" i="14"/>
  <c r="BC751" i="14"/>
  <c r="AC751" i="14" s="1"/>
  <c r="BD751" i="14"/>
  <c r="AD751" i="14" s="1"/>
  <c r="BA751" i="14"/>
  <c r="BC706" i="14"/>
  <c r="AC706" i="14" s="1"/>
  <c r="BD706" i="14"/>
  <c r="AD706" i="14" s="1"/>
  <c r="BA706" i="14"/>
  <c r="BC750" i="14"/>
  <c r="AC750" i="14" s="1"/>
  <c r="BD750" i="14"/>
  <c r="AD750" i="14" s="1"/>
  <c r="BA750" i="14"/>
  <c r="BC391" i="14"/>
  <c r="AC391" i="14" s="1"/>
  <c r="BD391" i="14"/>
  <c r="AD391" i="14" s="1"/>
  <c r="BA391" i="14"/>
  <c r="BC506" i="14"/>
  <c r="AC506" i="14" s="1"/>
  <c r="BD506" i="14"/>
  <c r="AD506" i="14" s="1"/>
  <c r="BA506" i="14"/>
  <c r="BC579" i="14"/>
  <c r="AC579" i="14" s="1"/>
  <c r="BD579" i="14"/>
  <c r="AD579" i="14" s="1"/>
  <c r="BA579" i="14"/>
  <c r="BC477" i="14"/>
  <c r="AC477" i="14" s="1"/>
  <c r="BD477" i="14"/>
  <c r="AD477" i="14" s="1"/>
  <c r="BA477" i="14"/>
  <c r="BC574" i="14"/>
  <c r="AC574" i="14" s="1"/>
  <c r="BD574" i="14"/>
  <c r="AD574" i="14" s="1"/>
  <c r="BA574" i="14"/>
  <c r="BC764" i="14"/>
  <c r="AC764" i="14" s="1"/>
  <c r="BD764" i="14"/>
  <c r="AD764" i="14" s="1"/>
  <c r="BA764" i="14"/>
  <c r="BC823" i="14"/>
  <c r="AC823" i="14" s="1"/>
  <c r="BD823" i="14"/>
  <c r="AD823" i="14" s="1"/>
  <c r="BA823" i="14"/>
  <c r="BC708" i="14"/>
  <c r="AC708" i="14" s="1"/>
  <c r="BD708" i="14"/>
  <c r="AD708" i="14" s="1"/>
  <c r="BA708" i="14"/>
  <c r="BC866" i="14"/>
  <c r="AC866" i="14" s="1"/>
  <c r="BD866" i="14"/>
  <c r="AD866" i="14" s="1"/>
  <c r="BA866" i="14"/>
  <c r="BC727" i="14"/>
  <c r="AC727" i="14" s="1"/>
  <c r="BD727" i="14"/>
  <c r="AD727" i="14" s="1"/>
  <c r="BA727" i="14"/>
  <c r="BC844" i="14"/>
  <c r="AC844" i="14" s="1"/>
  <c r="BD844" i="14"/>
  <c r="AD844" i="14" s="1"/>
  <c r="BA844" i="14"/>
  <c r="BC911" i="14"/>
  <c r="AC911" i="14" s="1"/>
  <c r="BD911" i="14"/>
  <c r="AD911" i="14" s="1"/>
  <c r="BA911" i="14"/>
  <c r="BC801" i="14"/>
  <c r="AC801" i="14" s="1"/>
  <c r="BD801" i="14"/>
  <c r="AD801" i="14" s="1"/>
  <c r="BA801" i="14"/>
  <c r="BC1018" i="14"/>
  <c r="AC1018" i="14" s="1"/>
  <c r="BD1018" i="14"/>
  <c r="AD1018" i="14" s="1"/>
  <c r="BA1018" i="14"/>
  <c r="BC328" i="14"/>
  <c r="AC328" i="14" s="1"/>
  <c r="BD328" i="14"/>
  <c r="AD328" i="14" s="1"/>
  <c r="BA328" i="14"/>
  <c r="BC425" i="14"/>
  <c r="AC425" i="14" s="1"/>
  <c r="BD425" i="14"/>
  <c r="AD425" i="14" s="1"/>
  <c r="BA425" i="14"/>
  <c r="BC557" i="14"/>
  <c r="AC557" i="14" s="1"/>
  <c r="BD557" i="14"/>
  <c r="AD557" i="14" s="1"/>
  <c r="BA557" i="14"/>
  <c r="BC651" i="14"/>
  <c r="AC651" i="14" s="1"/>
  <c r="BD651" i="14"/>
  <c r="AD651" i="14" s="1"/>
  <c r="BA651" i="14"/>
  <c r="BC709" i="14"/>
  <c r="AC709" i="14" s="1"/>
  <c r="BD709" i="14"/>
  <c r="AD709" i="14" s="1"/>
  <c r="BA709" i="14"/>
  <c r="BC782" i="14"/>
  <c r="AC782" i="14" s="1"/>
  <c r="BD782" i="14"/>
  <c r="AD782" i="14" s="1"/>
  <c r="BA782" i="14"/>
  <c r="BC809" i="14"/>
  <c r="AC809" i="14" s="1"/>
  <c r="BD809" i="14"/>
  <c r="AD809" i="14" s="1"/>
  <c r="BA809" i="14"/>
  <c r="BC874" i="14"/>
  <c r="AC874" i="14" s="1"/>
  <c r="BD874" i="14"/>
  <c r="AD874" i="14" s="1"/>
  <c r="BA874" i="14"/>
  <c r="BC908" i="14"/>
  <c r="AC908" i="14" s="1"/>
  <c r="BD908" i="14"/>
  <c r="AD908" i="14" s="1"/>
  <c r="BA908" i="14"/>
  <c r="BC972" i="14"/>
  <c r="AC972" i="14" s="1"/>
  <c r="BD972" i="14"/>
  <c r="AD972" i="14" s="1"/>
  <c r="BA972" i="14"/>
  <c r="BC319" i="14"/>
  <c r="AC319" i="14" s="1"/>
  <c r="BD319" i="14"/>
  <c r="AD319" i="14" s="1"/>
  <c r="BA319" i="14"/>
  <c r="BC566" i="14"/>
  <c r="AC566" i="14" s="1"/>
  <c r="BD566" i="14"/>
  <c r="AD566" i="14" s="1"/>
  <c r="BA566" i="14"/>
  <c r="BC698" i="14"/>
  <c r="AC698" i="14" s="1"/>
  <c r="BD698" i="14"/>
  <c r="AD698" i="14" s="1"/>
  <c r="BA698" i="14"/>
  <c r="BC940" i="14"/>
  <c r="AC940" i="14" s="1"/>
  <c r="BD940" i="14"/>
  <c r="AD940" i="14" s="1"/>
  <c r="BA940" i="14"/>
  <c r="BC891" i="14"/>
  <c r="AC891" i="14" s="1"/>
  <c r="BD891" i="14"/>
  <c r="AD891" i="14" s="1"/>
  <c r="BA891" i="14"/>
  <c r="BC692" i="14"/>
  <c r="AC692" i="14" s="1"/>
  <c r="BD692" i="14"/>
  <c r="AD692" i="14" s="1"/>
  <c r="BA692" i="14"/>
  <c r="BC338" i="14"/>
  <c r="AC338" i="14" s="1"/>
  <c r="BD338" i="14"/>
  <c r="AD338" i="14" s="1"/>
  <c r="BA338" i="14"/>
  <c r="BC412" i="14"/>
  <c r="AC412" i="14" s="1"/>
  <c r="BD412" i="14"/>
  <c r="AD412" i="14" s="1"/>
  <c r="BA412" i="14"/>
  <c r="BC488" i="14"/>
  <c r="AC488" i="14" s="1"/>
  <c r="BD488" i="14"/>
  <c r="AD488" i="14" s="1"/>
  <c r="BA488" i="14"/>
  <c r="BC530" i="14"/>
  <c r="AC530" i="14" s="1"/>
  <c r="BD530" i="14"/>
  <c r="AD530" i="14" s="1"/>
  <c r="BA530" i="14"/>
  <c r="BC610" i="14"/>
  <c r="AC610" i="14" s="1"/>
  <c r="BD610" i="14"/>
  <c r="AD610" i="14" s="1"/>
  <c r="BA610" i="14"/>
  <c r="BC635" i="14"/>
  <c r="AC635" i="14" s="1"/>
  <c r="BD635" i="14"/>
  <c r="AD635" i="14" s="1"/>
  <c r="BA635" i="14"/>
  <c r="BC732" i="14"/>
  <c r="AC732" i="14" s="1"/>
  <c r="BD732" i="14"/>
  <c r="AD732" i="14" s="1"/>
  <c r="BA732" i="14"/>
  <c r="BC485" i="14"/>
  <c r="AC485" i="14" s="1"/>
  <c r="BD485" i="14"/>
  <c r="AD485" i="14" s="1"/>
  <c r="BA485" i="14"/>
  <c r="BC545" i="14"/>
  <c r="AC545" i="14" s="1"/>
  <c r="BD545" i="14"/>
  <c r="AD545" i="14" s="1"/>
  <c r="BA545" i="14"/>
  <c r="BC632" i="14"/>
  <c r="AC632" i="14" s="1"/>
  <c r="BD632" i="14"/>
  <c r="AD632" i="14" s="1"/>
  <c r="BA632" i="14"/>
  <c r="BC819" i="14"/>
  <c r="AC819" i="14" s="1"/>
  <c r="BD819" i="14"/>
  <c r="AD819" i="14" s="1"/>
  <c r="BA819" i="14"/>
  <c r="BC1011" i="14"/>
  <c r="AC1011" i="14" s="1"/>
  <c r="BD1011" i="14"/>
  <c r="AD1011" i="14" s="1"/>
  <c r="BA1011" i="14"/>
  <c r="BC987" i="14"/>
  <c r="AC987" i="14" s="1"/>
  <c r="BD987" i="14"/>
  <c r="AD987" i="14" s="1"/>
  <c r="BA987" i="14"/>
  <c r="BC315" i="14"/>
  <c r="AC315" i="14" s="1"/>
  <c r="BD315" i="14"/>
  <c r="AD315" i="14" s="1"/>
  <c r="BA315" i="14"/>
  <c r="BC408" i="14"/>
  <c r="AC408" i="14" s="1"/>
  <c r="BD408" i="14"/>
  <c r="AD408" i="14" s="1"/>
  <c r="BA408" i="14"/>
  <c r="BC510" i="14"/>
  <c r="AC510" i="14" s="1"/>
  <c r="BD510" i="14"/>
  <c r="AD510" i="14" s="1"/>
  <c r="BA510" i="14"/>
  <c r="BC690" i="14"/>
  <c r="AC690" i="14" s="1"/>
  <c r="BD690" i="14"/>
  <c r="AD690" i="14" s="1"/>
  <c r="BA690" i="14"/>
  <c r="BC827" i="14"/>
  <c r="AC827" i="14" s="1"/>
  <c r="BD827" i="14"/>
  <c r="AD827" i="14" s="1"/>
  <c r="BA827" i="14"/>
  <c r="BC979" i="14"/>
  <c r="AC979" i="14" s="1"/>
  <c r="BD979" i="14"/>
  <c r="AD979" i="14" s="1"/>
  <c r="BA979" i="14"/>
  <c r="BC383" i="14"/>
  <c r="AC383" i="14" s="1"/>
  <c r="BD383" i="14"/>
  <c r="AD383" i="14" s="1"/>
  <c r="BA383" i="14"/>
  <c r="BC337" i="14"/>
  <c r="AC337" i="14" s="1"/>
  <c r="BD337" i="14"/>
  <c r="AD337" i="14" s="1"/>
  <c r="BA337" i="14"/>
  <c r="BC490" i="14"/>
  <c r="AC490" i="14" s="1"/>
  <c r="BD490" i="14"/>
  <c r="AD490" i="14" s="1"/>
  <c r="BA490" i="14"/>
  <c r="BC553" i="14"/>
  <c r="AC553" i="14" s="1"/>
  <c r="BD553" i="14"/>
  <c r="AD553" i="14" s="1"/>
  <c r="BA553" i="14"/>
  <c r="BC667" i="14"/>
  <c r="AC667" i="14" s="1"/>
  <c r="BD667" i="14"/>
  <c r="AD667" i="14" s="1"/>
  <c r="BA667" i="14"/>
  <c r="BC852" i="14"/>
  <c r="AC852" i="14" s="1"/>
  <c r="BD852" i="14"/>
  <c r="AD852" i="14" s="1"/>
  <c r="BA852" i="14"/>
  <c r="BC899" i="14"/>
  <c r="AC899" i="14" s="1"/>
  <c r="BD899" i="14"/>
  <c r="AD899" i="14" s="1"/>
  <c r="BA899" i="14"/>
  <c r="BC973" i="14"/>
  <c r="AC973" i="14" s="1"/>
  <c r="BD973" i="14"/>
  <c r="AD973" i="14" s="1"/>
  <c r="BA973" i="14"/>
  <c r="BC892" i="14"/>
  <c r="AC892" i="14" s="1"/>
  <c r="BD892" i="14"/>
  <c r="AD892" i="14" s="1"/>
  <c r="BA892" i="14"/>
  <c r="BC444" i="14"/>
  <c r="AC444" i="14" s="1"/>
  <c r="BD444" i="14"/>
  <c r="AD444" i="14" s="1"/>
  <c r="BA444" i="14"/>
  <c r="BC518" i="14"/>
  <c r="AC518" i="14" s="1"/>
  <c r="BD518" i="14"/>
  <c r="AD518" i="14" s="1"/>
  <c r="BA518" i="14"/>
  <c r="BC739" i="14"/>
  <c r="AC739" i="14" s="1"/>
  <c r="BD739" i="14"/>
  <c r="AD739" i="14" s="1"/>
  <c r="BA739" i="14"/>
  <c r="BC832" i="14"/>
  <c r="AC832" i="14" s="1"/>
  <c r="BD832" i="14"/>
  <c r="AD832" i="14" s="1"/>
  <c r="BA832" i="14"/>
  <c r="BC889" i="14"/>
  <c r="AC889" i="14" s="1"/>
  <c r="BD889" i="14"/>
  <c r="AD889" i="14" s="1"/>
  <c r="BA889" i="14"/>
  <c r="BC1000" i="14"/>
  <c r="AC1000" i="14" s="1"/>
  <c r="BD1000" i="14"/>
  <c r="AD1000" i="14" s="1"/>
  <c r="BA1000" i="14"/>
  <c r="BC453" i="14"/>
  <c r="AC453" i="14" s="1"/>
  <c r="BD453" i="14"/>
  <c r="AD453" i="14" s="1"/>
  <c r="BA453" i="14"/>
  <c r="BC957" i="14"/>
  <c r="AC957" i="14" s="1"/>
  <c r="BD957" i="14"/>
  <c r="AD957" i="14" s="1"/>
  <c r="BA957" i="14"/>
  <c r="BA22" i="14"/>
  <c r="BD22" i="14" s="1"/>
  <c r="AD22" i="14" s="1"/>
  <c r="AB23" i="14"/>
  <c r="AA23" i="14" s="1"/>
  <c r="AY88" i="14"/>
  <c r="AV88" i="14"/>
  <c r="AY146" i="14"/>
  <c r="AV146" i="14"/>
  <c r="AY49" i="14"/>
  <c r="AV49" i="14"/>
  <c r="AY65" i="14"/>
  <c r="AV65" i="14"/>
  <c r="AY67" i="14"/>
  <c r="AV67" i="14"/>
  <c r="AY76" i="14"/>
  <c r="AV76" i="14"/>
  <c r="AY135" i="14"/>
  <c r="AV135" i="14"/>
  <c r="AY153" i="14"/>
  <c r="AV153" i="14"/>
  <c r="AY230" i="14"/>
  <c r="AV230" i="14"/>
  <c r="AY240" i="14"/>
  <c r="AV240" i="14"/>
  <c r="AY260" i="14"/>
  <c r="AV260" i="14"/>
  <c r="AY265" i="14"/>
  <c r="AV265" i="14"/>
  <c r="AY81" i="14"/>
  <c r="AV81" i="14"/>
  <c r="AY112" i="14"/>
  <c r="AV112" i="14"/>
  <c r="AY141" i="14"/>
  <c r="AV141" i="14"/>
  <c r="AY171" i="14"/>
  <c r="AV171" i="14"/>
  <c r="AY179" i="14"/>
  <c r="AV179" i="14"/>
  <c r="AY183" i="14"/>
  <c r="AV183" i="14"/>
  <c r="AY188" i="14"/>
  <c r="AV188" i="14"/>
  <c r="AY232" i="14"/>
  <c r="AV232" i="14"/>
  <c r="AY250" i="14"/>
  <c r="AV250" i="14"/>
  <c r="AY267" i="14"/>
  <c r="AV267" i="14"/>
  <c r="AY90" i="14"/>
  <c r="AV90" i="14"/>
  <c r="AY138" i="14"/>
  <c r="AV138" i="14"/>
  <c r="AY202" i="14"/>
  <c r="AV202" i="14"/>
  <c r="AY42" i="14"/>
  <c r="AV42" i="14"/>
  <c r="AY60" i="14"/>
  <c r="AV60" i="14"/>
  <c r="AY78" i="14"/>
  <c r="AV78" i="14"/>
  <c r="AY28" i="14"/>
  <c r="AV28" i="14"/>
  <c r="AY44" i="14"/>
  <c r="AV44" i="14"/>
  <c r="AY62" i="14"/>
  <c r="AV62" i="14"/>
  <c r="AY122" i="14"/>
  <c r="AV122" i="14"/>
  <c r="AY198" i="14"/>
  <c r="AV198" i="14"/>
  <c r="AY201" i="14"/>
  <c r="AV201" i="14"/>
  <c r="AY220" i="14"/>
  <c r="AV220" i="14"/>
  <c r="AY30" i="14"/>
  <c r="AV30" i="14"/>
  <c r="AY64" i="14"/>
  <c r="AV64" i="14"/>
  <c r="AY71" i="14"/>
  <c r="AV71" i="14"/>
  <c r="AY89" i="14"/>
  <c r="AV89" i="14"/>
  <c r="AY175" i="14"/>
  <c r="AV175" i="14"/>
  <c r="AY190" i="14"/>
  <c r="AV190" i="14"/>
  <c r="AY210" i="14"/>
  <c r="AV210" i="14"/>
  <c r="AY217" i="14"/>
  <c r="AV217" i="14"/>
  <c r="AY222" i="14"/>
  <c r="AV222" i="14"/>
  <c r="AY227" i="14"/>
  <c r="AV227" i="14"/>
  <c r="AY239" i="14"/>
  <c r="AV239" i="14"/>
  <c r="AY259" i="14"/>
  <c r="AV259" i="14"/>
  <c r="AY271" i="14"/>
  <c r="AV271" i="14"/>
  <c r="AY54" i="14"/>
  <c r="AV54" i="14"/>
  <c r="AY131" i="14"/>
  <c r="AV131" i="14"/>
  <c r="AY147" i="14"/>
  <c r="AV147" i="14"/>
  <c r="AY157" i="14"/>
  <c r="AV157" i="14"/>
  <c r="AY224" i="14"/>
  <c r="AV224" i="14"/>
  <c r="AY256" i="14"/>
  <c r="AV256" i="14"/>
  <c r="AY266" i="14"/>
  <c r="AV266" i="14"/>
  <c r="AY169" i="14"/>
  <c r="AV169" i="14"/>
  <c r="AY55" i="14"/>
  <c r="AV55" i="14"/>
  <c r="AY75" i="14"/>
  <c r="AV75" i="14"/>
  <c r="AY98" i="14"/>
  <c r="AV98" i="14"/>
  <c r="AY106" i="14"/>
  <c r="AV106" i="14"/>
  <c r="AY139" i="14"/>
  <c r="AV139" i="14"/>
  <c r="AY192" i="14"/>
  <c r="AV192" i="14"/>
  <c r="AY200" i="14"/>
  <c r="AV200" i="14"/>
  <c r="AY214" i="14"/>
  <c r="AV214" i="14"/>
  <c r="AY246" i="14"/>
  <c r="AV246" i="14"/>
  <c r="AY66" i="14"/>
  <c r="AV66" i="14"/>
  <c r="AY101" i="14"/>
  <c r="AV101" i="14"/>
  <c r="AY114" i="14"/>
  <c r="AV114" i="14"/>
  <c r="AY61" i="14"/>
  <c r="AV61" i="14"/>
  <c r="AY36" i="14"/>
  <c r="AV36" i="14"/>
  <c r="AY70" i="14"/>
  <c r="AV70" i="14"/>
  <c r="AY108" i="14"/>
  <c r="AV108" i="14"/>
  <c r="AY151" i="14"/>
  <c r="AV151" i="14"/>
  <c r="AY161" i="14"/>
  <c r="AV161" i="14"/>
  <c r="AY164" i="14"/>
  <c r="AV164" i="14"/>
  <c r="AY184" i="14"/>
  <c r="AV184" i="14"/>
  <c r="AY226" i="14"/>
  <c r="AV226" i="14"/>
  <c r="AY238" i="14"/>
  <c r="AV238" i="14"/>
  <c r="AY248" i="14"/>
  <c r="AV248" i="14"/>
  <c r="AX23" i="14"/>
  <c r="AX31" i="14"/>
  <c r="AY132" i="14"/>
  <c r="AX168" i="14"/>
  <c r="AX185" i="14"/>
  <c r="AX187" i="14"/>
  <c r="AX38" i="14"/>
  <c r="AX47" i="14"/>
  <c r="AX49" i="14"/>
  <c r="AX60" i="14"/>
  <c r="AX88" i="14"/>
  <c r="AX101" i="14"/>
  <c r="AY104" i="14"/>
  <c r="AS122" i="14"/>
  <c r="AS143" i="14"/>
  <c r="AS151" i="14"/>
  <c r="AS157" i="14"/>
  <c r="AY163" i="14"/>
  <c r="AS171" i="14"/>
  <c r="AS226" i="14"/>
  <c r="AY234" i="14"/>
  <c r="AS240" i="14"/>
  <c r="AY242" i="14"/>
  <c r="AY249" i="14"/>
  <c r="AY255" i="14"/>
  <c r="AY257" i="14"/>
  <c r="AS261" i="14"/>
  <c r="AX265" i="14"/>
  <c r="AS267" i="14"/>
  <c r="AY269" i="14"/>
  <c r="AS271" i="14"/>
  <c r="AX54" i="14"/>
  <c r="AS194" i="14"/>
  <c r="AX220" i="14"/>
  <c r="AS255" i="14"/>
  <c r="AS257" i="14"/>
  <c r="AX22" i="14"/>
  <c r="AY26" i="14"/>
  <c r="AX30" i="14"/>
  <c r="AY34" i="14"/>
  <c r="AS43" i="14"/>
  <c r="AY50" i="14"/>
  <c r="AX65" i="14"/>
  <c r="AS73" i="14"/>
  <c r="AY73" i="14"/>
  <c r="AS75" i="14"/>
  <c r="AY87" i="14"/>
  <c r="AY111" i="14"/>
  <c r="AX118" i="14"/>
  <c r="AY125" i="14"/>
  <c r="AS127" i="14"/>
  <c r="AY127" i="14"/>
  <c r="AS146" i="14"/>
  <c r="AY174" i="14"/>
  <c r="AY176" i="14"/>
  <c r="AS188" i="14"/>
  <c r="AY207" i="14"/>
  <c r="AS217" i="14"/>
  <c r="AY223" i="14"/>
  <c r="AY225" i="14"/>
  <c r="AY231" i="14"/>
  <c r="AY251" i="14"/>
  <c r="AY264" i="14"/>
  <c r="AS26" i="14"/>
  <c r="AS34" i="14"/>
  <c r="AS46" i="14"/>
  <c r="AS50" i="14"/>
  <c r="AS61" i="14"/>
  <c r="AS85" i="14"/>
  <c r="AS87" i="14"/>
  <c r="AS89" i="14"/>
  <c r="AY96" i="14"/>
  <c r="AS111" i="14"/>
  <c r="AY117" i="14"/>
  <c r="AY133" i="14"/>
  <c r="AS144" i="14"/>
  <c r="AY152" i="14"/>
  <c r="AY154" i="14"/>
  <c r="AY162" i="14"/>
  <c r="AS174" i="14"/>
  <c r="AS176" i="14"/>
  <c r="AY199" i="14"/>
  <c r="AY203" i="14"/>
  <c r="AY205" i="14"/>
  <c r="AS207" i="14"/>
  <c r="AY209" i="14"/>
  <c r="AY211" i="14"/>
  <c r="AS223" i="14"/>
  <c r="AS227" i="14"/>
  <c r="AY233" i="14"/>
  <c r="AY241" i="14"/>
  <c r="AY243" i="14"/>
  <c r="AS245" i="14"/>
  <c r="AS251" i="14"/>
  <c r="AY258" i="14"/>
  <c r="AS264" i="14"/>
  <c r="AY270" i="14"/>
  <c r="AY23" i="14"/>
  <c r="AS44" i="14"/>
  <c r="AX57" i="14"/>
  <c r="AS64" i="14"/>
  <c r="AS66" i="14"/>
  <c r="AS70" i="14"/>
  <c r="AX81" i="14"/>
  <c r="AY92" i="14"/>
  <c r="AS98" i="14"/>
  <c r="AS100" i="14"/>
  <c r="AY103" i="14"/>
  <c r="AS115" i="14"/>
  <c r="AX117" i="14"/>
  <c r="AY128" i="14"/>
  <c r="AX133" i="14"/>
  <c r="AS148" i="14"/>
  <c r="AX150" i="14"/>
  <c r="AS168" i="14"/>
  <c r="AY168" i="14"/>
  <c r="AY177" i="14"/>
  <c r="AY185" i="14"/>
  <c r="AS187" i="14"/>
  <c r="AY187" i="14"/>
  <c r="AS191" i="14"/>
  <c r="AY193" i="14"/>
  <c r="AS201" i="14"/>
  <c r="AX203" i="14"/>
  <c r="AS205" i="14"/>
  <c r="AX211" i="14"/>
  <c r="AY216" i="14"/>
  <c r="AY235" i="14"/>
  <c r="AS237" i="14"/>
  <c r="AX243" i="14"/>
  <c r="AS248" i="14"/>
  <c r="AY254" i="14"/>
  <c r="AS256" i="14"/>
  <c r="AY77" i="14"/>
  <c r="AY80" i="14"/>
  <c r="AY37" i="14"/>
  <c r="AS21" i="14"/>
  <c r="AS22" i="14"/>
  <c r="AS25" i="14"/>
  <c r="AA25" i="14" s="1"/>
  <c r="AY25" i="14"/>
  <c r="AY27" i="14"/>
  <c r="AS30" i="14"/>
  <c r="AS33" i="14"/>
  <c r="AY33" i="14"/>
  <c r="AY35" i="14"/>
  <c r="AS38" i="14"/>
  <c r="AS41" i="14"/>
  <c r="AY41" i="14"/>
  <c r="AY43" i="14"/>
  <c r="AS247" i="14"/>
  <c r="AS253" i="14"/>
  <c r="AS260" i="14"/>
  <c r="AY262" i="14"/>
  <c r="AS265" i="14"/>
  <c r="AX46" i="14"/>
  <c r="AS53" i="14"/>
  <c r="AS56" i="14"/>
  <c r="AY68" i="14"/>
  <c r="AY69" i="14"/>
  <c r="AY72" i="14"/>
  <c r="AS74" i="14"/>
  <c r="AY74" i="14"/>
  <c r="AS76" i="14"/>
  <c r="AS79" i="14"/>
  <c r="AX80" i="14"/>
  <c r="AS83" i="14"/>
  <c r="AY83" i="14"/>
  <c r="AY85" i="14"/>
  <c r="AS88" i="14"/>
  <c r="AX93" i="14"/>
  <c r="AY97" i="14"/>
  <c r="AS105" i="14"/>
  <c r="AY109" i="14"/>
  <c r="AY115" i="14"/>
  <c r="AS129" i="14"/>
  <c r="AS132" i="14"/>
  <c r="AX142" i="14"/>
  <c r="AX144" i="14"/>
  <c r="AS147" i="14"/>
  <c r="AS152" i="14"/>
  <c r="AY155" i="14"/>
  <c r="AY160" i="14"/>
  <c r="AY165" i="14"/>
  <c r="AY170" i="14"/>
  <c r="AS175" i="14"/>
  <c r="AY191" i="14"/>
  <c r="AX195" i="14"/>
  <c r="AS203" i="14"/>
  <c r="AS208" i="14"/>
  <c r="AS222" i="14"/>
  <c r="AS224" i="14"/>
  <c r="AS228" i="14"/>
  <c r="AS230" i="14"/>
  <c r="AS232" i="14"/>
  <c r="AS236" i="14"/>
  <c r="AS238" i="14"/>
  <c r="AS249" i="14"/>
  <c r="AY253" i="14"/>
  <c r="AS259" i="14"/>
  <c r="AS262" i="14"/>
  <c r="AX25" i="14"/>
  <c r="AX33" i="14"/>
  <c r="AY38" i="14"/>
  <c r="AX41" i="14"/>
  <c r="AY46" i="14"/>
  <c r="AY93" i="14"/>
  <c r="AS24" i="14"/>
  <c r="AS29" i="14"/>
  <c r="AS32" i="14"/>
  <c r="AS37" i="14"/>
  <c r="AS40" i="14"/>
  <c r="AS45" i="14"/>
  <c r="AS48" i="14"/>
  <c r="AY52" i="14"/>
  <c r="AY53" i="14"/>
  <c r="AY56" i="14"/>
  <c r="AS58" i="14"/>
  <c r="AY58" i="14"/>
  <c r="AS60" i="14"/>
  <c r="AS63" i="14"/>
  <c r="AY63" i="14"/>
  <c r="AS78" i="14"/>
  <c r="AY79" i="14"/>
  <c r="AS82" i="14"/>
  <c r="AY82" i="14"/>
  <c r="AX83" i="14"/>
  <c r="AX85" i="14"/>
  <c r="AS90" i="14"/>
  <c r="AS95" i="14"/>
  <c r="AX96" i="14"/>
  <c r="AY100" i="14"/>
  <c r="AS102" i="14"/>
  <c r="AY102" i="14"/>
  <c r="AX109" i="14"/>
  <c r="AY120" i="14"/>
  <c r="AY143" i="14"/>
  <c r="AS149" i="14"/>
  <c r="AY149" i="14"/>
  <c r="AX160" i="14"/>
  <c r="AS164" i="14"/>
  <c r="AX165" i="14"/>
  <c r="AY167" i="14"/>
  <c r="AS172" i="14"/>
  <c r="AY172" i="14"/>
  <c r="AS177" i="14"/>
  <c r="AX179" i="14"/>
  <c r="AS181" i="14"/>
  <c r="AY181" i="14"/>
  <c r="AS183" i="14"/>
  <c r="AS186" i="14"/>
  <c r="AS202" i="14"/>
  <c r="AY208" i="14"/>
  <c r="AS212" i="14"/>
  <c r="AY212" i="14"/>
  <c r="AS216" i="14"/>
  <c r="AS219" i="14"/>
  <c r="AY219" i="14"/>
  <c r="AS244" i="14"/>
  <c r="AY244" i="14"/>
  <c r="AS246" i="14"/>
  <c r="AS252" i="14"/>
  <c r="AY252" i="14"/>
  <c r="AS258" i="14"/>
  <c r="AY24" i="14"/>
  <c r="AY40" i="14"/>
  <c r="AY45" i="14"/>
  <c r="AY48" i="14"/>
  <c r="AX70" i="14"/>
  <c r="AX82" i="14"/>
  <c r="AY95" i="14"/>
  <c r="AX125" i="14"/>
  <c r="AX149" i="14"/>
  <c r="AX154" i="14"/>
  <c r="AX172" i="14"/>
  <c r="AY178" i="14"/>
  <c r="AX219" i="14"/>
  <c r="AX227" i="14"/>
  <c r="AX235" i="14"/>
  <c r="AX252" i="14"/>
  <c r="AY261" i="14"/>
  <c r="AY263" i="14"/>
  <c r="AS31" i="14"/>
  <c r="AY31" i="14"/>
  <c r="AS39" i="14"/>
  <c r="AY39" i="14"/>
  <c r="AS47" i="14"/>
  <c r="AY47" i="14"/>
  <c r="AS54" i="14"/>
  <c r="AS57" i="14"/>
  <c r="AY57" i="14"/>
  <c r="AY59" i="14"/>
  <c r="AX62" i="14"/>
  <c r="AS67" i="14"/>
  <c r="AX73" i="14"/>
  <c r="AS77" i="14"/>
  <c r="AS81" i="14"/>
  <c r="AS93" i="14"/>
  <c r="AS101" i="14"/>
  <c r="AS106" i="14"/>
  <c r="AX114" i="14"/>
  <c r="AS116" i="14"/>
  <c r="AY116" i="14"/>
  <c r="AS124" i="14"/>
  <c r="AS130" i="14"/>
  <c r="AY130" i="14"/>
  <c r="AS134" i="14"/>
  <c r="AY134" i="14"/>
  <c r="AX157" i="14"/>
  <c r="AS162" i="14"/>
  <c r="AY166" i="14"/>
  <c r="AY182" i="14"/>
  <c r="AS190" i="14"/>
  <c r="AX196" i="14"/>
  <c r="AS198" i="14"/>
  <c r="AS210" i="14"/>
  <c r="AY215" i="14"/>
  <c r="AS218" i="14"/>
  <c r="AS225" i="14"/>
  <c r="AS231" i="14"/>
  <c r="AS233" i="14"/>
  <c r="AS242" i="14"/>
  <c r="AY247" i="14"/>
  <c r="AX254" i="14"/>
  <c r="AS266" i="14"/>
  <c r="AS269" i="14"/>
  <c r="AY29" i="14"/>
  <c r="AY32" i="14"/>
  <c r="AY51" i="14"/>
  <c r="AS59" i="14"/>
  <c r="AS69" i="14"/>
  <c r="AS72" i="14"/>
  <c r="AS86" i="14"/>
  <c r="AY86" i="14"/>
  <c r="AS110" i="14"/>
  <c r="AS113" i="14"/>
  <c r="AS119" i="14"/>
  <c r="AY119" i="14"/>
  <c r="AY124" i="14"/>
  <c r="AS133" i="14"/>
  <c r="AY136" i="14"/>
  <c r="AY144" i="14"/>
  <c r="AY145" i="14"/>
  <c r="AS156" i="14"/>
  <c r="AS169" i="14"/>
  <c r="AS170" i="14"/>
  <c r="AS180" i="14"/>
  <c r="AY180" i="14"/>
  <c r="AS184" i="14"/>
  <c r="AS195" i="14"/>
  <c r="AY195" i="14"/>
  <c r="AY206" i="14"/>
  <c r="AS209" i="14"/>
  <c r="AS213" i="14"/>
  <c r="AY213" i="14"/>
  <c r="AS215" i="14"/>
  <c r="AX236" i="14"/>
  <c r="AX24" i="14"/>
  <c r="AX32" i="14"/>
  <c r="AX40" i="14"/>
  <c r="AX48" i="14"/>
  <c r="AX56" i="14"/>
  <c r="AX64" i="14"/>
  <c r="AX72" i="14"/>
  <c r="AS91" i="14"/>
  <c r="AY91" i="14"/>
  <c r="AX94" i="14"/>
  <c r="AS107" i="14"/>
  <c r="AY107" i="14"/>
  <c r="AS120" i="14"/>
  <c r="AX123" i="14"/>
  <c r="AS128" i="14"/>
  <c r="AX135" i="14"/>
  <c r="AX268" i="14"/>
  <c r="AX159" i="14"/>
  <c r="AY159" i="14"/>
  <c r="AX26" i="14"/>
  <c r="AX34" i="14"/>
  <c r="AX66" i="14"/>
  <c r="AX74" i="14"/>
  <c r="AX91" i="14"/>
  <c r="AX107" i="14"/>
  <c r="AY121" i="14"/>
  <c r="AY129" i="14"/>
  <c r="AX129" i="14"/>
  <c r="AX42" i="14"/>
  <c r="AX50" i="14"/>
  <c r="AX58" i="14"/>
  <c r="AX51" i="14"/>
  <c r="AX59" i="14"/>
  <c r="AX67" i="14"/>
  <c r="AX75" i="14"/>
  <c r="AS80" i="14"/>
  <c r="AX89" i="14"/>
  <c r="AX90" i="14"/>
  <c r="AS96" i="14"/>
  <c r="AX105" i="14"/>
  <c r="AX106" i="14"/>
  <c r="AY113" i="14"/>
  <c r="AS117" i="14"/>
  <c r="AX119" i="14"/>
  <c r="AS125" i="14"/>
  <c r="AX127" i="14"/>
  <c r="AY140" i="14"/>
  <c r="AX143" i="14"/>
  <c r="AY148" i="14"/>
  <c r="AX151" i="14"/>
  <c r="AY156" i="14"/>
  <c r="AX229" i="14"/>
  <c r="AS99" i="14"/>
  <c r="AY99" i="14"/>
  <c r="AY105" i="14"/>
  <c r="AS109" i="14"/>
  <c r="AX111" i="14"/>
  <c r="AY118" i="14"/>
  <c r="AY126" i="14"/>
  <c r="AS131" i="14"/>
  <c r="AX29" i="14"/>
  <c r="AX37" i="14"/>
  <c r="AX45" i="14"/>
  <c r="AX53" i="14"/>
  <c r="AX61" i="14"/>
  <c r="AX69" i="14"/>
  <c r="AX77" i="14"/>
  <c r="AY84" i="14"/>
  <c r="AY110" i="14"/>
  <c r="AS136" i="14"/>
  <c r="AS142" i="14"/>
  <c r="AY142" i="14"/>
  <c r="AS150" i="14"/>
  <c r="AY150" i="14"/>
  <c r="AS158" i="14"/>
  <c r="AY158" i="14"/>
  <c r="AS160" i="14"/>
  <c r="AS165" i="14"/>
  <c r="AX173" i="14"/>
  <c r="AX245" i="14"/>
  <c r="AY94" i="14"/>
  <c r="AS123" i="14"/>
  <c r="AY123" i="14"/>
  <c r="AY137" i="14"/>
  <c r="AX137" i="14"/>
  <c r="AX158" i="14"/>
  <c r="AY173" i="14"/>
  <c r="AX181" i="14"/>
  <c r="AX213" i="14"/>
  <c r="AY229" i="14"/>
  <c r="AX261" i="14"/>
  <c r="AS270" i="14"/>
  <c r="AX205" i="14"/>
  <c r="AX180" i="14"/>
  <c r="AS182" i="14"/>
  <c r="AY194" i="14"/>
  <c r="AY197" i="14"/>
  <c r="AS204" i="14"/>
  <c r="AY204" i="14"/>
  <c r="AX212" i="14"/>
  <c r="AS214" i="14"/>
  <c r="AY228" i="14"/>
  <c r="AY237" i="14"/>
  <c r="AX244" i="14"/>
  <c r="AX253" i="14"/>
  <c r="AX260" i="14"/>
  <c r="AX197" i="14"/>
  <c r="AX237" i="14"/>
  <c r="AX145" i="14"/>
  <c r="AX153" i="14"/>
  <c r="AY186" i="14"/>
  <c r="AY189" i="14"/>
  <c r="AS196" i="14"/>
  <c r="AY196" i="14"/>
  <c r="AX204" i="14"/>
  <c r="AS206" i="14"/>
  <c r="AY218" i="14"/>
  <c r="AY221" i="14"/>
  <c r="AX228" i="14"/>
  <c r="AX269" i="14"/>
  <c r="AX189" i="14"/>
  <c r="AX221" i="14"/>
  <c r="AY236" i="14"/>
  <c r="AY245" i="14"/>
  <c r="AS254" i="14"/>
  <c r="AY268" i="14"/>
  <c r="AX174" i="14"/>
  <c r="AX182" i="14"/>
  <c r="AX190" i="14"/>
  <c r="AX198" i="14"/>
  <c r="AX206" i="14"/>
  <c r="AX214" i="14"/>
  <c r="AX222" i="14"/>
  <c r="AX230" i="14"/>
  <c r="AX238" i="14"/>
  <c r="AX246" i="14"/>
  <c r="AX270" i="14"/>
  <c r="BC229" i="14" l="1"/>
  <c r="AC229" i="14" s="1"/>
  <c r="BD229" i="14"/>
  <c r="AD229" i="14" s="1"/>
  <c r="BA229" i="14"/>
  <c r="BC121" i="14"/>
  <c r="AC121" i="14" s="1"/>
  <c r="BD121" i="14"/>
  <c r="AD121" i="14" s="1"/>
  <c r="BA121" i="14"/>
  <c r="BC68" i="14"/>
  <c r="AC68" i="14" s="1"/>
  <c r="BD68" i="14"/>
  <c r="AD68" i="14" s="1"/>
  <c r="BA68" i="14"/>
  <c r="BC150" i="14"/>
  <c r="AC150" i="14" s="1"/>
  <c r="BD150" i="14"/>
  <c r="AD150" i="14" s="1"/>
  <c r="BA150" i="14"/>
  <c r="BC149" i="14"/>
  <c r="AC149" i="14" s="1"/>
  <c r="BD149" i="14"/>
  <c r="AD149" i="14" s="1"/>
  <c r="BA149" i="14"/>
  <c r="BC160" i="14"/>
  <c r="AC160" i="14" s="1"/>
  <c r="BD160" i="14"/>
  <c r="AD160" i="14" s="1"/>
  <c r="BA160" i="14"/>
  <c r="BC174" i="14"/>
  <c r="AC174" i="14" s="1"/>
  <c r="BD174" i="14"/>
  <c r="AD174" i="14" s="1"/>
  <c r="BA174" i="14"/>
  <c r="BC197" i="14"/>
  <c r="AC197" i="14" s="1"/>
  <c r="BD197" i="14"/>
  <c r="AD197" i="14" s="1"/>
  <c r="BA197" i="14"/>
  <c r="BC148" i="14"/>
  <c r="AC148" i="14" s="1"/>
  <c r="BD148" i="14"/>
  <c r="AD148" i="14" s="1"/>
  <c r="BA148" i="14"/>
  <c r="BC91" i="14"/>
  <c r="AC91" i="14" s="1"/>
  <c r="BD91" i="14"/>
  <c r="AD91" i="14" s="1"/>
  <c r="BA91" i="14"/>
  <c r="BC144" i="14"/>
  <c r="AC144" i="14" s="1"/>
  <c r="BD144" i="14"/>
  <c r="AD144" i="14" s="1"/>
  <c r="BA144" i="14"/>
  <c r="BC86" i="14"/>
  <c r="AC86" i="14" s="1"/>
  <c r="BD86" i="14"/>
  <c r="AD86" i="14" s="1"/>
  <c r="BA86" i="14"/>
  <c r="BC39" i="14"/>
  <c r="AC39" i="14" s="1"/>
  <c r="BA39" i="14"/>
  <c r="BD39" i="14"/>
  <c r="AD39" i="14" s="1"/>
  <c r="BC63" i="14"/>
  <c r="AC63" i="14" s="1"/>
  <c r="BA63" i="14"/>
  <c r="BD63" i="14"/>
  <c r="AD63" i="14" s="1"/>
  <c r="BC46" i="14"/>
  <c r="AC46" i="14" s="1"/>
  <c r="BD46" i="14"/>
  <c r="AD46" i="14" s="1"/>
  <c r="BA46" i="14"/>
  <c r="BC155" i="14"/>
  <c r="AC155" i="14" s="1"/>
  <c r="BD155" i="14"/>
  <c r="AD155" i="14" s="1"/>
  <c r="BA155" i="14"/>
  <c r="BC109" i="14"/>
  <c r="AC109" i="14" s="1"/>
  <c r="BD109" i="14"/>
  <c r="AD109" i="14" s="1"/>
  <c r="BA109" i="14"/>
  <c r="BC43" i="14"/>
  <c r="AC43" i="14" s="1"/>
  <c r="BD43" i="14"/>
  <c r="AD43" i="14" s="1"/>
  <c r="BA43" i="14"/>
  <c r="BC27" i="14"/>
  <c r="AC27" i="14" s="1"/>
  <c r="BD27" i="14"/>
  <c r="AD27" i="14" s="1"/>
  <c r="BA27" i="14"/>
  <c r="BC177" i="14"/>
  <c r="AC177" i="14" s="1"/>
  <c r="BD177" i="14"/>
  <c r="AD177" i="14" s="1"/>
  <c r="BA177" i="14"/>
  <c r="BC152" i="14"/>
  <c r="AC152" i="14" s="1"/>
  <c r="BD152" i="14"/>
  <c r="AD152" i="14" s="1"/>
  <c r="BA152" i="14"/>
  <c r="BC231" i="14"/>
  <c r="AC231" i="14" s="1"/>
  <c r="BD231" i="14"/>
  <c r="AD231" i="14" s="1"/>
  <c r="BA231" i="14"/>
  <c r="BC73" i="14"/>
  <c r="AC73" i="14" s="1"/>
  <c r="BD73" i="14"/>
  <c r="AD73" i="14" s="1"/>
  <c r="BA73" i="14"/>
  <c r="BC234" i="14"/>
  <c r="AC234" i="14" s="1"/>
  <c r="BD234" i="14"/>
  <c r="AD234" i="14" s="1"/>
  <c r="BA234" i="14"/>
  <c r="BC104" i="14"/>
  <c r="AC104" i="14" s="1"/>
  <c r="BD104" i="14"/>
  <c r="AD104" i="14" s="1"/>
  <c r="BA104" i="14"/>
  <c r="BC238" i="14"/>
  <c r="AC238" i="14" s="1"/>
  <c r="BD238" i="14"/>
  <c r="AD238" i="14" s="1"/>
  <c r="BA238" i="14"/>
  <c r="BC161" i="14"/>
  <c r="AC161" i="14" s="1"/>
  <c r="BD161" i="14"/>
  <c r="AD161" i="14" s="1"/>
  <c r="BA161" i="14"/>
  <c r="BC36" i="14"/>
  <c r="AC36" i="14" s="1"/>
  <c r="BD36" i="14"/>
  <c r="AD36" i="14" s="1"/>
  <c r="BA36" i="14"/>
  <c r="BC66" i="14"/>
  <c r="AC66" i="14" s="1"/>
  <c r="BD66" i="14"/>
  <c r="AD66" i="14" s="1"/>
  <c r="BA66" i="14"/>
  <c r="BC192" i="14"/>
  <c r="AC192" i="14" s="1"/>
  <c r="BD192" i="14"/>
  <c r="AD192" i="14" s="1"/>
  <c r="BA192" i="14"/>
  <c r="BC75" i="14"/>
  <c r="AC75" i="14" s="1"/>
  <c r="BD75" i="14"/>
  <c r="AD75" i="14" s="1"/>
  <c r="BA75" i="14"/>
  <c r="BC256" i="14"/>
  <c r="AC256" i="14" s="1"/>
  <c r="BD256" i="14"/>
  <c r="AD256" i="14" s="1"/>
  <c r="BA256" i="14"/>
  <c r="BC131" i="14"/>
  <c r="AC131" i="14" s="1"/>
  <c r="BD131" i="14"/>
  <c r="AD131" i="14" s="1"/>
  <c r="BA131" i="14"/>
  <c r="BC239" i="14"/>
  <c r="AC239" i="14" s="1"/>
  <c r="BD239" i="14"/>
  <c r="AD239" i="14" s="1"/>
  <c r="BA239" i="14"/>
  <c r="BC210" i="14"/>
  <c r="AC210" i="14" s="1"/>
  <c r="BD210" i="14"/>
  <c r="AD210" i="14" s="1"/>
  <c r="BA210" i="14"/>
  <c r="BC71" i="14"/>
  <c r="AC71" i="14" s="1"/>
  <c r="BA71" i="14"/>
  <c r="BD71" i="14"/>
  <c r="AD71" i="14" s="1"/>
  <c r="BC201" i="14"/>
  <c r="AC201" i="14" s="1"/>
  <c r="BD201" i="14"/>
  <c r="AD201" i="14" s="1"/>
  <c r="BA201" i="14"/>
  <c r="BC44" i="14"/>
  <c r="AC44" i="14" s="1"/>
  <c r="BD44" i="14"/>
  <c r="AD44" i="14" s="1"/>
  <c r="BA44" i="14"/>
  <c r="BC42" i="14"/>
  <c r="AC42" i="14" s="1"/>
  <c r="BD42" i="14"/>
  <c r="AD42" i="14" s="1"/>
  <c r="BA42" i="14"/>
  <c r="BC267" i="14"/>
  <c r="AC267" i="14" s="1"/>
  <c r="BD267" i="14"/>
  <c r="AD267" i="14" s="1"/>
  <c r="BA267" i="14"/>
  <c r="BC183" i="14"/>
  <c r="AC183" i="14" s="1"/>
  <c r="BD183" i="14"/>
  <c r="AD183" i="14" s="1"/>
  <c r="BA183" i="14"/>
  <c r="BC112" i="14"/>
  <c r="AC112" i="14" s="1"/>
  <c r="BD112" i="14"/>
  <c r="AD112" i="14" s="1"/>
  <c r="BA112" i="14"/>
  <c r="BC240" i="14"/>
  <c r="AC240" i="14" s="1"/>
  <c r="BD240" i="14"/>
  <c r="AD240" i="14" s="1"/>
  <c r="BA240" i="14"/>
  <c r="BC76" i="14"/>
  <c r="AC76" i="14" s="1"/>
  <c r="BD76" i="14"/>
  <c r="AD76" i="14" s="1"/>
  <c r="BA76" i="14"/>
  <c r="BC146" i="14"/>
  <c r="AC146" i="14" s="1"/>
  <c r="BD146" i="14"/>
  <c r="AD146" i="14" s="1"/>
  <c r="BA146" i="14"/>
  <c r="BC145" i="14"/>
  <c r="AC145" i="14" s="1"/>
  <c r="BD145" i="14"/>
  <c r="AD145" i="14" s="1"/>
  <c r="BA145" i="14"/>
  <c r="BC115" i="14"/>
  <c r="AC115" i="14" s="1"/>
  <c r="BD115" i="14"/>
  <c r="AD115" i="14" s="1"/>
  <c r="BA115" i="14"/>
  <c r="BC185" i="14"/>
  <c r="AC185" i="14" s="1"/>
  <c r="BD185" i="14"/>
  <c r="AD185" i="14" s="1"/>
  <c r="BA185" i="14"/>
  <c r="BC154" i="14"/>
  <c r="AC154" i="14" s="1"/>
  <c r="BD154" i="14"/>
  <c r="AD154" i="14" s="1"/>
  <c r="BA154" i="14"/>
  <c r="BC269" i="14"/>
  <c r="AC269" i="14" s="1"/>
  <c r="BD269" i="14"/>
  <c r="AD269" i="14" s="1"/>
  <c r="BA269" i="14"/>
  <c r="BC189" i="14"/>
  <c r="AC189" i="14" s="1"/>
  <c r="BD189" i="14"/>
  <c r="AD189" i="14" s="1"/>
  <c r="BA189" i="14"/>
  <c r="BC142" i="14"/>
  <c r="AC142" i="14" s="1"/>
  <c r="BD142" i="14"/>
  <c r="AD142" i="14" s="1"/>
  <c r="BA142" i="14"/>
  <c r="BC136" i="14"/>
  <c r="AC136" i="14" s="1"/>
  <c r="BD136" i="14"/>
  <c r="AD136" i="14" s="1"/>
  <c r="BA136" i="14"/>
  <c r="BC215" i="14"/>
  <c r="AC215" i="14" s="1"/>
  <c r="BD215" i="14"/>
  <c r="AD215" i="14" s="1"/>
  <c r="BA215" i="14"/>
  <c r="BC208" i="14"/>
  <c r="AC208" i="14" s="1"/>
  <c r="BD208" i="14"/>
  <c r="AD208" i="14" s="1"/>
  <c r="BA208" i="14"/>
  <c r="BC172" i="14"/>
  <c r="AC172" i="14" s="1"/>
  <c r="BD172" i="14"/>
  <c r="AD172" i="14" s="1"/>
  <c r="BA172" i="14"/>
  <c r="BC143" i="14"/>
  <c r="AC143" i="14" s="1"/>
  <c r="BD143" i="14"/>
  <c r="AD143" i="14" s="1"/>
  <c r="BA143" i="14"/>
  <c r="BC41" i="14"/>
  <c r="AC41" i="14" s="1"/>
  <c r="BD41" i="14"/>
  <c r="AD41" i="14" s="1"/>
  <c r="BA41" i="14"/>
  <c r="BC25" i="14"/>
  <c r="AC25" i="14" s="1"/>
  <c r="BD25" i="14"/>
  <c r="AD25" i="14" s="1"/>
  <c r="BA25" i="14"/>
  <c r="BC254" i="14"/>
  <c r="AC254" i="14" s="1"/>
  <c r="BD254" i="14"/>
  <c r="AD254" i="14" s="1"/>
  <c r="BA254" i="14"/>
  <c r="BC168" i="14"/>
  <c r="AC168" i="14" s="1"/>
  <c r="BD168" i="14"/>
  <c r="AD168" i="14" s="1"/>
  <c r="BA168" i="14"/>
  <c r="BC103" i="14"/>
  <c r="AC103" i="14" s="1"/>
  <c r="BA103" i="14"/>
  <c r="BD103" i="14"/>
  <c r="AD103" i="14" s="1"/>
  <c r="BC243" i="14"/>
  <c r="AC243" i="14" s="1"/>
  <c r="BD243" i="14"/>
  <c r="AD243" i="14" s="1"/>
  <c r="BA243" i="14"/>
  <c r="BC205" i="14"/>
  <c r="AC205" i="14" s="1"/>
  <c r="BD205" i="14"/>
  <c r="AD205" i="14" s="1"/>
  <c r="BA205" i="14"/>
  <c r="BC225" i="14"/>
  <c r="AC225" i="14" s="1"/>
  <c r="BD225" i="14"/>
  <c r="AD225" i="14" s="1"/>
  <c r="BA225" i="14"/>
  <c r="BC127" i="14"/>
  <c r="AC127" i="14" s="1"/>
  <c r="BA127" i="14"/>
  <c r="BD127" i="14"/>
  <c r="AD127" i="14" s="1"/>
  <c r="BC29" i="14"/>
  <c r="AC29" i="14" s="1"/>
  <c r="BD29" i="14"/>
  <c r="AD29" i="14" s="1"/>
  <c r="BA29" i="14"/>
  <c r="BC52" i="14"/>
  <c r="AC52" i="14" s="1"/>
  <c r="BD52" i="14"/>
  <c r="AD52" i="14" s="1"/>
  <c r="BA52" i="14"/>
  <c r="BC194" i="14"/>
  <c r="AC194" i="14" s="1"/>
  <c r="BD194" i="14"/>
  <c r="AD194" i="14" s="1"/>
  <c r="BA194" i="14"/>
  <c r="BC173" i="14"/>
  <c r="AC173" i="14" s="1"/>
  <c r="BD173" i="14"/>
  <c r="AD173" i="14" s="1"/>
  <c r="BA173" i="14"/>
  <c r="BC105" i="14"/>
  <c r="AC105" i="14" s="1"/>
  <c r="BD105" i="14"/>
  <c r="AD105" i="14" s="1"/>
  <c r="BA105" i="14"/>
  <c r="BC140" i="14"/>
  <c r="AC140" i="14" s="1"/>
  <c r="BD140" i="14"/>
  <c r="AD140" i="14" s="1"/>
  <c r="BA140" i="14"/>
  <c r="BC180" i="14"/>
  <c r="AC180" i="14" s="1"/>
  <c r="BD180" i="14"/>
  <c r="AD180" i="14" s="1"/>
  <c r="BA180" i="14"/>
  <c r="BC134" i="14"/>
  <c r="AC134" i="14" s="1"/>
  <c r="BD134" i="14"/>
  <c r="AD134" i="14" s="1"/>
  <c r="BA134" i="14"/>
  <c r="BC59" i="14"/>
  <c r="AC59" i="14" s="1"/>
  <c r="BD59" i="14"/>
  <c r="AD59" i="14" s="1"/>
  <c r="BA59" i="14"/>
  <c r="BC31" i="14"/>
  <c r="AC31" i="14" s="1"/>
  <c r="BA31" i="14"/>
  <c r="BD31" i="14"/>
  <c r="AD31" i="14" s="1"/>
  <c r="BC178" i="14"/>
  <c r="AC178" i="14" s="1"/>
  <c r="BD178" i="14"/>
  <c r="AD178" i="14" s="1"/>
  <c r="BA178" i="14"/>
  <c r="BC48" i="14"/>
  <c r="AC48" i="14" s="1"/>
  <c r="BD48" i="14"/>
  <c r="AD48" i="14" s="1"/>
  <c r="BA48" i="14"/>
  <c r="BC244" i="14"/>
  <c r="AC244" i="14" s="1"/>
  <c r="BD244" i="14"/>
  <c r="AD244" i="14" s="1"/>
  <c r="BA244" i="14"/>
  <c r="BC120" i="14"/>
  <c r="AC120" i="14" s="1"/>
  <c r="BD120" i="14"/>
  <c r="AD120" i="14" s="1"/>
  <c r="BA120" i="14"/>
  <c r="BC38" i="14"/>
  <c r="AC38" i="14" s="1"/>
  <c r="BD38" i="14"/>
  <c r="AD38" i="14" s="1"/>
  <c r="BA38" i="14"/>
  <c r="BC97" i="14"/>
  <c r="AC97" i="14" s="1"/>
  <c r="BD97" i="14"/>
  <c r="AD97" i="14" s="1"/>
  <c r="BA97" i="14"/>
  <c r="BC241" i="14"/>
  <c r="AC241" i="14" s="1"/>
  <c r="BD241" i="14"/>
  <c r="AD241" i="14" s="1"/>
  <c r="BA241" i="14"/>
  <c r="BC203" i="14"/>
  <c r="AC203" i="14" s="1"/>
  <c r="BD203" i="14"/>
  <c r="AD203" i="14" s="1"/>
  <c r="BA203" i="14"/>
  <c r="BC133" i="14"/>
  <c r="AC133" i="14" s="1"/>
  <c r="BD133" i="14"/>
  <c r="AD133" i="14" s="1"/>
  <c r="BA133" i="14"/>
  <c r="BC223" i="14"/>
  <c r="AC223" i="14" s="1"/>
  <c r="BD223" i="14"/>
  <c r="AD223" i="14" s="1"/>
  <c r="BA223" i="14"/>
  <c r="BC132" i="14"/>
  <c r="AC132" i="14" s="1"/>
  <c r="BD132" i="14"/>
  <c r="AD132" i="14" s="1"/>
  <c r="BA132" i="14"/>
  <c r="BC226" i="14"/>
  <c r="AC226" i="14" s="1"/>
  <c r="BD226" i="14"/>
  <c r="AD226" i="14" s="1"/>
  <c r="BA226" i="14"/>
  <c r="BC151" i="14"/>
  <c r="AC151" i="14" s="1"/>
  <c r="BD151" i="14"/>
  <c r="AD151" i="14" s="1"/>
  <c r="BA151" i="14"/>
  <c r="BC61" i="14"/>
  <c r="AC61" i="14" s="1"/>
  <c r="BD61" i="14"/>
  <c r="AD61" i="14" s="1"/>
  <c r="BA61" i="14"/>
  <c r="BC246" i="14"/>
  <c r="AC246" i="14" s="1"/>
  <c r="BD246" i="14"/>
  <c r="AD246" i="14" s="1"/>
  <c r="BA246" i="14"/>
  <c r="BC139" i="14"/>
  <c r="AC139" i="14" s="1"/>
  <c r="BD139" i="14"/>
  <c r="AD139" i="14" s="1"/>
  <c r="BA139" i="14"/>
  <c r="BC55" i="14"/>
  <c r="AC55" i="14" s="1"/>
  <c r="BD55" i="14"/>
  <c r="AD55" i="14" s="1"/>
  <c r="BA55" i="14"/>
  <c r="BC224" i="14"/>
  <c r="AC224" i="14" s="1"/>
  <c r="BD224" i="14"/>
  <c r="AD224" i="14" s="1"/>
  <c r="BA224" i="14"/>
  <c r="BC54" i="14"/>
  <c r="AC54" i="14" s="1"/>
  <c r="BD54" i="14"/>
  <c r="AD54" i="14" s="1"/>
  <c r="BA54" i="14"/>
  <c r="BC227" i="14"/>
  <c r="AC227" i="14" s="1"/>
  <c r="BD227" i="14"/>
  <c r="AD227" i="14" s="1"/>
  <c r="BA227" i="14"/>
  <c r="BC190" i="14"/>
  <c r="AC190" i="14" s="1"/>
  <c r="BD190" i="14"/>
  <c r="AD190" i="14" s="1"/>
  <c r="BA190" i="14"/>
  <c r="BC64" i="14"/>
  <c r="AC64" i="14" s="1"/>
  <c r="BD64" i="14"/>
  <c r="AD64" i="14" s="1"/>
  <c r="BA64" i="14"/>
  <c r="BC198" i="14"/>
  <c r="AC198" i="14" s="1"/>
  <c r="BD198" i="14"/>
  <c r="AD198" i="14" s="1"/>
  <c r="BA198" i="14"/>
  <c r="BC28" i="14"/>
  <c r="AC28" i="14" s="1"/>
  <c r="BD28" i="14"/>
  <c r="AD28" i="14" s="1"/>
  <c r="BA28" i="14"/>
  <c r="BC202" i="14"/>
  <c r="AC202" i="14" s="1"/>
  <c r="BD202" i="14"/>
  <c r="AD202" i="14" s="1"/>
  <c r="BA202" i="14"/>
  <c r="BC250" i="14"/>
  <c r="AC250" i="14" s="1"/>
  <c r="BD250" i="14"/>
  <c r="AD250" i="14" s="1"/>
  <c r="BA250" i="14"/>
  <c r="BC179" i="14"/>
  <c r="AC179" i="14" s="1"/>
  <c r="BD179" i="14"/>
  <c r="AD179" i="14" s="1"/>
  <c r="BA179" i="14"/>
  <c r="BC81" i="14"/>
  <c r="AC81" i="14" s="1"/>
  <c r="BD81" i="14"/>
  <c r="AD81" i="14" s="1"/>
  <c r="BA81" i="14"/>
  <c r="BC230" i="14"/>
  <c r="AC230" i="14" s="1"/>
  <c r="BD230" i="14"/>
  <c r="AD230" i="14" s="1"/>
  <c r="BA230" i="14"/>
  <c r="BC67" i="14"/>
  <c r="AC67" i="14" s="1"/>
  <c r="BD67" i="14"/>
  <c r="AD67" i="14" s="1"/>
  <c r="BA67" i="14"/>
  <c r="BC88" i="14"/>
  <c r="AC88" i="14" s="1"/>
  <c r="BD88" i="14"/>
  <c r="AD88" i="14" s="1"/>
  <c r="BA88" i="14"/>
  <c r="BC116" i="14"/>
  <c r="AC116" i="14" s="1"/>
  <c r="BD116" i="14"/>
  <c r="AD116" i="14" s="1"/>
  <c r="BA116" i="14"/>
  <c r="BC26" i="14"/>
  <c r="AC26" i="14" s="1"/>
  <c r="BD26" i="14"/>
  <c r="AD26" i="14" s="1"/>
  <c r="BA26" i="14"/>
  <c r="BC186" i="14"/>
  <c r="AC186" i="14" s="1"/>
  <c r="BD186" i="14"/>
  <c r="AD186" i="14" s="1"/>
  <c r="BA186" i="14"/>
  <c r="BC99" i="14"/>
  <c r="AC99" i="14" s="1"/>
  <c r="BD99" i="14"/>
  <c r="AD99" i="14" s="1"/>
  <c r="BA99" i="14"/>
  <c r="BC124" i="14"/>
  <c r="AC124" i="14" s="1"/>
  <c r="BD124" i="14"/>
  <c r="AD124" i="14" s="1"/>
  <c r="BA124" i="14"/>
  <c r="BC57" i="14"/>
  <c r="AC57" i="14" s="1"/>
  <c r="BD57" i="14"/>
  <c r="AD57" i="14" s="1"/>
  <c r="BA57" i="14"/>
  <c r="BC45" i="14"/>
  <c r="AC45" i="14" s="1"/>
  <c r="BD45" i="14"/>
  <c r="AD45" i="14" s="1"/>
  <c r="BA45" i="14"/>
  <c r="BC167" i="14"/>
  <c r="AC167" i="14" s="1"/>
  <c r="BD167" i="14"/>
  <c r="AD167" i="14" s="1"/>
  <c r="BA167" i="14"/>
  <c r="BC58" i="14"/>
  <c r="AC58" i="14" s="1"/>
  <c r="BD58" i="14"/>
  <c r="AD58" i="14" s="1"/>
  <c r="BA58" i="14"/>
  <c r="BC191" i="14"/>
  <c r="AC191" i="14" s="1"/>
  <c r="BD191" i="14"/>
  <c r="AD191" i="14" s="1"/>
  <c r="BA191" i="14"/>
  <c r="BC74" i="14"/>
  <c r="AC74" i="14" s="1"/>
  <c r="BD74" i="14"/>
  <c r="AD74" i="14" s="1"/>
  <c r="BA74" i="14"/>
  <c r="BC193" i="14"/>
  <c r="AC193" i="14" s="1"/>
  <c r="BD193" i="14"/>
  <c r="AD193" i="14" s="1"/>
  <c r="BA193" i="14"/>
  <c r="BC233" i="14"/>
  <c r="AC233" i="14" s="1"/>
  <c r="BD233" i="14"/>
  <c r="AD233" i="14" s="1"/>
  <c r="BA233" i="14"/>
  <c r="BC199" i="14"/>
  <c r="AC199" i="14" s="1"/>
  <c r="BD199" i="14"/>
  <c r="AD199" i="14" s="1"/>
  <c r="BA199" i="14"/>
  <c r="BC117" i="14"/>
  <c r="AC117" i="14" s="1"/>
  <c r="BD117" i="14"/>
  <c r="AD117" i="14" s="1"/>
  <c r="BA117" i="14"/>
  <c r="BC125" i="14"/>
  <c r="AC125" i="14" s="1"/>
  <c r="BD125" i="14"/>
  <c r="AD125" i="14" s="1"/>
  <c r="BA125" i="14"/>
  <c r="BC50" i="14"/>
  <c r="AC50" i="14" s="1"/>
  <c r="BD50" i="14"/>
  <c r="AD50" i="14" s="1"/>
  <c r="BA50" i="14"/>
  <c r="BC257" i="14"/>
  <c r="AC257" i="14" s="1"/>
  <c r="BD257" i="14"/>
  <c r="AD257" i="14" s="1"/>
  <c r="BA257" i="14"/>
  <c r="BC163" i="14"/>
  <c r="AC163" i="14" s="1"/>
  <c r="BD163" i="14"/>
  <c r="AD163" i="14" s="1"/>
  <c r="BA163" i="14"/>
  <c r="BC196" i="14"/>
  <c r="AC196" i="14" s="1"/>
  <c r="BD196" i="14"/>
  <c r="AD196" i="14" s="1"/>
  <c r="BA196" i="14"/>
  <c r="BC118" i="14"/>
  <c r="AC118" i="14" s="1"/>
  <c r="BD118" i="14"/>
  <c r="AD118" i="14" s="1"/>
  <c r="BA118" i="14"/>
  <c r="BC195" i="14"/>
  <c r="AC195" i="14" s="1"/>
  <c r="BD195" i="14"/>
  <c r="AD195" i="14" s="1"/>
  <c r="BA195" i="14"/>
  <c r="BC252" i="14"/>
  <c r="AC252" i="14" s="1"/>
  <c r="BD252" i="14"/>
  <c r="AD252" i="14" s="1"/>
  <c r="BA252" i="14"/>
  <c r="BC93" i="14"/>
  <c r="AC93" i="14" s="1"/>
  <c r="BD93" i="14"/>
  <c r="AD93" i="14" s="1"/>
  <c r="BA93" i="14"/>
  <c r="BC209" i="14"/>
  <c r="AC209" i="14" s="1"/>
  <c r="BD209" i="14"/>
  <c r="AD209" i="14" s="1"/>
  <c r="BA209" i="14"/>
  <c r="BC237" i="14"/>
  <c r="AC237" i="14" s="1"/>
  <c r="BD237" i="14"/>
  <c r="AD237" i="14" s="1"/>
  <c r="BA237" i="14"/>
  <c r="BC268" i="14"/>
  <c r="AC268" i="14" s="1"/>
  <c r="BD268" i="14"/>
  <c r="AD268" i="14" s="1"/>
  <c r="BA268" i="14"/>
  <c r="BC228" i="14"/>
  <c r="AC228" i="14" s="1"/>
  <c r="BD228" i="14"/>
  <c r="AD228" i="14" s="1"/>
  <c r="BA228" i="14"/>
  <c r="BC247" i="14"/>
  <c r="AC247" i="14" s="1"/>
  <c r="BD247" i="14"/>
  <c r="AD247" i="14" s="1"/>
  <c r="BA247" i="14"/>
  <c r="BC110" i="14"/>
  <c r="AC110" i="14" s="1"/>
  <c r="BD110" i="14"/>
  <c r="AD110" i="14" s="1"/>
  <c r="BA110" i="14"/>
  <c r="BC130" i="14"/>
  <c r="AC130" i="14" s="1"/>
  <c r="BD130" i="14"/>
  <c r="AD130" i="14" s="1"/>
  <c r="BA130" i="14"/>
  <c r="BC40" i="14"/>
  <c r="AC40" i="14" s="1"/>
  <c r="BD40" i="14"/>
  <c r="AD40" i="14" s="1"/>
  <c r="BA40" i="14"/>
  <c r="BC82" i="14"/>
  <c r="AC82" i="14" s="1"/>
  <c r="BD82" i="14"/>
  <c r="AD82" i="14" s="1"/>
  <c r="BA82" i="14"/>
  <c r="BC262" i="14"/>
  <c r="AC262" i="14" s="1"/>
  <c r="BD262" i="14"/>
  <c r="AD262" i="14" s="1"/>
  <c r="BA262" i="14"/>
  <c r="BC92" i="14"/>
  <c r="AC92" i="14" s="1"/>
  <c r="BD92" i="14"/>
  <c r="AD92" i="14" s="1"/>
  <c r="BA92" i="14"/>
  <c r="BC270" i="14"/>
  <c r="AC270" i="14" s="1"/>
  <c r="BD270" i="14"/>
  <c r="AD270" i="14" s="1"/>
  <c r="BA270" i="14"/>
  <c r="BC207" i="14"/>
  <c r="AC207" i="14" s="1"/>
  <c r="BD207" i="14"/>
  <c r="AD207" i="14" s="1"/>
  <c r="BA207" i="14"/>
  <c r="BC255" i="14"/>
  <c r="AC255" i="14" s="1"/>
  <c r="BD255" i="14"/>
  <c r="AD255" i="14" s="1"/>
  <c r="BA255" i="14"/>
  <c r="BC184" i="14"/>
  <c r="AC184" i="14" s="1"/>
  <c r="BD184" i="14"/>
  <c r="AD184" i="14" s="1"/>
  <c r="BA184" i="14"/>
  <c r="BC108" i="14"/>
  <c r="AC108" i="14" s="1"/>
  <c r="BD108" i="14"/>
  <c r="AD108" i="14" s="1"/>
  <c r="BA108" i="14"/>
  <c r="BC114" i="14"/>
  <c r="AC114" i="14" s="1"/>
  <c r="BD114" i="14"/>
  <c r="AD114" i="14" s="1"/>
  <c r="BA114" i="14"/>
  <c r="BC214" i="14"/>
  <c r="AC214" i="14" s="1"/>
  <c r="BD214" i="14"/>
  <c r="AD214" i="14" s="1"/>
  <c r="BA214" i="14"/>
  <c r="BC106" i="14"/>
  <c r="AC106" i="14" s="1"/>
  <c r="BD106" i="14"/>
  <c r="AD106" i="14" s="1"/>
  <c r="BA106" i="14"/>
  <c r="BC169" i="14"/>
  <c r="AC169" i="14" s="1"/>
  <c r="BD169" i="14"/>
  <c r="AD169" i="14" s="1"/>
  <c r="BA169" i="14"/>
  <c r="BC157" i="14"/>
  <c r="AC157" i="14" s="1"/>
  <c r="BD157" i="14"/>
  <c r="AD157" i="14" s="1"/>
  <c r="BA157" i="14"/>
  <c r="BC271" i="14"/>
  <c r="AC271" i="14" s="1"/>
  <c r="BD271" i="14"/>
  <c r="AD271" i="14" s="1"/>
  <c r="BA271" i="14"/>
  <c r="BC222" i="14"/>
  <c r="AC222" i="14" s="1"/>
  <c r="BD222" i="14"/>
  <c r="AD222" i="14" s="1"/>
  <c r="BA222" i="14"/>
  <c r="BC175" i="14"/>
  <c r="AC175" i="14" s="1"/>
  <c r="BD175" i="14"/>
  <c r="AD175" i="14" s="1"/>
  <c r="BA175" i="14"/>
  <c r="BC30" i="14"/>
  <c r="AC30" i="14" s="1"/>
  <c r="BD30" i="14"/>
  <c r="AD30" i="14" s="1"/>
  <c r="BA30" i="14"/>
  <c r="BC122" i="14"/>
  <c r="AC122" i="14" s="1"/>
  <c r="BD122" i="14"/>
  <c r="AD122" i="14" s="1"/>
  <c r="BA122" i="14"/>
  <c r="BC78" i="14"/>
  <c r="AC78" i="14" s="1"/>
  <c r="BD78" i="14"/>
  <c r="AD78" i="14" s="1"/>
  <c r="BA78" i="14"/>
  <c r="BC138" i="14"/>
  <c r="AC138" i="14" s="1"/>
  <c r="BD138" i="14"/>
  <c r="AD138" i="14" s="1"/>
  <c r="BA138" i="14"/>
  <c r="BC232" i="14"/>
  <c r="AC232" i="14" s="1"/>
  <c r="BD232" i="14"/>
  <c r="AD232" i="14" s="1"/>
  <c r="BA232" i="14"/>
  <c r="BC171" i="14"/>
  <c r="AC171" i="14" s="1"/>
  <c r="BD171" i="14"/>
  <c r="AD171" i="14" s="1"/>
  <c r="BA171" i="14"/>
  <c r="BC265" i="14"/>
  <c r="AC265" i="14" s="1"/>
  <c r="BD265" i="14"/>
  <c r="AD265" i="14" s="1"/>
  <c r="BA265" i="14"/>
  <c r="BC153" i="14"/>
  <c r="AC153" i="14" s="1"/>
  <c r="BD153" i="14"/>
  <c r="AD153" i="14" s="1"/>
  <c r="BA153" i="14"/>
  <c r="BC65" i="14"/>
  <c r="AC65" i="14" s="1"/>
  <c r="BD65" i="14"/>
  <c r="AD65" i="14" s="1"/>
  <c r="BA65" i="14"/>
  <c r="BC166" i="14"/>
  <c r="AC166" i="14" s="1"/>
  <c r="BD166" i="14"/>
  <c r="AD166" i="14" s="1"/>
  <c r="BA166" i="14"/>
  <c r="BC212" i="14"/>
  <c r="AC212" i="14" s="1"/>
  <c r="BD212" i="14"/>
  <c r="AD212" i="14" s="1"/>
  <c r="BA212" i="14"/>
  <c r="BC94" i="14"/>
  <c r="AC94" i="14" s="1"/>
  <c r="BD94" i="14"/>
  <c r="AD94" i="14" s="1"/>
  <c r="BA94" i="14"/>
  <c r="BC221" i="14"/>
  <c r="AC221" i="14" s="1"/>
  <c r="BD221" i="14"/>
  <c r="AD221" i="14" s="1"/>
  <c r="BA221" i="14"/>
  <c r="BC213" i="14"/>
  <c r="AC213" i="14" s="1"/>
  <c r="BD213" i="14"/>
  <c r="AD213" i="14" s="1"/>
  <c r="BA213" i="14"/>
  <c r="BC218" i="14"/>
  <c r="AC218" i="14" s="1"/>
  <c r="BD218" i="14"/>
  <c r="AD218" i="14" s="1"/>
  <c r="BA218" i="14"/>
  <c r="BC119" i="14"/>
  <c r="AC119" i="14" s="1"/>
  <c r="BD119" i="14"/>
  <c r="AD119" i="14" s="1"/>
  <c r="BA119" i="14"/>
  <c r="BC263" i="14"/>
  <c r="AC263" i="14" s="1"/>
  <c r="BD263" i="14"/>
  <c r="AD263" i="14" s="1"/>
  <c r="BA263" i="14"/>
  <c r="BC219" i="14"/>
  <c r="AC219" i="14" s="1"/>
  <c r="BD219" i="14"/>
  <c r="AD219" i="14" s="1"/>
  <c r="BA219" i="14"/>
  <c r="BC102" i="14"/>
  <c r="AC102" i="14" s="1"/>
  <c r="BD102" i="14"/>
  <c r="AD102" i="14" s="1"/>
  <c r="BA102" i="14"/>
  <c r="BC35" i="14"/>
  <c r="AC35" i="14" s="1"/>
  <c r="BD35" i="14"/>
  <c r="AD35" i="14" s="1"/>
  <c r="BA35" i="14"/>
  <c r="BC245" i="14"/>
  <c r="AC245" i="14" s="1"/>
  <c r="BD245" i="14"/>
  <c r="AD245" i="14" s="1"/>
  <c r="BA245" i="14"/>
  <c r="BC137" i="14"/>
  <c r="AC137" i="14" s="1"/>
  <c r="BD137" i="14"/>
  <c r="AD137" i="14" s="1"/>
  <c r="BA137" i="14"/>
  <c r="BC158" i="14"/>
  <c r="AC158" i="14" s="1"/>
  <c r="BD158" i="14"/>
  <c r="AD158" i="14" s="1"/>
  <c r="BA158" i="14"/>
  <c r="BC84" i="14"/>
  <c r="AC84" i="14" s="1"/>
  <c r="BD84" i="14"/>
  <c r="AD84" i="14" s="1"/>
  <c r="BA84" i="14"/>
  <c r="BC107" i="14"/>
  <c r="AC107" i="14" s="1"/>
  <c r="BD107" i="14"/>
  <c r="AD107" i="14" s="1"/>
  <c r="BA107" i="14"/>
  <c r="BC51" i="14"/>
  <c r="AC51" i="14" s="1"/>
  <c r="BD51" i="14"/>
  <c r="AD51" i="14" s="1"/>
  <c r="BA51" i="14"/>
  <c r="BC261" i="14"/>
  <c r="AC261" i="14" s="1"/>
  <c r="BD261" i="14"/>
  <c r="AD261" i="14" s="1"/>
  <c r="BA261" i="14"/>
  <c r="BC181" i="14"/>
  <c r="AC181" i="14" s="1"/>
  <c r="BD181" i="14"/>
  <c r="AD181" i="14" s="1"/>
  <c r="BA181" i="14"/>
  <c r="BC56" i="14"/>
  <c r="AC56" i="14" s="1"/>
  <c r="BD56" i="14"/>
  <c r="AD56" i="14" s="1"/>
  <c r="BA56" i="14"/>
  <c r="BC170" i="14"/>
  <c r="AC170" i="14" s="1"/>
  <c r="BD170" i="14"/>
  <c r="AD170" i="14" s="1"/>
  <c r="BA170" i="14"/>
  <c r="BC85" i="14"/>
  <c r="AC85" i="14" s="1"/>
  <c r="BD85" i="14"/>
  <c r="AD85" i="14" s="1"/>
  <c r="BA85" i="14"/>
  <c r="BC72" i="14"/>
  <c r="AC72" i="14" s="1"/>
  <c r="BD72" i="14"/>
  <c r="AD72" i="14" s="1"/>
  <c r="BA72" i="14"/>
  <c r="BC33" i="14"/>
  <c r="AC33" i="14" s="1"/>
  <c r="BD33" i="14"/>
  <c r="AD33" i="14" s="1"/>
  <c r="BA33" i="14"/>
  <c r="BC37" i="14"/>
  <c r="AC37" i="14" s="1"/>
  <c r="BD37" i="14"/>
  <c r="AD37" i="14" s="1"/>
  <c r="BA37" i="14"/>
  <c r="BC235" i="14"/>
  <c r="AC235" i="14" s="1"/>
  <c r="BD235" i="14"/>
  <c r="AD235" i="14" s="1"/>
  <c r="BA235" i="14"/>
  <c r="BC187" i="14"/>
  <c r="AC187" i="14" s="1"/>
  <c r="BD187" i="14"/>
  <c r="AD187" i="14" s="1"/>
  <c r="BA187" i="14"/>
  <c r="BC96" i="14"/>
  <c r="AC96" i="14" s="1"/>
  <c r="BD96" i="14"/>
  <c r="AD96" i="14" s="1"/>
  <c r="BA96" i="14"/>
  <c r="BC111" i="14"/>
  <c r="AC111" i="14" s="1"/>
  <c r="BA111" i="14"/>
  <c r="BD111" i="14"/>
  <c r="AD111" i="14" s="1"/>
  <c r="BC34" i="14"/>
  <c r="AC34" i="14" s="1"/>
  <c r="BD34" i="14"/>
  <c r="AD34" i="14" s="1"/>
  <c r="BA34" i="14"/>
  <c r="BC249" i="14"/>
  <c r="AC249" i="14" s="1"/>
  <c r="BD249" i="14"/>
  <c r="AD249" i="14" s="1"/>
  <c r="BA249" i="14"/>
  <c r="BC113" i="14"/>
  <c r="AC113" i="14" s="1"/>
  <c r="BD113" i="14"/>
  <c r="AD113" i="14" s="1"/>
  <c r="BA113" i="14"/>
  <c r="BC95" i="14"/>
  <c r="AC95" i="14" s="1"/>
  <c r="BA95" i="14"/>
  <c r="BD95" i="14"/>
  <c r="AD95" i="14" s="1"/>
  <c r="BC253" i="14"/>
  <c r="AC253" i="14" s="1"/>
  <c r="BD253" i="14"/>
  <c r="AD253" i="14" s="1"/>
  <c r="BA253" i="14"/>
  <c r="BC77" i="14"/>
  <c r="AC77" i="14" s="1"/>
  <c r="BD77" i="14"/>
  <c r="AD77" i="14" s="1"/>
  <c r="BA77" i="14"/>
  <c r="BC251" i="14"/>
  <c r="AC251" i="14" s="1"/>
  <c r="BD251" i="14"/>
  <c r="AD251" i="14" s="1"/>
  <c r="BA251" i="14"/>
  <c r="BC236" i="14"/>
  <c r="AC236" i="14" s="1"/>
  <c r="BD236" i="14"/>
  <c r="AD236" i="14" s="1"/>
  <c r="BA236" i="14"/>
  <c r="BC204" i="14"/>
  <c r="AC204" i="14" s="1"/>
  <c r="BD204" i="14"/>
  <c r="AD204" i="14" s="1"/>
  <c r="BA204" i="14"/>
  <c r="BC123" i="14"/>
  <c r="AC123" i="14" s="1"/>
  <c r="BD123" i="14"/>
  <c r="AD123" i="14" s="1"/>
  <c r="BA123" i="14"/>
  <c r="BC126" i="14"/>
  <c r="AC126" i="14" s="1"/>
  <c r="BD126" i="14"/>
  <c r="AD126" i="14" s="1"/>
  <c r="BA126" i="14"/>
  <c r="BC156" i="14"/>
  <c r="AC156" i="14" s="1"/>
  <c r="BD156" i="14"/>
  <c r="AD156" i="14" s="1"/>
  <c r="BA156" i="14"/>
  <c r="BC129" i="14"/>
  <c r="AC129" i="14" s="1"/>
  <c r="BD129" i="14"/>
  <c r="AD129" i="14" s="1"/>
  <c r="BA129" i="14"/>
  <c r="BC159" i="14"/>
  <c r="AC159" i="14" s="1"/>
  <c r="BD159" i="14"/>
  <c r="AD159" i="14" s="1"/>
  <c r="BA159" i="14"/>
  <c r="BC206" i="14"/>
  <c r="AC206" i="14" s="1"/>
  <c r="BD206" i="14"/>
  <c r="AD206" i="14" s="1"/>
  <c r="BA206" i="14"/>
  <c r="BC32" i="14"/>
  <c r="AC32" i="14" s="1"/>
  <c r="BD32" i="14"/>
  <c r="AD32" i="14" s="1"/>
  <c r="BA32" i="14"/>
  <c r="BC182" i="14"/>
  <c r="AC182" i="14" s="1"/>
  <c r="BD182" i="14"/>
  <c r="AD182" i="14" s="1"/>
  <c r="BA182" i="14"/>
  <c r="BC47" i="14"/>
  <c r="AC47" i="14" s="1"/>
  <c r="BA47" i="14"/>
  <c r="BD47" i="14"/>
  <c r="AD47" i="14" s="1"/>
  <c r="BC100" i="14"/>
  <c r="AC100" i="14" s="1"/>
  <c r="BD100" i="14"/>
  <c r="AD100" i="14" s="1"/>
  <c r="BA100" i="14"/>
  <c r="BC79" i="14"/>
  <c r="AC79" i="14" s="1"/>
  <c r="BA79" i="14"/>
  <c r="BD79" i="14"/>
  <c r="AD79" i="14" s="1"/>
  <c r="BC53" i="14"/>
  <c r="AC53" i="14" s="1"/>
  <c r="BD53" i="14"/>
  <c r="AD53" i="14" s="1"/>
  <c r="BA53" i="14"/>
  <c r="BC165" i="14"/>
  <c r="AC165" i="14" s="1"/>
  <c r="BD165" i="14"/>
  <c r="AD165" i="14" s="1"/>
  <c r="BA165" i="14"/>
  <c r="BC83" i="14"/>
  <c r="AC83" i="14" s="1"/>
  <c r="BD83" i="14"/>
  <c r="AD83" i="14" s="1"/>
  <c r="BA83" i="14"/>
  <c r="BC69" i="14"/>
  <c r="AC69" i="14" s="1"/>
  <c r="BD69" i="14"/>
  <c r="AD69" i="14" s="1"/>
  <c r="BA69" i="14"/>
  <c r="BC80" i="14"/>
  <c r="AC80" i="14" s="1"/>
  <c r="BD80" i="14"/>
  <c r="AD80" i="14" s="1"/>
  <c r="BA80" i="14"/>
  <c r="BC216" i="14"/>
  <c r="AC216" i="14" s="1"/>
  <c r="BD216" i="14"/>
  <c r="AD216" i="14" s="1"/>
  <c r="BA216" i="14"/>
  <c r="BC128" i="14"/>
  <c r="AC128" i="14" s="1"/>
  <c r="BD128" i="14"/>
  <c r="AD128" i="14" s="1"/>
  <c r="BA128" i="14"/>
  <c r="BC258" i="14"/>
  <c r="AC258" i="14" s="1"/>
  <c r="BD258" i="14"/>
  <c r="AD258" i="14" s="1"/>
  <c r="BA258" i="14"/>
  <c r="BC211" i="14"/>
  <c r="AC211" i="14" s="1"/>
  <c r="BD211" i="14"/>
  <c r="AD211" i="14" s="1"/>
  <c r="BA211" i="14"/>
  <c r="BC162" i="14"/>
  <c r="AC162" i="14" s="1"/>
  <c r="BD162" i="14"/>
  <c r="AD162" i="14" s="1"/>
  <c r="BA162" i="14"/>
  <c r="BC264" i="14"/>
  <c r="AC264" i="14" s="1"/>
  <c r="BD264" i="14"/>
  <c r="AD264" i="14" s="1"/>
  <c r="BA264" i="14"/>
  <c r="BC176" i="14"/>
  <c r="AC176" i="14" s="1"/>
  <c r="BD176" i="14"/>
  <c r="AD176" i="14" s="1"/>
  <c r="BA176" i="14"/>
  <c r="BC87" i="14"/>
  <c r="AC87" i="14" s="1"/>
  <c r="BD87" i="14"/>
  <c r="AD87" i="14" s="1"/>
  <c r="BA87" i="14"/>
  <c r="BC242" i="14"/>
  <c r="AC242" i="14" s="1"/>
  <c r="BD242" i="14"/>
  <c r="AD242" i="14" s="1"/>
  <c r="BA242" i="14"/>
  <c r="BC248" i="14"/>
  <c r="AC248" i="14" s="1"/>
  <c r="BD248" i="14"/>
  <c r="AD248" i="14" s="1"/>
  <c r="BA248" i="14"/>
  <c r="BC164" i="14"/>
  <c r="AC164" i="14" s="1"/>
  <c r="BD164" i="14"/>
  <c r="AD164" i="14" s="1"/>
  <c r="BA164" i="14"/>
  <c r="BC70" i="14"/>
  <c r="AC70" i="14" s="1"/>
  <c r="BD70" i="14"/>
  <c r="AD70" i="14" s="1"/>
  <c r="BA70" i="14"/>
  <c r="BC101" i="14"/>
  <c r="AC101" i="14" s="1"/>
  <c r="BD101" i="14"/>
  <c r="AD101" i="14" s="1"/>
  <c r="BA101" i="14"/>
  <c r="BC200" i="14"/>
  <c r="AC200" i="14" s="1"/>
  <c r="BD200" i="14"/>
  <c r="AD200" i="14" s="1"/>
  <c r="BA200" i="14"/>
  <c r="BC98" i="14"/>
  <c r="AC98" i="14" s="1"/>
  <c r="BD98" i="14"/>
  <c r="AD98" i="14" s="1"/>
  <c r="BA98" i="14"/>
  <c r="BC266" i="14"/>
  <c r="AC266" i="14" s="1"/>
  <c r="BD266" i="14"/>
  <c r="AD266" i="14" s="1"/>
  <c r="BA266" i="14"/>
  <c r="BC147" i="14"/>
  <c r="AC147" i="14" s="1"/>
  <c r="BD147" i="14"/>
  <c r="AD147" i="14" s="1"/>
  <c r="BA147" i="14"/>
  <c r="BC259" i="14"/>
  <c r="AC259" i="14" s="1"/>
  <c r="BD259" i="14"/>
  <c r="AD259" i="14" s="1"/>
  <c r="BA259" i="14"/>
  <c r="BC217" i="14"/>
  <c r="AC217" i="14" s="1"/>
  <c r="BD217" i="14"/>
  <c r="AD217" i="14" s="1"/>
  <c r="BA217" i="14"/>
  <c r="BC89" i="14"/>
  <c r="AC89" i="14" s="1"/>
  <c r="BD89" i="14"/>
  <c r="AD89" i="14" s="1"/>
  <c r="BA89" i="14"/>
  <c r="BC220" i="14"/>
  <c r="AC220" i="14" s="1"/>
  <c r="BD220" i="14"/>
  <c r="AD220" i="14" s="1"/>
  <c r="BA220" i="14"/>
  <c r="BC62" i="14"/>
  <c r="AC62" i="14" s="1"/>
  <c r="BD62" i="14"/>
  <c r="AD62" i="14" s="1"/>
  <c r="BA62" i="14"/>
  <c r="BC60" i="14"/>
  <c r="AC60" i="14" s="1"/>
  <c r="BD60" i="14"/>
  <c r="AD60" i="14" s="1"/>
  <c r="BA60" i="14"/>
  <c r="BC90" i="14"/>
  <c r="AC90" i="14" s="1"/>
  <c r="BD90" i="14"/>
  <c r="AD90" i="14" s="1"/>
  <c r="BA90" i="14"/>
  <c r="BC188" i="14"/>
  <c r="AC188" i="14" s="1"/>
  <c r="BD188" i="14"/>
  <c r="AD188" i="14" s="1"/>
  <c r="BA188" i="14"/>
  <c r="BC141" i="14"/>
  <c r="AC141" i="14" s="1"/>
  <c r="BD141" i="14"/>
  <c r="AD141" i="14" s="1"/>
  <c r="BA141" i="14"/>
  <c r="BC260" i="14"/>
  <c r="AC260" i="14" s="1"/>
  <c r="BD260" i="14"/>
  <c r="AD260" i="14" s="1"/>
  <c r="BA260" i="14"/>
  <c r="BC135" i="14"/>
  <c r="AC135" i="14" s="1"/>
  <c r="BD135" i="14"/>
  <c r="AD135" i="14" s="1"/>
  <c r="BA135" i="14"/>
  <c r="BC49" i="14"/>
  <c r="AC49" i="14" s="1"/>
  <c r="BD49" i="14"/>
  <c r="AD49" i="14" s="1"/>
  <c r="BA49" i="14"/>
  <c r="BA24" i="14"/>
  <c r="BD24" i="14" s="1"/>
  <c r="AD24" i="14" s="1"/>
  <c r="BA23" i="14"/>
  <c r="BD23" i="14" s="1"/>
  <c r="AD23" i="14" s="1"/>
  <c r="E46" i="9"/>
  <c r="E45" i="9"/>
  <c r="E44" i="9"/>
  <c r="E43" i="9"/>
  <c r="E42" i="9"/>
  <c r="E41" i="9"/>
  <c r="D46" i="9"/>
  <c r="D45" i="9"/>
  <c r="D44" i="9"/>
  <c r="D43" i="9"/>
  <c r="D42" i="9"/>
  <c r="D41" i="9"/>
  <c r="F1" i="9"/>
  <c r="K25" i="9" l="1"/>
  <c r="D23" i="13" l="1"/>
  <c r="D22" i="13"/>
  <c r="D21" i="13"/>
  <c r="D20" i="13"/>
  <c r="D19" i="13"/>
  <c r="D18" i="13"/>
  <c r="Y80" i="2" l="1"/>
  <c r="Y81" i="2"/>
  <c r="Y79" i="2"/>
  <c r="Y78" i="2"/>
  <c r="Y77" i="2"/>
  <c r="Y76" i="2"/>
  <c r="Y75" i="2"/>
  <c r="Y74" i="2"/>
  <c r="Y73" i="2"/>
  <c r="Y72" i="2"/>
  <c r="Y71" i="2"/>
  <c r="AP22" i="14" l="1"/>
  <c r="AP21" i="14"/>
  <c r="AC9" i="12"/>
  <c r="F1" i="12"/>
  <c r="D17" i="13"/>
  <c r="D16" i="13"/>
  <c r="D13" i="13"/>
  <c r="D12" i="13"/>
  <c r="AZ21" i="14" l="1"/>
  <c r="BC21" i="14" s="1"/>
  <c r="AZ286" i="14"/>
  <c r="AZ414" i="14"/>
  <c r="AZ665" i="14"/>
  <c r="AZ326" i="14"/>
  <c r="AZ564" i="14"/>
  <c r="AZ415" i="14"/>
  <c r="AZ581" i="14"/>
  <c r="AZ636" i="14"/>
  <c r="AZ430" i="14"/>
  <c r="AZ657" i="14"/>
  <c r="AZ308" i="14"/>
  <c r="AZ379" i="14"/>
  <c r="AZ760" i="14"/>
  <c r="AZ273" i="14"/>
  <c r="AZ586" i="14"/>
  <c r="AZ604" i="14"/>
  <c r="AZ355" i="14"/>
  <c r="AZ536" i="14"/>
  <c r="AZ516" i="14"/>
  <c r="AZ707" i="14"/>
  <c r="AZ428" i="14"/>
  <c r="AZ723" i="14"/>
  <c r="AZ276" i="14"/>
  <c r="AZ426" i="14"/>
  <c r="AZ768" i="14"/>
  <c r="AZ371" i="14"/>
  <c r="AZ590" i="14"/>
  <c r="AZ660" i="14"/>
  <c r="AZ871" i="14"/>
  <c r="AZ706" i="14"/>
  <c r="AZ823" i="14"/>
  <c r="AZ328" i="14"/>
  <c r="AZ908" i="14"/>
  <c r="AZ338" i="14"/>
  <c r="AZ545" i="14"/>
  <c r="AZ281" i="14"/>
  <c r="AZ577" i="14"/>
  <c r="AZ729" i="14"/>
  <c r="AZ984" i="14"/>
  <c r="AZ526" i="14"/>
  <c r="AZ333" i="14"/>
  <c r="AZ931" i="14"/>
  <c r="AZ936" i="14"/>
  <c r="AZ1004" i="14"/>
  <c r="AZ353" i="14"/>
  <c r="AZ982" i="14"/>
  <c r="AZ791" i="14"/>
  <c r="AZ983" i="14"/>
  <c r="AZ644" i="14"/>
  <c r="AZ370" i="14"/>
  <c r="AZ493" i="14"/>
  <c r="AZ631" i="14"/>
  <c r="AZ321" i="14"/>
  <c r="AZ589" i="14"/>
  <c r="AZ840" i="14"/>
  <c r="AZ953" i="14"/>
  <c r="AZ625" i="14"/>
  <c r="AZ429" i="14"/>
  <c r="AZ759" i="14"/>
  <c r="AZ949" i="14"/>
  <c r="AZ766" i="14"/>
  <c r="AZ837" i="14"/>
  <c r="AZ1010" i="14"/>
  <c r="AZ839" i="14"/>
  <c r="AZ992" i="14"/>
  <c r="AZ327" i="14"/>
  <c r="AZ469" i="14"/>
  <c r="AZ643" i="14"/>
  <c r="AZ807" i="14"/>
  <c r="AZ387" i="14"/>
  <c r="AZ471" i="14"/>
  <c r="AZ588" i="14"/>
  <c r="AZ959" i="14"/>
  <c r="AZ726" i="14"/>
  <c r="AZ906" i="14"/>
  <c r="AZ903" i="14"/>
  <c r="AZ451" i="14"/>
  <c r="AZ443" i="14"/>
  <c r="AZ736" i="14"/>
  <c r="AZ294" i="14"/>
  <c r="AZ716" i="14"/>
  <c r="AZ347" i="14"/>
  <c r="AZ499" i="14"/>
  <c r="AZ847" i="14"/>
  <c r="AZ487" i="14"/>
  <c r="AZ600" i="14"/>
  <c r="AZ298" i="14"/>
  <c r="AZ438" i="14"/>
  <c r="AZ596" i="14"/>
  <c r="AZ496" i="14"/>
  <c r="AZ704" i="14"/>
  <c r="AZ701" i="14"/>
  <c r="AZ323" i="14"/>
  <c r="AZ468" i="14"/>
  <c r="AZ458" i="14"/>
  <c r="AZ792" i="14"/>
  <c r="AZ479" i="14"/>
  <c r="AZ820" i="14"/>
  <c r="AZ334" i="14"/>
  <c r="AZ512" i="14"/>
  <c r="AZ770" i="14"/>
  <c r="AZ341" i="14"/>
  <c r="AZ787" i="14"/>
  <c r="AZ725" i="14"/>
  <c r="AZ943" i="14"/>
  <c r="AZ750" i="14"/>
  <c r="AZ708" i="14"/>
  <c r="AZ425" i="14"/>
  <c r="AZ972" i="14"/>
  <c r="AZ412" i="14"/>
  <c r="AZ632" i="14"/>
  <c r="AZ313" i="14"/>
  <c r="AZ689" i="14"/>
  <c r="AZ855" i="14"/>
  <c r="AZ993" i="14"/>
  <c r="AZ620" i="14"/>
  <c r="AZ397" i="14"/>
  <c r="AZ869" i="14"/>
  <c r="AZ976" i="14"/>
  <c r="AZ445" i="14"/>
  <c r="AZ480" i="14"/>
  <c r="AZ828" i="14"/>
  <c r="AZ831" i="14"/>
  <c r="AZ986" i="14"/>
  <c r="AZ910" i="14"/>
  <c r="AZ424" i="14"/>
  <c r="AZ570" i="14"/>
  <c r="AZ783" i="14"/>
  <c r="AZ372" i="14"/>
  <c r="AZ508" i="14"/>
  <c r="AZ753" i="14"/>
  <c r="AZ942" i="14"/>
  <c r="AZ864" i="14"/>
  <c r="AZ283" i="14"/>
  <c r="AZ867" i="14"/>
  <c r="AZ941" i="14"/>
  <c r="AZ336" i="14"/>
  <c r="AZ948" i="14"/>
  <c r="AZ297" i="14"/>
  <c r="AZ883" i="14"/>
  <c r="AZ304" i="14"/>
  <c r="AZ533" i="14"/>
  <c r="AZ626" i="14"/>
  <c r="AZ731" i="14"/>
  <c r="AZ860" i="14"/>
  <c r="AZ331" i="14"/>
  <c r="AZ473" i="14"/>
  <c r="AZ676" i="14"/>
  <c r="AZ857" i="14"/>
  <c r="AZ307" i="14"/>
  <c r="AZ795" i="14"/>
  <c r="AZ999" i="14"/>
  <c r="AZ400" i="14"/>
  <c r="AZ624" i="14"/>
  <c r="AZ804" i="14"/>
  <c r="AZ648" i="14"/>
  <c r="AZ514" i="14"/>
  <c r="AZ522" i="14"/>
  <c r="AZ998" i="14"/>
  <c r="AZ311" i="14"/>
  <c r="AZ794" i="14"/>
  <c r="AZ797" i="14"/>
  <c r="AZ462" i="14"/>
  <c r="AZ608" i="14"/>
  <c r="AZ363" i="14"/>
  <c r="AZ712" i="14"/>
  <c r="AZ287" i="14"/>
  <c r="AZ539" i="14"/>
  <c r="AZ928" i="14"/>
  <c r="AZ478" i="14"/>
  <c r="AZ752" i="14"/>
  <c r="AZ357" i="14"/>
  <c r="AZ483" i="14"/>
  <c r="AZ784" i="14"/>
  <c r="AZ463" i="14"/>
  <c r="AZ803" i="14"/>
  <c r="AZ812" i="14"/>
  <c r="AZ278" i="14"/>
  <c r="AZ374" i="14"/>
  <c r="AZ561" i="14"/>
  <c r="AZ765" i="14"/>
  <c r="AZ431" i="14"/>
  <c r="AZ724" i="14"/>
  <c r="AZ310" i="14"/>
  <c r="AZ597" i="14"/>
  <c r="AZ594" i="14"/>
  <c r="AZ279" i="14"/>
  <c r="AZ815" i="14"/>
  <c r="AZ853" i="14"/>
  <c r="AZ981" i="14"/>
  <c r="AZ391" i="14"/>
  <c r="AZ866" i="14"/>
  <c r="AZ557" i="14"/>
  <c r="AZ319" i="14"/>
  <c r="AZ488" i="14"/>
  <c r="AZ819" i="14"/>
  <c r="AZ441" i="14"/>
  <c r="AZ592" i="14"/>
  <c r="AZ858" i="14"/>
  <c r="AZ882" i="14"/>
  <c r="AZ325" i="14"/>
  <c r="AZ280" i="14"/>
  <c r="AZ818" i="14"/>
  <c r="AZ932" i="14"/>
  <c r="AZ774" i="14"/>
  <c r="AZ616" i="14"/>
  <c r="AZ282" i="14"/>
  <c r="AZ877" i="14"/>
  <c r="AZ296" i="14"/>
  <c r="AZ491" i="14"/>
  <c r="AZ562" i="14"/>
  <c r="AZ680" i="14"/>
  <c r="AZ843" i="14"/>
  <c r="AZ340" i="14"/>
  <c r="AZ544" i="14"/>
  <c r="AZ822" i="14"/>
  <c r="AZ890" i="14"/>
  <c r="AZ742" i="14"/>
  <c r="AZ362" i="14"/>
  <c r="AZ925" i="14"/>
  <c r="AZ1013" i="14"/>
  <c r="AZ710" i="14"/>
  <c r="AZ978" i="14"/>
  <c r="AZ395" i="14"/>
  <c r="AZ947" i="14"/>
  <c r="AZ365" i="14"/>
  <c r="AZ568" i="14"/>
  <c r="AZ758" i="14"/>
  <c r="AZ875" i="14"/>
  <c r="AZ938" i="14"/>
  <c r="AZ367" i="14"/>
  <c r="AZ555" i="14"/>
  <c r="AZ868" i="14"/>
  <c r="AZ1017" i="14"/>
  <c r="AZ615" i="14"/>
  <c r="AZ897" i="14"/>
  <c r="AZ409" i="14"/>
  <c r="AZ466" i="14"/>
  <c r="AZ738" i="14"/>
  <c r="AZ422" i="14"/>
  <c r="AZ744" i="14"/>
  <c r="AZ447" i="14"/>
  <c r="AZ573" i="14"/>
  <c r="AZ694" i="14"/>
  <c r="AZ484" i="14"/>
  <c r="AZ699" i="14"/>
  <c r="AZ393" i="14"/>
  <c r="AZ500" i="14"/>
  <c r="AZ754" i="14"/>
  <c r="AZ465" i="14"/>
  <c r="AZ638" i="14"/>
  <c r="AZ894" i="14"/>
  <c r="AZ402" i="14"/>
  <c r="AZ621" i="14"/>
  <c r="AZ580" i="14"/>
  <c r="AZ1008" i="14"/>
  <c r="AZ617" i="14"/>
  <c r="AZ813" i="14"/>
  <c r="AZ396" i="14"/>
  <c r="AZ476" i="14"/>
  <c r="AZ802" i="14"/>
  <c r="AZ531" i="14"/>
  <c r="AZ671" i="14"/>
  <c r="AZ924" i="14"/>
  <c r="AZ865" i="14"/>
  <c r="AZ506" i="14"/>
  <c r="AZ727" i="14"/>
  <c r="AZ651" i="14"/>
  <c r="AZ566" i="14"/>
  <c r="AZ530" i="14"/>
  <c r="AZ1011" i="14"/>
  <c r="AZ552" i="14"/>
  <c r="AZ687" i="14"/>
  <c r="AZ927" i="14"/>
  <c r="AZ951" i="14"/>
  <c r="AZ364" i="14"/>
  <c r="AZ349" i="14"/>
  <c r="AZ914" i="14"/>
  <c r="AZ915" i="14"/>
  <c r="AZ702" i="14"/>
  <c r="AZ829" i="14"/>
  <c r="AZ360" i="14"/>
  <c r="AZ922" i="14"/>
  <c r="AZ356" i="14"/>
  <c r="AZ559" i="14"/>
  <c r="AZ705" i="14"/>
  <c r="AZ863" i="14"/>
  <c r="AZ935" i="14"/>
  <c r="AZ461" i="14"/>
  <c r="AZ575" i="14"/>
  <c r="AZ560" i="14"/>
  <c r="AZ990" i="14"/>
  <c r="AZ390" i="14"/>
  <c r="AZ622" i="14"/>
  <c r="AZ988" i="14"/>
  <c r="AZ1001" i="14"/>
  <c r="AZ361" i="14"/>
  <c r="AZ777" i="14"/>
  <c r="AZ492" i="14"/>
  <c r="AZ898" i="14"/>
  <c r="AZ452" i="14"/>
  <c r="AZ762" i="14"/>
  <c r="AZ955" i="14"/>
  <c r="AZ926" i="14"/>
  <c r="AZ369" i="14"/>
  <c r="AZ275" i="14"/>
  <c r="AZ601" i="14"/>
  <c r="AZ607" i="14"/>
  <c r="AZ968" i="14"/>
  <c r="AZ317" i="14"/>
  <c r="AZ1003" i="14"/>
  <c r="AZ417" i="14"/>
  <c r="AZ540" i="14"/>
  <c r="AZ781" i="14"/>
  <c r="AZ459" i="14"/>
  <c r="AZ388" i="14"/>
  <c r="AZ563" i="14"/>
  <c r="AZ695" i="14"/>
  <c r="AZ876" i="14"/>
  <c r="AZ442" i="14"/>
  <c r="AZ740" i="14"/>
  <c r="AZ605" i="14"/>
  <c r="AZ454" i="14"/>
  <c r="AZ316" i="14"/>
  <c r="AZ535" i="14"/>
  <c r="AZ848" i="14"/>
  <c r="AZ881" i="14"/>
  <c r="AZ446" i="14"/>
  <c r="AZ532" i="14"/>
  <c r="AZ640" i="14"/>
  <c r="AZ324" i="14"/>
  <c r="AZ423" i="14"/>
  <c r="AZ639" i="14"/>
  <c r="AZ350" i="14"/>
  <c r="AZ672" i="14"/>
  <c r="AZ776" i="14"/>
  <c r="AZ587" i="14"/>
  <c r="AZ646" i="14"/>
  <c r="AZ920" i="14"/>
  <c r="AZ991" i="14"/>
  <c r="AZ579" i="14"/>
  <c r="AZ844" i="14"/>
  <c r="AZ709" i="14"/>
  <c r="AZ698" i="14"/>
  <c r="AZ610" i="14"/>
  <c r="AZ987" i="14"/>
  <c r="AZ523" i="14"/>
  <c r="AZ670" i="14"/>
  <c r="AZ961" i="14"/>
  <c r="AZ996" i="14"/>
  <c r="AZ464" i="14"/>
  <c r="AZ419" i="14"/>
  <c r="AZ825" i="14"/>
  <c r="AZ888" i="14"/>
  <c r="AZ696" i="14"/>
  <c r="AZ946" i="14"/>
  <c r="AZ437" i="14"/>
  <c r="AZ663" i="14"/>
  <c r="AZ433" i="14"/>
  <c r="AZ714" i="14"/>
  <c r="AZ912" i="14"/>
  <c r="AZ923" i="14"/>
  <c r="AZ274" i="14"/>
  <c r="AZ495" i="14"/>
  <c r="AZ796" i="14"/>
  <c r="AZ697" i="14"/>
  <c r="AZ904" i="14"/>
  <c r="AZ467" i="14"/>
  <c r="AZ788" i="14"/>
  <c r="AZ850" i="14"/>
  <c r="AZ662" i="14"/>
  <c r="AZ550" i="14"/>
  <c r="AZ893" i="14"/>
  <c r="AZ642" i="14"/>
  <c r="AZ449" i="14"/>
  <c r="AZ505" i="14"/>
  <c r="AZ977" i="14"/>
  <c r="AZ291" i="14"/>
  <c r="AZ305" i="14"/>
  <c r="AZ611" i="14"/>
  <c r="AZ299" i="14"/>
  <c r="AZ609" i="14"/>
  <c r="AZ830" i="14"/>
  <c r="AZ880" i="14"/>
  <c r="AZ398" i="14"/>
  <c r="AZ1002" i="14"/>
  <c r="AZ933" i="14"/>
  <c r="AZ756" i="14"/>
  <c r="AZ520" i="14"/>
  <c r="AZ746" i="14"/>
  <c r="AZ470" i="14"/>
  <c r="AZ656" i="14"/>
  <c r="AZ489" i="14"/>
  <c r="AZ789" i="14"/>
  <c r="AZ403" i="14"/>
  <c r="AZ507" i="14"/>
  <c r="AZ614" i="14"/>
  <c r="AZ741" i="14"/>
  <c r="AZ572" i="14"/>
  <c r="AZ385" i="14"/>
  <c r="AZ421" i="14"/>
  <c r="AZ668" i="14"/>
  <c r="AZ22" i="14"/>
  <c r="BC22" i="14" s="1"/>
  <c r="AC22" i="14" s="1"/>
  <c r="AZ318" i="14"/>
  <c r="AZ721" i="14"/>
  <c r="AZ661" i="14"/>
  <c r="AZ405" i="14"/>
  <c r="AZ541" i="14"/>
  <c r="AZ595" i="14"/>
  <c r="AZ406" i="14"/>
  <c r="AZ681" i="14"/>
  <c r="AZ295" i="14"/>
  <c r="AZ457" i="14"/>
  <c r="AZ718" i="14"/>
  <c r="AZ989" i="14"/>
  <c r="AZ1005" i="14"/>
  <c r="AZ477" i="14"/>
  <c r="AZ911" i="14"/>
  <c r="AZ782" i="14"/>
  <c r="AZ940" i="14"/>
  <c r="AZ635" i="14"/>
  <c r="AZ315" i="14"/>
  <c r="AZ450" i="14"/>
  <c r="AZ623" i="14"/>
  <c r="AZ929" i="14"/>
  <c r="AZ735" i="14"/>
  <c r="AZ558" i="14"/>
  <c r="AZ515" i="14"/>
  <c r="AZ945" i="14"/>
  <c r="AZ950" i="14"/>
  <c r="AZ346" i="14"/>
  <c r="AZ743" i="14"/>
  <c r="AZ633" i="14"/>
  <c r="AZ344" i="14"/>
  <c r="AZ494" i="14"/>
  <c r="AZ930" i="14"/>
  <c r="AZ285" i="14"/>
  <c r="AZ994" i="14"/>
  <c r="AZ582" i="14"/>
  <c r="AZ543" i="14"/>
  <c r="AZ763" i="14"/>
  <c r="AZ780" i="14"/>
  <c r="AZ1009" i="14"/>
  <c r="AZ703" i="14"/>
  <c r="AZ962" i="14"/>
  <c r="AZ971" i="14"/>
  <c r="AZ481" i="14"/>
  <c r="AZ389" i="14"/>
  <c r="AZ778" i="14"/>
  <c r="AZ666" i="14"/>
  <c r="AZ688" i="14"/>
  <c r="AZ584" i="14"/>
  <c r="AZ834" i="14"/>
  <c r="AZ619" i="14"/>
  <c r="AZ320" i="14"/>
  <c r="AZ730" i="14"/>
  <c r="AZ329" i="14"/>
  <c r="AZ810" i="14"/>
  <c r="AZ902" i="14"/>
  <c r="AZ538" i="14"/>
  <c r="AZ720" i="14"/>
  <c r="AZ603" i="14"/>
  <c r="AZ969" i="14"/>
  <c r="AZ345" i="14"/>
  <c r="AZ851" i="14"/>
  <c r="AZ965" i="14"/>
  <c r="AZ862" i="14"/>
  <c r="AZ1014" i="14"/>
  <c r="AZ376" i="14"/>
  <c r="AZ472" i="14"/>
  <c r="AZ664" i="14"/>
  <c r="AZ821" i="14"/>
  <c r="AZ407" i="14"/>
  <c r="AZ497" i="14"/>
  <c r="AZ773" i="14"/>
  <c r="AZ474" i="14"/>
  <c r="AZ306" i="14"/>
  <c r="AZ598" i="14"/>
  <c r="AZ824" i="14"/>
  <c r="AZ728" i="14"/>
  <c r="AZ528" i="14"/>
  <c r="AZ748" i="14"/>
  <c r="AZ358" i="14"/>
  <c r="AZ556" i="14"/>
  <c r="AZ359" i="14"/>
  <c r="AZ513" i="14"/>
  <c r="AZ769" i="14"/>
  <c r="AZ427" i="14"/>
  <c r="AZ503" i="14"/>
  <c r="AZ386" i="14"/>
  <c r="AZ641" i="14"/>
  <c r="AZ335" i="14"/>
  <c r="AZ519" i="14"/>
  <c r="AZ482" i="14"/>
  <c r="AZ418" i="14"/>
  <c r="AZ382" i="14"/>
  <c r="AZ284" i="14"/>
  <c r="AZ525" i="14"/>
  <c r="AZ798" i="14"/>
  <c r="AZ918" i="14"/>
  <c r="AZ654" i="14"/>
  <c r="AZ574" i="14"/>
  <c r="AZ801" i="14"/>
  <c r="AZ809" i="14"/>
  <c r="AZ891" i="14"/>
  <c r="AZ732" i="14"/>
  <c r="AZ300" i="14"/>
  <c r="AZ537" i="14"/>
  <c r="AZ919" i="14"/>
  <c r="AZ1015" i="14"/>
  <c r="AZ896" i="14"/>
  <c r="AZ679" i="14"/>
  <c r="AZ650" i="14"/>
  <c r="AZ970" i="14"/>
  <c r="AZ1021" i="14"/>
  <c r="AZ527" i="14"/>
  <c r="AZ884" i="14"/>
  <c r="AZ659" i="14"/>
  <c r="AZ682" i="14"/>
  <c r="AZ571" i="14"/>
  <c r="AZ1019" i="14"/>
  <c r="AZ456" i="14"/>
  <c r="AZ314" i="14"/>
  <c r="AZ380" i="14"/>
  <c r="AZ348" i="14"/>
  <c r="AZ836" i="14"/>
  <c r="AZ886" i="14"/>
  <c r="AZ905" i="14"/>
  <c r="AZ289" i="14"/>
  <c r="AZ761" i="14"/>
  <c r="AZ956" i="14"/>
  <c r="AZ816" i="14"/>
  <c r="AZ486" i="14"/>
  <c r="AZ833" i="14"/>
  <c r="AZ733" i="14"/>
  <c r="AZ916" i="14"/>
  <c r="AZ618" i="14"/>
  <c r="AZ309" i="14"/>
  <c r="AZ432" i="14"/>
  <c r="AZ498" i="14"/>
  <c r="AZ717" i="14"/>
  <c r="AZ404" i="14"/>
  <c r="AZ854" i="14"/>
  <c r="AZ900" i="14"/>
  <c r="AZ655" i="14"/>
  <c r="AZ846" i="14"/>
  <c r="AZ342" i="14"/>
  <c r="AZ548" i="14"/>
  <c r="AZ585" i="14"/>
  <c r="AZ411" i="14"/>
  <c r="AZ377" i="14"/>
  <c r="AZ332" i="14"/>
  <c r="AZ711" i="14"/>
  <c r="AZ366" i="14"/>
  <c r="AZ591" i="14"/>
  <c r="AZ749" i="14"/>
  <c r="AZ302" i="14"/>
  <c r="AZ677" i="14"/>
  <c r="AZ292" i="14"/>
  <c r="AZ547" i="14"/>
  <c r="AZ856" i="14"/>
  <c r="AZ683" i="14"/>
  <c r="AZ504" i="14"/>
  <c r="AZ394" i="14"/>
  <c r="AZ757" i="14"/>
  <c r="AZ277" i="14"/>
  <c r="AZ612" i="14"/>
  <c r="AZ439" i="14"/>
  <c r="AZ524" i="14"/>
  <c r="AZ673" i="14"/>
  <c r="AZ410" i="14"/>
  <c r="AZ569" i="14"/>
  <c r="AZ845" i="14"/>
  <c r="AZ1007" i="14"/>
  <c r="AZ751" i="14"/>
  <c r="AZ764" i="14"/>
  <c r="AZ1018" i="14"/>
  <c r="AZ874" i="14"/>
  <c r="AZ692" i="14"/>
  <c r="AZ485" i="14"/>
  <c r="AZ343" i="14"/>
  <c r="AZ593" i="14"/>
  <c r="AZ686" i="14"/>
  <c r="AZ873" i="14"/>
  <c r="AZ448" i="14"/>
  <c r="AZ755" i="14"/>
  <c r="AZ771" i="14"/>
  <c r="AZ861" i="14"/>
  <c r="AZ960" i="14"/>
  <c r="AZ653" i="14"/>
  <c r="AZ859" i="14"/>
  <c r="AZ715" i="14"/>
  <c r="AZ901" i="14"/>
  <c r="AZ613" i="14"/>
  <c r="AZ272" i="14"/>
  <c r="AZ378" i="14"/>
  <c r="AZ475" i="14"/>
  <c r="AZ290" i="14"/>
  <c r="AZ529" i="14"/>
  <c r="AZ808" i="14"/>
  <c r="AZ870" i="14"/>
  <c r="AZ1012" i="14"/>
  <c r="AZ352" i="14"/>
  <c r="AZ887" i="14"/>
  <c r="AZ997" i="14"/>
  <c r="AZ578" i="14"/>
  <c r="AZ628" i="14"/>
  <c r="AZ939" i="14"/>
  <c r="AZ800" i="14"/>
  <c r="AZ790" i="14"/>
  <c r="AZ675" i="14"/>
  <c r="AZ381" i="14"/>
  <c r="AZ501" i="14"/>
  <c r="AZ719" i="14"/>
  <c r="AZ678" i="14"/>
  <c r="AZ511" i="14"/>
  <c r="AZ693" i="14"/>
  <c r="AZ966" i="14"/>
  <c r="AZ420" i="14"/>
  <c r="AZ995" i="14"/>
  <c r="AZ645" i="14"/>
  <c r="AZ288" i="14"/>
  <c r="AZ817" i="14"/>
  <c r="AZ669" i="14"/>
  <c r="AZ793" i="14"/>
  <c r="AZ576" i="14"/>
  <c r="AZ767" i="14"/>
  <c r="AZ722" i="14"/>
  <c r="AZ354" i="14"/>
  <c r="AZ551" i="14"/>
  <c r="AZ909" i="14"/>
  <c r="AZ958" i="14"/>
  <c r="AZ440" i="14"/>
  <c r="AZ634" i="14"/>
  <c r="AZ979" i="14"/>
  <c r="AZ973" i="14"/>
  <c r="AZ453" i="14"/>
  <c r="AZ879" i="14"/>
  <c r="AZ734" i="14"/>
  <c r="AZ913" i="14"/>
  <c r="AZ772" i="14"/>
  <c r="AZ330" i="14"/>
  <c r="AZ799" i="14"/>
  <c r="AZ460" i="14"/>
  <c r="AZ872" i="14"/>
  <c r="AZ435" i="14"/>
  <c r="AZ838" i="14"/>
  <c r="AZ649" i="14"/>
  <c r="AZ1020" i="14"/>
  <c r="AZ534" i="14"/>
  <c r="AZ745" i="14"/>
  <c r="AZ383" i="14"/>
  <c r="AZ892" i="14"/>
  <c r="AZ957" i="14"/>
  <c r="AZ841" i="14"/>
  <c r="AZ964" i="14"/>
  <c r="AZ368" i="14"/>
  <c r="AZ835" i="14"/>
  <c r="AZ806" i="14"/>
  <c r="AZ373" i="14"/>
  <c r="AZ944" i="14"/>
  <c r="AZ521" i="14"/>
  <c r="AZ954" i="14"/>
  <c r="AZ517" i="14"/>
  <c r="AZ652" i="14"/>
  <c r="AZ713" i="14"/>
  <c r="AZ934" i="14"/>
  <c r="AZ629" i="14"/>
  <c r="AZ814" i="14"/>
  <c r="AZ337" i="14"/>
  <c r="AZ444" i="14"/>
  <c r="AZ975" i="14"/>
  <c r="AZ826" i="14"/>
  <c r="AZ567" i="14"/>
  <c r="AZ952" i="14"/>
  <c r="AZ895" i="14"/>
  <c r="AZ455" i="14"/>
  <c r="AZ312" i="14"/>
  <c r="AZ737" i="14"/>
  <c r="AZ413" i="14"/>
  <c r="AZ502" i="14"/>
  <c r="AZ785" i="14"/>
  <c r="AZ849" i="14"/>
  <c r="AZ985" i="14"/>
  <c r="AZ747" i="14"/>
  <c r="AZ907" i="14"/>
  <c r="AZ490" i="14"/>
  <c r="AZ518" i="14"/>
  <c r="AZ565" i="14"/>
  <c r="AZ842" i="14"/>
  <c r="AZ674" i="14"/>
  <c r="AZ1006" i="14"/>
  <c r="AZ963" i="14"/>
  <c r="AZ602" i="14"/>
  <c r="AZ384" i="14"/>
  <c r="AZ878" i="14"/>
  <c r="AZ779" i="14"/>
  <c r="AZ436" i="14"/>
  <c r="AZ647" i="14"/>
  <c r="AZ921" i="14"/>
  <c r="AZ599" i="14"/>
  <c r="AZ375" i="14"/>
  <c r="AZ408" i="14"/>
  <c r="AZ553" i="14"/>
  <c r="AZ739" i="14"/>
  <c r="AZ351" i="14"/>
  <c r="AZ917" i="14"/>
  <c r="AZ630" i="14"/>
  <c r="AZ322" i="14"/>
  <c r="AZ293" i="14"/>
  <c r="AZ627" i="14"/>
  <c r="AZ637" i="14"/>
  <c r="AZ967" i="14"/>
  <c r="AZ339" i="14"/>
  <c r="AZ583" i="14"/>
  <c r="AZ805" i="14"/>
  <c r="AZ974" i="14"/>
  <c r="AZ554" i="14"/>
  <c r="AZ700" i="14"/>
  <c r="AZ510" i="14"/>
  <c r="AZ667" i="14"/>
  <c r="AZ832" i="14"/>
  <c r="AZ899" i="14"/>
  <c r="AZ546" i="14"/>
  <c r="AZ811" i="14"/>
  <c r="AZ401" i="14"/>
  <c r="AZ691" i="14"/>
  <c r="AZ685" i="14"/>
  <c r="AZ786" i="14"/>
  <c r="AZ392" i="14"/>
  <c r="AZ399" i="14"/>
  <c r="AZ301" i="14"/>
  <c r="AZ606" i="14"/>
  <c r="AZ885" i="14"/>
  <c r="AZ684" i="14"/>
  <c r="AZ416" i="14"/>
  <c r="AZ690" i="14"/>
  <c r="AZ852" i="14"/>
  <c r="AZ889" i="14"/>
  <c r="AZ775" i="14"/>
  <c r="AZ658" i="14"/>
  <c r="AZ980" i="14"/>
  <c r="AZ549" i="14"/>
  <c r="AZ937" i="14"/>
  <c r="AZ542" i="14"/>
  <c r="AZ1016" i="14"/>
  <c r="AZ509" i="14"/>
  <c r="AZ303" i="14"/>
  <c r="AZ434" i="14"/>
  <c r="AZ827" i="14"/>
  <c r="AZ1000" i="14"/>
  <c r="AZ204" i="14"/>
  <c r="AZ260" i="14"/>
  <c r="AZ195" i="14"/>
  <c r="AZ149" i="14"/>
  <c r="AZ185" i="14"/>
  <c r="AZ182" i="14"/>
  <c r="AZ144" i="14"/>
  <c r="AZ238" i="14"/>
  <c r="AZ210" i="14"/>
  <c r="AZ240" i="14"/>
  <c r="AZ70" i="14"/>
  <c r="AZ27" i="14"/>
  <c r="AZ136" i="14"/>
  <c r="AZ168" i="14"/>
  <c r="AZ173" i="14"/>
  <c r="AZ151" i="14"/>
  <c r="AZ190" i="14"/>
  <c r="AZ230" i="14"/>
  <c r="AZ217" i="14"/>
  <c r="AZ120" i="14"/>
  <c r="AZ247" i="14"/>
  <c r="AZ23" i="14"/>
  <c r="BC23" i="14" s="1"/>
  <c r="AC23" i="14" s="1"/>
  <c r="AZ159" i="14"/>
  <c r="AZ105" i="14"/>
  <c r="AZ130" i="14"/>
  <c r="AZ92" i="14"/>
  <c r="AZ106" i="14"/>
  <c r="AZ78" i="14"/>
  <c r="AZ47" i="14"/>
  <c r="AZ107" i="14"/>
  <c r="AZ72" i="14"/>
  <c r="AZ249" i="14"/>
  <c r="AZ32" i="14"/>
  <c r="AZ49" i="14"/>
  <c r="AZ145" i="14"/>
  <c r="AZ52" i="14"/>
  <c r="AZ209" i="14"/>
  <c r="AZ53" i="14"/>
  <c r="AZ39" i="14"/>
  <c r="AZ161" i="14"/>
  <c r="AZ71" i="14"/>
  <c r="AZ76" i="14"/>
  <c r="AZ147" i="14"/>
  <c r="AZ152" i="14"/>
  <c r="AZ215" i="14"/>
  <c r="AZ103" i="14"/>
  <c r="AZ59" i="14"/>
  <c r="AZ61" i="14"/>
  <c r="AZ64" i="14"/>
  <c r="AZ67" i="14"/>
  <c r="AZ188" i="14"/>
  <c r="AZ133" i="14"/>
  <c r="AZ57" i="14"/>
  <c r="AZ233" i="14"/>
  <c r="AZ83" i="14"/>
  <c r="AZ31" i="14"/>
  <c r="AZ263" i="14"/>
  <c r="AZ270" i="14"/>
  <c r="AZ169" i="14"/>
  <c r="AZ138" i="14"/>
  <c r="AZ79" i="14"/>
  <c r="AZ51" i="14"/>
  <c r="AZ33" i="14"/>
  <c r="AZ127" i="14"/>
  <c r="AZ69" i="14"/>
  <c r="AZ99" i="14"/>
  <c r="AZ191" i="14"/>
  <c r="AZ50" i="14"/>
  <c r="AZ218" i="14"/>
  <c r="AZ108" i="14"/>
  <c r="AZ153" i="14"/>
  <c r="AZ56" i="14"/>
  <c r="AZ165" i="14"/>
  <c r="AZ196" i="14"/>
  <c r="AZ29" i="14"/>
  <c r="AZ93" i="14"/>
  <c r="AZ154" i="14"/>
  <c r="AZ128" i="14"/>
  <c r="AZ63" i="14"/>
  <c r="AZ66" i="14"/>
  <c r="AZ201" i="14"/>
  <c r="AZ146" i="14"/>
  <c r="AZ62" i="14"/>
  <c r="AZ73" i="14"/>
  <c r="AZ208" i="14"/>
  <c r="AZ243" i="14"/>
  <c r="AZ48" i="14"/>
  <c r="AZ246" i="14"/>
  <c r="AZ198" i="14"/>
  <c r="AZ88" i="14"/>
  <c r="AZ197" i="14"/>
  <c r="AZ268" i="14"/>
  <c r="AZ45" i="14"/>
  <c r="AZ199" i="14"/>
  <c r="AZ211" i="14"/>
  <c r="AZ244" i="14"/>
  <c r="AZ40" i="14"/>
  <c r="AZ207" i="14"/>
  <c r="AZ157" i="14"/>
  <c r="AZ232" i="14"/>
  <c r="AZ258" i="14"/>
  <c r="AZ261" i="14"/>
  <c r="AZ37" i="14"/>
  <c r="AZ216" i="14"/>
  <c r="AZ229" i="14"/>
  <c r="AZ166" i="14"/>
  <c r="AZ253" i="14"/>
  <c r="AZ251" i="14"/>
  <c r="AZ176" i="14"/>
  <c r="AZ155" i="14"/>
  <c r="AZ192" i="14"/>
  <c r="AZ44" i="14"/>
  <c r="AZ236" i="14"/>
  <c r="AZ135" i="14"/>
  <c r="AZ234" i="14"/>
  <c r="AZ172" i="14"/>
  <c r="AZ205" i="14"/>
  <c r="AZ97" i="14"/>
  <c r="AZ139" i="14"/>
  <c r="AZ28" i="14"/>
  <c r="AZ123" i="14"/>
  <c r="AZ186" i="14"/>
  <c r="AZ221" i="14"/>
  <c r="AZ167" i="14"/>
  <c r="AZ117" i="14"/>
  <c r="AZ242" i="14"/>
  <c r="AZ38" i="14"/>
  <c r="AZ219" i="14"/>
  <c r="AZ255" i="14"/>
  <c r="AZ271" i="14"/>
  <c r="AZ171" i="14"/>
  <c r="AZ98" i="14"/>
  <c r="AZ24" i="14"/>
  <c r="BC24" i="14" s="1"/>
  <c r="AC24" i="14" s="1"/>
  <c r="AZ235" i="14"/>
  <c r="AZ87" i="14"/>
  <c r="AZ150" i="14"/>
  <c r="AZ116" i="14"/>
  <c r="AZ160" i="14"/>
  <c r="AZ174" i="14"/>
  <c r="AZ164" i="14"/>
  <c r="AZ43" i="14"/>
  <c r="AZ75" i="14"/>
  <c r="AZ42" i="14"/>
  <c r="AZ206" i="14"/>
  <c r="AZ91" i="14"/>
  <c r="AZ36" i="14"/>
  <c r="AZ143" i="14"/>
  <c r="AZ225" i="14"/>
  <c r="AZ241" i="14"/>
  <c r="AZ55" i="14"/>
  <c r="AZ202" i="14"/>
  <c r="AZ129" i="14"/>
  <c r="AZ140" i="14"/>
  <c r="AZ228" i="14"/>
  <c r="AZ58" i="14"/>
  <c r="AZ125" i="14"/>
  <c r="AZ101" i="14"/>
  <c r="AZ203" i="14"/>
  <c r="AZ102" i="14"/>
  <c r="AZ184" i="14"/>
  <c r="AZ222" i="14"/>
  <c r="AZ265" i="14"/>
  <c r="AZ245" i="14"/>
  <c r="AZ181" i="14"/>
  <c r="AZ187" i="14"/>
  <c r="AZ124" i="14"/>
  <c r="AZ119" i="14"/>
  <c r="AZ214" i="14"/>
  <c r="AZ126" i="14"/>
  <c r="AZ85" i="14"/>
  <c r="AZ248" i="14"/>
  <c r="AZ118" i="14"/>
  <c r="AZ95" i="14"/>
  <c r="AZ115" i="14"/>
  <c r="AZ26" i="14"/>
  <c r="AZ259" i="14"/>
  <c r="AZ177" i="14"/>
  <c r="AZ256" i="14"/>
  <c r="AZ267" i="14"/>
  <c r="AZ100" i="14"/>
  <c r="AZ86" i="14"/>
  <c r="AZ189" i="14"/>
  <c r="AZ41" i="14"/>
  <c r="AZ223" i="14"/>
  <c r="AZ224" i="14"/>
  <c r="AZ250" i="14"/>
  <c r="AZ180" i="14"/>
  <c r="AZ89" i="14"/>
  <c r="AZ82" i="14"/>
  <c r="AZ175" i="14"/>
  <c r="AZ137" i="14"/>
  <c r="AZ96" i="14"/>
  <c r="AZ220" i="14"/>
  <c r="AZ121" i="14"/>
  <c r="AZ212" i="14"/>
  <c r="AZ77" i="14"/>
  <c r="AZ156" i="14"/>
  <c r="AZ148" i="14"/>
  <c r="AZ104" i="14"/>
  <c r="AZ239" i="14"/>
  <c r="AZ112" i="14"/>
  <c r="AZ162" i="14"/>
  <c r="AZ109" i="14"/>
  <c r="AZ142" i="14"/>
  <c r="AZ254" i="14"/>
  <c r="AZ94" i="14"/>
  <c r="AZ226" i="14"/>
  <c r="AZ227" i="14"/>
  <c r="AZ81" i="14"/>
  <c r="AZ200" i="14"/>
  <c r="AZ178" i="14"/>
  <c r="AZ193" i="14"/>
  <c r="AZ163" i="14"/>
  <c r="AZ237" i="14"/>
  <c r="AZ35" i="14"/>
  <c r="AZ122" i="14"/>
  <c r="AZ84" i="14"/>
  <c r="AZ34" i="14"/>
  <c r="AZ266" i="14"/>
  <c r="AZ113" i="14"/>
  <c r="AZ252" i="14"/>
  <c r="AZ68" i="14"/>
  <c r="AZ269" i="14"/>
  <c r="AZ90" i="14"/>
  <c r="AZ231" i="14"/>
  <c r="AZ131" i="14"/>
  <c r="AZ183" i="14"/>
  <c r="AZ80" i="14"/>
  <c r="AZ46" i="14"/>
  <c r="AZ194" i="14"/>
  <c r="AZ25" i="14"/>
  <c r="AZ141" i="14"/>
  <c r="AZ132" i="14"/>
  <c r="AZ54" i="14"/>
  <c r="AZ179" i="14"/>
  <c r="AZ264" i="14"/>
  <c r="AZ134" i="14"/>
  <c r="AZ213" i="14"/>
  <c r="AZ74" i="14"/>
  <c r="AZ257" i="14"/>
  <c r="AZ60" i="14"/>
  <c r="AZ110" i="14"/>
  <c r="AZ262" i="14"/>
  <c r="AZ114" i="14"/>
  <c r="AZ30" i="14"/>
  <c r="AZ65" i="14"/>
  <c r="AZ158" i="14"/>
  <c r="AZ170" i="14"/>
  <c r="AZ111" i="14"/>
  <c r="S28" i="12"/>
  <c r="S27" i="12"/>
  <c r="S26" i="12"/>
  <c r="S25" i="12"/>
  <c r="S24" i="12"/>
  <c r="S23" i="12"/>
  <c r="S22" i="12"/>
  <c r="S21" i="12"/>
  <c r="S20" i="12"/>
  <c r="S19" i="12"/>
  <c r="S18" i="12"/>
  <c r="S17" i="12"/>
  <c r="S16" i="12"/>
  <c r="S15" i="12"/>
  <c r="S14" i="12"/>
  <c r="S13" i="12"/>
  <c r="S12" i="12"/>
  <c r="S11" i="12"/>
  <c r="S10" i="12"/>
  <c r="A10" i="12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S9" i="12"/>
  <c r="S8" i="12"/>
  <c r="U9" i="12" l="1"/>
  <c r="G10" i="14" s="1"/>
  <c r="G15" i="8"/>
  <c r="G14" i="8"/>
  <c r="G13" i="8"/>
  <c r="G12" i="8"/>
  <c r="G11" i="8"/>
  <c r="G10" i="8"/>
  <c r="G9" i="8"/>
  <c r="G8" i="8"/>
  <c r="G7" i="8"/>
  <c r="F42" i="9" l="1"/>
  <c r="T20" i="5"/>
  <c r="O19" i="5"/>
  <c r="N19" i="5"/>
  <c r="T19" i="5" s="1"/>
  <c r="L65" i="4" l="1"/>
  <c r="L64" i="4"/>
  <c r="L100" i="4"/>
  <c r="L12" i="4"/>
  <c r="L11" i="4"/>
  <c r="L10" i="4"/>
  <c r="L96" i="4"/>
  <c r="L21" i="4"/>
  <c r="L20" i="4"/>
  <c r="L19" i="4"/>
  <c r="L84" i="4"/>
  <c r="L33" i="4"/>
  <c r="L32" i="4"/>
  <c r="L31" i="4"/>
  <c r="L99" i="4"/>
  <c r="L98" i="4"/>
  <c r="L97" i="4"/>
  <c r="L95" i="4"/>
  <c r="L57" i="4"/>
  <c r="L56" i="4"/>
  <c r="L55" i="4"/>
  <c r="L29" i="4"/>
  <c r="L86" i="4"/>
  <c r="L83" i="4"/>
  <c r="L63" i="4"/>
  <c r="L94" i="4"/>
  <c r="L9" i="4"/>
  <c r="L8" i="4"/>
  <c r="L78" i="4"/>
  <c r="L77" i="4"/>
  <c r="L76" i="4"/>
  <c r="L75" i="4"/>
  <c r="L90" i="4"/>
  <c r="L51" i="4"/>
  <c r="L50" i="4"/>
  <c r="L49" i="4"/>
  <c r="L74" i="4"/>
  <c r="L73" i="4"/>
  <c r="L72" i="4"/>
  <c r="L71" i="4"/>
  <c r="L70" i="4"/>
  <c r="L69" i="4"/>
  <c r="L68" i="4"/>
  <c r="L67" i="4"/>
  <c r="L82" i="4"/>
  <c r="L81" i="4"/>
  <c r="L80" i="4"/>
  <c r="L79" i="4"/>
  <c r="L7" i="4"/>
  <c r="L6" i="4"/>
  <c r="L89" i="4"/>
  <c r="L62" i="4"/>
  <c r="L54" i="4"/>
  <c r="L53" i="4"/>
  <c r="L52" i="4"/>
  <c r="L66" i="4"/>
  <c r="L42" i="4"/>
  <c r="L41" i="4"/>
  <c r="L40" i="4"/>
  <c r="L61" i="4"/>
  <c r="L48" i="4"/>
  <c r="L47" i="4"/>
  <c r="L46" i="4"/>
  <c r="L93" i="4"/>
  <c r="L60" i="4"/>
  <c r="L59" i="4"/>
  <c r="L58" i="4"/>
  <c r="L39" i="4"/>
  <c r="L38" i="4"/>
  <c r="L37" i="4"/>
  <c r="L36" i="4"/>
  <c r="L35" i="4"/>
  <c r="L34" i="4"/>
  <c r="L5" i="4"/>
  <c r="L30" i="4"/>
  <c r="L4" i="4"/>
  <c r="L24" i="4"/>
  <c r="L92" i="4"/>
  <c r="L3" i="4"/>
  <c r="L28" i="4"/>
  <c r="L23" i="4"/>
  <c r="L27" i="4"/>
  <c r="L45" i="4"/>
  <c r="L44" i="4"/>
  <c r="L43" i="4"/>
  <c r="L2" i="4"/>
  <c r="AJ16" i="14" s="1"/>
  <c r="L91" i="4"/>
  <c r="L88" i="4"/>
  <c r="L22" i="4"/>
  <c r="L18" i="4"/>
  <c r="L17" i="4"/>
  <c r="L16" i="4"/>
  <c r="L26" i="4"/>
  <c r="L85" i="4"/>
  <c r="L15" i="4"/>
  <c r="L87" i="4"/>
  <c r="L25" i="4"/>
  <c r="L14" i="4"/>
  <c r="L13" i="4"/>
  <c r="N37" i="2"/>
  <c r="N38" i="2"/>
  <c r="N39" i="2"/>
  <c r="N40" i="2"/>
  <c r="N41" i="2"/>
  <c r="N42" i="2"/>
  <c r="N43" i="2"/>
  <c r="N44" i="2"/>
  <c r="N45" i="2"/>
  <c r="N46" i="2"/>
  <c r="N47" i="2"/>
  <c r="N54" i="2"/>
  <c r="N55" i="2"/>
  <c r="N56" i="2"/>
  <c r="N57" i="2"/>
  <c r="N58" i="2"/>
  <c r="N59" i="2"/>
  <c r="N60" i="2"/>
  <c r="N61" i="2"/>
  <c r="N62" i="2"/>
  <c r="N63" i="2"/>
  <c r="N64" i="2"/>
  <c r="N65" i="2"/>
  <c r="N72" i="2"/>
  <c r="N73" i="2"/>
  <c r="N74" i="2"/>
  <c r="N75" i="2"/>
  <c r="N76" i="2"/>
  <c r="N77" i="2"/>
  <c r="N78" i="2"/>
  <c r="N79" i="2"/>
  <c r="N80" i="2"/>
  <c r="N81" i="2"/>
  <c r="N82" i="2"/>
  <c r="N83" i="2"/>
  <c r="N90" i="2"/>
  <c r="N91" i="2"/>
  <c r="N92" i="2"/>
  <c r="N93" i="2"/>
  <c r="N94" i="2"/>
  <c r="N95" i="2"/>
  <c r="N96" i="2"/>
  <c r="N97" i="2"/>
  <c r="N98" i="2"/>
  <c r="N99" i="2"/>
  <c r="N100" i="2"/>
  <c r="N101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34" i="2"/>
  <c r="N235" i="2"/>
  <c r="N236" i="2"/>
  <c r="N237" i="2"/>
  <c r="N238" i="2"/>
  <c r="N239" i="2"/>
  <c r="N240" i="2"/>
  <c r="N241" i="2"/>
  <c r="N242" i="2"/>
  <c r="N243" i="2"/>
  <c r="N244" i="2"/>
  <c r="N35" i="2"/>
  <c r="F37" i="2"/>
  <c r="F38" i="2"/>
  <c r="F39" i="2"/>
  <c r="F40" i="2"/>
  <c r="F41" i="2"/>
  <c r="F42" i="2"/>
  <c r="F43" i="2"/>
  <c r="F44" i="2"/>
  <c r="F45" i="2"/>
  <c r="F46" i="2"/>
  <c r="F47" i="2"/>
  <c r="F54" i="2"/>
  <c r="F55" i="2"/>
  <c r="F56" i="2"/>
  <c r="F57" i="2"/>
  <c r="F58" i="2"/>
  <c r="F59" i="2"/>
  <c r="F60" i="2"/>
  <c r="F61" i="2"/>
  <c r="F62" i="2"/>
  <c r="F63" i="2"/>
  <c r="F64" i="2"/>
  <c r="F65" i="2"/>
  <c r="F72" i="2"/>
  <c r="F73" i="2"/>
  <c r="F74" i="2"/>
  <c r="F75" i="2"/>
  <c r="F76" i="2"/>
  <c r="F77" i="2"/>
  <c r="F78" i="2"/>
  <c r="F79" i="2"/>
  <c r="F80" i="2"/>
  <c r="F81" i="2"/>
  <c r="F82" i="2"/>
  <c r="F83" i="2"/>
  <c r="F90" i="2"/>
  <c r="F91" i="2"/>
  <c r="F92" i="2"/>
  <c r="F93" i="2"/>
  <c r="F94" i="2"/>
  <c r="F95" i="2"/>
  <c r="F96" i="2"/>
  <c r="F97" i="2"/>
  <c r="F98" i="2"/>
  <c r="F99" i="2"/>
  <c r="F100" i="2"/>
  <c r="F101" i="2"/>
  <c r="F108" i="2"/>
  <c r="F109" i="2"/>
  <c r="F110" i="2"/>
  <c r="F111" i="2"/>
  <c r="F112" i="2"/>
  <c r="F113" i="2"/>
  <c r="F114" i="2"/>
  <c r="F115" i="2"/>
  <c r="F116" i="2"/>
  <c r="F117" i="2"/>
  <c r="F118" i="2"/>
  <c r="F124" i="2"/>
  <c r="F35" i="2"/>
  <c r="AR22" i="14" l="1"/>
  <c r="AN22" i="14"/>
  <c r="AN21" i="14"/>
  <c r="AR21" i="14"/>
  <c r="AT22" i="14"/>
  <c r="AB22" i="14" l="1"/>
  <c r="F43" i="9"/>
  <c r="AT21" i="14"/>
  <c r="AT24" i="14"/>
  <c r="AB24" i="14" s="1"/>
  <c r="AC21" i="14" l="1"/>
  <c r="AB21" i="14"/>
  <c r="AA21" i="14" s="1"/>
  <c r="F46" i="9"/>
  <c r="AA22" i="14"/>
  <c r="F44" i="9"/>
  <c r="F45" i="9"/>
  <c r="F41" i="9"/>
  <c r="F40" i="9"/>
  <c r="AA24" i="14" l="1"/>
  <c r="AA19" i="14"/>
  <c r="I13" i="9" l="1"/>
  <c r="J13" i="9"/>
  <c r="D13" i="9"/>
  <c r="E13" i="9"/>
  <c r="H13" i="9"/>
  <c r="F13" i="9" l="1"/>
  <c r="K13" i="9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<sst xmlns="http://schemas.openxmlformats.org/spreadsheetml/2006/main" count="2095" uniqueCount="544">
  <si>
    <t>Welcome to the Pipe Insulation Survey</t>
  </si>
  <si>
    <t>Please follow the instructions below for what is required for each cell.</t>
  </si>
  <si>
    <t>Project customer's rate class must be Firm, INT 1 or INT 2 to qualify.</t>
  </si>
  <si>
    <t>District Steam customers do not qualify for incentives.</t>
  </si>
  <si>
    <t>Please use the 'Custom' system application for all pipes greater than 8" in diameter. All custom applications require pipe temperature, ambient temperature, and annual full load hours as inputs.</t>
  </si>
  <si>
    <t>Boiler Tab</t>
  </si>
  <si>
    <t>Please enter facility boiler information</t>
  </si>
  <si>
    <t>If there are multiple boiler plants on site, please use the comments field on the Pipe Insulation Tab to denote which plant is utilized. Please list the primary boiler first.</t>
  </si>
  <si>
    <t xml:space="preserve">Building </t>
  </si>
  <si>
    <t>Name of the facility the boilers are located in</t>
  </si>
  <si>
    <t xml:space="preserve">Floor </t>
  </si>
  <si>
    <t>Enter floor boiler is located in</t>
  </si>
  <si>
    <t>Room</t>
  </si>
  <si>
    <t>Enter room boiler is located in</t>
  </si>
  <si>
    <t>Boiler Designation</t>
  </si>
  <si>
    <t>Enter boiler naming designation</t>
  </si>
  <si>
    <t>Equipment Type</t>
  </si>
  <si>
    <t>Drop down menu. Choices are from NYCECC</t>
  </si>
  <si>
    <t>Size Range</t>
  </si>
  <si>
    <t>Manufacturer</t>
  </si>
  <si>
    <t>Enter boiler manufacturer</t>
  </si>
  <si>
    <t>Model</t>
  </si>
  <si>
    <t>Enter boiler model</t>
  </si>
  <si>
    <t>Capacity</t>
  </si>
  <si>
    <t>Enter boiler capacity</t>
  </si>
  <si>
    <t>Year Installed</t>
  </si>
  <si>
    <t>Enter year boiler was installed</t>
  </si>
  <si>
    <t>Condition</t>
  </si>
  <si>
    <r>
      <t xml:space="preserve">Drop down menu. </t>
    </r>
    <r>
      <rPr>
        <b/>
        <sz val="11"/>
        <color theme="1"/>
        <rFont val="Calibri"/>
        <family val="2"/>
        <scheme val="minor"/>
      </rPr>
      <t>Good</t>
    </r>
    <r>
      <rPr>
        <sz val="11"/>
        <color theme="1"/>
        <rFont val="Calibri"/>
        <family val="2"/>
        <scheme val="minor"/>
      </rPr>
      <t xml:space="preserve"> - Boiler is within EUL age,</t>
    </r>
    <r>
      <rPr>
        <b/>
        <sz val="11"/>
        <color theme="1"/>
        <rFont val="Calibri"/>
        <family val="2"/>
        <scheme val="minor"/>
      </rPr>
      <t xml:space="preserve"> Fair</t>
    </r>
    <r>
      <rPr>
        <sz val="11"/>
        <color theme="1"/>
        <rFont val="Calibri"/>
        <family val="2"/>
        <scheme val="minor"/>
      </rPr>
      <t xml:space="preserve"> - Boiler is nearing end of EUL or Past, </t>
    </r>
    <r>
      <rPr>
        <b/>
        <sz val="11"/>
        <color theme="1"/>
        <rFont val="Calibri"/>
        <family val="2"/>
        <scheme val="minor"/>
      </rPr>
      <t>Poor</t>
    </r>
    <r>
      <rPr>
        <sz val="11"/>
        <color theme="1"/>
        <rFont val="Calibri"/>
        <family val="2"/>
        <scheme val="minor"/>
      </rPr>
      <t xml:space="preserve"> - Boiler is well past EUL and needs replacement</t>
    </r>
  </si>
  <si>
    <t>Boiler System Pressure</t>
  </si>
  <si>
    <t>Enter boiler system pressure</t>
  </si>
  <si>
    <t>NYCECC Boiler Efficiency</t>
  </si>
  <si>
    <t>Autopopulation based on NYCECC choices</t>
  </si>
  <si>
    <t>Picture (Name Plate and Boiler) (Y/N)</t>
  </si>
  <si>
    <t>Drop down menu</t>
  </si>
  <si>
    <t>Controlled by BMS (Y/N)</t>
  </si>
  <si>
    <t>Fuel Type</t>
  </si>
  <si>
    <t>Drop down menu - If Dual Fuel is selected, please eneter primary and secondary fuel, as well as percent of time on gas</t>
  </si>
  <si>
    <t>Dual Fuel Primary</t>
  </si>
  <si>
    <t xml:space="preserve">Drop down menu - Must be Gas </t>
  </si>
  <si>
    <t>% of Time Boiler Runs on Fuel</t>
  </si>
  <si>
    <t>If dual fuel is selected, please enter the percent of time system runs on primary fuel</t>
  </si>
  <si>
    <t>Dual Fuel Secondary</t>
  </si>
  <si>
    <t>Autocalculation</t>
  </si>
  <si>
    <t>How is the Steam Condensate Handled?</t>
  </si>
  <si>
    <t>Comments</t>
  </si>
  <si>
    <t>Provide any additional comments</t>
  </si>
  <si>
    <t>Pipe Insulation Tab</t>
  </si>
  <si>
    <t>Facility Name</t>
  </si>
  <si>
    <t>Enter Facility Name</t>
  </si>
  <si>
    <t>Facility Address</t>
  </si>
  <si>
    <t>Enter Address</t>
  </si>
  <si>
    <t>Facility Rep. Name</t>
  </si>
  <si>
    <t>Enter Name of Facility Representative</t>
  </si>
  <si>
    <t>Date of Survey</t>
  </si>
  <si>
    <t>Enter Date Survey was completed. Must be submitted as MM/DD/YYYY</t>
  </si>
  <si>
    <t>Company Surveying</t>
  </si>
  <si>
    <t>Enter company completing survey</t>
  </si>
  <si>
    <t>Person Surveying</t>
  </si>
  <si>
    <t>Enter name of contractor representative</t>
  </si>
  <si>
    <t>Participating Contractor</t>
  </si>
  <si>
    <t>Enter Participating Contractor</t>
  </si>
  <si>
    <t>Con Edison Program</t>
  </si>
  <si>
    <t>Select program you are applying for</t>
  </si>
  <si>
    <t>Building Type</t>
  </si>
  <si>
    <t>HVAC Type</t>
  </si>
  <si>
    <t>Drop down menu based on building type</t>
  </si>
  <si>
    <t>Boiler Efficiency (%)</t>
  </si>
  <si>
    <t>Autopopulation from boiler tab</t>
  </si>
  <si>
    <t>Has this facility undergone an asbestos abatement upon the pipe insulation or a replacement of the distrubution piping within the last 12 months? If yes, please note where?</t>
  </si>
  <si>
    <t>Enter Yes/No. If Yes, please note areas in facility that have undergone abatement. This can also be provided in a separate document.</t>
  </si>
  <si>
    <t>Enter building name</t>
  </si>
  <si>
    <t>Floor</t>
  </si>
  <si>
    <t>Enter floor name</t>
  </si>
  <si>
    <t>Enter room where missing pipe insulation is</t>
  </si>
  <si>
    <t>Pipe Location</t>
  </si>
  <si>
    <t>Enter specific information to identify location</t>
  </si>
  <si>
    <t>Pipe Elevation (FT)</t>
  </si>
  <si>
    <t>Enter elevation</t>
  </si>
  <si>
    <t>System Application</t>
  </si>
  <si>
    <t>Pipe Temperature, °F (If Custom Application)</t>
  </si>
  <si>
    <t>Enter pipe temperature, leave blank if System Application is not "Custom"</t>
  </si>
  <si>
    <t>Ambient Temperature, °F (If Custom Application)</t>
  </si>
  <si>
    <t>Enter ambient temperature, leave blank if System Application is not "Custom"</t>
  </si>
  <si>
    <t>Full Load Hours (If Custom Application)</t>
  </si>
  <si>
    <t>Enter annual full load hours, leave blank if System Application is not "Custom"</t>
  </si>
  <si>
    <t>Length of Bare Pipe (ft)</t>
  </si>
  <si>
    <t>Enter feet of missing insulation</t>
  </si>
  <si>
    <t>Pipe Type</t>
  </si>
  <si>
    <t>Diameter of Pipe (")</t>
  </si>
  <si>
    <t>Insulation to be Added (")</t>
  </si>
  <si>
    <t>Drop down menu - Must be NYCESS code minimum</t>
  </si>
  <si>
    <t>Insulation Type</t>
  </si>
  <si>
    <t>Material Cost</t>
  </si>
  <si>
    <t>Enter cost of insulation for the line item</t>
  </si>
  <si>
    <t>Labor Cost</t>
  </si>
  <si>
    <t>Enter cost of labor for the line item</t>
  </si>
  <si>
    <t>Total Cost</t>
  </si>
  <si>
    <t>Enter any additional comments</t>
  </si>
  <si>
    <t>Pipe Insulation Survey - Results</t>
  </si>
  <si>
    <t>Number of Bare Linear Feet</t>
  </si>
  <si>
    <t>Total Material Cost</t>
  </si>
  <si>
    <t>Total Labor Cost</t>
  </si>
  <si>
    <t>Percent of Time Steam is on Generated by Gas</t>
  </si>
  <si>
    <t>Therms Saved</t>
  </si>
  <si>
    <t>Base Incentive</t>
  </si>
  <si>
    <t>Bonus Incentive</t>
  </si>
  <si>
    <t>Incentive</t>
  </si>
  <si>
    <t>Hidden - Building Type for Peak Day Therms</t>
  </si>
  <si>
    <t>Bonus Incentive Cutoff Date</t>
  </si>
  <si>
    <t>For Internal Use Only</t>
  </si>
  <si>
    <t>Program</t>
  </si>
  <si>
    <t>Survey Date</t>
  </si>
  <si>
    <t>Project Name</t>
  </si>
  <si>
    <t>Project Number</t>
  </si>
  <si>
    <t>Incentive Cap</t>
  </si>
  <si>
    <t>CE Application Received Date</t>
  </si>
  <si>
    <t>Tool version</t>
  </si>
  <si>
    <t>Tool version date</t>
  </si>
  <si>
    <t>Pre Inspection</t>
  </si>
  <si>
    <t>Check 100% of project scope with the following rules methodology</t>
  </si>
  <si>
    <t>Total Count of Lines</t>
  </si>
  <si>
    <t>If total Project scope is equal to or below 40 measure lines --&gt; Check 100%</t>
  </si>
  <si>
    <t>If total Project scope is between 41-80 measure lines --&gt; Check 40 line items</t>
  </si>
  <si>
    <t>If total Project scope is above 80 measure lines --&gt; Check 50% of total project scope</t>
  </si>
  <si>
    <t>Line Item Quantity</t>
  </si>
  <si>
    <t>Total Linear Feet</t>
  </si>
  <si>
    <t>Totals</t>
  </si>
  <si>
    <t>Domestic Hot Water</t>
  </si>
  <si>
    <t>Pipe Diameter &lt; = 2"</t>
  </si>
  <si>
    <t>Pipe Diameter &gt; 2"</t>
  </si>
  <si>
    <t>Hot Water Heating</t>
  </si>
  <si>
    <t>Steam Heating</t>
  </si>
  <si>
    <t>* indicates a required field</t>
  </si>
  <si>
    <t>Pipe Insulation Survey - Boiler Information</t>
  </si>
  <si>
    <t>Row</t>
  </si>
  <si>
    <t>Inspector Confirm - Make</t>
  </si>
  <si>
    <t>Inspector Confirm - Model</t>
  </si>
  <si>
    <t>Inspector Confirm - Capacity</t>
  </si>
  <si>
    <t>Inspector Confirm - Boiler Condition</t>
  </si>
  <si>
    <t>Inspector Confirm - System Pressure</t>
  </si>
  <si>
    <t>CODING - DO NOT TOUCH</t>
  </si>
  <si>
    <t>Nameplate Boiler Efficiency (Optional)</t>
  </si>
  <si>
    <t>Inspector Confirm - Is system controlled by the BMS?</t>
  </si>
  <si>
    <t>Inspector Confirm - Is Fuel Correct? and if applicable try to confirm % of time</t>
  </si>
  <si>
    <t>How is Steam Condensate Handled?</t>
  </si>
  <si>
    <t>Inspector Confirm - How is condensate handled?</t>
  </si>
  <si>
    <t>Inspector Comments</t>
  </si>
  <si>
    <t>Main</t>
  </si>
  <si>
    <t>SB</t>
  </si>
  <si>
    <t>Boiler Room</t>
  </si>
  <si>
    <t>Boiler 1</t>
  </si>
  <si>
    <t>Boiler, Steam, Gas Fired, All Except Natural Draft</t>
  </si>
  <si>
    <t>&gt; 2,500 kBTU/h</t>
  </si>
  <si>
    <t>Cleaverbrooks</t>
  </si>
  <si>
    <t>CBEX</t>
  </si>
  <si>
    <t>Fair</t>
  </si>
  <si>
    <t>Yes</t>
  </si>
  <si>
    <t>Dual Fuel</t>
  </si>
  <si>
    <t>Gas</t>
  </si>
  <si>
    <t>Oil No 2</t>
  </si>
  <si>
    <t xml:space="preserve">Condensate Tank </t>
  </si>
  <si>
    <t>Good</t>
  </si>
  <si>
    <t>No</t>
  </si>
  <si>
    <t>Dump to drain</t>
  </si>
  <si>
    <t>Poor</t>
  </si>
  <si>
    <t>Oil No 4</t>
  </si>
  <si>
    <t>Preheat DHW</t>
  </si>
  <si>
    <t>Oil No 6</t>
  </si>
  <si>
    <t>Preheat Feedwater</t>
  </si>
  <si>
    <t>Pipe Insulation Survey</t>
  </si>
  <si>
    <t>Commercial &amp; Industrial</t>
  </si>
  <si>
    <r>
      <t xml:space="preserve">Has this facility undergone an asbestos abatement upon the pipe insulation or a replacement of the distrubution piping within the last 12 months? </t>
    </r>
    <r>
      <rPr>
        <b/>
        <sz val="11"/>
        <color rgb="FFFF0000"/>
        <rFont val="Calibri"/>
        <family val="2"/>
        <scheme val="minor"/>
      </rPr>
      <t>If yes, please note the building, floors, and rooms affected? A separate document can be provided with all locations</t>
    </r>
  </si>
  <si>
    <t>Is System App Only DHW?</t>
  </si>
  <si>
    <t>Inspector Input</t>
  </si>
  <si>
    <t>DO NOT TOUCH -  FOR TRM HOURS</t>
  </si>
  <si>
    <t>Inspector Name</t>
  </si>
  <si>
    <t>Ambient Conditions</t>
  </si>
  <si>
    <t xml:space="preserve">TRM Hours </t>
  </si>
  <si>
    <t>Filter 1</t>
  </si>
  <si>
    <t>Inspection Date</t>
  </si>
  <si>
    <t>Attendees</t>
  </si>
  <si>
    <t>Filter 2</t>
  </si>
  <si>
    <t>Con Ed Project Number</t>
  </si>
  <si>
    <t>Error Check Totalizer</t>
  </si>
  <si>
    <t>Code</t>
  </si>
  <si>
    <t>DROPDOWNS</t>
  </si>
  <si>
    <t>Pipe Surface Temperature, °F (If Custom Application)</t>
  </si>
  <si>
    <t>Inspector Confirm - Pipe system application</t>
  </si>
  <si>
    <t>Inspector Confirm - length of missing insulation</t>
  </si>
  <si>
    <t>Inspector Confirm - Pipe type</t>
  </si>
  <si>
    <t>Inspector Confirm - Pipe diameter</t>
  </si>
  <si>
    <t>Insulation Required by Code (")</t>
  </si>
  <si>
    <t>Post Inspection - Confirm size of insulation</t>
  </si>
  <si>
    <t>Post Inspection - Confirm insulation type</t>
  </si>
  <si>
    <t>Error Check</t>
  </si>
  <si>
    <t>Therms saved</t>
  </si>
  <si>
    <t>Column1</t>
  </si>
  <si>
    <t>Column2</t>
  </si>
  <si>
    <t>Steam Application - Coding</t>
  </si>
  <si>
    <t>Coding - Temperature of Pipe</t>
  </si>
  <si>
    <t>Coding - Ambient Temperature</t>
  </si>
  <si>
    <t>Coding - determines bare heat transfer coefficienct</t>
  </si>
  <si>
    <t>Custom Pipe Slope</t>
  </si>
  <si>
    <t>Custom Pipe Y Intercept</t>
  </si>
  <si>
    <t>Custom Pipe Bare Heat Transfer Coefficient</t>
  </si>
  <si>
    <t>Bare Heat Transfer Coefficient (BTU/H-F-FT)</t>
  </si>
  <si>
    <t>Coding - determines NYCECC code to min insulation</t>
  </si>
  <si>
    <t>Coding - Triggers insulation drop down</t>
  </si>
  <si>
    <t>Coding - compliance HTC</t>
  </si>
  <si>
    <t>Compliance Heat Transfer Coefficient (BTU/H-F-FT)</t>
  </si>
  <si>
    <t xml:space="preserve">Delta Tamb </t>
  </si>
  <si>
    <t>Hours - based on building, HVAC</t>
  </si>
  <si>
    <t>Incentive Code</t>
  </si>
  <si>
    <t>MF Logic or CI Logic</t>
  </si>
  <si>
    <t xml:space="preserve">Coding - Pipe incentive </t>
  </si>
  <si>
    <t>Summary code</t>
  </si>
  <si>
    <t>Coding - concatenate</t>
  </si>
  <si>
    <t>Coding - Incentive per Unit</t>
  </si>
  <si>
    <t>Coding - Bonus Incentive per Unit</t>
  </si>
  <si>
    <t>Coding - Filtered Insulation Dropdown</t>
  </si>
  <si>
    <t>Simplified Incentive Calculation</t>
  </si>
  <si>
    <t>Simplified Bonus Incentive Calculation</t>
  </si>
  <si>
    <t>% of time  Steam generated by Gas</t>
  </si>
  <si>
    <t>Tpipe</t>
  </si>
  <si>
    <t>Tamb</t>
  </si>
  <si>
    <t>Pipe Condition</t>
  </si>
  <si>
    <t>Pipe Diameter (")</t>
  </si>
  <si>
    <t>Insulation Added (")</t>
  </si>
  <si>
    <t>System Source</t>
  </si>
  <si>
    <t>ElecSF</t>
  </si>
  <si>
    <t>GasSF</t>
  </si>
  <si>
    <t>Left side of boiler</t>
  </si>
  <si>
    <t>Bare Steel Piping</t>
  </si>
  <si>
    <t>Fiberglass</t>
  </si>
  <si>
    <t>Bare</t>
  </si>
  <si>
    <t>Bare Copper Piping</t>
  </si>
  <si>
    <t>Electric</t>
  </si>
  <si>
    <t>Severely Damaged</t>
  </si>
  <si>
    <t>Rigid Foam/Cellular Glass</t>
  </si>
  <si>
    <t xml:space="preserve">Gas </t>
  </si>
  <si>
    <t>Slightly Damaged</t>
  </si>
  <si>
    <t>Custom</t>
  </si>
  <si>
    <t>Filtered System Application</t>
  </si>
  <si>
    <t>CI</t>
  </si>
  <si>
    <t>Multi Family</t>
  </si>
  <si>
    <t>MF</t>
  </si>
  <si>
    <t>NPS MF Gas Expansion</t>
  </si>
  <si>
    <t>NPSMF</t>
  </si>
  <si>
    <t xml:space="preserve">MF Gas LMI </t>
  </si>
  <si>
    <t>MFLMI</t>
  </si>
  <si>
    <t>Small Business</t>
  </si>
  <si>
    <t>SMB</t>
  </si>
  <si>
    <t>Incentive Structure</t>
  </si>
  <si>
    <t>Base</t>
  </si>
  <si>
    <t>Bonus</t>
  </si>
  <si>
    <t>Pipe Diameter &lt;= 2"</t>
  </si>
  <si>
    <t>Per Linear Foot</t>
  </si>
  <si>
    <t>Pipe Diameter &gt;2" &amp; &lt;=8"</t>
  </si>
  <si>
    <t>Pipe Diameter &gt;8" &amp; &lt;=16"</t>
  </si>
  <si>
    <t>Per Therm</t>
  </si>
  <si>
    <t>Pipe Diameter &lt; 2"</t>
  </si>
  <si>
    <t>Pipe Diameter &gt;= 2"</t>
  </si>
  <si>
    <t>Pipe Diameter &gt;2"</t>
  </si>
  <si>
    <t>NYCECC Min Efficiency</t>
  </si>
  <si>
    <t>Factor</t>
  </si>
  <si>
    <t>Boiler, Hot Water, Gas Fired</t>
  </si>
  <si>
    <t>Gas_A</t>
  </si>
  <si>
    <t>&lt; 300 kBTU/h</t>
  </si>
  <si>
    <t>AFUE</t>
  </si>
  <si>
    <t>≥ 300 kBTU/h and ≤ 2,500 kBTU/h</t>
  </si>
  <si>
    <r>
      <t>E</t>
    </r>
    <r>
      <rPr>
        <vertAlign val="subscript"/>
        <sz val="11"/>
        <color theme="1"/>
        <rFont val="Calibri"/>
        <family val="2"/>
        <scheme val="minor"/>
      </rPr>
      <t>t</t>
    </r>
  </si>
  <si>
    <t>Steam_A</t>
  </si>
  <si>
    <t>Boiler, Steam, Gas Fired, Natural Draft</t>
  </si>
  <si>
    <t>Steam_B</t>
  </si>
  <si>
    <t>Commercial and Industrial Energy Efficiency Program 2019</t>
  </si>
  <si>
    <t>Multi-Family Low-Rise</t>
  </si>
  <si>
    <t>Pre-War Uninsulated Brick</t>
  </si>
  <si>
    <t>Chiller Plant Efficiency (kW/Ton)</t>
  </si>
  <si>
    <t>Equipment Location</t>
  </si>
  <si>
    <t>Component</t>
  </si>
  <si>
    <t>Component Condition</t>
  </si>
  <si>
    <t>Inspector Confirm - Pipe condition</t>
  </si>
  <si>
    <t>SF of Component</t>
  </si>
  <si>
    <t>Inspector Confirm - SF of component</t>
  </si>
  <si>
    <t>Temperature of Component</t>
  </si>
  <si>
    <t>Ambient Temperature</t>
  </si>
  <si>
    <t>Hidden** deltaT</t>
  </si>
  <si>
    <t>Hours</t>
  </si>
  <si>
    <t>Chilled Water</t>
  </si>
  <si>
    <t>Please Input Value</t>
  </si>
  <si>
    <t>UA/L Baseline</t>
  </si>
  <si>
    <t>UA/L EE</t>
  </si>
  <si>
    <t>=IF(COUNTIF(TablePipeInsulation[System Application],"=Custom"),[@[All Pipe Diameters]],IF([@[All Pipe Diameters]]&gt;8,"",[@[All Pipe Diameters]]))</t>
  </si>
  <si>
    <t>Pipe Diameter Picklist</t>
  </si>
  <si>
    <t>Pipe Diameter (in)</t>
  </si>
  <si>
    <t>Copper Delta T-based K-Value Slope term</t>
  </si>
  <si>
    <t>Copper Delta T-based K-Value Y-intercept term</t>
  </si>
  <si>
    <t>Steel Delta T-based K-Value Slope term</t>
  </si>
  <si>
    <t>Steel Delta T-based K-Value Y-intercept term</t>
  </si>
  <si>
    <t>All Pipe Diameters</t>
  </si>
  <si>
    <t>Filtered Pipe Diameters</t>
  </si>
  <si>
    <t>Delta T</t>
  </si>
  <si>
    <t>List_Insulation_pt5</t>
  </si>
  <si>
    <t>List_Insulation_1</t>
  </si>
  <si>
    <t>List_Insulation_1pt5</t>
  </si>
  <si>
    <t>List_Insulation_2</t>
  </si>
  <si>
    <t>List_Insulation_2pt5</t>
  </si>
  <si>
    <t>List_Insulation_3</t>
  </si>
  <si>
    <t>Coding Pipe Temperature</t>
  </si>
  <si>
    <t>0.75</t>
  </si>
  <si>
    <t>1.00</t>
  </si>
  <si>
    <t>1.25</t>
  </si>
  <si>
    <t>1.50</t>
  </si>
  <si>
    <t>2.00</t>
  </si>
  <si>
    <t>2.50</t>
  </si>
  <si>
    <t>3.00</t>
  </si>
  <si>
    <t>3.50</t>
  </si>
  <si>
    <t>4.00</t>
  </si>
  <si>
    <t>5.00</t>
  </si>
  <si>
    <t>6.00</t>
  </si>
  <si>
    <t>8.00</t>
  </si>
  <si>
    <t>9.00</t>
  </si>
  <si>
    <t>10.00</t>
  </si>
  <si>
    <t>12.00</t>
  </si>
  <si>
    <t>14.00</t>
  </si>
  <si>
    <t>16.00</t>
  </si>
  <si>
    <t>Bare Pipe Heat Loss Calculation</t>
  </si>
  <si>
    <t>Pipe Insulation Heat Loss</t>
  </si>
  <si>
    <t>Insulation Coding</t>
  </si>
  <si>
    <t>A</t>
  </si>
  <si>
    <t>B</t>
  </si>
  <si>
    <t>System</t>
  </si>
  <si>
    <t>UA/L</t>
  </si>
  <si>
    <t>Insulation in</t>
  </si>
  <si>
    <t xml:space="preserve">System </t>
  </si>
  <si>
    <t>Pipe Diameter</t>
  </si>
  <si>
    <t>Insulation</t>
  </si>
  <si>
    <t>Domestic_Hot_Water</t>
  </si>
  <si>
    <t>C_</t>
  </si>
  <si>
    <t>D</t>
  </si>
  <si>
    <t>Hot_Water_Heating</t>
  </si>
  <si>
    <t>Steam_Heating</t>
  </si>
  <si>
    <t>E</t>
  </si>
  <si>
    <t>F</t>
  </si>
  <si>
    <t>Filter Level 2 - Building Types (From TRM Lighting Section)</t>
  </si>
  <si>
    <t>EFLH_cooling mapping for TRM</t>
  </si>
  <si>
    <t>Conservative EFLH</t>
  </si>
  <si>
    <t>Large_H</t>
  </si>
  <si>
    <t>Automotive/Transportation Service or Repair Facility</t>
  </si>
  <si>
    <t>Auto Repair</t>
  </si>
  <si>
    <t>Small_H</t>
  </si>
  <si>
    <t>Large_V</t>
  </si>
  <si>
    <t>CV Noecon</t>
  </si>
  <si>
    <t>Bakery</t>
  </si>
  <si>
    <t>Full Service Restaurant</t>
  </si>
  <si>
    <t>CV Econ</t>
  </si>
  <si>
    <t>Banks</t>
  </si>
  <si>
    <t>Small Office</t>
  </si>
  <si>
    <t>VAV Econ</t>
  </si>
  <si>
    <t>Cafeteria</t>
  </si>
  <si>
    <t>Low Pressure Steam Heating</t>
  </si>
  <si>
    <t>TRM</t>
  </si>
  <si>
    <t>College - University</t>
  </si>
  <si>
    <t>Community College</t>
  </si>
  <si>
    <t>Dormitory_H</t>
  </si>
  <si>
    <t>CUSTOM</t>
  </si>
  <si>
    <t>Commercial Condos</t>
  </si>
  <si>
    <t>Fan Coil</t>
  </si>
  <si>
    <t>HP PRV</t>
  </si>
  <si>
    <t>Convenience Stores</t>
  </si>
  <si>
    <t>Small Retail</t>
  </si>
  <si>
    <t>MP PRV</t>
  </si>
  <si>
    <t>Convention Center</t>
  </si>
  <si>
    <t>Assembly</t>
  </si>
  <si>
    <t>Filter Level 3 - Vintage (EFLH_cooling for MF Bldgs)</t>
  </si>
  <si>
    <t>Humidifier</t>
  </si>
  <si>
    <t>Court House</t>
  </si>
  <si>
    <t>Large Office</t>
  </si>
  <si>
    <t>AHU Preheat</t>
  </si>
  <si>
    <t>Dormitory</t>
  </si>
  <si>
    <t>Prior to 1979</t>
  </si>
  <si>
    <t>AHU Reheat</t>
  </si>
  <si>
    <t>Entertainment</t>
  </si>
  <si>
    <t>From 1979 through 2006</t>
  </si>
  <si>
    <t>Heat Exchanger</t>
  </si>
  <si>
    <t>Exercise Center</t>
  </si>
  <si>
    <t>From 2007 through the Present</t>
  </si>
  <si>
    <t>Process Application</t>
  </si>
  <si>
    <t>Grocery/Food Store</t>
  </si>
  <si>
    <t>Grocery</t>
  </si>
  <si>
    <t>Gymnasium</t>
  </si>
  <si>
    <t>Hospital</t>
  </si>
  <si>
    <t>-</t>
  </si>
  <si>
    <t>Industrial/Manufacturing</t>
  </si>
  <si>
    <t>Light Industrial</t>
  </si>
  <si>
    <t>Laundromats</t>
  </si>
  <si>
    <t>Library</t>
  </si>
  <si>
    <t>Building Type Legend</t>
  </si>
  <si>
    <t>Lodging - Hotel</t>
  </si>
  <si>
    <t>Hotel</t>
  </si>
  <si>
    <t>Small Commercial</t>
  </si>
  <si>
    <t>Lodging - Motel</t>
  </si>
  <si>
    <t>Motel</t>
  </si>
  <si>
    <t>Large Commercial</t>
  </si>
  <si>
    <t>Mall Concourse</t>
  </si>
  <si>
    <t>Large Retail</t>
  </si>
  <si>
    <t>Multi-family</t>
  </si>
  <si>
    <t>Medical Offices</t>
  </si>
  <si>
    <t>Motion Picture Theatre</t>
  </si>
  <si>
    <t>Multi-Family High-Rise</t>
  </si>
  <si>
    <t>MULTI-FAMILY HIGH-RISE</t>
  </si>
  <si>
    <t>MF_H</t>
  </si>
  <si>
    <t>MF_V</t>
  </si>
  <si>
    <t>MULTI-FAMILY LOW-RISE</t>
  </si>
  <si>
    <t>MF_L</t>
  </si>
  <si>
    <t xml:space="preserve">Small Commercial HVAC System </t>
  </si>
  <si>
    <t>Museum</t>
  </si>
  <si>
    <t>Nursing Homes Low-Rise</t>
  </si>
  <si>
    <t>Office - Large</t>
  </si>
  <si>
    <t>Office - Small</t>
  </si>
  <si>
    <t>Penitentiary</t>
  </si>
  <si>
    <t>Performing Arts Theatre</t>
  </si>
  <si>
    <t>Police/Firestation</t>
  </si>
  <si>
    <t>Post Office</t>
  </si>
  <si>
    <t>Pump Stations</t>
  </si>
  <si>
    <t>Religious/Church</t>
  </si>
  <si>
    <t>Religious Worship</t>
  </si>
  <si>
    <t>Restaurant - Casual Dining</t>
  </si>
  <si>
    <t>Restaurant - Full Service</t>
  </si>
  <si>
    <t>Restaurant - Quick Service/Fast Food</t>
  </si>
  <si>
    <t>Fast Food Restaurant</t>
  </si>
  <si>
    <t>Retail - Big Box/Large</t>
  </si>
  <si>
    <t>Big Box Retail</t>
  </si>
  <si>
    <t>Retail - Small</t>
  </si>
  <si>
    <t>School - Jr./Sr. High</t>
  </si>
  <si>
    <t>High School</t>
  </si>
  <si>
    <t>School - Preschool/Elementary</t>
  </si>
  <si>
    <t>Primary School</t>
  </si>
  <si>
    <t>School - Technical/Vocational</t>
  </si>
  <si>
    <t>Small Services</t>
  </si>
  <si>
    <t>Sports Arena</t>
  </si>
  <si>
    <t>Town Hall</t>
  </si>
  <si>
    <t>Transportation</t>
  </si>
  <si>
    <t>Warehouse - Non-Refrigerated</t>
  </si>
  <si>
    <t>Warehouse</t>
  </si>
  <si>
    <t>Warehouse - Refrigerated</t>
  </si>
  <si>
    <t>Other</t>
  </si>
  <si>
    <t>Waste Water Treatment Plant</t>
  </si>
  <si>
    <t>Workshop</t>
  </si>
  <si>
    <t>Name</t>
  </si>
  <si>
    <t>Building Type HVAC</t>
  </si>
  <si>
    <t>Type</t>
  </si>
  <si>
    <t>Value</t>
  </si>
  <si>
    <t>Code For Picklist</t>
  </si>
  <si>
    <t>HVAC TYPE</t>
  </si>
  <si>
    <t>Legend</t>
  </si>
  <si>
    <t>Heating Hours</t>
  </si>
  <si>
    <t>NA</t>
  </si>
  <si>
    <t>EFLH HVAC Heating</t>
  </si>
  <si>
    <t>AssemblyNA</t>
  </si>
  <si>
    <t>Auto RepairNA</t>
  </si>
  <si>
    <t>Big Box RetailNA</t>
  </si>
  <si>
    <t>Fast Food RestaurantNA</t>
  </si>
  <si>
    <t>Full Service RestaurantNA</t>
  </si>
  <si>
    <t>GroceryNA</t>
  </si>
  <si>
    <t>Light IndustrialNA</t>
  </si>
  <si>
    <t>MotelNA</t>
  </si>
  <si>
    <t>CV econ</t>
  </si>
  <si>
    <t>Primary SchoolNA</t>
  </si>
  <si>
    <t>CV noecon</t>
  </si>
  <si>
    <t>Religious WorshipNA</t>
  </si>
  <si>
    <t>VAV econ</t>
  </si>
  <si>
    <t>Small OfficeNA</t>
  </si>
  <si>
    <t>Small RetailNA</t>
  </si>
  <si>
    <t>WarehouseNA</t>
  </si>
  <si>
    <t>OtherNA</t>
  </si>
  <si>
    <t>CAV econ</t>
  </si>
  <si>
    <t>Community CollegeCAV econ</t>
  </si>
  <si>
    <t>CAV noecon</t>
  </si>
  <si>
    <t>Community CollegeCAV noecon</t>
  </si>
  <si>
    <t>Community CollegeVAV econ</t>
  </si>
  <si>
    <t>DormitoryFan Coil</t>
  </si>
  <si>
    <t>High SchoolCAV econ</t>
  </si>
  <si>
    <t>High SchoolCAV noecon</t>
  </si>
  <si>
    <t>High SchoolVAV econ</t>
  </si>
  <si>
    <t>HospitalCAV econ</t>
  </si>
  <si>
    <t>HospitalCAV noecon</t>
  </si>
  <si>
    <t>HospitalVAV econ</t>
  </si>
  <si>
    <t>HotelCAV econ</t>
  </si>
  <si>
    <t>HotelCAV noecon</t>
  </si>
  <si>
    <t>HotelVAV econ</t>
  </si>
  <si>
    <t>Large OfficeCAV econ</t>
  </si>
  <si>
    <t>Large OfficeCAV noecon</t>
  </si>
  <si>
    <t>Large OfficeVAV econ</t>
  </si>
  <si>
    <t>Large RetailCAV econ</t>
  </si>
  <si>
    <t>Large RetailCAV noecon</t>
  </si>
  <si>
    <t>Large RetailVAV econ</t>
  </si>
  <si>
    <t>University</t>
  </si>
  <si>
    <t>UniversityCAV econ</t>
  </si>
  <si>
    <t>UniversityCAV noecon</t>
  </si>
  <si>
    <t>UniversityVAV econ</t>
  </si>
  <si>
    <t>PLSF Building Type Mapping</t>
  </si>
  <si>
    <t>Auto Related</t>
  </si>
  <si>
    <t>Automotive/Transportation Service or Repair Facility (24/7)</t>
  </si>
  <si>
    <t>Full-Service Restaurant</t>
  </si>
  <si>
    <t>Church</t>
  </si>
  <si>
    <t>Religious</t>
  </si>
  <si>
    <t>College - Cafeteria</t>
  </si>
  <si>
    <t>College - Classes/Administrative</t>
  </si>
  <si>
    <t>College - Dormitory</t>
  </si>
  <si>
    <t>Dining: Bar/Lounge/Leisure</t>
  </si>
  <si>
    <t>Dining: Cafeteria/Fast Food</t>
  </si>
  <si>
    <t>Dining: Family</t>
  </si>
  <si>
    <t>Fast Food Restaurants</t>
  </si>
  <si>
    <t>Fire Station (Unmanned)</t>
  </si>
  <si>
    <t>Food Stores</t>
  </si>
  <si>
    <t>Hospitals</t>
  </si>
  <si>
    <t>Hospitals / Health Care</t>
  </si>
  <si>
    <t>Industrial - 1 Shift</t>
  </si>
  <si>
    <t>Industrial - 2 Shift</t>
  </si>
  <si>
    <t>Industrial - 3 Shift</t>
  </si>
  <si>
    <t>Light Manufacturers</t>
  </si>
  <si>
    <t>Manufacturing Facility</t>
  </si>
  <si>
    <t>Multifamily Low-Rise</t>
  </si>
  <si>
    <t>Multifamily High-Rise</t>
  </si>
  <si>
    <t>Nursing Homes</t>
  </si>
  <si>
    <t>Office - General - Large</t>
  </si>
  <si>
    <t>Office - General - Small</t>
  </si>
  <si>
    <t>Police / Fire Stations (24 Hr)</t>
  </si>
  <si>
    <t>Refrigerated Warehouse</t>
  </si>
  <si>
    <t>Religious Building</t>
  </si>
  <si>
    <t>Restaurants</t>
  </si>
  <si>
    <t>Retail - Large</t>
  </si>
  <si>
    <t>School / University</t>
  </si>
  <si>
    <t>Schools (Jr./Sr. High)</t>
  </si>
  <si>
    <t>Schools (Preschool/Elementary)</t>
  </si>
  <si>
    <t>Elementary School</t>
  </si>
  <si>
    <t>Schools (Technical/Vocational)</t>
  </si>
  <si>
    <t>Warehouse (Not Refrigerated)</t>
  </si>
  <si>
    <t>Con Edison Energy Efficiency Program 2024</t>
  </si>
  <si>
    <t>Bare CPVC Piping</t>
  </si>
  <si>
    <t>Bare PEX Piping</t>
  </si>
  <si>
    <t>Bare CPVC/PEX Piping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</si>
</sst>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&quot;$&quot;#,##0.00"/>
  </numFmts>
  <fonts count="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u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u/>
      <sz val="10"/>
      <color theme="1"/>
      <name val="Calibri"/>
      <family val="2"/>
      <scheme val="minor"/>
    </font>
    <font>
      <u/>
      <sz val="11"/>
      <color rgb="FF000000"/>
      <name val="Calibri"/>
      <family val="2"/>
    </font>
    <font>
      <b/>
      <i/>
      <sz val="15"/>
      <color theme="1"/>
      <name val="Calibri"/>
      <family val="2"/>
      <scheme val="minor"/>
    </font>
    <font>
      <b/>
      <i/>
      <u/>
      <sz val="10"/>
      <color rgb="FFFF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Whitney Book"/>
      <family val="3"/>
    </font>
    <font>
      <b/>
      <sz val="11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2"/>
      <color theme="4" tint="-0.249977111117893"/>
      <name val="Calibri"/>
      <family val="2"/>
      <scheme val="minor"/>
    </font>
    <font>
      <sz val="11"/>
      <color rgb="FFFF0000"/>
      <name val="Calibri"/>
      <family val="2"/>
    </font>
    <font>
      <strike/>
      <sz val="11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4F81BD"/>
        <bgColor rgb="FF4F81BD"/>
      </patternFill>
    </fill>
    <fill>
      <patternFill patternType="solid">
        <fgColor rgb="FFF2F2F2"/>
        <bgColor rgb="FFF2F2F2"/>
      </patternFill>
    </fill>
    <fill>
      <patternFill patternType="solid">
        <fgColor rgb="FFB8CCE4"/>
        <bgColor rgb="FFB8CCE4"/>
      </patternFill>
    </fill>
    <fill>
      <patternFill patternType="solid">
        <fgColor rgb="FFE5B8B7"/>
        <bgColor rgb="FFE5B8B7"/>
      </patternFill>
    </fill>
    <fill>
      <patternFill patternType="solid">
        <fgColor rgb="FFB2A1C7"/>
        <bgColor rgb="FFB2A1C7"/>
      </patternFill>
    </fill>
    <fill>
      <patternFill patternType="solid">
        <fgColor rgb="FFD6E3BC"/>
        <bgColor rgb="FFD6E3BC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rgb="FFF2F2F2"/>
      </patternFill>
    </fill>
    <fill>
      <patternFill patternType="solid">
        <fgColor theme="7" tint="0.59999389629810485"/>
        <bgColor indexed="64"/>
      </patternFill>
    </fill>
  </fills>
  <borders count="3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0" fontId="4" fillId="0" borderId="0"/>
    <xf numFmtId="0" fontId="1" fillId="0" borderId="0"/>
    <xf numFmtId="0" fontId="4" fillId="0" borderId="0"/>
    <xf numFmtId="9" fontId="1" fillId="0" borderId="0" applyFont="0" applyFill="0" applyBorder="0" applyAlignment="0" applyProtection="0"/>
    <xf numFmtId="0" fontId="23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72">
    <xf numFmtId="0" fontId="0" fillId="0" borderId="0" xfId="0"/>
    <xf numFmtId="2" fontId="0" fillId="0" borderId="0" xfId="0" applyNumberFormat="1"/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vertical="center" wrapText="1"/>
    </xf>
    <xf numFmtId="0" fontId="3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vertical="center"/>
    </xf>
    <xf numFmtId="0" fontId="5" fillId="4" borderId="3" xfId="1" applyFont="1" applyFill="1" applyBorder="1"/>
    <xf numFmtId="0" fontId="5" fillId="5" borderId="3" xfId="1" applyFont="1" applyFill="1" applyBorder="1"/>
    <xf numFmtId="0" fontId="5" fillId="5" borderId="0" xfId="1" applyFont="1" applyFill="1"/>
    <xf numFmtId="0" fontId="5" fillId="4" borderId="0" xfId="1" applyFont="1" applyFill="1"/>
    <xf numFmtId="0" fontId="4" fillId="7" borderId="3" xfId="1" applyFill="1" applyBorder="1"/>
    <xf numFmtId="0" fontId="4" fillId="8" borderId="4" xfId="1" applyFill="1" applyBorder="1"/>
    <xf numFmtId="0" fontId="6" fillId="0" borderId="0" xfId="0" applyFont="1"/>
    <xf numFmtId="0" fontId="7" fillId="0" borderId="0" xfId="0" applyFont="1"/>
    <xf numFmtId="0" fontId="4" fillId="0" borderId="0" xfId="1"/>
    <xf numFmtId="0" fontId="0" fillId="0" borderId="0" xfId="0" applyAlignment="1">
      <alignment horizontal="center" vertical="center"/>
    </xf>
    <xf numFmtId="0" fontId="4" fillId="9" borderId="4" xfId="1" applyFill="1" applyBorder="1"/>
    <xf numFmtId="0" fontId="8" fillId="0" borderId="0" xfId="2" applyFont="1"/>
    <xf numFmtId="0" fontId="4" fillId="8" borderId="3" xfId="1" applyFill="1" applyBorder="1"/>
    <xf numFmtId="0" fontId="9" fillId="0" borderId="0" xfId="2" applyFont="1"/>
    <xf numFmtId="0" fontId="4" fillId="9" borderId="3" xfId="1" applyFill="1" applyBorder="1"/>
    <xf numFmtId="0" fontId="10" fillId="9" borderId="3" xfId="1" applyFont="1" applyFill="1" applyBorder="1"/>
    <xf numFmtId="0" fontId="4" fillId="10" borderId="4" xfId="1" applyFill="1" applyBorder="1"/>
    <xf numFmtId="0" fontId="11" fillId="0" borderId="0" xfId="1" applyFont="1"/>
    <xf numFmtId="0" fontId="4" fillId="10" borderId="3" xfId="1" applyFill="1" applyBorder="1"/>
    <xf numFmtId="0" fontId="12" fillId="0" borderId="0" xfId="0" applyFont="1"/>
    <xf numFmtId="0" fontId="13" fillId="0" borderId="0" xfId="1" applyFont="1"/>
    <xf numFmtId="0" fontId="11" fillId="0" borderId="3" xfId="3" applyFont="1" applyBorder="1" applyAlignment="1">
      <alignment vertical="top" wrapText="1"/>
    </xf>
    <xf numFmtId="0" fontId="4" fillId="0" borderId="0" xfId="3" applyAlignment="1">
      <alignment horizontal="left" vertical="top"/>
    </xf>
    <xf numFmtId="0" fontId="4" fillId="0" borderId="0" xfId="1" applyAlignment="1">
      <alignment horizontal="left"/>
    </xf>
    <xf numFmtId="0" fontId="0" fillId="0" borderId="0" xfId="0" applyAlignment="1">
      <alignment horizontal="left"/>
    </xf>
    <xf numFmtId="0" fontId="4" fillId="7" borderId="0" xfId="1" applyFill="1"/>
    <xf numFmtId="3" fontId="0" fillId="0" borderId="0" xfId="0" applyNumberFormat="1"/>
    <xf numFmtId="0" fontId="4" fillId="7" borderId="5" xfId="1" applyFill="1" applyBorder="1"/>
    <xf numFmtId="0" fontId="3" fillId="3" borderId="6" xfId="0" applyFont="1" applyFill="1" applyBorder="1" applyAlignment="1">
      <alignment vertical="center"/>
    </xf>
    <xf numFmtId="0" fontId="14" fillId="11" borderId="0" xfId="0" applyFont="1" applyFill="1" applyAlignment="1">
      <alignment horizontal="left" vertical="center"/>
    </xf>
    <xf numFmtId="0" fontId="0" fillId="0" borderId="7" xfId="0" applyBorder="1"/>
    <xf numFmtId="0" fontId="0" fillId="0" borderId="8" xfId="0" applyBorder="1"/>
    <xf numFmtId="0" fontId="15" fillId="0" borderId="8" xfId="0" applyFont="1" applyBorder="1" applyAlignment="1" applyProtection="1">
      <alignment vertical="center" wrapText="1"/>
      <protection locked="0"/>
    </xf>
    <xf numFmtId="0" fontId="16" fillId="0" borderId="8" xfId="0" applyFont="1" applyBorder="1" applyAlignment="1">
      <alignment vertical="center"/>
    </xf>
    <xf numFmtId="0" fontId="17" fillId="0" borderId="8" xfId="0" applyFont="1" applyBorder="1" applyAlignment="1">
      <alignment vertical="center"/>
    </xf>
    <xf numFmtId="0" fontId="16" fillId="0" borderId="8" xfId="0" applyFont="1" applyBorder="1" applyAlignment="1" applyProtection="1">
      <alignment vertical="center"/>
      <protection locked="0"/>
    </xf>
    <xf numFmtId="0" fontId="18" fillId="0" borderId="0" xfId="0" applyFont="1" applyAlignment="1">
      <alignment vertical="center"/>
    </xf>
    <xf numFmtId="0" fontId="0" fillId="0" borderId="7" xfId="0" applyBorder="1" applyAlignment="1" applyProtection="1">
      <alignment horizontal="left" vertical="center"/>
      <protection locked="0"/>
    </xf>
    <xf numFmtId="0" fontId="0" fillId="0" borderId="12" xfId="0" applyBorder="1" applyAlignment="1" applyProtection="1">
      <alignment horizontal="left" vertical="center"/>
      <protection locked="0"/>
    </xf>
    <xf numFmtId="0" fontId="0" fillId="0" borderId="13" xfId="0" applyBorder="1" applyAlignment="1">
      <alignment horizontal="left" vertical="center"/>
    </xf>
    <xf numFmtId="0" fontId="3" fillId="0" borderId="14" xfId="0" applyFont="1" applyBorder="1"/>
    <xf numFmtId="0" fontId="3" fillId="0" borderId="11" xfId="0" applyFont="1" applyBorder="1"/>
    <xf numFmtId="0" fontId="16" fillId="0" borderId="0" xfId="0" applyFont="1" applyAlignment="1">
      <alignment vertical="center"/>
    </xf>
    <xf numFmtId="0" fontId="3" fillId="3" borderId="14" xfId="0" applyFont="1" applyFill="1" applyBorder="1" applyAlignment="1">
      <alignment vertical="center"/>
    </xf>
    <xf numFmtId="0" fontId="0" fillId="0" borderId="15" xfId="0" applyBorder="1"/>
    <xf numFmtId="0" fontId="0" fillId="0" borderId="16" xfId="0" applyBorder="1"/>
    <xf numFmtId="0" fontId="19" fillId="12" borderId="1" xfId="0" applyFont="1" applyFill="1" applyBorder="1" applyAlignment="1">
      <alignment horizontal="center" vertical="center" wrapText="1"/>
    </xf>
    <xf numFmtId="9" fontId="0" fillId="0" borderId="7" xfId="4" applyFont="1" applyBorder="1"/>
    <xf numFmtId="9" fontId="0" fillId="0" borderId="0" xfId="4" applyFont="1" applyBorder="1"/>
    <xf numFmtId="0" fontId="0" fillId="0" borderId="17" xfId="0" applyBorder="1" applyAlignment="1" applyProtection="1">
      <alignment horizontal="left" vertical="center"/>
      <protection locked="0"/>
    </xf>
    <xf numFmtId="0" fontId="3" fillId="3" borderId="17" xfId="0" applyFont="1" applyFill="1" applyBorder="1" applyAlignment="1">
      <alignment vertical="center"/>
    </xf>
    <xf numFmtId="0" fontId="20" fillId="13" borderId="0" xfId="0" applyFont="1" applyFill="1" applyAlignment="1">
      <alignment horizontal="center"/>
    </xf>
    <xf numFmtId="2" fontId="20" fillId="13" borderId="0" xfId="0" applyNumberFormat="1" applyFont="1" applyFill="1" applyAlignment="1">
      <alignment horizontal="center"/>
    </xf>
    <xf numFmtId="164" fontId="20" fillId="13" borderId="0" xfId="0" applyNumberFormat="1" applyFont="1" applyFill="1" applyAlignment="1">
      <alignment horizontal="center"/>
    </xf>
    <xf numFmtId="0" fontId="20" fillId="0" borderId="0" xfId="0" applyFont="1" applyAlignment="1">
      <alignment vertical="center"/>
    </xf>
    <xf numFmtId="0" fontId="20" fillId="13" borderId="0" xfId="0" applyFont="1" applyFill="1" applyAlignment="1">
      <alignment horizontal="center" vertical="center"/>
    </xf>
    <xf numFmtId="9" fontId="20" fillId="13" borderId="0" xfId="0" applyNumberFormat="1" applyFont="1" applyFill="1" applyAlignment="1">
      <alignment horizontal="center" vertical="center"/>
    </xf>
    <xf numFmtId="0" fontId="18" fillId="0" borderId="0" xfId="5" applyFont="1" applyAlignment="1">
      <alignment horizontal="center"/>
    </xf>
    <xf numFmtId="0" fontId="18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18" fillId="0" borderId="0" xfId="5" applyFont="1"/>
    <xf numFmtId="2" fontId="0" fillId="0" borderId="0" xfId="0" applyNumberFormat="1" applyAlignment="1" applyProtection="1">
      <alignment horizontal="center"/>
      <protection locked="0"/>
    </xf>
    <xf numFmtId="0" fontId="0" fillId="0" borderId="7" xfId="0" applyBorder="1" applyProtection="1">
      <protection locked="0"/>
    </xf>
    <xf numFmtId="9" fontId="0" fillId="0" borderId="0" xfId="4" applyFont="1" applyAlignment="1">
      <alignment horizontal="center"/>
    </xf>
    <xf numFmtId="0" fontId="25" fillId="0" borderId="0" xfId="0" applyFont="1"/>
    <xf numFmtId="9" fontId="0" fillId="0" borderId="7" xfId="4" applyFont="1" applyBorder="1" applyAlignment="1" applyProtection="1">
      <alignment horizontal="center"/>
    </xf>
    <xf numFmtId="0" fontId="3" fillId="3" borderId="7" xfId="0" applyFont="1" applyFill="1" applyBorder="1" applyAlignment="1">
      <alignment vertical="center"/>
    </xf>
    <xf numFmtId="0" fontId="0" fillId="0" borderId="0" xfId="0" applyAlignment="1">
      <alignment horizontal="center"/>
    </xf>
    <xf numFmtId="44" fontId="20" fillId="13" borderId="0" xfId="6" applyFont="1" applyFill="1" applyAlignment="1">
      <alignment horizontal="center"/>
    </xf>
    <xf numFmtId="44" fontId="0" fillId="0" borderId="0" xfId="6" applyFont="1" applyAlignment="1" applyProtection="1">
      <alignment horizontal="center"/>
      <protection locked="0"/>
    </xf>
    <xf numFmtId="44" fontId="0" fillId="0" borderId="0" xfId="0" applyNumberFormat="1"/>
    <xf numFmtId="0" fontId="30" fillId="14" borderId="1" xfId="0" applyFont="1" applyFill="1" applyBorder="1" applyAlignment="1">
      <alignment horizontal="center" vertical="center" wrapText="1"/>
    </xf>
    <xf numFmtId="9" fontId="20" fillId="13" borderId="0" xfId="4" applyFont="1" applyFill="1" applyAlignment="1" applyProtection="1">
      <alignment horizontal="center" vertical="center"/>
    </xf>
    <xf numFmtId="0" fontId="27" fillId="15" borderId="0" xfId="0" applyFont="1" applyFill="1" applyAlignment="1">
      <alignment horizontal="left" vertical="center" wrapText="1"/>
    </xf>
    <xf numFmtId="0" fontId="0" fillId="15" borderId="0" xfId="0" applyFill="1"/>
    <xf numFmtId="0" fontId="21" fillId="15" borderId="0" xfId="0" applyFont="1" applyFill="1"/>
    <xf numFmtId="0" fontId="28" fillId="15" borderId="0" xfId="0" applyFont="1" applyFill="1"/>
    <xf numFmtId="44" fontId="0" fillId="0" borderId="0" xfId="6" applyFont="1"/>
    <xf numFmtId="0" fontId="30" fillId="14" borderId="0" xfId="0" applyFont="1" applyFill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31" fillId="15" borderId="0" xfId="0" applyFont="1" applyFill="1"/>
    <xf numFmtId="0" fontId="0" fillId="15" borderId="0" xfId="0" applyFill="1" applyAlignment="1">
      <alignment horizontal="center" vertical="center" wrapText="1"/>
    </xf>
    <xf numFmtId="0" fontId="3" fillId="15" borderId="8" xfId="0" applyFont="1" applyFill="1" applyBorder="1" applyAlignment="1">
      <alignment vertical="center"/>
    </xf>
    <xf numFmtId="0" fontId="0" fillId="15" borderId="8" xfId="0" applyFill="1" applyBorder="1" applyProtection="1">
      <protection locked="0"/>
    </xf>
    <xf numFmtId="0" fontId="3" fillId="15" borderId="0" xfId="0" applyFont="1" applyFill="1" applyAlignment="1">
      <alignment horizontal="center" vertical="center" wrapText="1"/>
    </xf>
    <xf numFmtId="0" fontId="0" fillId="15" borderId="0" xfId="0" applyFill="1" applyAlignment="1" applyProtection="1">
      <alignment horizontal="center"/>
      <protection locked="0"/>
    </xf>
    <xf numFmtId="0" fontId="0" fillId="15" borderId="0" xfId="0" applyFill="1" applyAlignment="1">
      <alignment horizontal="center"/>
    </xf>
    <xf numFmtId="0" fontId="3" fillId="15" borderId="0" xfId="0" applyFont="1" applyFill="1"/>
    <xf numFmtId="0" fontId="32" fillId="15" borderId="0" xfId="0" applyFont="1" applyFill="1"/>
    <xf numFmtId="14" fontId="32" fillId="15" borderId="0" xfId="0" applyNumberFormat="1" applyFont="1" applyFill="1"/>
    <xf numFmtId="0" fontId="22" fillId="15" borderId="0" xfId="0" applyFont="1" applyFill="1" applyAlignment="1">
      <alignment vertical="center"/>
    </xf>
    <xf numFmtId="0" fontId="0" fillId="15" borderId="0" xfId="0" applyFill="1" applyAlignment="1">
      <alignment horizontal="center" vertical="center"/>
    </xf>
    <xf numFmtId="0" fontId="33" fillId="16" borderId="7" xfId="0" applyFont="1" applyFill="1" applyBorder="1" applyAlignment="1">
      <alignment horizontal="center" vertical="center" wrapText="1"/>
    </xf>
    <xf numFmtId="0" fontId="34" fillId="15" borderId="7" xfId="0" applyFont="1" applyFill="1" applyBorder="1" applyAlignment="1">
      <alignment horizontal="center" vertical="center"/>
    </xf>
    <xf numFmtId="44" fontId="34" fillId="15" borderId="7" xfId="6" applyFont="1" applyFill="1" applyBorder="1" applyAlignment="1">
      <alignment horizontal="center" vertical="center"/>
    </xf>
    <xf numFmtId="43" fontId="34" fillId="15" borderId="7" xfId="7" applyFont="1" applyFill="1" applyBorder="1" applyAlignment="1">
      <alignment horizontal="center" vertical="center"/>
    </xf>
    <xf numFmtId="0" fontId="21" fillId="12" borderId="0" xfId="0" applyFont="1" applyFill="1"/>
    <xf numFmtId="0" fontId="0" fillId="0" borderId="18" xfId="0" applyBorder="1" applyAlignment="1">
      <alignment horizontal="center"/>
    </xf>
    <xf numFmtId="0" fontId="24" fillId="0" borderId="8" xfId="0" applyFont="1" applyBorder="1" applyAlignment="1" applyProtection="1">
      <alignment horizontal="center" vertical="center"/>
      <protection locked="0"/>
    </xf>
    <xf numFmtId="0" fontId="24" fillId="0" borderId="8" xfId="0" applyFont="1" applyBorder="1" applyAlignment="1">
      <alignment horizontal="center" vertical="center"/>
    </xf>
    <xf numFmtId="9" fontId="24" fillId="0" borderId="8" xfId="0" applyNumberFormat="1" applyFont="1" applyBorder="1" applyAlignment="1">
      <alignment horizontal="center" vertical="center"/>
    </xf>
    <xf numFmtId="9" fontId="24" fillId="0" borderId="8" xfId="4" applyFont="1" applyFill="1" applyBorder="1" applyAlignment="1" applyProtection="1">
      <alignment horizontal="center" vertical="center"/>
      <protection locked="0"/>
    </xf>
    <xf numFmtId="9" fontId="24" fillId="0" borderId="8" xfId="4" applyFont="1" applyFill="1" applyBorder="1" applyAlignment="1" applyProtection="1">
      <alignment horizontal="center" vertical="center"/>
    </xf>
    <xf numFmtId="0" fontId="24" fillId="0" borderId="19" xfId="0" applyFont="1" applyBorder="1" applyAlignment="1" applyProtection="1">
      <alignment horizontal="center" vertical="center"/>
      <protection locked="0"/>
    </xf>
    <xf numFmtId="0" fontId="0" fillId="0" borderId="23" xfId="0" applyBorder="1" applyAlignment="1">
      <alignment horizontal="center"/>
    </xf>
    <xf numFmtId="0" fontId="24" fillId="0" borderId="0" xfId="0" applyFont="1" applyAlignment="1" applyProtection="1">
      <alignment horizontal="center" vertical="center"/>
      <protection locked="0"/>
    </xf>
    <xf numFmtId="0" fontId="24" fillId="0" borderId="0" xfId="0" applyFont="1" applyAlignment="1">
      <alignment horizontal="center" vertical="center"/>
    </xf>
    <xf numFmtId="9" fontId="24" fillId="0" borderId="0" xfId="0" applyNumberFormat="1" applyFont="1" applyAlignment="1">
      <alignment horizontal="center" vertical="center"/>
    </xf>
    <xf numFmtId="9" fontId="24" fillId="0" borderId="0" xfId="4" applyFont="1" applyFill="1" applyBorder="1" applyAlignment="1" applyProtection="1">
      <alignment horizontal="center" vertical="center"/>
      <protection locked="0"/>
    </xf>
    <xf numFmtId="9" fontId="24" fillId="0" borderId="0" xfId="4" applyFont="1" applyFill="1" applyBorder="1" applyAlignment="1" applyProtection="1">
      <alignment horizontal="center" vertical="center"/>
    </xf>
    <xf numFmtId="0" fontId="24" fillId="0" borderId="24" xfId="0" applyFont="1" applyBorder="1" applyAlignment="1" applyProtection="1">
      <alignment horizontal="center" vertical="center"/>
      <protection locked="0"/>
    </xf>
    <xf numFmtId="0" fontId="0" fillId="0" borderId="20" xfId="0" applyBorder="1" applyAlignment="1">
      <alignment horizontal="center"/>
    </xf>
    <xf numFmtId="0" fontId="24" fillId="0" borderId="21" xfId="0" applyFont="1" applyBorder="1" applyAlignment="1" applyProtection="1">
      <alignment horizontal="center" vertical="center"/>
      <protection locked="0"/>
    </xf>
    <xf numFmtId="0" fontId="24" fillId="0" borderId="21" xfId="0" applyFont="1" applyBorder="1" applyAlignment="1">
      <alignment horizontal="center" vertical="center"/>
    </xf>
    <xf numFmtId="9" fontId="24" fillId="0" borderId="21" xfId="0" applyNumberFormat="1" applyFont="1" applyBorder="1" applyAlignment="1">
      <alignment horizontal="center" vertical="center"/>
    </xf>
    <xf numFmtId="9" fontId="24" fillId="0" borderId="21" xfId="4" applyFont="1" applyFill="1" applyBorder="1" applyAlignment="1" applyProtection="1">
      <alignment horizontal="center" vertical="center"/>
      <protection locked="0"/>
    </xf>
    <xf numFmtId="9" fontId="24" fillId="0" borderId="21" xfId="4" applyFont="1" applyFill="1" applyBorder="1" applyAlignment="1" applyProtection="1">
      <alignment horizontal="center" vertical="center"/>
    </xf>
    <xf numFmtId="0" fontId="24" fillId="0" borderId="22" xfId="0" applyFont="1" applyBorder="1" applyAlignment="1" applyProtection="1">
      <alignment horizontal="center" vertical="center"/>
      <protection locked="0"/>
    </xf>
    <xf numFmtId="0" fontId="29" fillId="12" borderId="0" xfId="0" applyFont="1" applyFill="1" applyAlignment="1">
      <alignment horizontal="left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3" borderId="0" xfId="0" applyFont="1" applyFill="1" applyAlignment="1">
      <alignment vertical="center"/>
    </xf>
    <xf numFmtId="0" fontId="0" fillId="0" borderId="25" xfId="0" applyBorder="1"/>
    <xf numFmtId="0" fontId="0" fillId="0" borderId="0" xfId="0" applyAlignment="1" applyProtection="1">
      <alignment horizontal="left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9" fontId="34" fillId="15" borderId="7" xfId="4" applyFont="1" applyFill="1" applyBorder="1" applyAlignment="1">
      <alignment horizontal="center" vertical="center"/>
    </xf>
    <xf numFmtId="0" fontId="0" fillId="16" borderId="0" xfId="0" applyFill="1"/>
    <xf numFmtId="0" fontId="28" fillId="15" borderId="0" xfId="0" applyFont="1" applyFill="1" applyAlignment="1">
      <alignment vertical="center"/>
    </xf>
    <xf numFmtId="0" fontId="0" fillId="15" borderId="0" xfId="0" applyFill="1" applyAlignment="1">
      <alignment vertical="center"/>
    </xf>
    <xf numFmtId="0" fontId="0" fillId="15" borderId="26" xfId="0" applyFill="1" applyBorder="1" applyAlignment="1">
      <alignment vertical="center"/>
    </xf>
    <xf numFmtId="0" fontId="0" fillId="15" borderId="14" xfId="0" applyFill="1" applyBorder="1" applyAlignment="1">
      <alignment vertical="center"/>
    </xf>
    <xf numFmtId="0" fontId="0" fillId="15" borderId="15" xfId="0" applyFill="1" applyBorder="1" applyAlignment="1">
      <alignment vertical="center"/>
    </xf>
    <xf numFmtId="0" fontId="0" fillId="15" borderId="19" xfId="0" applyFill="1" applyBorder="1"/>
    <xf numFmtId="0" fontId="0" fillId="15" borderId="20" xfId="0" applyFill="1" applyBorder="1" applyAlignment="1">
      <alignment horizontal="right"/>
    </xf>
    <xf numFmtId="0" fontId="0" fillId="15" borderId="18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15" borderId="7" xfId="0" applyFill="1" applyBorder="1"/>
    <xf numFmtId="2" fontId="0" fillId="15" borderId="7" xfId="0" applyNumberFormat="1" applyFill="1" applyBorder="1" applyAlignment="1">
      <alignment horizontal="center" vertical="center"/>
    </xf>
    <xf numFmtId="0" fontId="0" fillId="15" borderId="7" xfId="0" applyFill="1" applyBorder="1" applyAlignment="1">
      <alignment horizontal="right"/>
    </xf>
    <xf numFmtId="0" fontId="0" fillId="12" borderId="22" xfId="0" applyFill="1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15" borderId="27" xfId="0" applyFill="1" applyBorder="1" applyAlignment="1">
      <alignment vertical="center"/>
    </xf>
    <xf numFmtId="0" fontId="0" fillId="15" borderId="11" xfId="0" applyFill="1" applyBorder="1" applyAlignment="1">
      <alignment vertical="center"/>
    </xf>
    <xf numFmtId="18" fontId="0" fillId="15" borderId="11" xfId="0" applyNumberFormat="1" applyFill="1" applyBorder="1" applyAlignment="1">
      <alignment vertical="center"/>
    </xf>
    <xf numFmtId="14" fontId="0" fillId="15" borderId="11" xfId="0" applyNumberFormat="1" applyFill="1" applyBorder="1" applyAlignment="1">
      <alignment vertical="center"/>
    </xf>
    <xf numFmtId="14" fontId="0" fillId="15" borderId="16" xfId="0" applyNumberFormat="1" applyFill="1" applyBorder="1" applyAlignment="1">
      <alignment vertical="center"/>
    </xf>
    <xf numFmtId="0" fontId="0" fillId="0" borderId="0" xfId="0" applyProtection="1">
      <protection locked="0"/>
    </xf>
    <xf numFmtId="0" fontId="0" fillId="15" borderId="7" xfId="0" applyFill="1" applyBorder="1" applyAlignment="1">
      <alignment horizontal="center" vertical="center"/>
    </xf>
    <xf numFmtId="0" fontId="0" fillId="15" borderId="8" xfId="0" applyFill="1" applyBorder="1"/>
    <xf numFmtId="0" fontId="18" fillId="15" borderId="0" xfId="0" applyFont="1" applyFill="1" applyAlignment="1">
      <alignment vertical="center"/>
    </xf>
    <xf numFmtId="0" fontId="15" fillId="15" borderId="8" xfId="0" applyFont="1" applyFill="1" applyBorder="1" applyAlignment="1" applyProtection="1">
      <alignment vertical="center" wrapText="1"/>
      <protection locked="0"/>
    </xf>
    <xf numFmtId="0" fontId="16" fillId="15" borderId="8" xfId="0" applyFont="1" applyFill="1" applyBorder="1" applyAlignment="1">
      <alignment vertical="center"/>
    </xf>
    <xf numFmtId="0" fontId="17" fillId="15" borderId="8" xfId="0" applyFont="1" applyFill="1" applyBorder="1" applyAlignment="1">
      <alignment vertical="center"/>
    </xf>
    <xf numFmtId="0" fontId="3" fillId="15" borderId="0" xfId="0" applyFont="1" applyFill="1" applyAlignment="1">
      <alignment vertical="center"/>
    </xf>
    <xf numFmtId="0" fontId="0" fillId="15" borderId="0" xfId="0" applyFill="1" applyAlignment="1" applyProtection="1">
      <alignment horizontal="left" vertical="center"/>
      <protection locked="0"/>
    </xf>
    <xf numFmtId="0" fontId="16" fillId="15" borderId="8" xfId="0" applyFont="1" applyFill="1" applyBorder="1" applyAlignment="1">
      <alignment horizontal="center" vertical="center"/>
    </xf>
    <xf numFmtId="0" fontId="0" fillId="15" borderId="8" xfId="0" applyFill="1" applyBorder="1" applyAlignment="1">
      <alignment horizontal="center"/>
    </xf>
    <xf numFmtId="0" fontId="16" fillId="15" borderId="0" xfId="0" applyFont="1" applyFill="1" applyAlignment="1">
      <alignment vertical="center"/>
    </xf>
    <xf numFmtId="0" fontId="0" fillId="0" borderId="0" xfId="0" quotePrefix="1"/>
    <xf numFmtId="0" fontId="30" fillId="1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36" fillId="12" borderId="1" xfId="0" applyFont="1" applyFill="1" applyBorder="1" applyAlignment="1">
      <alignment horizontal="center" vertical="center" wrapText="1"/>
    </xf>
    <xf numFmtId="0" fontId="0" fillId="0" borderId="19" xfId="0" applyBorder="1"/>
    <xf numFmtId="0" fontId="0" fillId="0" borderId="24" xfId="0" applyBorder="1" applyAlignment="1">
      <alignment horizontal="center" vertical="center" wrapText="1"/>
    </xf>
    <xf numFmtId="2" fontId="0" fillId="0" borderId="23" xfId="0" applyNumberFormat="1" applyBorder="1"/>
    <xf numFmtId="2" fontId="0" fillId="0" borderId="0" xfId="0" quotePrefix="1" applyNumberFormat="1"/>
    <xf numFmtId="2" fontId="0" fillId="0" borderId="20" xfId="0" applyNumberFormat="1" applyBorder="1"/>
    <xf numFmtId="0" fontId="37" fillId="15" borderId="0" xfId="0" applyFont="1" applyFill="1" applyAlignment="1">
      <alignment wrapText="1"/>
    </xf>
    <xf numFmtId="0" fontId="17" fillId="12" borderId="7" xfId="0" applyFont="1" applyFill="1" applyBorder="1" applyAlignment="1">
      <alignment horizontal="center" vertical="center"/>
    </xf>
    <xf numFmtId="0" fontId="16" fillId="15" borderId="28" xfId="0" applyFont="1" applyFill="1" applyBorder="1" applyAlignment="1">
      <alignment horizontal="right" vertical="center"/>
    </xf>
    <xf numFmtId="0" fontId="17" fillId="17" borderId="7" xfId="0" applyFont="1" applyFill="1" applyBorder="1" applyAlignment="1">
      <alignment horizontal="center" vertical="center"/>
    </xf>
    <xf numFmtId="0" fontId="5" fillId="4" borderId="4" xfId="1" applyFont="1" applyFill="1" applyBorder="1"/>
    <xf numFmtId="0" fontId="4" fillId="7" borderId="4" xfId="1" applyFill="1" applyBorder="1"/>
    <xf numFmtId="0" fontId="33" fillId="18" borderId="7" xfId="0" applyFont="1" applyFill="1" applyBorder="1" applyAlignment="1">
      <alignment horizontal="center" vertical="center" wrapText="1"/>
    </xf>
    <xf numFmtId="44" fontId="0" fillId="0" borderId="0" xfId="6" applyFont="1" applyFill="1"/>
    <xf numFmtId="0" fontId="38" fillId="15" borderId="0" xfId="0" applyFont="1" applyFill="1"/>
    <xf numFmtId="164" fontId="24" fillId="15" borderId="11" xfId="0" applyNumberFormat="1" applyFont="1" applyFill="1" applyBorder="1" applyAlignment="1">
      <alignment horizontal="right" vertical="center"/>
    </xf>
    <xf numFmtId="44" fontId="20" fillId="13" borderId="0" xfId="6" applyFont="1" applyFill="1" applyAlignment="1" applyProtection="1">
      <alignment horizontal="center"/>
      <protection hidden="1"/>
    </xf>
    <xf numFmtId="44" fontId="0" fillId="0" borderId="0" xfId="6" applyFont="1" applyAlignment="1" applyProtection="1">
      <alignment horizontal="center"/>
      <protection hidden="1"/>
    </xf>
    <xf numFmtId="0" fontId="0" fillId="0" borderId="29" xfId="0" applyBorder="1"/>
    <xf numFmtId="0" fontId="30" fillId="14" borderId="29" xfId="0" applyFont="1" applyFill="1" applyBorder="1" applyAlignment="1">
      <alignment horizontal="center" vertical="center" wrapText="1"/>
    </xf>
    <xf numFmtId="0" fontId="20" fillId="13" borderId="29" xfId="0" applyFont="1" applyFill="1" applyBorder="1" applyAlignment="1">
      <alignment horizontal="center"/>
    </xf>
    <xf numFmtId="0" fontId="0" fillId="0" borderId="30" xfId="0" applyBorder="1"/>
    <xf numFmtId="44" fontId="20" fillId="13" borderId="0" xfId="0" applyNumberFormat="1" applyFont="1" applyFill="1" applyAlignment="1">
      <alignment horizontal="center"/>
    </xf>
    <xf numFmtId="0" fontId="3" fillId="15" borderId="0" xfId="0" applyFont="1" applyFill="1" applyAlignment="1">
      <alignment horizontal="right"/>
    </xf>
    <xf numFmtId="0" fontId="4" fillId="8" borderId="0" xfId="1" applyFill="1"/>
    <xf numFmtId="0" fontId="10" fillId="9" borderId="0" xfId="1" applyFont="1" applyFill="1"/>
    <xf numFmtId="0" fontId="4" fillId="10" borderId="0" xfId="1" applyFill="1"/>
    <xf numFmtId="0" fontId="11" fillId="6" borderId="0" xfId="1" applyFont="1" applyFill="1"/>
    <xf numFmtId="0" fontId="24" fillId="0" borderId="0" xfId="0" applyFont="1"/>
    <xf numFmtId="9" fontId="24" fillId="0" borderId="8" xfId="0" applyNumberFormat="1" applyFont="1" applyBorder="1" applyAlignment="1" applyProtection="1">
      <alignment horizontal="center" vertical="center"/>
      <protection locked="0"/>
    </xf>
    <xf numFmtId="9" fontId="24" fillId="0" borderId="0" xfId="0" applyNumberFormat="1" applyFont="1" applyAlignment="1" applyProtection="1">
      <alignment horizontal="center" vertical="center"/>
      <protection locked="0"/>
    </xf>
    <xf numFmtId="9" fontId="24" fillId="0" borderId="21" xfId="0" applyNumberFormat="1" applyFont="1" applyBorder="1" applyAlignment="1" applyProtection="1">
      <alignment horizontal="center" vertical="center"/>
      <protection locked="0"/>
    </xf>
    <xf numFmtId="0" fontId="0" fillId="15" borderId="31" xfId="0" applyFill="1" applyBorder="1"/>
    <xf numFmtId="14" fontId="0" fillId="15" borderId="32" xfId="0" applyNumberFormat="1" applyFill="1" applyBorder="1"/>
    <xf numFmtId="0" fontId="0" fillId="15" borderId="32" xfId="0" applyFill="1" applyBorder="1"/>
    <xf numFmtId="0" fontId="0" fillId="16" borderId="33" xfId="0" applyFill="1" applyBorder="1"/>
    <xf numFmtId="0" fontId="0" fillId="15" borderId="33" xfId="0" applyFill="1" applyBorder="1"/>
    <xf numFmtId="9" fontId="0" fillId="15" borderId="32" xfId="0" applyNumberFormat="1" applyFill="1" applyBorder="1"/>
    <xf numFmtId="8" fontId="3" fillId="0" borderId="7" xfId="6" applyNumberFormat="1" applyFont="1" applyBorder="1"/>
    <xf numFmtId="165" fontId="20" fillId="13" borderId="29" xfId="0" quotePrefix="1" applyNumberFormat="1" applyFont="1" applyFill="1" applyBorder="1" applyAlignment="1">
      <alignment horizontal="center"/>
    </xf>
    <xf numFmtId="9" fontId="20" fillId="13" borderId="29" xfId="4" quotePrefix="1" applyFont="1" applyFill="1" applyBorder="1" applyAlignment="1">
      <alignment horizontal="center"/>
    </xf>
    <xf numFmtId="0" fontId="39" fillId="6" borderId="0" xfId="1" applyFont="1" applyFill="1"/>
    <xf numFmtId="0" fontId="10" fillId="19" borderId="0" xfId="1" applyFont="1" applyFill="1"/>
    <xf numFmtId="0" fontId="37" fillId="0" borderId="0" xfId="0" applyFont="1"/>
    <xf numFmtId="165" fontId="20" fillId="13" borderId="29" xfId="0" applyNumberFormat="1" applyFont="1" applyFill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2" fontId="37" fillId="0" borderId="0" xfId="0" applyNumberFormat="1" applyFont="1"/>
    <xf numFmtId="2" fontId="37" fillId="0" borderId="21" xfId="0" applyNumberFormat="1" applyFont="1" applyBorder="1"/>
    <xf numFmtId="2" fontId="37" fillId="0" borderId="24" xfId="0" applyNumberFormat="1" applyFont="1" applyBorder="1"/>
    <xf numFmtId="0" fontId="40" fillId="0" borderId="8" xfId="0" applyFont="1" applyBorder="1"/>
    <xf numFmtId="0" fontId="40" fillId="0" borderId="19" xfId="0" applyFont="1" applyBorder="1"/>
    <xf numFmtId="0" fontId="40" fillId="0" borderId="0" xfId="0" applyFont="1"/>
    <xf numFmtId="0" fontId="40" fillId="0" borderId="24" xfId="0" applyFont="1" applyBorder="1"/>
    <xf numFmtId="0" fontId="40" fillId="0" borderId="0" xfId="0" applyFont="1" applyAlignment="1">
      <alignment horizontal="center" vertical="center" wrapText="1"/>
    </xf>
    <xf numFmtId="0" fontId="40" fillId="0" borderId="24" xfId="0" applyFont="1" applyBorder="1" applyAlignment="1">
      <alignment horizontal="center" vertical="center" wrapText="1"/>
    </xf>
    <xf numFmtId="0" fontId="40" fillId="0" borderId="21" xfId="0" applyFont="1" applyBorder="1"/>
    <xf numFmtId="0" fontId="40" fillId="0" borderId="22" xfId="0" applyFont="1" applyBorder="1"/>
    <xf numFmtId="2" fontId="37" fillId="0" borderId="0" xfId="0" quotePrefix="1" applyNumberFormat="1" applyFont="1"/>
    <xf numFmtId="2" fontId="37" fillId="0" borderId="21" xfId="0" quotePrefix="1" applyNumberFormat="1" applyFont="1" applyBorder="1"/>
    <xf numFmtId="2" fontId="37" fillId="0" borderId="22" xfId="0" applyNumberFormat="1" applyFont="1" applyBorder="1"/>
    <xf numFmtId="0" fontId="0" fillId="0" borderId="0" xfId="0" applyFont="1"/>
    <xf numFmtId="44" fontId="0" fillId="20" borderId="0" xfId="6" applyFont="1" applyFill="1"/>
    <xf numFmtId="8" fontId="3" fillId="20" borderId="7" xfId="6" applyNumberFormat="1" applyFont="1" applyFill="1" applyBorder="1"/>
    <xf numFmtId="0" fontId="37" fillId="20" borderId="0" xfId="0" applyFont="1" applyFill="1"/>
    <xf numFmtId="0" fontId="3" fillId="0" borderId="31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2" fontId="0" fillId="0" borderId="0" xfId="0" applyNumberFormat="1" applyFont="1"/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/>
    </xf>
    <xf numFmtId="2" fontId="0" fillId="0" borderId="23" xfId="0" applyNumberFormat="1" applyFont="1" applyBorder="1" applyAlignment="1">
      <alignment horizontal="center" vertical="center"/>
    </xf>
    <xf numFmtId="2" fontId="0" fillId="0" borderId="24" xfId="0" applyNumberFormat="1" applyFont="1" applyBorder="1" applyAlignment="1">
      <alignment horizontal="center" vertical="center"/>
    </xf>
    <xf numFmtId="2" fontId="0" fillId="0" borderId="24" xfId="0" applyNumberFormat="1" applyFont="1" applyBorder="1" applyAlignment="1">
      <alignment horizontal="center"/>
    </xf>
    <xf numFmtId="2" fontId="0" fillId="0" borderId="20" xfId="0" applyNumberFormat="1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 wrapText="1"/>
    </xf>
    <xf numFmtId="2" fontId="0" fillId="0" borderId="22" xfId="0" applyNumberFormat="1" applyFont="1" applyBorder="1" applyAlignment="1">
      <alignment horizontal="center" vertical="center"/>
    </xf>
    <xf numFmtId="2" fontId="0" fillId="0" borderId="22" xfId="0" applyNumberFormat="1" applyFont="1" applyBorder="1" applyAlignment="1">
      <alignment horizontal="center"/>
    </xf>
    <xf numFmtId="0" fontId="28" fillId="15" borderId="0" xfId="0" applyFont="1" applyFill="1" applyAlignment="1">
      <alignment horizontal="left" wrapText="1"/>
    </xf>
    <xf numFmtId="0" fontId="0" fillId="15" borderId="0" xfId="0" applyFill="1" applyAlignment="1">
      <alignment horizontal="left" vertical="center" wrapText="1"/>
    </xf>
    <xf numFmtId="0" fontId="0" fillId="15" borderId="7" xfId="0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 wrapText="1"/>
    </xf>
    <xf numFmtId="0" fontId="0" fillId="0" borderId="7" xfId="0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8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</cellXfs>
  <cellStyles count="8">
    <cellStyle name="Comma" xfId="7" builtinId="3"/>
    <cellStyle name="Currency" xfId="6" builtinId="4"/>
    <cellStyle name="Normal" xfId="0" builtinId="0"/>
    <cellStyle name="Normal 2 3" xfId="3" xr:uid="{00000000-0005-0000-0000-000003000000}"/>
    <cellStyle name="Normal 2 3 2" xfId="2" xr:uid="{00000000-0005-0000-0000-000004000000}"/>
    <cellStyle name="Normal 3" xfId="1" xr:uid="{00000000-0005-0000-0000-000005000000}"/>
    <cellStyle name="Normal 5" xfId="5" xr:uid="{00000000-0005-0000-0000-000006000000}"/>
    <cellStyle name="Percent" xfId="4" builtinId="5"/>
  </cellStyles>
  <dxfs count="12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B8CCE4"/>
          <bgColor rgb="FFB8CCE4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B8CCE4"/>
          <bgColor rgb="FFB8CCE4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</border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</dxf>
    <dxf>
      <font>
        <b val="0"/>
        <i val="0"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  <protection locked="1" hidden="0"/>
    </dxf>
    <dxf>
      <alignment horizontal="center" vertical="bottom" textRotation="0" wrapText="0" indent="0" justifyLastLine="0" shrinkToFit="0" readingOrder="0"/>
      <protection locked="0" hidden="0"/>
    </dxf>
    <dxf>
      <alignment horizontal="center" vertical="bottom" textRotation="0" wrapText="0" indent="0" justifyLastLine="0" shrinkToFit="0" readingOrder="0"/>
      <protection locked="1" hidden="0"/>
    </dxf>
    <dxf>
      <numFmt numFmtId="0" formatCode="General"/>
      <alignment horizontal="center" vertical="bottom" textRotation="0" wrapText="0" indent="0" justifyLastLine="0" shrinkToFit="0" readingOrder="0"/>
      <protection locked="0" hidden="0"/>
    </dxf>
    <dxf>
      <numFmt numFmtId="0" formatCode="General"/>
      <alignment horizontal="center" vertical="bottom" textRotation="0" wrapText="0" indent="0" justifyLastLine="0" shrinkToFit="0" readingOrder="0"/>
      <protection locked="1" hidden="0"/>
    </dxf>
    <dxf>
      <alignment horizontal="center" vertical="bottom" textRotation="0" wrapText="0" indent="0" justifyLastLine="0" shrinkToFit="0" readingOrder="0"/>
      <protection locked="1" hidden="0"/>
    </dxf>
    <dxf>
      <numFmt numFmtId="0" formatCode="General"/>
      <alignment horizontal="center" vertical="bottom" textRotation="0" wrapText="0" indent="0" justifyLastLine="0" shrinkToFit="0" readingOrder="0"/>
      <protection locked="1" hidden="0"/>
    </dxf>
    <dxf>
      <numFmt numFmtId="0" formatCode="General"/>
      <alignment horizontal="center" vertical="bottom" textRotation="0" wrapText="0" indent="0" justifyLastLine="0" shrinkToFit="0" readingOrder="0"/>
      <protection locked="0" hidden="0"/>
    </dxf>
    <dxf>
      <numFmt numFmtId="0" formatCode="General"/>
      <alignment horizontal="center" vertical="bottom" textRotation="0" wrapText="0" indent="0" justifyLastLine="0" shrinkToFit="0" readingOrder="0"/>
      <protection locked="0" hidden="0"/>
    </dxf>
    <dxf>
      <numFmt numFmtId="0" formatCode="General"/>
      <alignment horizontal="center" vertical="bottom" textRotation="0" wrapText="0" indent="0" justifyLastLine="0" shrinkToFit="0" readingOrder="0"/>
      <protection locked="0" hidden="0"/>
    </dxf>
    <dxf>
      <numFmt numFmtId="0" formatCode="General"/>
      <alignment horizontal="center" vertical="bottom" textRotation="0" wrapText="0" indent="0" justifyLastLine="0" shrinkToFit="0" readingOrder="0"/>
      <protection locked="0" hidden="0"/>
    </dxf>
    <dxf>
      <numFmt numFmtId="0" formatCode="General"/>
      <alignment horizontal="center" vertical="bottom" textRotation="0" wrapText="0" indent="0" justifyLastLine="0" shrinkToFit="0" readingOrder="0"/>
      <protection locked="1" hidden="0"/>
    </dxf>
    <dxf>
      <numFmt numFmtId="0" formatCode="General"/>
      <alignment horizontal="center" vertical="bottom" textRotation="0" wrapText="0" indent="0" justifyLastLine="0" shrinkToFit="0" readingOrder="0"/>
      <protection locked="1" hidden="0"/>
    </dxf>
    <dxf>
      <numFmt numFmtId="0" formatCode="General"/>
      <alignment horizontal="center" vertical="bottom" textRotation="0" wrapText="0" indent="0" justifyLastLine="0" shrinkToFit="0" readingOrder="0"/>
      <protection locked="0" hidden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2" formatCode="0.00"/>
      <alignment horizontal="center" vertical="bottom" textRotation="0" wrapText="0" indent="0" justifyLastLine="0" shrinkToFit="0" readingOrder="0"/>
    </dxf>
    <dxf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1" hidden="1"/>
    </dxf>
    <dxf>
      <numFmt numFmtId="2" formatCode="0.00"/>
      <protection locked="1" hidden="0"/>
    </dxf>
    <dxf>
      <numFmt numFmtId="2" formatCode="0.0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F0000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CCCC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0" tint="-0.499984740745262"/>
      </font>
      <fill>
        <patternFill>
          <bgColor theme="0" tint="-0.1499679555650502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rgb="FFC00000"/>
      </font>
      <fill>
        <patternFill>
          <bgColor rgb="FFFF99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rgb="FF00B050"/>
          </stop>
        </gradientFill>
      </fill>
    </dxf>
    <dxf>
      <fill>
        <gradientFill degree="90">
          <stop position="0">
            <color theme="0"/>
          </stop>
          <stop position="1">
            <color rgb="FF00B050"/>
          </stop>
        </gradientFill>
      </fill>
    </dxf>
    <dxf>
      <fill>
        <gradientFill degree="90">
          <stop position="0">
            <color theme="0"/>
          </stop>
          <stop position="1">
            <color rgb="FF00B050"/>
          </stop>
        </gradientFill>
      </fill>
    </dxf>
  </dxfs>
  <tableStyles count="0" defaultTableStyle="TableStyleMedium2" defaultPivotStyle="PivotStyleLight16"/>
  <colors>
    <mruColors>
      <color rgb="FFFFCCCC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8</xdr:col>
      <xdr:colOff>158750</xdr:colOff>
      <xdr:row>4</xdr:row>
      <xdr:rowOff>69850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EEBB071-2934-4FEB-AA81-645463A21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14023975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0</xdr:rowOff>
    </xdr:from>
    <xdr:to>
      <xdr:col>2</xdr:col>
      <xdr:colOff>803901</xdr:colOff>
      <xdr:row>3</xdr:row>
      <xdr:rowOff>158749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3A9D488E-42D5-4CC3-B742-FC320E100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96850"/>
          <a:ext cx="5375900" cy="52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</xdr:row>
      <xdr:rowOff>95248</xdr:rowOff>
    </xdr:from>
    <xdr:to>
      <xdr:col>12</xdr:col>
      <xdr:colOff>200244</xdr:colOff>
      <xdr:row>38</xdr:row>
      <xdr:rowOff>170792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9EA8F08-7348-4925-98F3-15DFF3006025}"/>
            </a:ext>
          </a:extLst>
        </xdr:cNvPr>
        <xdr:cNvSpPr txBox="1"/>
      </xdr:nvSpPr>
      <xdr:spPr>
        <a:xfrm>
          <a:off x="28575" y="463110"/>
          <a:ext cx="7502635" cy="669706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Updates 12/28/2022:</a:t>
          </a:r>
          <a:endParaRPr lang="en-US" sz="1400">
            <a:effectLst/>
          </a:endParaRPr>
        </a:p>
        <a:p>
          <a:pPr marL="285750" indent="-285750">
            <a:buFont typeface="Arial" panose="020B0604020202020204" pitchFamily="34" charset="0"/>
            <a:buChar char="•"/>
          </a:pPr>
          <a:r>
            <a:rPr lang="en-US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Changed</a:t>
          </a:r>
          <a:r>
            <a:rPr lang="en-US" sz="14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pipe diameter incentive categories to match 2023 C&amp;I program rates</a:t>
          </a:r>
          <a:endParaRPr lang="en-US" sz="1400">
            <a:effectLst/>
          </a:endParaRPr>
        </a:p>
        <a:p>
          <a:endParaRPr lang="en-US" sz="1400" b="1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Updates 12/16/2022:</a:t>
          </a:r>
        </a:p>
        <a:p>
          <a:pPr marL="285750" indent="-285750">
            <a:buFont typeface="Arial" panose="020B0604020202020204" pitchFamily="34" charset="0"/>
            <a:buChar char="•"/>
          </a:pPr>
          <a:r>
            <a:rPr lang="en-US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Updated C&amp;I Incentive rates for 1/1/2023</a:t>
          </a:r>
        </a:p>
        <a:p>
          <a:pPr marL="285750" indent="-285750">
            <a:buFont typeface="Arial" panose="020B0604020202020204" pitchFamily="34" charset="0"/>
            <a:buChar char="•"/>
          </a:pPr>
          <a:r>
            <a:rPr lang="en-US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New rates given by C&amp;I Program Team</a:t>
          </a:r>
        </a:p>
        <a:p>
          <a:pPr marL="285750" indent="-285750">
            <a:buFont typeface="Arial" panose="020B0604020202020204" pitchFamily="34" charset="0"/>
            <a:buChar char="•"/>
          </a:pPr>
          <a:endParaRPr lang="en-US" sz="14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Updates 5/18/2023:</a:t>
          </a:r>
          <a:endParaRPr lang="en-US" sz="1400">
            <a:effectLst/>
          </a:endParaRPr>
        </a:p>
        <a:p>
          <a:pPr marL="285750" indent="-285750">
            <a:buFont typeface="Arial" panose="020B0604020202020204" pitchFamily="34" charset="0"/>
            <a:buChar char="•"/>
          </a:pPr>
          <a:r>
            <a:rPr lang="en-US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EFLH Heating values updated for TRM</a:t>
          </a:r>
          <a:r>
            <a:rPr lang="en-US" sz="14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V10</a:t>
          </a:r>
        </a:p>
        <a:p>
          <a:pPr marL="285750" indent="-285750">
            <a:buFont typeface="Arial" panose="020B0604020202020204" pitchFamily="34" charset="0"/>
            <a:buChar char="•"/>
          </a:pPr>
          <a:r>
            <a:rPr lang="en-US" sz="14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Bonus Incentive added into "Summary" tab</a:t>
          </a:r>
          <a:endParaRPr lang="en-US" sz="14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1400" b="1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Updates 11/16/2023</a:t>
          </a:r>
        </a:p>
        <a:p>
          <a:r>
            <a:rPr lang="en-US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en-US" sz="14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Added two new pipe types for TRM V11</a:t>
          </a:r>
        </a:p>
        <a:p>
          <a:r>
            <a:rPr lang="en-US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Added</a:t>
          </a:r>
          <a:r>
            <a:rPr lang="en-US" sz="14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UA/L Baseline Values for Bare CPVC/PEX Piping</a:t>
          </a:r>
        </a:p>
        <a:p>
          <a:r>
            <a:rPr lang="en-US" sz="14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Updated UA/L EE Values for TRM V11</a:t>
          </a:r>
        </a:p>
        <a:p>
          <a:r>
            <a:rPr lang="en-US" sz="14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Updated Bonus Incentive value for C&amp;I</a:t>
          </a:r>
        </a:p>
        <a:p>
          <a:r>
            <a:rPr lang="en-US" sz="14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Updated EFLH heating values for hospital and Retail - Big Box/Large</a:t>
          </a:r>
        </a:p>
        <a:p>
          <a:r>
            <a:rPr lang="en-US" sz="14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 sz="1400" b="1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Previous Updates:</a:t>
          </a:r>
          <a:endParaRPr lang="en-US" sz="1800">
            <a:effectLst/>
          </a:endParaRPr>
        </a:p>
        <a:p>
          <a:pPr marL="285750" indent="-285750">
            <a:buFont typeface="Arial" panose="020B0604020202020204" pitchFamily="34" charset="0"/>
            <a:buChar char="•"/>
          </a:pPr>
          <a:endParaRPr lang="en-US" sz="14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285750" indent="-285750">
            <a:buFont typeface="Arial" panose="020B0604020202020204" pitchFamily="34" charset="0"/>
            <a:buChar char="•"/>
          </a:pPr>
          <a:r>
            <a:rPr lang="en-U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Remo</a:t>
          </a:r>
          <a:r>
            <a:rPr lang="en-US" sz="14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ved bonus incentive cost caps from the project summary; incentive is capped at 70% of project cost.</a:t>
          </a:r>
          <a:endParaRPr lang="en-US" sz="14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285750" indent="-285750">
            <a:buFont typeface="Arial" panose="020B0604020202020204" pitchFamily="34" charset="0"/>
            <a:buChar char="•"/>
          </a:pPr>
          <a:r>
            <a:rPr lang="en-U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Enabled allowance of custom pipe applications and temperatures, and allowed for pipe diameters up to 16".</a:t>
          </a:r>
        </a:p>
        <a:p>
          <a:pPr marL="285750" indent="-285750">
            <a:buFont typeface="Arial" panose="020B0604020202020204" pitchFamily="34" charset="0"/>
            <a:buChar char="•"/>
          </a:pPr>
          <a:r>
            <a:rPr lang="en-U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Added an optional nameplate boiler efficiency user input to the Boiler tab; if the nameplate boiler efficiency is higher than the code compliance efficiency, the higher efficiency value will be used in the system calculation.</a:t>
          </a:r>
        </a:p>
        <a:p>
          <a:pPr marL="285750" indent="-285750">
            <a:buFont typeface="Arial" panose="020B0604020202020204" pitchFamily="34" charset="0"/>
            <a:buChar char="•"/>
          </a:pPr>
          <a:r>
            <a:rPr lang="en-U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Added a field for nameplate boiler efficiency to the Boiler tab; used as the basis of savings when nameplate efficiency exceedes minimum code efficiency.</a:t>
          </a:r>
        </a:p>
        <a:p>
          <a:pPr marL="285750" indent="-285750">
            <a:buFont typeface="Arial" panose="020B0604020202020204" pitchFamily="34" charset="0"/>
            <a:buChar char="•"/>
          </a:pPr>
          <a:endParaRPr lang="en-US" sz="14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285750" indent="-285750">
            <a:buFont typeface="Arial" panose="020B0604020202020204" pitchFamily="34" charset="0"/>
            <a:buChar char="•"/>
          </a:pPr>
          <a:endParaRPr lang="en-US" sz="14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4</xdr:col>
      <xdr:colOff>0</xdr:colOff>
      <xdr:row>3</xdr:row>
      <xdr:rowOff>66675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76E75D99-73D0-410F-B198-727310429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125"/>
          <a:ext cx="3686175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4</xdr:col>
      <xdr:colOff>537498</xdr:colOff>
      <xdr:row>3</xdr:row>
      <xdr:rowOff>86631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561A239C-0F43-4A18-B0FE-DCC5C4562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96850"/>
          <a:ext cx="4087148" cy="518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9526</xdr:rowOff>
    </xdr:from>
    <xdr:to>
      <xdr:col>6</xdr:col>
      <xdr:colOff>1076325</xdr:colOff>
      <xdr:row>3</xdr:row>
      <xdr:rowOff>173395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2D6541DE-119C-4D34-B78E-283A82F58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87326"/>
          <a:ext cx="7616825" cy="528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114877</xdr:colOff>
      <xdr:row>22</xdr:row>
      <xdr:rowOff>25066</xdr:rowOff>
    </xdr:from>
    <xdr:to>
      <xdr:col>54</xdr:col>
      <xdr:colOff>106556</xdr:colOff>
      <xdr:row>42</xdr:row>
      <xdr:rowOff>115927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19BB91A-ECD1-4023-B6D3-468AC0EEC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756695" y="5263816"/>
          <a:ext cx="11083397" cy="4391543"/>
        </a:xfrm>
        <a:prstGeom prst="rect">
          <a:avLst/>
        </a:prstGeom>
      </xdr:spPr>
    </xdr:pic>
    <xdr:clientData/>
  </xdr:twoCellAnchor>
  <xdr:twoCellAnchor editAs="oneCell">
    <xdr:from>
      <xdr:col>27</xdr:col>
      <xdr:colOff>533978</xdr:colOff>
      <xdr:row>5</xdr:row>
      <xdr:rowOff>230909</xdr:rowOff>
    </xdr:from>
    <xdr:to>
      <xdr:col>34</xdr:col>
      <xdr:colOff>28865</xdr:colOff>
      <xdr:row>24</xdr:row>
      <xdr:rowOff>29651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2F78F17-D8B3-4E08-34BA-A946FCF88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540114" y="1356591"/>
          <a:ext cx="6508750" cy="4280687"/>
        </a:xfrm>
        <a:prstGeom prst="rect">
          <a:avLst/>
        </a:prstGeom>
      </xdr:spPr>
    </xdr:pic>
    <xdr:clientData/>
  </xdr:twoCellAnchor>
  <xdr:twoCellAnchor editAs="oneCell">
    <xdr:from>
      <xdr:col>34</xdr:col>
      <xdr:colOff>1165801</xdr:colOff>
      <xdr:row>5</xdr:row>
      <xdr:rowOff>678295</xdr:rowOff>
    </xdr:from>
    <xdr:to>
      <xdr:col>36</xdr:col>
      <xdr:colOff>830247</xdr:colOff>
      <xdr:row>32</xdr:row>
      <xdr:rowOff>161976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DECA704-1964-E2F1-3872-8E5B21786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185801" y="1803977"/>
          <a:ext cx="4184780" cy="547606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165BD0B-D34A-4746-B4A0-277373BA69BA}" name="TablePipeInsulation" displayName="TablePipeInsulation" ref="A20:BA1021" totalsRowShown="0" headerRowDxfId="44">
  <autoFilter ref="A20:BA1021" xr:uid="{67D18F2D-B989-4CDD-B308-A688863DDE14}"/>
  <tableColumns count="53">
    <tableColumn id="1" xr3:uid="{5B705753-1F70-4D3E-AB32-F9C81786933D}" name="Row" dataDxfId="43"/>
    <tableColumn id="2" xr3:uid="{3B930249-F40F-40B9-9652-CAA325197CC6}" name="Building "/>
    <tableColumn id="3" xr3:uid="{4EE6D4B8-4E7B-4F0E-9CE7-CA4C97BCE855}" name="Floor"/>
    <tableColumn id="4" xr3:uid="{F962A967-9978-450F-BCFF-9B7A80AE8B8D}" name="Room"/>
    <tableColumn id="5" xr3:uid="{17126AC2-6F90-4D65-89F9-C14D046DA543}" name="Pipe Location"/>
    <tableColumn id="6" xr3:uid="{0242C19D-4392-4410-94BC-8D44EAD86DD3}" name="Pipe Elevation (FT)"/>
    <tableColumn id="7" xr3:uid="{6287E673-BE3C-4B91-86AF-30A9E2EB0CE6}" name="System Application"/>
    <tableColumn id="47" xr3:uid="{49B4053E-0773-48A1-B327-8B93BEBFEF28}" name="Pipe Surface Temperature, °F (If Custom Application)"/>
    <tableColumn id="46" xr3:uid="{E8A967B3-CD7C-40CD-9226-7C8D1E28EC9F}" name="Ambient Temperature, °F (If Custom Application)"/>
    <tableColumn id="45" xr3:uid="{30F81BED-BC11-4EE8-9A99-74DBF885C582}" name="Full Load Hours (If Custom Application)"/>
    <tableColumn id="8" xr3:uid="{B84F7922-8C21-44E7-B836-1297780D427D}" name="Inspector Confirm - Pipe system application"/>
    <tableColumn id="9" xr3:uid="{C1504839-018B-4A7F-9AAB-39B2C9BF0267}" name="Length of Bare Pipe (ft)"/>
    <tableColumn id="10" xr3:uid="{66FC4112-A642-4BAD-BE23-F915CBF3829B}" name="Inspector Confirm - length of missing insulation"/>
    <tableColumn id="11" xr3:uid="{43EEED90-5511-4880-9898-45405A64F7A9}" name="Pipe Type"/>
    <tableColumn id="12" xr3:uid="{D6282576-7218-476A-BE26-F92D8F0E81DF}" name="Inspector Confirm - Pipe type"/>
    <tableColumn id="13" xr3:uid="{CC04E5E9-E27E-4891-BF18-AAD4A925EEAB}" name="Diameter of Pipe (&quot;)"/>
    <tableColumn id="14" xr3:uid="{D8F60975-2BD3-4F66-9FB7-602D248DC284}" name="Inspector Confirm - Pipe diameter" dataDxfId="42">
      <calculatedColumnFormula>INDEX(#REF!,MATCH(TablePipeInsulation[[#This Row],[Coding - Temperature of Pipe]],#REF!,1),MATCH(TEXT($P21,"0.00"),#REF!,0))</calculatedColumnFormula>
    </tableColumn>
    <tableColumn id="50" xr3:uid="{5E9225B3-9EF6-4D68-ABBA-97A43E84D475}" name="Insulation Required by Code (&quot;)" dataDxfId="41">
      <calculatedColumnFormula>IFERROR(INDEX(TableInsulationCodeReq[],MATCH(TablePipeInsulation[[#This Row],[Coding - Temperature of Pipe]],TableInsulationCodeReq[Coding Pipe Temperature],-1),MATCH(TEXT($P21,"0.00"),TableInsulationCodeReq[#Headers],0)),"")</calculatedColumnFormula>
    </tableColumn>
    <tableColumn id="15" xr3:uid="{7105A0F7-4929-4363-B2EA-8DC6B54E2D89}" name="Insulation to be Added (&quot;)"/>
    <tableColumn id="16" xr3:uid="{3CCDCDC0-95DF-497B-B80B-74574D9E29FF}" name="Post Inspection - Confirm size of insulation"/>
    <tableColumn id="17" xr3:uid="{9C41B88F-8D53-4D86-A803-4F246278C3F7}" name="Insulation Type"/>
    <tableColumn id="18" xr3:uid="{0281CD02-843B-44AF-9EAD-B8E957FC4664}" name="Post Inspection - Confirm insulation type"/>
    <tableColumn id="19" xr3:uid="{CA7525A9-9104-4ECD-979A-FE2F04DC7C54}" name="Material Cost"/>
    <tableColumn id="20" xr3:uid="{BECDCF01-6F2E-4B8B-927F-BA815C92584F}" name="Labor Cost"/>
    <tableColumn id="21" xr3:uid="{7FFC644C-4EC3-46AC-B0EF-E1D9520E5CFE}" name="Total Cost" dataDxfId="40" dataCellStyle="Currency">
      <calculatedColumnFormula>IF(B21="","",(X21+W21))</calculatedColumnFormula>
    </tableColumn>
    <tableColumn id="22" xr3:uid="{1B5CC95E-4370-4FED-9148-0D7FD8E1AC63}" name="Comments"/>
    <tableColumn id="48" xr3:uid="{CD08D137-47B0-4D2C-825B-55DADBAD450F}" name="Error Check" dataDxfId="39">
      <calculatedColumnFormula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calculatedColumnFormula>
    </tableColumn>
    <tableColumn id="23" xr3:uid="{6B47240B-A9E5-4867-BF89-DA2D2AC84407}" name="Therms saved" dataDxfId="38">
      <calculatedColumnFormula>IF(OR(G21="",TablePipeInsulation[[#This Row],[Insulation to be Added (")]]&lt;TablePipeInsulation[[#This Row],[Insulation Required by Code (")]]),"",IF(System_App_Only_DHW,(AN21-AR21)/(0.8*100000)*L21*AS21*AT21*1,(AN21-AR21)/($G$10*100000)*L21*AS21*AT21*1))</calculatedColumnFormula>
    </tableColumn>
    <tableColumn id="24" xr3:uid="{D26F75C3-9666-47AE-850F-9075EF1DD0F1}" name="Base Incentive" dataDxfId="37">
      <calculatedColumnFormula>IF(TablePipeInsulation[[#This Row],[Insulation to be Added (")]]&lt;TablePipeInsulation[[#This Row],[Insulation Required by Code (")]],"",BC21)</calculatedColumnFormula>
    </tableColumn>
    <tableColumn id="52" xr3:uid="{861A9761-7B99-4E9E-9307-F40FEA29B634}" name="Bonus Incentive" dataDxfId="36">
      <calculatedColumnFormula>IF(TablePipeInsulation[[#This Row],[Insulation to be Added (")]]&lt;TablePipeInsulation[[#This Row],[Insulation Required by Code (")]],"",BD21)</calculatedColumnFormula>
    </tableColumn>
    <tableColumn id="25" xr3:uid="{A4E924BC-7623-46BE-921F-567BF2892B5F}" name="Column1"/>
    <tableColumn id="26" xr3:uid="{7E01A200-9A9F-4677-803C-2BD4E342486D}" name="Column2"/>
    <tableColumn id="27" xr3:uid="{D1F15640-0422-459F-AA62-3A3184E9083F}" name="Steam Application - Coding" dataDxfId="35">
      <calculatedColumnFormula>VLOOKUP(G21,'Insulation Table'!$AE$61:$AF$64,2,FALSE)</calculatedColumnFormula>
    </tableColumn>
    <tableColumn id="28" xr3:uid="{401BB8ED-B6CC-423B-9074-22F7EA168788}" name="Coding - Temperature of Pipe" dataDxfId="34">
      <calculatedColumnFormula>IF(TablePipeInsulation[[#This Row],[System Application]]="Custom",TablePipeInsulation[[#This Row],[Pipe Surface Temperature, °F (If Custom Application)]],IF(G21="","",VLOOKUP(G21,$BG$21:$BH$24,2,FALSE)))</calculatedColumnFormula>
    </tableColumn>
    <tableColumn id="29" xr3:uid="{D3339B64-806D-4874-8802-146111A6AED2}" name="Coding - Ambient Temperature" dataDxfId="33">
      <calculatedColumnFormula>IF(TablePipeInsulation[[#This Row],[System Application]]="Custom",TablePipeInsulation[[#This Row],[Ambient Temperature, °F (If Custom Application)]],IF(G21="","",VLOOKUP(G21,$BG$21:$BI$24,3,FALSE)))</calculatedColumnFormula>
    </tableColumn>
    <tableColumn id="30" xr3:uid="{41BD6E7F-05AA-4886-ACBF-1EED1DECB186}" name="Coding - determines bare heat transfer coefficienct" dataDxfId="32">
      <calculatedColumnFormula>CONCATENATE(TablePipeInsulation[[#This Row],[Diameter of Pipe (")]],IF(TablePipeInsulation[[#This Row],[System Application]]="Domestic Hot Water","Bare Copper Piping",TablePipeInsulation[[#This Row],[Pipe Type]]),TablePipeInsulation[[#This Row],[System Application]])</calculatedColumnFormula>
    </tableColumn>
    <tableColumn id="43" xr3:uid="{446147A0-91B5-4280-9C7F-518BBF21D8E2}" name="Custom Pipe Slope" dataDxfId="31">
      <calculatedColumnFormula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calculatedColumnFormula>
    </tableColumn>
    <tableColumn id="42" xr3:uid="{38E76405-A48C-4BF2-9837-DF2F4DDFC9EC}" name="Custom Pipe Y Intercept" dataDxfId="30">
      <calculatedColumnFormula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calculatedColumnFormula>
    </tableColumn>
    <tableColumn id="44" xr3:uid="{B3124366-43E5-470E-9166-AA2D139E4F91}" name="Custom Pipe Bare Heat Transfer Coefficient" dataDxfId="29">
      <calculatedColumnFormula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calculatedColumnFormula>
    </tableColumn>
    <tableColumn id="31" xr3:uid="{10FBA3D0-AB33-4FC5-B8CA-5FB3E9D8D5DE}" name="Bare Heat Transfer Coefficient (BTU/H-F-FT)" dataDxfId="28">
      <calculatedColumnFormula>IF(TablePipeInsulation[[#This Row],[System Application]]="Custom",TablePipeInsulation[[#This Row],[Custom Pipe Bare Heat Transfer Coefficient]],IF(P21="","",(VLOOKUP(AJ21,'Insulation Table'!$F$35:$G$124,2,FALSE))))</calculatedColumnFormula>
    </tableColumn>
    <tableColumn id="32" xr3:uid="{F4DCE360-714D-40EA-A2F8-C7180C3A60E6}" name="Coding - determines NYCECC code to min insulation" dataDxfId="27">
      <calculatedColumnFormula>CONCATENATE(AG21,P21)</calculatedColumnFormula>
    </tableColumn>
    <tableColumn id="33" xr3:uid="{396258D1-29D1-4DF3-A62D-30F4B9C31343}" name="Coding - Triggers insulation drop down" dataDxfId="26">
      <calculatedColumnFormula>VLOOKUP(AO21,'Insulation Table'!$Y$35:$Z$103,2,FALSE)</calculatedColumnFormula>
    </tableColumn>
    <tableColumn id="34" xr3:uid="{6F669311-03D4-4B07-AB77-A95010612064}" name="Coding - compliance HTC" dataDxfId="25">
      <calculatedColumnFormula>CONCATENATE(P21,U21,MIN(TablePipeInsulation[[#This Row],[Insulation to be Added (")]],3))</calculatedColumnFormula>
    </tableColumn>
    <tableColumn id="35" xr3:uid="{C3CC4580-A5B9-440B-9CB5-6B2A41234340}" name="Compliance Heat Transfer Coefficient (BTU/H-F-FT)" dataDxfId="24">
      <calculatedColumnFormula>IF(P21="","",(VLOOKUP(AQ21,'Insulation Table'!$N$35:$O$250,2,FALSE)))</calculatedColumnFormula>
    </tableColumn>
    <tableColumn id="36" xr3:uid="{4DE3E7BB-822A-4475-BFDF-1EED22730FBC}" name="Delta Tamb " dataDxfId="23">
      <calculatedColumnFormula>AH21-AI21</calculatedColumnFormula>
    </tableColumn>
    <tableColumn id="37" xr3:uid="{3F6892C1-2F7A-4074-844C-A0A4D4920508}" name="Hours - based on building, HVAC" dataDxfId="22">
      <calculatedColumnFormula>IF(TablePipeInsulation[[#This Row],[System Application]]="Custom",TablePipeInsulation[[#This Row],[Full Load Hours (If Custom Application)]],IF(G21="","",IF(G21="Domestic Hot Water",8760,$AJ$16)))</calculatedColumnFormula>
    </tableColumn>
    <tableColumn id="38" xr3:uid="{5F2F98F4-3E9B-4025-815E-030CF41EC8A7}" name="Incentive Code" dataDxfId="21">
      <calculatedColumnFormula>VLOOKUP($G$7,'Incentive Structure'!$C$6:$D$10,2,FALSE)</calculatedColumnFormula>
    </tableColumn>
    <tableColumn id="49" xr3:uid="{9074E895-3893-49B8-A2C1-BE9E0B748B4F}" name="MF Logic or CI Logic" dataDxfId="20">
      <calculatedColumnFormula>IF(ISNUMBER(FIND("MF",TablePipeInsulation[[#This Row],[Incentive Code]]))=TRUE,"MF Logic","CI Logic")</calculatedColumnFormula>
    </tableColumn>
    <tableColumn id="39" xr3:uid="{ED569547-80A7-4991-8F4E-F610E03EF1AF}" name="Coding - Pipe incentive " dataDxfId="19">
      <calculatedColumnFormula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calculatedColumnFormula>
    </tableColumn>
    <tableColumn id="40" xr3:uid="{FBB6F455-968E-45CB-BBFC-AEF3B895D652}" name="Summary code">
      <calculatedColumnFormula>CONCATENATE(G21,AW21)</calculatedColumnFormula>
    </tableColumn>
    <tableColumn id="41" xr3:uid="{D382ED20-37F3-44A1-9F1C-A3F99D4BAD75}" name="Coding - concatenate">
      <calculatedColumnFormula>CONCATENATE(AU21,AW21)</calculatedColumnFormula>
    </tableColumn>
    <tableColumn id="51" xr3:uid="{0895BC3A-6E05-4661-8E14-F444A647DB97}" name="Coding - Incentive per Unit" dataDxfId="18">
      <calculatedColumnFormula>IF(TablePipeInsulation[[#This Row],[System Application]]&lt;&gt;"Custom",INDEX('Incentive Structure'!$E$12:$E$23,MATCH(TablePipeInsulation[[#This Row],[Coding - concatenate]],'Incentive Structure'!$D$12:$D$23,0)),CI_Custom_Incentive_USD_per_therm)</calculatedColumnFormula>
    </tableColumn>
    <tableColumn id="53" xr3:uid="{5867D605-BCAF-4169-83BE-427D9E9E6038}" name="Coding - Bonus Incentive per Unit" dataDxfId="17">
      <calculatedColumnFormula>IF(TablePipeInsulation[[#This Row],[System Application]]&lt;&gt;"Custom",INDEX('Incentive Structure'!$F$12:$F$23,MATCH(TablePipeInsulation[[#This Row],[Coding - concatenate]],'Incentive Structure'!$D$12:$D$23,0)),CI_Custom_Incentive_USD_per_therm)</calculatedColumnFormula>
    </tableColumn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73E194-BF9E-4DDE-BA52-D700AB7AF8CD}" name="TableSystemApplicationDropdown" displayName="TableSystemApplicationDropdown" ref="I5:J9" totalsRowShown="0">
  <autoFilter ref="I5:J9" xr:uid="{D491DED7-BB2B-4E47-9EEB-0A2070C2D2DF}"/>
  <tableColumns count="2">
    <tableColumn id="1" xr3:uid="{21980D8C-F114-4247-B5DA-D10B4495B51F}" name="System Application"/>
    <tableColumn id="2" xr3:uid="{A7D80BA6-4F7E-43B8-A983-2B0C52CD1DEC}" name="Filtered System Application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2E9360E-4A61-44F0-A464-04C0CB3B9DE6}" name="TableCustomUA_L_Lookup_Bare" displayName="TableCustomUA_L_Lookup_Bare" ref="AH38:AL56" totalsRowShown="0" headerRowDxfId="12" dataDxfId="11">
  <autoFilter ref="AH38:AL56" xr:uid="{6032B83D-C370-4056-B9E2-2456981B17D1}"/>
  <tableColumns count="5">
    <tableColumn id="1" xr3:uid="{A99040C2-30CE-4B1B-9DDA-2AC6C3EBE589}" name="Pipe Diameter (in)" dataDxfId="10"/>
    <tableColumn id="2" xr3:uid="{03331BB4-7339-42D5-A3E3-4A4CAB304184}" name="Copper Delta T-based K-Value Slope term" dataDxfId="9"/>
    <tableColumn id="3" xr3:uid="{1D4306B5-A1E3-4E8D-BC79-5C4B181A8EFC}" name="Copper Delta T-based K-Value Y-intercept term" dataDxfId="8"/>
    <tableColumn id="4" xr3:uid="{E126C266-BD4C-4608-82A8-4F8F9DA946B6}" name="Steel Delta T-based K-Value Slope term" dataDxfId="7"/>
    <tableColumn id="5" xr3:uid="{58986C41-D7A6-4F1B-B1BE-DE7B9F09EC92}" name="Steel Delta T-based K-Value Y-intercept term" dataDxfId="6"/>
  </tableColumns>
  <tableStyleInfo name="TableStyleLight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496A83A-DA88-4B75-B81D-23726AEBC83A}" name="TablePipeDiameterPicklist" displayName="TablePipeDiameterPicklist" ref="AL6:AM24" totalsRowShown="0" headerRowDxfId="5">
  <autoFilter ref="AL6:AM24" xr:uid="{D5C5EF09-43F7-46FD-8E92-7E7BC4B418E6}"/>
  <tableColumns count="2">
    <tableColumn id="1" xr3:uid="{923A9A43-FE48-452D-ACBE-80F4E174B434}" name="All Pipe Diameters" dataDxfId="4"/>
    <tableColumn id="2" xr3:uid="{4B2A53AB-4351-42DB-A499-CF933575816C}" name="Filtered Pipe Diameters" dataDxfId="3">
      <calculatedColumnFormula>TablePipeDiameterPicklist[[#This Row],[All Pipe Diameters]]</calculatedColumnFormula>
    </tableColumn>
  </tableColumns>
  <tableStyleInfo name="TableStyleLight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9FF7E62-51EE-4CB9-9AC6-11C5B33C0CB8}" name="TableInsulationThickness" displayName="TableInsulationThickness" ref="AP17:BG21" totalsRowShown="0">
  <autoFilter ref="AP17:BG21" xr:uid="{20C0CF7A-3D16-4D6A-8E99-4C04D064A445}"/>
  <tableColumns count="18">
    <tableColumn id="1" xr3:uid="{05E5E99E-995F-476F-855C-870B4E67C620}" name="Coding Pipe Temperature"/>
    <tableColumn id="7" xr3:uid="{246FA89A-50FF-454E-ABB8-40B5F662A175}" name="0.75"/>
    <tableColumn id="2" xr3:uid="{7CEE396B-B9D4-4676-9E46-62877771A977}" name="1.00"/>
    <tableColumn id="8" xr3:uid="{02F0C829-6CE7-4733-AF0B-D9EAD7007018}" name="1.25"/>
    <tableColumn id="3" xr3:uid="{ADA6164E-01A7-49E9-8F33-D82164D34E96}" name="1.50"/>
    <tableColumn id="11" xr3:uid="{CD68714B-3520-44AA-946F-6D1E10C69669}" name="2.00"/>
    <tableColumn id="12" xr3:uid="{72E4AB90-0845-40DB-AD5A-45975B928CE6}" name="2.50"/>
    <tableColumn id="10" xr3:uid="{D428D680-5177-49B4-AFA0-B389A35DE744}" name="3.00"/>
    <tableColumn id="9" xr3:uid="{559A211D-86CD-40C0-AE34-C33CAF34B720}" name="3.50"/>
    <tableColumn id="4" xr3:uid="{3999FCDF-DAF9-4858-AC33-304E381F5379}" name="4.00"/>
    <tableColumn id="14" xr3:uid="{48193E22-971A-4EDD-8BC6-0C5D806B1E70}" name="5.00"/>
    <tableColumn id="13" xr3:uid="{42A433F3-CFCA-41D2-B9E6-15FC4612CD93}" name="6.00"/>
    <tableColumn id="5" xr3:uid="{09C00AF9-40F8-43EC-97D6-FD5A3B5DA898}" name="8.00"/>
    <tableColumn id="19" xr3:uid="{71E83C87-73BA-4292-A4C3-711A245DFE90}" name="9.00"/>
    <tableColumn id="18" xr3:uid="{8E116DD2-05DE-4914-B58D-F3DA6981F19C}" name="10.00"/>
    <tableColumn id="17" xr3:uid="{11FE3815-DA15-4846-82A7-633D01F6430B}" name="12.00"/>
    <tableColumn id="16" xr3:uid="{3CD5B848-5005-4236-939E-1A1F6D79C946}" name="14.00"/>
    <tableColumn id="6" xr3:uid="{DAC3597D-2661-4E2B-AC5F-0E12FDB88306}" name="16.00"/>
  </tableColumns>
  <tableStyleInfo name="TableStyleLight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7A8DE5F-A7FF-4D77-885F-8C88E5C0704D}" name="TableInsulationCodeReq" displayName="TableInsulationCodeReq" ref="AO45:BF51" totalsRowShown="0">
  <autoFilter ref="AO45:BF51" xr:uid="{A21CB772-CEFE-43F9-A850-614B5CF6C318}"/>
  <sortState xmlns:xlrd2="http://schemas.microsoft.com/office/spreadsheetml/2017/richdata2" ref="AO46:BF51">
    <sortCondition descending="1" ref="AO45:AO51"/>
  </sortState>
  <tableColumns count="18">
    <tableColumn id="1" xr3:uid="{8E07609A-96EA-4349-8397-1F23E340D224}" name="Coding Pipe Temperature"/>
    <tableColumn id="7" xr3:uid="{148975A3-8DF8-4B12-80F0-20C74CC876B7}" name="0.75"/>
    <tableColumn id="2" xr3:uid="{3335B6F6-327E-484C-834B-D96B3FC127FC}" name="1.00"/>
    <tableColumn id="8" xr3:uid="{C33384CD-AA08-49BE-8D2A-BEA92F500C94}" name="1.25"/>
    <tableColumn id="3" xr3:uid="{40B8A5F7-0E8E-48C2-AC36-C55C8F9DA3FD}" name="1.50"/>
    <tableColumn id="11" xr3:uid="{D80517AA-C16D-4A18-9746-A733BA7D38FC}" name="2.00"/>
    <tableColumn id="12" xr3:uid="{141E57A7-5541-4BDC-8239-D25353118717}" name="2.50"/>
    <tableColumn id="10" xr3:uid="{B0708882-AE4F-4932-9862-3D4EA9348C9A}" name="3.00"/>
    <tableColumn id="9" xr3:uid="{AF87A625-122C-49CD-A180-2A1A80F60A01}" name="3.50"/>
    <tableColumn id="4" xr3:uid="{1857B684-D4F8-4662-B3FA-C7D924885F39}" name="4.00"/>
    <tableColumn id="14" xr3:uid="{BE5C729F-2276-4A26-8046-0CFCF595C010}" name="5.00"/>
    <tableColumn id="13" xr3:uid="{2DED2581-E7B1-47F4-B4FB-8A180788CAD8}" name="6.00"/>
    <tableColumn id="5" xr3:uid="{C3F6D0E2-C2FC-41A6-A923-B86B2481FDAD}" name="8.00"/>
    <tableColumn id="19" xr3:uid="{39481B74-61B3-456B-BDFA-2086EA31A376}" name="9.00"/>
    <tableColumn id="18" xr3:uid="{FCA29390-1399-41C4-80AE-EEF88C93580A}" name="10.00"/>
    <tableColumn id="17" xr3:uid="{9C3211F7-5034-47F6-B70D-002F94878058}" name="12.00"/>
    <tableColumn id="16" xr3:uid="{5F733952-49F1-4CE1-9781-E0C2D232C901}" name="14.00"/>
    <tableColumn id="6" xr3:uid="{85ECB3CE-5280-46F5-ABE3-8EAD85E719BE}" name="16.00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7740E46-6BC5-4CCC-8079-60C5FA0466E6}" name="TablePLSFMapping" displayName="TablePLSFMapping" ref="A1:C64" totalsRowShown="0" tableBorderDxfId="2">
  <autoFilter ref="A1:C64" xr:uid="{1C55A8B5-C8DE-4AF7-9439-68C546528107}"/>
  <tableColumns count="3">
    <tableColumn id="1" xr3:uid="{1A2E0513-78A1-4791-B48F-1544E1A283E0}" name="Filter Level 2 - Building Types (From TRM Lighting Section)" dataDxfId="1" dataCellStyle="Normal 3"/>
    <tableColumn id="2" xr3:uid="{551CE2C5-24B7-4EE2-B6EF-A7B3096A2702}" name="EFLH_cooling mapping for TRM" dataDxfId="0" dataCellStyle="Normal 3"/>
    <tableColumn id="3" xr3:uid="{BA9EC74A-F69C-4893-9646-C4D20C7EB9A0}" name="PLSF Building Type Mapping"/>
  </tableColumns>
  <tableStyleInfo name="TableStyleLight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6:I70"/>
  <sheetViews>
    <sheetView tabSelected="1" workbookViewId="0">
      <selection activeCell="A116" sqref="A116"/>
    </sheetView>
  </sheetViews>
  <sheetFormatPr defaultColWidth="8.7109375" defaultRowHeight="15"/>
  <cols>
    <col min="1" max="1" width="8.7109375" style="82"/>
    <col min="2" max="2" width="46" style="82" customWidth="1"/>
    <col min="3" max="16384" width="8.7109375" style="82"/>
  </cols>
  <sheetData>
    <row r="6" spans="2:3">
      <c r="B6" s="82" t="s">
        <v>0</v>
      </c>
    </row>
    <row r="7" spans="2:3">
      <c r="B7" s="82" t="s">
        <v>1</v>
      </c>
    </row>
    <row r="8" spans="2:3">
      <c r="B8" s="82" t="s">
        <v>2</v>
      </c>
    </row>
    <row r="9" spans="2:3">
      <c r="B9" s="82" t="s">
        <v>3</v>
      </c>
    </row>
    <row r="10" spans="2:3" ht="15.75">
      <c r="B10" s="186" t="s">
        <v>4</v>
      </c>
    </row>
    <row r="11" spans="2:3" ht="15.75">
      <c r="B11" s="186"/>
    </row>
    <row r="12" spans="2:3" ht="18.75">
      <c r="B12" s="104" t="s">
        <v>5</v>
      </c>
    </row>
    <row r="13" spans="2:3">
      <c r="B13" s="82" t="s">
        <v>6</v>
      </c>
    </row>
    <row r="14" spans="2:3">
      <c r="B14" s="82" t="s">
        <v>7</v>
      </c>
    </row>
    <row r="15" spans="2:3">
      <c r="B15" s="81" t="s">
        <v>8</v>
      </c>
      <c r="C15" s="82" t="s">
        <v>9</v>
      </c>
    </row>
    <row r="16" spans="2:3">
      <c r="B16" s="81" t="s">
        <v>10</v>
      </c>
      <c r="C16" s="82" t="s">
        <v>11</v>
      </c>
    </row>
    <row r="17" spans="2:3">
      <c r="B17" s="81" t="s">
        <v>12</v>
      </c>
      <c r="C17" s="82" t="s">
        <v>13</v>
      </c>
    </row>
    <row r="18" spans="2:3">
      <c r="B18" s="81" t="s">
        <v>14</v>
      </c>
      <c r="C18" s="82" t="s">
        <v>15</v>
      </c>
    </row>
    <row r="19" spans="2:3">
      <c r="B19" s="81" t="s">
        <v>16</v>
      </c>
      <c r="C19" s="82" t="s">
        <v>17</v>
      </c>
    </row>
    <row r="20" spans="2:3">
      <c r="B20" s="81" t="s">
        <v>18</v>
      </c>
      <c r="C20" s="82" t="s">
        <v>17</v>
      </c>
    </row>
    <row r="21" spans="2:3">
      <c r="B21" s="81" t="s">
        <v>19</v>
      </c>
      <c r="C21" s="82" t="s">
        <v>20</v>
      </c>
    </row>
    <row r="22" spans="2:3">
      <c r="B22" s="81" t="s">
        <v>21</v>
      </c>
      <c r="C22" s="82" t="s">
        <v>22</v>
      </c>
    </row>
    <row r="23" spans="2:3">
      <c r="B23" s="81" t="s">
        <v>23</v>
      </c>
      <c r="C23" s="82" t="s">
        <v>24</v>
      </c>
    </row>
    <row r="24" spans="2:3">
      <c r="B24" s="81" t="s">
        <v>25</v>
      </c>
      <c r="C24" s="82" t="s">
        <v>26</v>
      </c>
    </row>
    <row r="25" spans="2:3">
      <c r="B25" s="81" t="s">
        <v>27</v>
      </c>
      <c r="C25" s="82" t="s">
        <v>28</v>
      </c>
    </row>
    <row r="26" spans="2:3">
      <c r="B26" s="81" t="s">
        <v>29</v>
      </c>
      <c r="C26" s="82" t="s">
        <v>30</v>
      </c>
    </row>
    <row r="27" spans="2:3">
      <c r="B27" s="81" t="s">
        <v>31</v>
      </c>
      <c r="C27" s="82" t="s">
        <v>32</v>
      </c>
    </row>
    <row r="28" spans="2:3">
      <c r="B28" s="81" t="s">
        <v>33</v>
      </c>
      <c r="C28" s="82" t="s">
        <v>34</v>
      </c>
    </row>
    <row r="29" spans="2:3">
      <c r="B29" s="81" t="s">
        <v>35</v>
      </c>
      <c r="C29" s="82" t="s">
        <v>34</v>
      </c>
    </row>
    <row r="30" spans="2:3">
      <c r="B30" s="81" t="s">
        <v>36</v>
      </c>
      <c r="C30" s="82" t="s">
        <v>37</v>
      </c>
    </row>
    <row r="31" spans="2:3">
      <c r="B31" s="81" t="s">
        <v>38</v>
      </c>
      <c r="C31" s="82" t="s">
        <v>39</v>
      </c>
    </row>
    <row r="32" spans="2:3">
      <c r="B32" s="81" t="s">
        <v>40</v>
      </c>
      <c r="C32" s="82" t="s">
        <v>41</v>
      </c>
    </row>
    <row r="33" spans="2:3">
      <c r="B33" s="81" t="s">
        <v>42</v>
      </c>
      <c r="C33" s="82" t="s">
        <v>34</v>
      </c>
    </row>
    <row r="34" spans="2:3">
      <c r="B34" s="81" t="s">
        <v>40</v>
      </c>
      <c r="C34" s="82" t="s">
        <v>43</v>
      </c>
    </row>
    <row r="35" spans="2:3">
      <c r="B35" s="81" t="s">
        <v>44</v>
      </c>
      <c r="C35" s="82" t="s">
        <v>34</v>
      </c>
    </row>
    <row r="36" spans="2:3">
      <c r="B36" s="81" t="s">
        <v>45</v>
      </c>
      <c r="C36" s="82" t="s">
        <v>46</v>
      </c>
    </row>
    <row r="38" spans="2:3" ht="18.75">
      <c r="B38" s="126" t="s">
        <v>47</v>
      </c>
    </row>
    <row r="39" spans="2:3">
      <c r="B39" s="84" t="s">
        <v>48</v>
      </c>
      <c r="C39" s="82" t="s">
        <v>49</v>
      </c>
    </row>
    <row r="40" spans="2:3">
      <c r="B40" s="84" t="s">
        <v>50</v>
      </c>
      <c r="C40" s="82" t="s">
        <v>51</v>
      </c>
    </row>
    <row r="41" spans="2:3">
      <c r="B41" s="84" t="s">
        <v>52</v>
      </c>
      <c r="C41" s="82" t="s">
        <v>53</v>
      </c>
    </row>
    <row r="42" spans="2:3">
      <c r="B42" s="84" t="s">
        <v>54</v>
      </c>
      <c r="C42" s="82" t="s">
        <v>55</v>
      </c>
    </row>
    <row r="43" spans="2:3">
      <c r="B43" s="84" t="s">
        <v>56</v>
      </c>
      <c r="C43" s="82" t="s">
        <v>57</v>
      </c>
    </row>
    <row r="44" spans="2:3">
      <c r="B44" s="84" t="s">
        <v>58</v>
      </c>
      <c r="C44" s="82" t="s">
        <v>59</v>
      </c>
    </row>
    <row r="45" spans="2:3">
      <c r="B45" s="84" t="s">
        <v>60</v>
      </c>
      <c r="C45" s="82" t="s">
        <v>61</v>
      </c>
    </row>
    <row r="46" spans="2:3">
      <c r="B46" s="84" t="s">
        <v>62</v>
      </c>
      <c r="C46" s="82" t="s">
        <v>63</v>
      </c>
    </row>
    <row r="47" spans="2:3" ht="14.1" customHeight="1">
      <c r="B47" s="84" t="s">
        <v>64</v>
      </c>
      <c r="C47" s="82" t="s">
        <v>34</v>
      </c>
    </row>
    <row r="48" spans="2:3">
      <c r="B48" s="84" t="s">
        <v>65</v>
      </c>
      <c r="C48" s="82" t="s">
        <v>66</v>
      </c>
    </row>
    <row r="49" spans="2:9">
      <c r="B49" s="84" t="s">
        <v>67</v>
      </c>
      <c r="C49" s="82" t="s">
        <v>68</v>
      </c>
    </row>
    <row r="50" spans="2:9">
      <c r="B50" s="256" t="s">
        <v>69</v>
      </c>
      <c r="C50" s="257" t="s">
        <v>70</v>
      </c>
      <c r="D50" s="257"/>
      <c r="E50" s="257"/>
      <c r="F50" s="257"/>
      <c r="G50" s="257"/>
      <c r="H50" s="257"/>
      <c r="I50" s="257"/>
    </row>
    <row r="51" spans="2:9">
      <c r="B51" s="256"/>
      <c r="C51" s="257"/>
      <c r="D51" s="257"/>
      <c r="E51" s="257"/>
      <c r="F51" s="257"/>
      <c r="G51" s="257"/>
      <c r="H51" s="257"/>
      <c r="I51" s="257"/>
    </row>
    <row r="52" spans="2:9" ht="29.1" customHeight="1">
      <c r="B52" s="256"/>
      <c r="C52" s="257"/>
      <c r="D52" s="257"/>
      <c r="E52" s="257"/>
      <c r="F52" s="257"/>
      <c r="G52" s="257"/>
      <c r="H52" s="257"/>
      <c r="I52" s="257"/>
    </row>
    <row r="53" spans="2:9">
      <c r="B53" s="84" t="s">
        <v>8</v>
      </c>
      <c r="C53" s="82" t="s">
        <v>71</v>
      </c>
    </row>
    <row r="54" spans="2:9">
      <c r="B54" s="84" t="s">
        <v>72</v>
      </c>
      <c r="C54" s="82" t="s">
        <v>73</v>
      </c>
    </row>
    <row r="55" spans="2:9">
      <c r="B55" s="84" t="s">
        <v>12</v>
      </c>
      <c r="C55" s="82" t="s">
        <v>74</v>
      </c>
    </row>
    <row r="56" spans="2:9">
      <c r="B56" s="84" t="s">
        <v>75</v>
      </c>
      <c r="C56" s="82" t="s">
        <v>76</v>
      </c>
    </row>
    <row r="57" spans="2:9">
      <c r="B57" s="84" t="s">
        <v>77</v>
      </c>
      <c r="C57" s="82" t="s">
        <v>78</v>
      </c>
    </row>
    <row r="58" spans="2:9">
      <c r="B58" s="84" t="s">
        <v>79</v>
      </c>
      <c r="C58" s="82" t="s">
        <v>34</v>
      </c>
    </row>
    <row r="59" spans="2:9">
      <c r="B59" s="84" t="s">
        <v>80</v>
      </c>
      <c r="C59" s="82" t="s">
        <v>81</v>
      </c>
    </row>
    <row r="60" spans="2:9">
      <c r="B60" s="84" t="s">
        <v>82</v>
      </c>
      <c r="C60" s="82" t="s">
        <v>83</v>
      </c>
    </row>
    <row r="61" spans="2:9">
      <c r="B61" s="84" t="s">
        <v>84</v>
      </c>
      <c r="C61" s="82" t="s">
        <v>85</v>
      </c>
    </row>
    <row r="62" spans="2:9">
      <c r="B62" s="84" t="s">
        <v>86</v>
      </c>
      <c r="C62" s="82" t="s">
        <v>87</v>
      </c>
    </row>
    <row r="63" spans="2:9">
      <c r="B63" s="84" t="s">
        <v>88</v>
      </c>
      <c r="C63" s="82" t="s">
        <v>34</v>
      </c>
    </row>
    <row r="64" spans="2:9">
      <c r="B64" s="84" t="s">
        <v>89</v>
      </c>
      <c r="C64" s="82" t="s">
        <v>34</v>
      </c>
    </row>
    <row r="65" spans="2:3">
      <c r="B65" s="84" t="s">
        <v>90</v>
      </c>
      <c r="C65" s="82" t="s">
        <v>91</v>
      </c>
    </row>
    <row r="66" spans="2:3">
      <c r="B66" s="84" t="s">
        <v>92</v>
      </c>
      <c r="C66" s="82" t="s">
        <v>34</v>
      </c>
    </row>
    <row r="67" spans="2:3">
      <c r="B67" s="84" t="s">
        <v>93</v>
      </c>
      <c r="C67" s="82" t="s">
        <v>94</v>
      </c>
    </row>
    <row r="68" spans="2:3">
      <c r="B68" s="84" t="s">
        <v>95</v>
      </c>
      <c r="C68" s="82" t="s">
        <v>96</v>
      </c>
    </row>
    <row r="69" spans="2:3">
      <c r="B69" s="84" t="s">
        <v>97</v>
      </c>
      <c r="C69" s="82" t="s">
        <v>43</v>
      </c>
    </row>
    <row r="70" spans="2:3">
      <c r="B70" s="84" t="s">
        <v>45</v>
      </c>
      <c r="C70" s="82" t="s">
        <v>98</v>
      </c>
    </row>
  </sheetData>
  <sheetProtection algorithmName="SHA-512" hashValue="rrAZwvqA12KQkpdDEDedDqBmfo/6HrFRKO506mKwyUicCXM/VY8IgBcJVgEvOCr3ZD+jPDt0RTZoQq7NVdBorw==" saltValue="IBMltxiTApRWz6aTSyM1zA==" spinCount="100000" sheet="1" selectLockedCells="1"/>
  <mergeCells count="2">
    <mergeCell ref="B50:B52"/>
    <mergeCell ref="C50:I52"/>
  </mergeCells>
  <pageMargins left="0.7" right="0.7" top="0.75" bottom="0.75" header="0.3" footer="0.3"/>
  <pageSetup orientation="portrait" r:id="rId1"/>
  <headerFooter>
    <oddFooter>&amp;C_x000D_&amp;1#&amp;"Calibri"&amp;22&amp;K0073CF INTERNAL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M70"/>
  <sheetViews>
    <sheetView workbookViewId="0">
      <selection sqref="A1:E1"/>
    </sheetView>
  </sheetViews>
  <sheetFormatPr defaultRowHeight="15"/>
  <cols>
    <col min="1" max="1" width="55.5703125" bestFit="1" customWidth="1"/>
    <col min="2" max="4" width="28.7109375" customWidth="1"/>
    <col min="5" max="5" width="25.85546875" style="200" customWidth="1"/>
    <col min="6" max="6" width="60" customWidth="1"/>
    <col min="10" max="10" width="24.5703125" bestFit="1" customWidth="1"/>
    <col min="11" max="11" width="17.85546875" bestFit="1" customWidth="1"/>
  </cols>
  <sheetData>
    <row r="1" spans="1:13">
      <c r="A1" s="8" t="s">
        <v>345</v>
      </c>
      <c r="B1" s="9" t="s">
        <v>346</v>
      </c>
      <c r="C1" s="10"/>
      <c r="D1" s="10"/>
      <c r="E1" s="199" t="s">
        <v>347</v>
      </c>
      <c r="F1" s="11" t="s">
        <v>348</v>
      </c>
    </row>
    <row r="2" spans="1:13">
      <c r="A2" s="12" t="s">
        <v>349</v>
      </c>
      <c r="B2" s="12" t="s">
        <v>350</v>
      </c>
      <c r="C2" s="33" t="s">
        <v>351</v>
      </c>
      <c r="D2" s="33" t="s">
        <v>352</v>
      </c>
      <c r="E2" s="213">
        <v>1863</v>
      </c>
      <c r="F2" s="13" t="s">
        <v>353</v>
      </c>
      <c r="I2" s="14"/>
    </row>
    <row r="3" spans="1:13">
      <c r="A3" s="12" t="s">
        <v>354</v>
      </c>
      <c r="B3" s="12" t="s">
        <v>355</v>
      </c>
      <c r="C3" s="33" t="s">
        <v>351</v>
      </c>
      <c r="D3" s="33" t="s">
        <v>352</v>
      </c>
      <c r="E3" s="213">
        <v>801</v>
      </c>
      <c r="F3" s="13" t="s">
        <v>356</v>
      </c>
      <c r="I3" s="15"/>
    </row>
    <row r="4" spans="1:13">
      <c r="A4" s="12" t="s">
        <v>357</v>
      </c>
      <c r="B4" s="12" t="s">
        <v>358</v>
      </c>
      <c r="C4" s="33" t="s">
        <v>351</v>
      </c>
      <c r="D4" s="33" t="s">
        <v>352</v>
      </c>
      <c r="E4" s="213">
        <v>420</v>
      </c>
      <c r="F4" s="13" t="s">
        <v>359</v>
      </c>
      <c r="I4" s="15"/>
    </row>
    <row r="5" spans="1:13">
      <c r="A5" s="12" t="s">
        <v>360</v>
      </c>
      <c r="B5" s="12" t="s">
        <v>355</v>
      </c>
      <c r="C5" s="33" t="s">
        <v>351</v>
      </c>
      <c r="D5" s="33" t="s">
        <v>352</v>
      </c>
      <c r="E5" s="213">
        <v>801</v>
      </c>
      <c r="F5" s="16"/>
      <c r="I5" s="15"/>
      <c r="J5" s="17" t="s">
        <v>361</v>
      </c>
      <c r="K5" s="17" t="s">
        <v>362</v>
      </c>
    </row>
    <row r="6" spans="1:13">
      <c r="A6" s="20" t="s">
        <v>363</v>
      </c>
      <c r="B6" s="20" t="s">
        <v>364</v>
      </c>
      <c r="C6" s="196" t="s">
        <v>348</v>
      </c>
      <c r="D6" s="33" t="s">
        <v>352</v>
      </c>
      <c r="E6" s="214">
        <v>684</v>
      </c>
      <c r="F6" s="11" t="s">
        <v>365</v>
      </c>
      <c r="J6" s="17" t="s">
        <v>128</v>
      </c>
      <c r="K6" s="17" t="s">
        <v>366</v>
      </c>
    </row>
    <row r="7" spans="1:13">
      <c r="A7" s="12" t="s">
        <v>367</v>
      </c>
      <c r="B7" s="12" t="s">
        <v>358</v>
      </c>
      <c r="C7" s="33" t="s">
        <v>351</v>
      </c>
      <c r="D7" s="33" t="s">
        <v>352</v>
      </c>
      <c r="E7" s="213">
        <v>420</v>
      </c>
      <c r="F7" s="18" t="s">
        <v>368</v>
      </c>
      <c r="J7" s="17" t="s">
        <v>369</v>
      </c>
      <c r="K7" s="17" t="s">
        <v>366</v>
      </c>
    </row>
    <row r="8" spans="1:13" ht="15.75">
      <c r="A8" s="12" t="s">
        <v>370</v>
      </c>
      <c r="B8" s="12" t="s">
        <v>371</v>
      </c>
      <c r="C8" s="33" t="s">
        <v>351</v>
      </c>
      <c r="D8" s="33" t="s">
        <v>352</v>
      </c>
      <c r="E8" s="213">
        <v>531</v>
      </c>
      <c r="F8" s="16"/>
      <c r="I8" s="19"/>
      <c r="J8" s="17" t="s">
        <v>372</v>
      </c>
      <c r="K8" s="17" t="s">
        <v>366</v>
      </c>
    </row>
    <row r="9" spans="1:13" ht="15.75">
      <c r="A9" s="12" t="s">
        <v>373</v>
      </c>
      <c r="B9" s="12" t="s">
        <v>374</v>
      </c>
      <c r="C9" s="33" t="s">
        <v>351</v>
      </c>
      <c r="D9" s="33" t="s">
        <v>352</v>
      </c>
      <c r="E9" s="213">
        <v>588</v>
      </c>
      <c r="F9" s="11" t="s">
        <v>375</v>
      </c>
      <c r="I9" s="21"/>
      <c r="J9" s="17" t="s">
        <v>376</v>
      </c>
      <c r="K9" s="17" t="s">
        <v>366</v>
      </c>
    </row>
    <row r="10" spans="1:13">
      <c r="A10" s="20" t="s">
        <v>377</v>
      </c>
      <c r="B10" s="20" t="s">
        <v>378</v>
      </c>
      <c r="C10" s="196" t="s">
        <v>348</v>
      </c>
      <c r="D10" s="33" t="s">
        <v>352</v>
      </c>
      <c r="E10" s="213">
        <v>1984</v>
      </c>
      <c r="F10" s="24" t="s">
        <v>277</v>
      </c>
      <c r="J10" s="17" t="s">
        <v>379</v>
      </c>
      <c r="K10" s="17" t="s">
        <v>362</v>
      </c>
      <c r="M10" s="15"/>
    </row>
    <row r="11" spans="1:13" ht="15.75">
      <c r="A11" s="22" t="s">
        <v>380</v>
      </c>
      <c r="B11" s="23" t="s">
        <v>380</v>
      </c>
      <c r="C11" s="197" t="s">
        <v>365</v>
      </c>
      <c r="D11" s="33" t="s">
        <v>352</v>
      </c>
      <c r="E11" s="213">
        <v>453</v>
      </c>
      <c r="F11" s="24" t="s">
        <v>381</v>
      </c>
      <c r="I11" s="21"/>
      <c r="J11" s="17" t="s">
        <v>382</v>
      </c>
      <c r="K11" s="17" t="s">
        <v>366</v>
      </c>
      <c r="M11" s="15"/>
    </row>
    <row r="12" spans="1:13" ht="15.75">
      <c r="A12" s="12" t="s">
        <v>383</v>
      </c>
      <c r="B12" s="12" t="s">
        <v>374</v>
      </c>
      <c r="C12" s="33" t="s">
        <v>351</v>
      </c>
      <c r="D12" s="33" t="s">
        <v>352</v>
      </c>
      <c r="E12" s="213">
        <v>588</v>
      </c>
      <c r="F12" s="24" t="s">
        <v>384</v>
      </c>
      <c r="I12" s="21"/>
      <c r="J12" s="17" t="s">
        <v>385</v>
      </c>
      <c r="K12" s="17" t="s">
        <v>366</v>
      </c>
    </row>
    <row r="13" spans="1:13">
      <c r="A13" s="12" t="s">
        <v>386</v>
      </c>
      <c r="B13" s="12" t="s">
        <v>371</v>
      </c>
      <c r="C13" s="33" t="s">
        <v>351</v>
      </c>
      <c r="D13" s="33" t="s">
        <v>352</v>
      </c>
      <c r="E13" s="213">
        <v>531</v>
      </c>
      <c r="F13" s="24" t="s">
        <v>387</v>
      </c>
      <c r="J13" s="17" t="s">
        <v>388</v>
      </c>
      <c r="K13" s="17" t="s">
        <v>366</v>
      </c>
    </row>
    <row r="14" spans="1:13">
      <c r="A14" s="12" t="s">
        <v>389</v>
      </c>
      <c r="B14" s="12" t="s">
        <v>390</v>
      </c>
      <c r="C14" s="33" t="s">
        <v>351</v>
      </c>
      <c r="D14" s="33" t="s">
        <v>352</v>
      </c>
      <c r="E14" s="213">
        <v>186</v>
      </c>
      <c r="F14" s="16"/>
    </row>
    <row r="15" spans="1:13">
      <c r="A15" s="12" t="s">
        <v>391</v>
      </c>
      <c r="B15" s="12" t="s">
        <v>374</v>
      </c>
      <c r="C15" s="33" t="s">
        <v>351</v>
      </c>
      <c r="D15" s="33" t="s">
        <v>352</v>
      </c>
      <c r="E15" s="213">
        <v>588</v>
      </c>
      <c r="F15" s="11" t="s">
        <v>351</v>
      </c>
      <c r="I15" s="14"/>
    </row>
    <row r="16" spans="1:13">
      <c r="A16" s="20" t="s">
        <v>392</v>
      </c>
      <c r="B16" s="20" t="s">
        <v>392</v>
      </c>
      <c r="C16" s="196" t="s">
        <v>348</v>
      </c>
      <c r="D16" s="33" t="s">
        <v>352</v>
      </c>
      <c r="E16" s="213">
        <v>289</v>
      </c>
      <c r="F16" s="12" t="s">
        <v>393</v>
      </c>
      <c r="I16" s="15"/>
    </row>
    <row r="17" spans="1:12">
      <c r="A17" s="12" t="s">
        <v>394</v>
      </c>
      <c r="B17" s="12" t="s">
        <v>395</v>
      </c>
      <c r="C17" s="33" t="s">
        <v>351</v>
      </c>
      <c r="D17" s="33" t="s">
        <v>352</v>
      </c>
      <c r="E17" s="213">
        <v>696</v>
      </c>
      <c r="F17" s="16"/>
      <c r="I17" s="15"/>
    </row>
    <row r="18" spans="1:12">
      <c r="A18" s="12" t="s">
        <v>396</v>
      </c>
      <c r="B18" s="12" t="s">
        <v>371</v>
      </c>
      <c r="C18" s="33" t="s">
        <v>351</v>
      </c>
      <c r="D18" s="33" t="s">
        <v>352</v>
      </c>
      <c r="E18" s="213">
        <v>531</v>
      </c>
      <c r="F18" s="16"/>
      <c r="I18" s="15"/>
    </row>
    <row r="19" spans="1:12">
      <c r="A19" s="20" t="s">
        <v>397</v>
      </c>
      <c r="B19" s="20" t="s">
        <v>378</v>
      </c>
      <c r="C19" s="196" t="s">
        <v>348</v>
      </c>
      <c r="D19" s="33" t="s">
        <v>352</v>
      </c>
      <c r="E19" s="213">
        <v>1984</v>
      </c>
      <c r="F19" s="25" t="s">
        <v>398</v>
      </c>
      <c r="I19" s="15"/>
    </row>
    <row r="20" spans="1:12">
      <c r="A20" s="20" t="s">
        <v>399</v>
      </c>
      <c r="B20" s="20" t="s">
        <v>400</v>
      </c>
      <c r="C20" s="196" t="s">
        <v>348</v>
      </c>
      <c r="D20" s="33" t="s">
        <v>352</v>
      </c>
      <c r="E20" s="213">
        <v>223</v>
      </c>
      <c r="F20" s="12" t="s">
        <v>401</v>
      </c>
      <c r="I20" s="15"/>
    </row>
    <row r="21" spans="1:12">
      <c r="A21" s="12" t="s">
        <v>402</v>
      </c>
      <c r="B21" s="12" t="s">
        <v>403</v>
      </c>
      <c r="C21" s="33" t="s">
        <v>351</v>
      </c>
      <c r="D21" s="33" t="s">
        <v>352</v>
      </c>
      <c r="E21" s="213">
        <v>604</v>
      </c>
      <c r="F21" s="20" t="s">
        <v>404</v>
      </c>
    </row>
    <row r="22" spans="1:12">
      <c r="A22" s="20" t="s">
        <v>405</v>
      </c>
      <c r="B22" s="20" t="s">
        <v>406</v>
      </c>
      <c r="C22" s="196" t="s">
        <v>348</v>
      </c>
      <c r="D22" s="33" t="s">
        <v>352</v>
      </c>
      <c r="E22" s="213">
        <v>2049</v>
      </c>
      <c r="F22" s="26" t="s">
        <v>407</v>
      </c>
      <c r="I22" s="27"/>
    </row>
    <row r="23" spans="1:12">
      <c r="A23" s="12" t="s">
        <v>408</v>
      </c>
      <c r="B23" s="12" t="s">
        <v>358</v>
      </c>
      <c r="C23" s="33" t="s">
        <v>351</v>
      </c>
      <c r="D23" s="33" t="s">
        <v>352</v>
      </c>
      <c r="E23" s="213">
        <v>420</v>
      </c>
      <c r="F23" s="23" t="s">
        <v>380</v>
      </c>
      <c r="I23" s="15"/>
    </row>
    <row r="24" spans="1:12">
      <c r="A24" s="12" t="s">
        <v>409</v>
      </c>
      <c r="B24" s="12" t="s">
        <v>374</v>
      </c>
      <c r="C24" s="33" t="s">
        <v>351</v>
      </c>
      <c r="D24" s="33" t="s">
        <v>352</v>
      </c>
      <c r="E24" s="213">
        <v>588</v>
      </c>
      <c r="F24" s="16"/>
      <c r="I24" s="15"/>
    </row>
    <row r="25" spans="1:12">
      <c r="A25" s="26" t="s">
        <v>410</v>
      </c>
      <c r="B25" s="26" t="s">
        <v>411</v>
      </c>
      <c r="C25" s="198" t="s">
        <v>412</v>
      </c>
      <c r="D25" s="198" t="s">
        <v>413</v>
      </c>
      <c r="E25" s="213">
        <v>987</v>
      </c>
      <c r="F25" s="16"/>
      <c r="I25" s="15"/>
    </row>
    <row r="26" spans="1:12">
      <c r="A26" s="26" t="s">
        <v>276</v>
      </c>
      <c r="B26" s="26" t="s">
        <v>414</v>
      </c>
      <c r="C26" s="198" t="s">
        <v>415</v>
      </c>
      <c r="D26" s="198" t="s">
        <v>413</v>
      </c>
      <c r="E26" s="213">
        <v>974</v>
      </c>
      <c r="F26" s="28" t="s">
        <v>416</v>
      </c>
      <c r="I26" s="15"/>
    </row>
    <row r="27" spans="1:12">
      <c r="A27" s="12" t="s">
        <v>417</v>
      </c>
      <c r="B27" s="12" t="s">
        <v>374</v>
      </c>
      <c r="C27" s="33" t="s">
        <v>351</v>
      </c>
      <c r="D27" s="33" t="s">
        <v>352</v>
      </c>
      <c r="E27" s="213">
        <v>588</v>
      </c>
      <c r="F27" s="16" t="s">
        <v>393</v>
      </c>
    </row>
    <row r="28" spans="1:12">
      <c r="A28" s="26" t="s">
        <v>418</v>
      </c>
      <c r="B28" s="26" t="s">
        <v>411</v>
      </c>
      <c r="C28" s="198" t="s">
        <v>412</v>
      </c>
      <c r="D28" s="198" t="s">
        <v>413</v>
      </c>
      <c r="E28" s="213">
        <v>987</v>
      </c>
      <c r="F28" s="16" t="s">
        <v>393</v>
      </c>
    </row>
    <row r="29" spans="1:12">
      <c r="A29" s="20" t="s">
        <v>419</v>
      </c>
      <c r="B29" s="20" t="s">
        <v>378</v>
      </c>
      <c r="C29" s="196" t="s">
        <v>348</v>
      </c>
      <c r="D29" s="33" t="s">
        <v>352</v>
      </c>
      <c r="E29" s="213">
        <v>284</v>
      </c>
      <c r="F29" s="16" t="s">
        <v>393</v>
      </c>
      <c r="I29" s="27"/>
      <c r="L29" s="14"/>
    </row>
    <row r="30" spans="1:12">
      <c r="A30" s="12" t="s">
        <v>420</v>
      </c>
      <c r="B30" s="12" t="s">
        <v>358</v>
      </c>
      <c r="C30" s="33" t="s">
        <v>351</v>
      </c>
      <c r="D30" s="33" t="s">
        <v>352</v>
      </c>
      <c r="E30" s="213">
        <v>420</v>
      </c>
      <c r="F30" s="28"/>
    </row>
    <row r="31" spans="1:12">
      <c r="A31" s="26" t="s">
        <v>421</v>
      </c>
      <c r="B31" s="26" t="s">
        <v>411</v>
      </c>
      <c r="C31" s="198" t="s">
        <v>412</v>
      </c>
      <c r="D31" s="198" t="s">
        <v>413</v>
      </c>
      <c r="E31" s="213">
        <v>987</v>
      </c>
      <c r="F31" s="16"/>
    </row>
    <row r="32" spans="1:12">
      <c r="A32" s="12" t="s">
        <v>422</v>
      </c>
      <c r="B32" s="12" t="s">
        <v>374</v>
      </c>
      <c r="C32" s="33" t="s">
        <v>351</v>
      </c>
      <c r="D32" s="33" t="s">
        <v>352</v>
      </c>
      <c r="E32" s="213">
        <v>588</v>
      </c>
      <c r="F32" s="16"/>
    </row>
    <row r="33" spans="1:7">
      <c r="A33" s="12" t="s">
        <v>423</v>
      </c>
      <c r="B33" s="12" t="s">
        <v>374</v>
      </c>
      <c r="C33" s="33" t="s">
        <v>351</v>
      </c>
      <c r="D33" s="33" t="s">
        <v>352</v>
      </c>
      <c r="E33" s="213">
        <v>588</v>
      </c>
      <c r="F33" s="16"/>
    </row>
    <row r="34" spans="1:7">
      <c r="A34" s="12" t="s">
        <v>424</v>
      </c>
      <c r="B34" s="12" t="s">
        <v>371</v>
      </c>
      <c r="C34" s="33" t="s">
        <v>351</v>
      </c>
      <c r="D34" s="33" t="s">
        <v>352</v>
      </c>
      <c r="E34" s="213">
        <v>531</v>
      </c>
      <c r="F34" s="28"/>
    </row>
    <row r="35" spans="1:7">
      <c r="A35" s="12" t="s">
        <v>425</v>
      </c>
      <c r="B35" s="12" t="s">
        <v>395</v>
      </c>
      <c r="C35" s="33" t="s">
        <v>351</v>
      </c>
      <c r="D35" s="33" t="s">
        <v>352</v>
      </c>
      <c r="E35" s="213">
        <v>696</v>
      </c>
      <c r="F35" s="16"/>
    </row>
    <row r="36" spans="1:7">
      <c r="A36" s="12" t="s">
        <v>426</v>
      </c>
      <c r="B36" s="12" t="s">
        <v>427</v>
      </c>
      <c r="C36" s="33" t="s">
        <v>351</v>
      </c>
      <c r="D36" s="33" t="s">
        <v>352</v>
      </c>
      <c r="E36" s="213">
        <v>704</v>
      </c>
      <c r="F36" s="16"/>
    </row>
    <row r="37" spans="1:7">
      <c r="A37" s="12" t="s">
        <v>428</v>
      </c>
      <c r="B37" s="12" t="s">
        <v>355</v>
      </c>
      <c r="C37" s="33" t="s">
        <v>351</v>
      </c>
      <c r="D37" s="33" t="s">
        <v>352</v>
      </c>
      <c r="E37" s="213">
        <v>801</v>
      </c>
      <c r="F37" s="16"/>
    </row>
    <row r="38" spans="1:7">
      <c r="A38" s="12" t="s">
        <v>429</v>
      </c>
      <c r="B38" s="12" t="s">
        <v>355</v>
      </c>
      <c r="C38" s="33" t="s">
        <v>351</v>
      </c>
      <c r="D38" s="33" t="s">
        <v>352</v>
      </c>
      <c r="E38" s="213">
        <v>801</v>
      </c>
      <c r="F38" s="16"/>
    </row>
    <row r="39" spans="1:7">
      <c r="A39" s="12" t="s">
        <v>430</v>
      </c>
      <c r="B39" s="12" t="s">
        <v>431</v>
      </c>
      <c r="C39" s="33" t="s">
        <v>351</v>
      </c>
      <c r="D39" s="33" t="s">
        <v>352</v>
      </c>
      <c r="E39" s="213">
        <v>793</v>
      </c>
      <c r="F39" s="16"/>
    </row>
    <row r="40" spans="1:7">
      <c r="A40" s="12" t="s">
        <v>432</v>
      </c>
      <c r="B40" s="12" t="s">
        <v>433</v>
      </c>
      <c r="C40" s="33" t="s">
        <v>351</v>
      </c>
      <c r="D40" s="33" t="s">
        <v>352</v>
      </c>
      <c r="E40" s="213">
        <v>186</v>
      </c>
      <c r="F40" s="16"/>
    </row>
    <row r="41" spans="1:7">
      <c r="A41" s="12" t="s">
        <v>434</v>
      </c>
      <c r="B41" s="12" t="s">
        <v>371</v>
      </c>
      <c r="C41" s="33" t="s">
        <v>351</v>
      </c>
      <c r="D41" s="33" t="s">
        <v>352</v>
      </c>
      <c r="E41" s="213">
        <v>531</v>
      </c>
      <c r="F41" s="29"/>
    </row>
    <row r="42" spans="1:7">
      <c r="A42" s="20" t="s">
        <v>435</v>
      </c>
      <c r="B42" s="20" t="s">
        <v>436</v>
      </c>
      <c r="C42" s="196" t="s">
        <v>348</v>
      </c>
      <c r="D42" s="33" t="s">
        <v>352</v>
      </c>
      <c r="E42" s="213">
        <v>261</v>
      </c>
      <c r="F42" s="30"/>
    </row>
    <row r="43" spans="1:7">
      <c r="A43" s="12" t="s">
        <v>437</v>
      </c>
      <c r="B43" s="12" t="s">
        <v>438</v>
      </c>
      <c r="C43" s="33" t="s">
        <v>351</v>
      </c>
      <c r="D43" s="33" t="s">
        <v>352</v>
      </c>
      <c r="E43" s="213">
        <v>819</v>
      </c>
      <c r="F43" s="30"/>
    </row>
    <row r="44" spans="1:7">
      <c r="A44" s="20" t="s">
        <v>439</v>
      </c>
      <c r="B44" s="20" t="s">
        <v>364</v>
      </c>
      <c r="C44" s="196" t="s">
        <v>348</v>
      </c>
      <c r="D44" s="33" t="s">
        <v>352</v>
      </c>
      <c r="E44" s="213">
        <v>1396</v>
      </c>
      <c r="F44" s="30"/>
    </row>
    <row r="45" spans="1:7">
      <c r="A45" s="12" t="s">
        <v>440</v>
      </c>
      <c r="B45" s="12" t="s">
        <v>371</v>
      </c>
      <c r="C45" s="33" t="s">
        <v>351</v>
      </c>
      <c r="D45" s="33" t="s">
        <v>352</v>
      </c>
      <c r="E45" s="213">
        <v>531</v>
      </c>
      <c r="F45" s="16"/>
    </row>
    <row r="46" spans="1:7">
      <c r="A46" s="12" t="s">
        <v>441</v>
      </c>
      <c r="B46" s="12" t="s">
        <v>374</v>
      </c>
      <c r="C46" s="33" t="s">
        <v>351</v>
      </c>
      <c r="D46" s="33" t="s">
        <v>352</v>
      </c>
      <c r="E46" s="213">
        <v>588</v>
      </c>
      <c r="F46" s="28"/>
      <c r="G46" s="28"/>
    </row>
    <row r="47" spans="1:7">
      <c r="A47" s="12" t="s">
        <v>442</v>
      </c>
      <c r="B47" s="12" t="s">
        <v>374</v>
      </c>
      <c r="C47" s="33" t="s">
        <v>351</v>
      </c>
      <c r="D47" s="33" t="s">
        <v>352</v>
      </c>
      <c r="E47" s="213">
        <v>588</v>
      </c>
      <c r="F47" s="4"/>
      <c r="G47" s="16"/>
    </row>
    <row r="48" spans="1:7">
      <c r="A48" s="12" t="s">
        <v>443</v>
      </c>
      <c r="B48" s="12" t="s">
        <v>374</v>
      </c>
      <c r="C48" s="33" t="s">
        <v>351</v>
      </c>
      <c r="D48" s="33" t="s">
        <v>352</v>
      </c>
      <c r="E48" s="213">
        <v>588</v>
      </c>
      <c r="F48" s="4"/>
    </row>
    <row r="49" spans="1:7">
      <c r="A49" s="12" t="s">
        <v>444</v>
      </c>
      <c r="B49" s="12" t="s">
        <v>445</v>
      </c>
      <c r="C49" s="33" t="s">
        <v>351</v>
      </c>
      <c r="D49" s="33" t="s">
        <v>352</v>
      </c>
      <c r="E49" s="213">
        <v>441</v>
      </c>
      <c r="F49" s="4"/>
      <c r="G49" s="16"/>
    </row>
    <row r="50" spans="1:7">
      <c r="A50" s="12" t="s">
        <v>446</v>
      </c>
      <c r="B50" s="12" t="s">
        <v>447</v>
      </c>
      <c r="C50" s="33" t="s">
        <v>351</v>
      </c>
      <c r="D50" s="33" t="s">
        <v>352</v>
      </c>
      <c r="E50" s="213">
        <v>664</v>
      </c>
      <c r="F50" s="31"/>
      <c r="G50" s="16"/>
    </row>
    <row r="51" spans="1:7">
      <c r="A51" s="12" t="s">
        <v>448</v>
      </c>
      <c r="B51" s="12" t="s">
        <v>395</v>
      </c>
      <c r="C51" s="33" t="s">
        <v>351</v>
      </c>
      <c r="D51" s="33" t="s">
        <v>352</v>
      </c>
      <c r="E51" s="213">
        <v>696</v>
      </c>
      <c r="F51" s="31"/>
    </row>
    <row r="52" spans="1:7">
      <c r="A52" s="12" t="s">
        <v>449</v>
      </c>
      <c r="B52" s="12" t="s">
        <v>395</v>
      </c>
      <c r="C52" s="33" t="s">
        <v>351</v>
      </c>
      <c r="D52" s="33" t="s">
        <v>352</v>
      </c>
      <c r="E52" s="213">
        <v>696</v>
      </c>
      <c r="F52" s="31"/>
    </row>
    <row r="53" spans="1:7">
      <c r="F53" s="16"/>
    </row>
    <row r="55" spans="1:7">
      <c r="F55" s="28"/>
    </row>
    <row r="64" spans="1:7">
      <c r="F64" s="14"/>
    </row>
    <row r="68" spans="6:6">
      <c r="F68" s="14"/>
    </row>
    <row r="69" spans="6:6">
      <c r="F69" s="32"/>
    </row>
    <row r="70" spans="6:6">
      <c r="F70" s="32"/>
    </row>
  </sheetData>
  <pageMargins left="0.7" right="0.7" top="0.75" bottom="0.75" header="0.3" footer="0.3"/>
  <pageSetup orientation="portrait" r:id="rId1"/>
  <headerFooter>
    <oddFooter>&amp;C_x000D_&amp;1#&amp;"Calibri"&amp;22&amp;K0073CF INTERNAL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N100"/>
  <sheetViews>
    <sheetView topLeftCell="G1" workbookViewId="0">
      <selection activeCell="L76" sqref="L76"/>
    </sheetView>
  </sheetViews>
  <sheetFormatPr defaultRowHeight="15"/>
  <cols>
    <col min="1" max="2" width="21.5703125" bestFit="1" customWidth="1"/>
    <col min="3" max="3" width="11.7109375" bestFit="1" customWidth="1"/>
    <col min="4" max="4" width="18" bestFit="1" customWidth="1"/>
    <col min="5" max="5" width="6.140625" bestFit="1" customWidth="1"/>
    <col min="6" max="6" width="29.85546875" bestFit="1" customWidth="1"/>
    <col min="9" max="9" width="50.7109375" bestFit="1" customWidth="1"/>
    <col min="10" max="11" width="27" bestFit="1" customWidth="1"/>
    <col min="12" max="12" width="51.42578125" bestFit="1" customWidth="1"/>
    <col min="13" max="14" width="12.85546875" bestFit="1" customWidth="1"/>
  </cols>
  <sheetData>
    <row r="1" spans="1:14">
      <c r="A1" t="s">
        <v>450</v>
      </c>
      <c r="B1" t="s">
        <v>451</v>
      </c>
      <c r="C1" t="s">
        <v>65</v>
      </c>
      <c r="D1" t="s">
        <v>452</v>
      </c>
      <c r="E1" t="s">
        <v>453</v>
      </c>
      <c r="F1" t="s">
        <v>454</v>
      </c>
      <c r="I1" s="8" t="s">
        <v>345</v>
      </c>
      <c r="J1" s="9" t="s">
        <v>346</v>
      </c>
      <c r="K1" t="s">
        <v>455</v>
      </c>
      <c r="L1" t="s">
        <v>456</v>
      </c>
      <c r="M1" t="s">
        <v>457</v>
      </c>
    </row>
    <row r="2" spans="1:14">
      <c r="A2" t="s">
        <v>374</v>
      </c>
      <c r="B2" t="s">
        <v>374</v>
      </c>
      <c r="C2" t="s">
        <v>458</v>
      </c>
      <c r="D2" t="s">
        <v>459</v>
      </c>
      <c r="E2">
        <v>603</v>
      </c>
      <c r="F2" t="s">
        <v>460</v>
      </c>
      <c r="I2" s="12" t="s">
        <v>373</v>
      </c>
      <c r="J2" s="12" t="s">
        <v>374</v>
      </c>
      <c r="K2" s="12" t="s">
        <v>393</v>
      </c>
      <c r="L2" s="33" t="str">
        <f t="shared" ref="L2:L33" si="0">CONCATENATE(I2,K2)</f>
        <v>Convention Center-</v>
      </c>
      <c r="M2" s="215">
        <v>588</v>
      </c>
      <c r="N2" s="215"/>
    </row>
    <row r="3" spans="1:14">
      <c r="A3" t="s">
        <v>350</v>
      </c>
      <c r="B3" t="s">
        <v>350</v>
      </c>
      <c r="C3" t="s">
        <v>458</v>
      </c>
      <c r="D3" t="s">
        <v>459</v>
      </c>
      <c r="E3" s="34">
        <v>1910</v>
      </c>
      <c r="F3" t="s">
        <v>461</v>
      </c>
      <c r="G3" s="34"/>
      <c r="I3" s="12" t="s">
        <v>383</v>
      </c>
      <c r="J3" s="12" t="s">
        <v>374</v>
      </c>
      <c r="K3" s="12" t="s">
        <v>393</v>
      </c>
      <c r="L3" s="33" t="str">
        <f t="shared" si="0"/>
        <v>Entertainment-</v>
      </c>
      <c r="M3" s="215">
        <v>588</v>
      </c>
      <c r="N3" s="215"/>
    </row>
    <row r="4" spans="1:14">
      <c r="A4" t="s">
        <v>433</v>
      </c>
      <c r="B4" t="s">
        <v>433</v>
      </c>
      <c r="C4" t="s">
        <v>458</v>
      </c>
      <c r="D4" t="s">
        <v>459</v>
      </c>
      <c r="E4" s="34">
        <v>191</v>
      </c>
      <c r="F4" t="s">
        <v>462</v>
      </c>
      <c r="G4" s="34"/>
      <c r="I4" s="12" t="s">
        <v>423</v>
      </c>
      <c r="J4" s="12" t="s">
        <v>374</v>
      </c>
      <c r="K4" s="12" t="s">
        <v>393</v>
      </c>
      <c r="L4" s="33" t="str">
        <f t="shared" si="0"/>
        <v>Police/Firestation-</v>
      </c>
      <c r="M4" s="215">
        <v>588</v>
      </c>
      <c r="N4" s="215"/>
    </row>
    <row r="5" spans="1:14">
      <c r="A5" t="s">
        <v>431</v>
      </c>
      <c r="B5" t="s">
        <v>431</v>
      </c>
      <c r="C5" t="s">
        <v>458</v>
      </c>
      <c r="D5" t="s">
        <v>459</v>
      </c>
      <c r="E5">
        <v>813</v>
      </c>
      <c r="F5" t="s">
        <v>463</v>
      </c>
      <c r="I5" s="12" t="s">
        <v>391</v>
      </c>
      <c r="J5" s="12" t="s">
        <v>374</v>
      </c>
      <c r="K5" s="12" t="s">
        <v>393</v>
      </c>
      <c r="L5" s="33" t="str">
        <f t="shared" si="0"/>
        <v>Gymnasium-</v>
      </c>
      <c r="M5" s="215">
        <v>588</v>
      </c>
      <c r="N5" s="215"/>
    </row>
    <row r="6" spans="1:14">
      <c r="A6" t="s">
        <v>355</v>
      </c>
      <c r="B6" t="s">
        <v>355</v>
      </c>
      <c r="C6" t="s">
        <v>458</v>
      </c>
      <c r="D6" t="s">
        <v>459</v>
      </c>
      <c r="E6">
        <v>821</v>
      </c>
      <c r="F6" t="s">
        <v>464</v>
      </c>
      <c r="I6" s="12" t="s">
        <v>409</v>
      </c>
      <c r="J6" s="12" t="s">
        <v>374</v>
      </c>
      <c r="K6" s="12" t="s">
        <v>393</v>
      </c>
      <c r="L6" s="33" t="str">
        <f t="shared" si="0"/>
        <v>Motion Picture Theatre-</v>
      </c>
      <c r="M6" s="215">
        <v>588</v>
      </c>
      <c r="N6" s="215"/>
    </row>
    <row r="7" spans="1:14">
      <c r="A7" t="s">
        <v>390</v>
      </c>
      <c r="B7" t="s">
        <v>390</v>
      </c>
      <c r="C7" t="s">
        <v>458</v>
      </c>
      <c r="D7" t="s">
        <v>459</v>
      </c>
      <c r="E7" s="34">
        <v>191</v>
      </c>
      <c r="F7" t="s">
        <v>465</v>
      </c>
      <c r="G7" s="34"/>
      <c r="I7" s="12" t="s">
        <v>417</v>
      </c>
      <c r="J7" s="12" t="s">
        <v>374</v>
      </c>
      <c r="K7" s="12" t="s">
        <v>393</v>
      </c>
      <c r="L7" s="33" t="str">
        <f t="shared" si="0"/>
        <v>Museum-</v>
      </c>
      <c r="M7" s="215">
        <v>588</v>
      </c>
      <c r="N7" s="215"/>
    </row>
    <row r="8" spans="1:14">
      <c r="A8" t="s">
        <v>395</v>
      </c>
      <c r="B8" t="s">
        <v>395</v>
      </c>
      <c r="C8" t="s">
        <v>458</v>
      </c>
      <c r="D8" t="s">
        <v>459</v>
      </c>
      <c r="E8">
        <v>714</v>
      </c>
      <c r="F8" t="s">
        <v>466</v>
      </c>
      <c r="I8" s="12" t="s">
        <v>422</v>
      </c>
      <c r="J8" s="12" t="s">
        <v>374</v>
      </c>
      <c r="K8" s="12" t="s">
        <v>393</v>
      </c>
      <c r="L8" s="33" t="str">
        <f t="shared" si="0"/>
        <v>Performing Arts Theatre-</v>
      </c>
      <c r="M8" s="215">
        <v>588</v>
      </c>
      <c r="N8" s="215"/>
    </row>
    <row r="9" spans="1:14">
      <c r="A9" t="s">
        <v>403</v>
      </c>
      <c r="B9" t="s">
        <v>403</v>
      </c>
      <c r="C9" t="s">
        <v>458</v>
      </c>
      <c r="D9" t="s">
        <v>459</v>
      </c>
      <c r="E9" s="34">
        <v>619</v>
      </c>
      <c r="F9" t="s">
        <v>467</v>
      </c>
      <c r="G9" s="34"/>
      <c r="I9" s="12" t="s">
        <v>423</v>
      </c>
      <c r="J9" s="12" t="s">
        <v>374</v>
      </c>
      <c r="K9" s="12" t="s">
        <v>393</v>
      </c>
      <c r="L9" s="33" t="str">
        <f t="shared" si="0"/>
        <v>Police/Firestation-</v>
      </c>
      <c r="M9" s="215">
        <v>588</v>
      </c>
      <c r="N9" s="215"/>
    </row>
    <row r="10" spans="1:14">
      <c r="A10" t="s">
        <v>438</v>
      </c>
      <c r="B10" t="s">
        <v>438</v>
      </c>
      <c r="C10" t="s">
        <v>458</v>
      </c>
      <c r="D10" t="s">
        <v>459</v>
      </c>
      <c r="E10">
        <v>840</v>
      </c>
      <c r="F10" t="s">
        <v>469</v>
      </c>
      <c r="I10" s="12" t="s">
        <v>441</v>
      </c>
      <c r="J10" s="12" t="s">
        <v>374</v>
      </c>
      <c r="K10" s="12" t="s">
        <v>393</v>
      </c>
      <c r="L10" s="33" t="str">
        <f t="shared" si="0"/>
        <v>Sports Arena-</v>
      </c>
      <c r="M10" s="215">
        <v>588</v>
      </c>
      <c r="N10" s="215"/>
    </row>
    <row r="11" spans="1:14">
      <c r="A11" t="s">
        <v>427</v>
      </c>
      <c r="B11" t="s">
        <v>427</v>
      </c>
      <c r="C11" t="s">
        <v>458</v>
      </c>
      <c r="D11" t="s">
        <v>459</v>
      </c>
      <c r="E11">
        <v>722</v>
      </c>
      <c r="F11" t="s">
        <v>471</v>
      </c>
      <c r="I11" s="12" t="s">
        <v>442</v>
      </c>
      <c r="J11" s="12" t="s">
        <v>374</v>
      </c>
      <c r="K11" s="12" t="s">
        <v>393</v>
      </c>
      <c r="L11" s="33" t="str">
        <f t="shared" si="0"/>
        <v>Town Hall-</v>
      </c>
      <c r="M11" s="215">
        <v>588</v>
      </c>
      <c r="N11" s="215"/>
    </row>
    <row r="12" spans="1:14">
      <c r="A12" t="s">
        <v>358</v>
      </c>
      <c r="B12" t="s">
        <v>358</v>
      </c>
      <c r="C12" t="s">
        <v>458</v>
      </c>
      <c r="D12" t="s">
        <v>459</v>
      </c>
      <c r="E12">
        <v>431</v>
      </c>
      <c r="F12" t="s">
        <v>473</v>
      </c>
      <c r="I12" s="12" t="s">
        <v>443</v>
      </c>
      <c r="J12" s="12" t="s">
        <v>374</v>
      </c>
      <c r="K12" s="35" t="s">
        <v>393</v>
      </c>
      <c r="L12" s="33" t="str">
        <f t="shared" si="0"/>
        <v>Transportation-</v>
      </c>
      <c r="M12" s="215">
        <v>588</v>
      </c>
      <c r="N12" s="215"/>
    </row>
    <row r="13" spans="1:14">
      <c r="A13" t="s">
        <v>371</v>
      </c>
      <c r="B13" t="s">
        <v>371</v>
      </c>
      <c r="C13" t="s">
        <v>458</v>
      </c>
      <c r="D13" t="s">
        <v>459</v>
      </c>
      <c r="E13">
        <v>545</v>
      </c>
      <c r="F13" t="s">
        <v>474</v>
      </c>
      <c r="I13" s="12" t="s">
        <v>349</v>
      </c>
      <c r="J13" s="12" t="s">
        <v>350</v>
      </c>
      <c r="K13" s="12" t="s">
        <v>393</v>
      </c>
      <c r="L13" s="33" t="str">
        <f t="shared" si="0"/>
        <v>Automotive/Transportation Service or Repair Facility-</v>
      </c>
      <c r="M13" s="215">
        <v>1863</v>
      </c>
      <c r="N13" s="215"/>
    </row>
    <row r="14" spans="1:14">
      <c r="A14" t="s">
        <v>445</v>
      </c>
      <c r="B14" t="s">
        <v>445</v>
      </c>
      <c r="C14" t="s">
        <v>458</v>
      </c>
      <c r="D14" t="s">
        <v>459</v>
      </c>
      <c r="E14">
        <v>452</v>
      </c>
      <c r="F14" t="s">
        <v>475</v>
      </c>
      <c r="I14" s="12" t="s">
        <v>349</v>
      </c>
      <c r="J14" s="12" t="s">
        <v>350</v>
      </c>
      <c r="K14" s="12" t="s">
        <v>393</v>
      </c>
      <c r="L14" s="33" t="str">
        <f t="shared" si="0"/>
        <v>Automotive/Transportation Service or Repair Facility-</v>
      </c>
      <c r="M14" s="215">
        <v>1863</v>
      </c>
      <c r="N14" s="215"/>
    </row>
    <row r="15" spans="1:14">
      <c r="A15" t="s">
        <v>447</v>
      </c>
      <c r="B15" t="s">
        <v>447</v>
      </c>
      <c r="C15" t="s">
        <v>458</v>
      </c>
      <c r="D15" t="s">
        <v>459</v>
      </c>
      <c r="E15">
        <v>681</v>
      </c>
      <c r="F15" t="s">
        <v>476</v>
      </c>
      <c r="I15" s="12" t="s">
        <v>432</v>
      </c>
      <c r="J15" s="12" t="s">
        <v>433</v>
      </c>
      <c r="K15" s="12" t="s">
        <v>393</v>
      </c>
      <c r="L15" s="33" t="str">
        <f t="shared" si="0"/>
        <v>Retail - Big Box/Large-</v>
      </c>
      <c r="M15" s="215">
        <v>186</v>
      </c>
      <c r="N15" s="215"/>
    </row>
    <row r="16" spans="1:14">
      <c r="A16" t="s">
        <v>364</v>
      </c>
      <c r="B16" t="s">
        <v>364</v>
      </c>
      <c r="C16" t="s">
        <v>477</v>
      </c>
      <c r="D16" t="s">
        <v>459</v>
      </c>
      <c r="E16" s="34">
        <v>1431</v>
      </c>
      <c r="F16" t="s">
        <v>478</v>
      </c>
      <c r="G16" s="34"/>
      <c r="I16" s="20" t="s">
        <v>363</v>
      </c>
      <c r="J16" s="20" t="s">
        <v>364</v>
      </c>
      <c r="K16" s="12" t="s">
        <v>468</v>
      </c>
      <c r="L16" s="33" t="str">
        <f t="shared" si="0"/>
        <v>College - UniversityCV econ</v>
      </c>
      <c r="M16" s="215">
        <v>1396</v>
      </c>
      <c r="N16" s="215"/>
    </row>
    <row r="17" spans="1:14">
      <c r="A17" t="s">
        <v>364</v>
      </c>
      <c r="B17" t="s">
        <v>364</v>
      </c>
      <c r="C17" t="s">
        <v>479</v>
      </c>
      <c r="D17" t="s">
        <v>459</v>
      </c>
      <c r="E17" s="34">
        <v>1268</v>
      </c>
      <c r="F17" t="s">
        <v>480</v>
      </c>
      <c r="G17" s="34"/>
      <c r="I17" s="20" t="s">
        <v>363</v>
      </c>
      <c r="J17" s="20" t="s">
        <v>364</v>
      </c>
      <c r="K17" s="12" t="s">
        <v>470</v>
      </c>
      <c r="L17" s="33" t="str">
        <f t="shared" si="0"/>
        <v>College - UniversityCV noecon</v>
      </c>
      <c r="M17" s="215">
        <v>1237</v>
      </c>
      <c r="N17" s="215"/>
    </row>
    <row r="18" spans="1:14">
      <c r="A18" t="s">
        <v>364</v>
      </c>
      <c r="B18" t="s">
        <v>364</v>
      </c>
      <c r="C18" t="s">
        <v>472</v>
      </c>
      <c r="D18" t="s">
        <v>459</v>
      </c>
      <c r="E18">
        <v>434</v>
      </c>
      <c r="F18" t="s">
        <v>481</v>
      </c>
      <c r="I18" s="20" t="s">
        <v>363</v>
      </c>
      <c r="J18" s="20" t="s">
        <v>364</v>
      </c>
      <c r="K18" s="12" t="s">
        <v>472</v>
      </c>
      <c r="L18" s="33" t="str">
        <f t="shared" si="0"/>
        <v>College - UniversityVAV econ</v>
      </c>
      <c r="M18" s="215">
        <v>423</v>
      </c>
      <c r="N18" s="215"/>
    </row>
    <row r="19" spans="1:14">
      <c r="A19" t="s">
        <v>380</v>
      </c>
      <c r="B19" t="s">
        <v>380</v>
      </c>
      <c r="C19" t="s">
        <v>368</v>
      </c>
      <c r="D19" t="s">
        <v>459</v>
      </c>
      <c r="E19">
        <v>465</v>
      </c>
      <c r="F19" t="s">
        <v>482</v>
      </c>
      <c r="I19" s="20" t="s">
        <v>439</v>
      </c>
      <c r="J19" s="20" t="s">
        <v>364</v>
      </c>
      <c r="K19" s="12" t="s">
        <v>468</v>
      </c>
      <c r="L19" s="33" t="str">
        <f t="shared" si="0"/>
        <v>School - Technical/VocationalCV econ</v>
      </c>
      <c r="M19" s="215">
        <v>1396</v>
      </c>
      <c r="N19" s="215"/>
    </row>
    <row r="20" spans="1:14">
      <c r="A20" t="s">
        <v>436</v>
      </c>
      <c r="B20" t="s">
        <v>436</v>
      </c>
      <c r="C20" t="s">
        <v>477</v>
      </c>
      <c r="D20" t="s">
        <v>459</v>
      </c>
      <c r="E20">
        <v>901</v>
      </c>
      <c r="F20" t="s">
        <v>483</v>
      </c>
      <c r="I20" s="20" t="s">
        <v>439</v>
      </c>
      <c r="J20" s="20" t="s">
        <v>364</v>
      </c>
      <c r="K20" s="12" t="s">
        <v>470</v>
      </c>
      <c r="L20" s="33" t="str">
        <f t="shared" si="0"/>
        <v>School - Technical/VocationalCV noecon</v>
      </c>
      <c r="M20" s="215">
        <v>1237</v>
      </c>
      <c r="N20" s="215"/>
    </row>
    <row r="21" spans="1:14">
      <c r="A21" t="s">
        <v>436</v>
      </c>
      <c r="B21" t="s">
        <v>436</v>
      </c>
      <c r="C21" t="s">
        <v>479</v>
      </c>
      <c r="D21" t="s">
        <v>459</v>
      </c>
      <c r="E21">
        <v>840</v>
      </c>
      <c r="F21" t="s">
        <v>484</v>
      </c>
      <c r="I21" s="20" t="s">
        <v>439</v>
      </c>
      <c r="J21" s="20" t="s">
        <v>364</v>
      </c>
      <c r="K21" s="12" t="s">
        <v>472</v>
      </c>
      <c r="L21" s="33" t="str">
        <f t="shared" si="0"/>
        <v>School - Technical/VocationalVAV econ</v>
      </c>
      <c r="M21" s="215">
        <v>423</v>
      </c>
      <c r="N21" s="215"/>
    </row>
    <row r="22" spans="1:14">
      <c r="A22" t="s">
        <v>436</v>
      </c>
      <c r="B22" t="s">
        <v>436</v>
      </c>
      <c r="C22" t="s">
        <v>472</v>
      </c>
      <c r="D22" t="s">
        <v>459</v>
      </c>
      <c r="E22">
        <v>268</v>
      </c>
      <c r="F22" t="s">
        <v>485</v>
      </c>
      <c r="I22" s="22" t="s">
        <v>380</v>
      </c>
      <c r="J22" s="23" t="s">
        <v>380</v>
      </c>
      <c r="K22" s="12" t="s">
        <v>368</v>
      </c>
      <c r="L22" s="33" t="str">
        <f t="shared" si="0"/>
        <v>DormitoryFan Coil</v>
      </c>
      <c r="M22" s="215">
        <v>453</v>
      </c>
      <c r="N22" s="215"/>
    </row>
    <row r="23" spans="1:14">
      <c r="A23" t="s">
        <v>392</v>
      </c>
      <c r="B23" t="s">
        <v>392</v>
      </c>
      <c r="C23" t="s">
        <v>477</v>
      </c>
      <c r="D23" t="s">
        <v>459</v>
      </c>
      <c r="E23" s="34">
        <v>3366</v>
      </c>
      <c r="F23" t="s">
        <v>486</v>
      </c>
      <c r="G23" s="34"/>
      <c r="I23" s="12" t="s">
        <v>430</v>
      </c>
      <c r="J23" s="12" t="s">
        <v>431</v>
      </c>
      <c r="K23" s="12" t="s">
        <v>393</v>
      </c>
      <c r="L23" s="33" t="str">
        <f t="shared" si="0"/>
        <v>Restaurant - Quick Service/Fast Food-</v>
      </c>
      <c r="M23" s="215">
        <v>793</v>
      </c>
      <c r="N23" s="215"/>
    </row>
    <row r="24" spans="1:14">
      <c r="A24" t="s">
        <v>392</v>
      </c>
      <c r="B24" t="s">
        <v>392</v>
      </c>
      <c r="C24" t="s">
        <v>479</v>
      </c>
      <c r="D24" t="s">
        <v>459</v>
      </c>
      <c r="E24" s="34">
        <v>3137</v>
      </c>
      <c r="F24" t="s">
        <v>487</v>
      </c>
      <c r="G24" s="34"/>
      <c r="I24" s="12" t="s">
        <v>430</v>
      </c>
      <c r="J24" s="12" t="s">
        <v>431</v>
      </c>
      <c r="K24" s="12" t="s">
        <v>393</v>
      </c>
      <c r="L24" s="33" t="str">
        <f t="shared" si="0"/>
        <v>Restaurant - Quick Service/Fast Food-</v>
      </c>
      <c r="M24" s="215">
        <v>793</v>
      </c>
      <c r="N24" s="215"/>
    </row>
    <row r="25" spans="1:14">
      <c r="A25" t="s">
        <v>392</v>
      </c>
      <c r="B25" t="s">
        <v>392</v>
      </c>
      <c r="C25" t="s">
        <v>472</v>
      </c>
      <c r="D25" t="s">
        <v>459</v>
      </c>
      <c r="E25">
        <v>296</v>
      </c>
      <c r="F25" t="s">
        <v>488</v>
      </c>
      <c r="I25" s="12" t="s">
        <v>354</v>
      </c>
      <c r="J25" s="12" t="s">
        <v>355</v>
      </c>
      <c r="K25" s="12" t="s">
        <v>393</v>
      </c>
      <c r="L25" s="33" t="str">
        <f t="shared" si="0"/>
        <v>Bakery-</v>
      </c>
      <c r="M25" s="215">
        <v>801</v>
      </c>
      <c r="N25" s="215"/>
    </row>
    <row r="26" spans="1:14">
      <c r="A26" t="s">
        <v>400</v>
      </c>
      <c r="B26" t="s">
        <v>400</v>
      </c>
      <c r="C26" t="s">
        <v>477</v>
      </c>
      <c r="D26" t="s">
        <v>459</v>
      </c>
      <c r="E26" s="34">
        <v>1077</v>
      </c>
      <c r="F26" t="s">
        <v>489</v>
      </c>
      <c r="G26" s="34"/>
      <c r="I26" s="12" t="s">
        <v>360</v>
      </c>
      <c r="J26" s="12" t="s">
        <v>355</v>
      </c>
      <c r="K26" s="12" t="s">
        <v>393</v>
      </c>
      <c r="L26" s="33" t="str">
        <f t="shared" si="0"/>
        <v>Cafeteria-</v>
      </c>
      <c r="M26" s="215">
        <v>801</v>
      </c>
      <c r="N26" s="215"/>
    </row>
    <row r="27" spans="1:14">
      <c r="A27" t="s">
        <v>400</v>
      </c>
      <c r="B27" t="s">
        <v>400</v>
      </c>
      <c r="C27" t="s">
        <v>479</v>
      </c>
      <c r="D27" t="s">
        <v>459</v>
      </c>
      <c r="E27">
        <v>753</v>
      </c>
      <c r="F27" t="s">
        <v>490</v>
      </c>
      <c r="I27" s="12" t="s">
        <v>428</v>
      </c>
      <c r="J27" s="12" t="s">
        <v>355</v>
      </c>
      <c r="K27" s="12" t="s">
        <v>393</v>
      </c>
      <c r="L27" s="33" t="str">
        <f t="shared" si="0"/>
        <v>Restaurant - Casual Dining-</v>
      </c>
      <c r="M27" s="215">
        <v>801</v>
      </c>
      <c r="N27" s="215"/>
    </row>
    <row r="28" spans="1:14">
      <c r="A28" t="s">
        <v>400</v>
      </c>
      <c r="B28" t="s">
        <v>400</v>
      </c>
      <c r="C28" t="s">
        <v>472</v>
      </c>
      <c r="D28" t="s">
        <v>459</v>
      </c>
      <c r="E28">
        <v>229</v>
      </c>
      <c r="F28" t="s">
        <v>491</v>
      </c>
      <c r="I28" s="12" t="s">
        <v>429</v>
      </c>
      <c r="J28" s="12" t="s">
        <v>355</v>
      </c>
      <c r="K28" s="12" t="s">
        <v>393</v>
      </c>
      <c r="L28" s="33" t="str">
        <f t="shared" si="0"/>
        <v>Restaurant - Full Service-</v>
      </c>
      <c r="M28" s="215">
        <v>801</v>
      </c>
      <c r="N28" s="215"/>
    </row>
    <row r="29" spans="1:14">
      <c r="A29" t="s">
        <v>378</v>
      </c>
      <c r="B29" t="s">
        <v>378</v>
      </c>
      <c r="C29" t="s">
        <v>477</v>
      </c>
      <c r="D29" t="s">
        <v>459</v>
      </c>
      <c r="E29" s="34">
        <v>2034</v>
      </c>
      <c r="F29" t="s">
        <v>492</v>
      </c>
      <c r="G29" s="34"/>
      <c r="I29" s="12" t="s">
        <v>429</v>
      </c>
      <c r="J29" s="12" t="s">
        <v>355</v>
      </c>
      <c r="K29" s="12" t="s">
        <v>393</v>
      </c>
      <c r="L29" s="33" t="str">
        <f t="shared" si="0"/>
        <v>Restaurant - Full Service-</v>
      </c>
      <c r="M29" s="215">
        <v>801</v>
      </c>
      <c r="N29" s="215"/>
    </row>
    <row r="30" spans="1:14">
      <c r="A30" t="s">
        <v>378</v>
      </c>
      <c r="B30" t="s">
        <v>378</v>
      </c>
      <c r="C30" t="s">
        <v>479</v>
      </c>
      <c r="D30" t="s">
        <v>459</v>
      </c>
      <c r="E30" s="34">
        <v>2072</v>
      </c>
      <c r="F30" t="s">
        <v>493</v>
      </c>
      <c r="G30" s="34"/>
      <c r="I30" s="12" t="s">
        <v>389</v>
      </c>
      <c r="J30" s="12" t="s">
        <v>390</v>
      </c>
      <c r="K30" s="12" t="s">
        <v>393</v>
      </c>
      <c r="L30" s="33" t="str">
        <f t="shared" si="0"/>
        <v>Grocery/Food Store-</v>
      </c>
      <c r="M30" s="215">
        <v>186</v>
      </c>
      <c r="N30" s="215"/>
    </row>
    <row r="31" spans="1:14">
      <c r="A31" t="s">
        <v>378</v>
      </c>
      <c r="B31" t="s">
        <v>378</v>
      </c>
      <c r="C31" t="s">
        <v>472</v>
      </c>
      <c r="D31" t="s">
        <v>459</v>
      </c>
      <c r="E31">
        <v>291</v>
      </c>
      <c r="F31" t="s">
        <v>494</v>
      </c>
      <c r="I31" s="20" t="s">
        <v>435</v>
      </c>
      <c r="J31" s="20" t="s">
        <v>436</v>
      </c>
      <c r="K31" s="12" t="s">
        <v>468</v>
      </c>
      <c r="L31" s="33" t="str">
        <f t="shared" si="0"/>
        <v>School - Jr./Sr. HighCV econ</v>
      </c>
      <c r="M31" s="215">
        <v>879</v>
      </c>
      <c r="N31" s="215"/>
    </row>
    <row r="32" spans="1:14">
      <c r="A32" t="s">
        <v>406</v>
      </c>
      <c r="B32" t="s">
        <v>406</v>
      </c>
      <c r="C32" t="s">
        <v>477</v>
      </c>
      <c r="D32" t="s">
        <v>459</v>
      </c>
      <c r="E32" s="34">
        <v>2101</v>
      </c>
      <c r="F32" t="s">
        <v>495</v>
      </c>
      <c r="G32" s="34"/>
      <c r="I32" s="20" t="s">
        <v>435</v>
      </c>
      <c r="J32" s="20" t="s">
        <v>436</v>
      </c>
      <c r="K32" s="12" t="s">
        <v>470</v>
      </c>
      <c r="L32" s="33" t="str">
        <f t="shared" si="0"/>
        <v>School - Jr./Sr. HighCV noecon</v>
      </c>
      <c r="M32" s="215">
        <v>819</v>
      </c>
      <c r="N32" s="215"/>
    </row>
    <row r="33" spans="1:14">
      <c r="A33" t="s">
        <v>406</v>
      </c>
      <c r="B33" t="s">
        <v>406</v>
      </c>
      <c r="C33" t="s">
        <v>479</v>
      </c>
      <c r="D33" t="s">
        <v>459</v>
      </c>
      <c r="E33" s="34">
        <v>2033</v>
      </c>
      <c r="F33" t="s">
        <v>496</v>
      </c>
      <c r="G33" s="34"/>
      <c r="I33" s="20" t="s">
        <v>435</v>
      </c>
      <c r="J33" s="20" t="s">
        <v>436</v>
      </c>
      <c r="K33" s="12" t="s">
        <v>472</v>
      </c>
      <c r="L33" s="33" t="str">
        <f t="shared" si="0"/>
        <v>School - Jr./Sr. HighVAV econ</v>
      </c>
      <c r="M33" s="215">
        <v>261</v>
      </c>
      <c r="N33" s="215"/>
    </row>
    <row r="34" spans="1:14">
      <c r="A34" t="s">
        <v>406</v>
      </c>
      <c r="B34" t="s">
        <v>406</v>
      </c>
      <c r="C34" t="s">
        <v>472</v>
      </c>
      <c r="D34" t="s">
        <v>459</v>
      </c>
      <c r="E34">
        <v>664</v>
      </c>
      <c r="F34" t="s">
        <v>497</v>
      </c>
      <c r="I34" s="12" t="s">
        <v>392</v>
      </c>
      <c r="J34" s="12" t="s">
        <v>392</v>
      </c>
      <c r="K34" s="12" t="s">
        <v>468</v>
      </c>
      <c r="L34" s="33" t="str">
        <f t="shared" ref="L34:L65" si="1">CONCATENATE(I34,K34)</f>
        <v>HospitalCV econ</v>
      </c>
      <c r="M34" s="237">
        <v>3283</v>
      </c>
      <c r="N34" s="215"/>
    </row>
    <row r="35" spans="1:14">
      <c r="A35" t="s">
        <v>498</v>
      </c>
      <c r="B35" t="s">
        <v>498</v>
      </c>
      <c r="C35" t="s">
        <v>477</v>
      </c>
      <c r="D35" t="s">
        <v>459</v>
      </c>
      <c r="E35" s="34">
        <v>1191</v>
      </c>
      <c r="F35" t="s">
        <v>499</v>
      </c>
      <c r="G35" s="34"/>
      <c r="I35" s="12" t="s">
        <v>392</v>
      </c>
      <c r="J35" s="12" t="s">
        <v>392</v>
      </c>
      <c r="K35" s="12" t="s">
        <v>470</v>
      </c>
      <c r="L35" s="33" t="str">
        <f t="shared" si="1"/>
        <v>HospitalCV noecon</v>
      </c>
      <c r="M35" s="237">
        <v>3059</v>
      </c>
      <c r="N35" s="215"/>
    </row>
    <row r="36" spans="1:14">
      <c r="A36" t="s">
        <v>498</v>
      </c>
      <c r="B36" t="s">
        <v>498</v>
      </c>
      <c r="C36" t="s">
        <v>479</v>
      </c>
      <c r="D36" t="s">
        <v>459</v>
      </c>
      <c r="E36" s="34">
        <v>1104</v>
      </c>
      <c r="F36" t="s">
        <v>500</v>
      </c>
      <c r="G36" s="34"/>
      <c r="I36" s="12" t="s">
        <v>392</v>
      </c>
      <c r="J36" s="12" t="s">
        <v>392</v>
      </c>
      <c r="K36" s="12" t="s">
        <v>472</v>
      </c>
      <c r="L36" s="33" t="str">
        <f t="shared" si="1"/>
        <v>HospitalVAV econ</v>
      </c>
      <c r="M36" s="215">
        <v>289</v>
      </c>
      <c r="N36" s="215"/>
    </row>
    <row r="37" spans="1:14">
      <c r="A37" t="s">
        <v>498</v>
      </c>
      <c r="B37" t="s">
        <v>498</v>
      </c>
      <c r="C37" t="s">
        <v>472</v>
      </c>
      <c r="D37" t="s">
        <v>459</v>
      </c>
      <c r="E37">
        <v>684</v>
      </c>
      <c r="F37" t="s">
        <v>501</v>
      </c>
      <c r="I37" s="12" t="s">
        <v>392</v>
      </c>
      <c r="J37" s="12" t="s">
        <v>392</v>
      </c>
      <c r="K37" s="12" t="s">
        <v>468</v>
      </c>
      <c r="L37" s="33" t="str">
        <f t="shared" si="1"/>
        <v>HospitalCV econ</v>
      </c>
      <c r="M37" s="237">
        <v>3283</v>
      </c>
      <c r="N37" s="215"/>
    </row>
    <row r="38" spans="1:14">
      <c r="I38" s="12" t="s">
        <v>392</v>
      </c>
      <c r="J38" s="12" t="s">
        <v>392</v>
      </c>
      <c r="K38" s="12" t="s">
        <v>470</v>
      </c>
      <c r="L38" s="33" t="str">
        <f t="shared" si="1"/>
        <v>HospitalCV noecon</v>
      </c>
      <c r="M38" s="237">
        <v>3059</v>
      </c>
      <c r="N38" s="215"/>
    </row>
    <row r="39" spans="1:14">
      <c r="I39" s="12" t="s">
        <v>392</v>
      </c>
      <c r="J39" s="12" t="s">
        <v>392</v>
      </c>
      <c r="K39" s="12" t="s">
        <v>472</v>
      </c>
      <c r="L39" s="33" t="str">
        <f t="shared" si="1"/>
        <v>HospitalVAV econ</v>
      </c>
      <c r="M39" s="215">
        <v>289</v>
      </c>
      <c r="N39" s="215"/>
    </row>
    <row r="40" spans="1:14">
      <c r="I40" s="20" t="s">
        <v>399</v>
      </c>
      <c r="J40" s="20" t="s">
        <v>400</v>
      </c>
      <c r="K40" s="12" t="s">
        <v>468</v>
      </c>
      <c r="L40" s="33" t="str">
        <f t="shared" si="1"/>
        <v>Lodging - HotelCV econ</v>
      </c>
      <c r="M40" s="215">
        <v>1050</v>
      </c>
      <c r="N40" s="215"/>
    </row>
    <row r="41" spans="1:14">
      <c r="I41" s="20" t="s">
        <v>399</v>
      </c>
      <c r="J41" s="20" t="s">
        <v>400</v>
      </c>
      <c r="K41" s="12" t="s">
        <v>470</v>
      </c>
      <c r="L41" s="33" t="str">
        <f t="shared" si="1"/>
        <v>Lodging - HotelCV noecon</v>
      </c>
      <c r="M41" s="215">
        <v>734</v>
      </c>
      <c r="N41" s="215"/>
    </row>
    <row r="42" spans="1:14">
      <c r="I42" s="20" t="s">
        <v>399</v>
      </c>
      <c r="J42" s="20" t="s">
        <v>400</v>
      </c>
      <c r="K42" s="12" t="s">
        <v>472</v>
      </c>
      <c r="L42" s="33" t="str">
        <f t="shared" si="1"/>
        <v>Lodging - HotelVAV econ</v>
      </c>
      <c r="M42" s="215">
        <v>223</v>
      </c>
      <c r="N42" s="215"/>
    </row>
    <row r="43" spans="1:14">
      <c r="I43" s="20" t="s">
        <v>377</v>
      </c>
      <c r="J43" s="20" t="s">
        <v>378</v>
      </c>
      <c r="K43" s="12" t="s">
        <v>468</v>
      </c>
      <c r="L43" s="33" t="str">
        <f t="shared" si="1"/>
        <v>Court HouseCV econ</v>
      </c>
      <c r="M43" s="215">
        <v>1984</v>
      </c>
      <c r="N43" s="215"/>
    </row>
    <row r="44" spans="1:14">
      <c r="I44" s="20" t="s">
        <v>377</v>
      </c>
      <c r="J44" s="20" t="s">
        <v>378</v>
      </c>
      <c r="K44" s="12" t="s">
        <v>470</v>
      </c>
      <c r="L44" s="33" t="str">
        <f t="shared" si="1"/>
        <v>Court HouseCV noecon</v>
      </c>
      <c r="M44" s="215">
        <v>2021</v>
      </c>
      <c r="N44" s="215"/>
    </row>
    <row r="45" spans="1:14">
      <c r="I45" s="20" t="s">
        <v>377</v>
      </c>
      <c r="J45" s="20" t="s">
        <v>378</v>
      </c>
      <c r="K45" s="12" t="s">
        <v>472</v>
      </c>
      <c r="L45" s="33" t="str">
        <f t="shared" si="1"/>
        <v>Court HouseVAV econ</v>
      </c>
      <c r="M45" s="215">
        <v>284</v>
      </c>
      <c r="N45" s="215"/>
    </row>
    <row r="46" spans="1:14">
      <c r="I46" s="20" t="s">
        <v>397</v>
      </c>
      <c r="J46" s="20" t="s">
        <v>378</v>
      </c>
      <c r="K46" s="12" t="s">
        <v>468</v>
      </c>
      <c r="L46" s="33" t="str">
        <f t="shared" si="1"/>
        <v>LibraryCV econ</v>
      </c>
      <c r="M46" s="215">
        <v>1984</v>
      </c>
      <c r="N46" s="215"/>
    </row>
    <row r="47" spans="1:14">
      <c r="I47" s="20" t="s">
        <v>397</v>
      </c>
      <c r="J47" s="20" t="s">
        <v>378</v>
      </c>
      <c r="K47" s="12" t="s">
        <v>470</v>
      </c>
      <c r="L47" s="33" t="str">
        <f t="shared" si="1"/>
        <v>LibraryCV noecon</v>
      </c>
      <c r="M47" s="215">
        <v>2021</v>
      </c>
      <c r="N47" s="215"/>
    </row>
    <row r="48" spans="1:14">
      <c r="I48" s="20" t="s">
        <v>397</v>
      </c>
      <c r="J48" s="20" t="s">
        <v>378</v>
      </c>
      <c r="K48" s="12" t="s">
        <v>472</v>
      </c>
      <c r="L48" s="33" t="str">
        <f t="shared" si="1"/>
        <v>LibraryVAV econ</v>
      </c>
      <c r="M48" s="215">
        <v>284</v>
      </c>
      <c r="N48" s="215"/>
    </row>
    <row r="49" spans="9:14">
      <c r="I49" s="20" t="s">
        <v>419</v>
      </c>
      <c r="J49" s="20" t="s">
        <v>378</v>
      </c>
      <c r="K49" s="12" t="s">
        <v>468</v>
      </c>
      <c r="L49" s="33" t="str">
        <f t="shared" si="1"/>
        <v>Office - LargeCV econ</v>
      </c>
      <c r="M49" s="215">
        <v>1984</v>
      </c>
      <c r="N49" s="215"/>
    </row>
    <row r="50" spans="9:14">
      <c r="I50" s="20" t="s">
        <v>419</v>
      </c>
      <c r="J50" s="20" t="s">
        <v>378</v>
      </c>
      <c r="K50" s="12" t="s">
        <v>470</v>
      </c>
      <c r="L50" s="33" t="str">
        <f t="shared" si="1"/>
        <v>Office - LargeCV noecon</v>
      </c>
      <c r="M50" s="215">
        <v>2021</v>
      </c>
      <c r="N50" s="215"/>
    </row>
    <row r="51" spans="9:14">
      <c r="I51" s="20" t="s">
        <v>419</v>
      </c>
      <c r="J51" s="20" t="s">
        <v>378</v>
      </c>
      <c r="K51" s="12" t="s">
        <v>472</v>
      </c>
      <c r="L51" s="33" t="str">
        <f t="shared" si="1"/>
        <v>Office - LargeVAV econ</v>
      </c>
      <c r="M51" s="215">
        <v>284</v>
      </c>
      <c r="N51" s="215"/>
    </row>
    <row r="52" spans="9:14">
      <c r="I52" s="20" t="s">
        <v>405</v>
      </c>
      <c r="J52" s="20" t="s">
        <v>406</v>
      </c>
      <c r="K52" s="12" t="s">
        <v>468</v>
      </c>
      <c r="L52" s="33" t="str">
        <f t="shared" si="1"/>
        <v>Mall ConcourseCV econ</v>
      </c>
      <c r="M52" s="215">
        <v>2049</v>
      </c>
      <c r="N52" s="215"/>
    </row>
    <row r="53" spans="9:14">
      <c r="I53" s="20" t="s">
        <v>405</v>
      </c>
      <c r="J53" s="20" t="s">
        <v>406</v>
      </c>
      <c r="K53" s="12" t="s">
        <v>470</v>
      </c>
      <c r="L53" s="33" t="str">
        <f t="shared" si="1"/>
        <v>Mall ConcourseCV noecon</v>
      </c>
      <c r="M53" s="215">
        <v>1983</v>
      </c>
      <c r="N53" s="215"/>
    </row>
    <row r="54" spans="9:14">
      <c r="I54" s="20" t="s">
        <v>405</v>
      </c>
      <c r="J54" s="20" t="s">
        <v>406</v>
      </c>
      <c r="K54" s="12" t="s">
        <v>472</v>
      </c>
      <c r="L54" s="33" t="str">
        <f t="shared" si="1"/>
        <v>Mall ConcourseVAV econ</v>
      </c>
      <c r="M54" s="215">
        <v>648</v>
      </c>
      <c r="N54" s="215"/>
    </row>
    <row r="55" spans="9:14">
      <c r="I55" s="20" t="s">
        <v>432</v>
      </c>
      <c r="J55" s="20" t="s">
        <v>406</v>
      </c>
      <c r="K55" s="12" t="s">
        <v>468</v>
      </c>
      <c r="L55" s="33" t="str">
        <f t="shared" si="1"/>
        <v>Retail - Big Box/LargeCV econ</v>
      </c>
      <c r="M55" s="237">
        <v>2049</v>
      </c>
      <c r="N55" s="215"/>
    </row>
    <row r="56" spans="9:14">
      <c r="I56" s="20" t="s">
        <v>432</v>
      </c>
      <c r="J56" s="20" t="s">
        <v>406</v>
      </c>
      <c r="K56" s="12" t="s">
        <v>470</v>
      </c>
      <c r="L56" s="33" t="str">
        <f t="shared" si="1"/>
        <v>Retail - Big Box/LargeCV noecon</v>
      </c>
      <c r="M56" s="237">
        <v>1983</v>
      </c>
      <c r="N56" s="215"/>
    </row>
    <row r="57" spans="9:14">
      <c r="I57" s="20" t="s">
        <v>432</v>
      </c>
      <c r="J57" s="20" t="s">
        <v>406</v>
      </c>
      <c r="K57" s="12" t="s">
        <v>472</v>
      </c>
      <c r="L57" s="33" t="str">
        <f t="shared" si="1"/>
        <v>Retail - Big Box/LargeVAV econ</v>
      </c>
      <c r="M57" s="237">
        <v>648</v>
      </c>
      <c r="N57" s="215"/>
    </row>
    <row r="58" spans="9:14">
      <c r="I58" s="12" t="s">
        <v>394</v>
      </c>
      <c r="J58" s="12" t="s">
        <v>395</v>
      </c>
      <c r="K58" s="12" t="s">
        <v>393</v>
      </c>
      <c r="L58" s="33" t="str">
        <f t="shared" si="1"/>
        <v>Industrial/Manufacturing-</v>
      </c>
      <c r="M58" s="215">
        <v>696</v>
      </c>
      <c r="N58" s="215"/>
    </row>
    <row r="59" spans="9:14">
      <c r="I59" s="12" t="s">
        <v>394</v>
      </c>
      <c r="J59" s="12" t="s">
        <v>395</v>
      </c>
      <c r="K59" s="12" t="s">
        <v>393</v>
      </c>
      <c r="L59" s="33" t="str">
        <f t="shared" si="1"/>
        <v>Industrial/Manufacturing-</v>
      </c>
      <c r="M59" s="215">
        <v>696</v>
      </c>
      <c r="N59" s="215"/>
    </row>
    <row r="60" spans="9:14">
      <c r="I60" s="12" t="s">
        <v>394</v>
      </c>
      <c r="J60" s="12" t="s">
        <v>395</v>
      </c>
      <c r="K60" s="12" t="s">
        <v>393</v>
      </c>
      <c r="L60" s="33" t="str">
        <f t="shared" si="1"/>
        <v>Industrial/Manufacturing-</v>
      </c>
      <c r="M60" s="215">
        <v>696</v>
      </c>
      <c r="N60" s="215"/>
    </row>
    <row r="61" spans="9:14">
      <c r="I61" s="12" t="s">
        <v>394</v>
      </c>
      <c r="J61" s="12" t="s">
        <v>395</v>
      </c>
      <c r="K61" s="12" t="s">
        <v>393</v>
      </c>
      <c r="L61" s="33" t="str">
        <f t="shared" si="1"/>
        <v>Industrial/Manufacturing-</v>
      </c>
      <c r="M61" s="215">
        <v>696</v>
      </c>
      <c r="N61" s="215"/>
    </row>
    <row r="62" spans="9:14">
      <c r="I62" s="12" t="s">
        <v>394</v>
      </c>
      <c r="J62" s="12" t="s">
        <v>395</v>
      </c>
      <c r="K62" s="12" t="s">
        <v>393</v>
      </c>
      <c r="L62" s="33" t="str">
        <f t="shared" si="1"/>
        <v>Industrial/Manufacturing-</v>
      </c>
      <c r="M62" s="215">
        <v>696</v>
      </c>
      <c r="N62" s="215"/>
    </row>
    <row r="63" spans="9:14">
      <c r="I63" s="12" t="s">
        <v>425</v>
      </c>
      <c r="J63" s="12" t="s">
        <v>395</v>
      </c>
      <c r="K63" s="12" t="s">
        <v>393</v>
      </c>
      <c r="L63" s="33" t="str">
        <f t="shared" si="1"/>
        <v>Pump Stations-</v>
      </c>
      <c r="M63" s="215">
        <v>696</v>
      </c>
      <c r="N63" s="215"/>
    </row>
    <row r="64" spans="9:14">
      <c r="I64" s="12" t="s">
        <v>448</v>
      </c>
      <c r="J64" s="12" t="s">
        <v>395</v>
      </c>
      <c r="K64" s="12" t="s">
        <v>393</v>
      </c>
      <c r="L64" s="33" t="str">
        <f t="shared" si="1"/>
        <v>Waste Water Treatment Plant-</v>
      </c>
      <c r="M64" s="215">
        <v>696</v>
      </c>
      <c r="N64" s="215"/>
    </row>
    <row r="65" spans="9:14">
      <c r="I65" s="12" t="s">
        <v>449</v>
      </c>
      <c r="J65" s="12" t="s">
        <v>395</v>
      </c>
      <c r="K65" s="12" t="s">
        <v>393</v>
      </c>
      <c r="L65" s="33" t="str">
        <f t="shared" si="1"/>
        <v>Workshop-</v>
      </c>
      <c r="M65" s="215">
        <v>696</v>
      </c>
      <c r="N65" s="215"/>
    </row>
    <row r="66" spans="9:14">
      <c r="I66" s="12" t="s">
        <v>402</v>
      </c>
      <c r="J66" s="12" t="s">
        <v>403</v>
      </c>
      <c r="K66" s="12" t="s">
        <v>393</v>
      </c>
      <c r="L66" s="33" t="str">
        <f t="shared" ref="L66:L97" si="2">CONCATENATE(I66,K66)</f>
        <v>Lodging - Motel-</v>
      </c>
      <c r="M66" s="215">
        <v>604</v>
      </c>
      <c r="N66" s="215"/>
    </row>
    <row r="67" spans="9:14">
      <c r="I67" s="26" t="s">
        <v>410</v>
      </c>
      <c r="J67" s="26" t="s">
        <v>411</v>
      </c>
      <c r="K67" s="26" t="s">
        <v>277</v>
      </c>
      <c r="L67" s="33" t="str">
        <f t="shared" si="2"/>
        <v>Multi-Family High-RisePre-War Uninsulated Brick</v>
      </c>
      <c r="M67" s="215">
        <v>987</v>
      </c>
      <c r="N67" s="215"/>
    </row>
    <row r="68" spans="9:14">
      <c r="I68" s="26" t="s">
        <v>410</v>
      </c>
      <c r="J68" s="26" t="s">
        <v>411</v>
      </c>
      <c r="K68" s="26" t="s">
        <v>381</v>
      </c>
      <c r="L68" s="33" t="str">
        <f t="shared" si="2"/>
        <v>Multi-Family High-RisePrior to 1979</v>
      </c>
      <c r="M68" s="215">
        <v>513</v>
      </c>
      <c r="N68" s="215"/>
    </row>
    <row r="69" spans="9:14">
      <c r="I69" s="26" t="s">
        <v>410</v>
      </c>
      <c r="J69" s="26" t="s">
        <v>411</v>
      </c>
      <c r="K69" s="26" t="s">
        <v>384</v>
      </c>
      <c r="L69" s="33" t="str">
        <f t="shared" si="2"/>
        <v>Multi-Family High-RiseFrom 1979 through 2006</v>
      </c>
      <c r="M69" s="215">
        <v>385</v>
      </c>
      <c r="N69" s="215"/>
    </row>
    <row r="70" spans="9:14">
      <c r="I70" s="26" t="s">
        <v>410</v>
      </c>
      <c r="J70" s="26" t="s">
        <v>411</v>
      </c>
      <c r="K70" s="26" t="s">
        <v>387</v>
      </c>
      <c r="L70" s="33" t="str">
        <f t="shared" si="2"/>
        <v>Multi-Family High-RiseFrom 2007 through the Present</v>
      </c>
      <c r="M70" s="215">
        <v>214</v>
      </c>
      <c r="N70" s="215"/>
    </row>
    <row r="71" spans="9:14">
      <c r="I71" s="26" t="s">
        <v>418</v>
      </c>
      <c r="J71" s="26" t="s">
        <v>411</v>
      </c>
      <c r="K71" s="26" t="s">
        <v>277</v>
      </c>
      <c r="L71" s="33" t="str">
        <f t="shared" si="2"/>
        <v>Nursing Homes Low-RisePre-War Uninsulated Brick</v>
      </c>
      <c r="M71" s="215">
        <v>987</v>
      </c>
      <c r="N71" s="215"/>
    </row>
    <row r="72" spans="9:14">
      <c r="I72" s="26" t="s">
        <v>418</v>
      </c>
      <c r="J72" s="26" t="s">
        <v>411</v>
      </c>
      <c r="K72" s="26" t="s">
        <v>381</v>
      </c>
      <c r="L72" s="33" t="str">
        <f t="shared" si="2"/>
        <v>Nursing Homes Low-RisePrior to 1979</v>
      </c>
      <c r="M72" s="215">
        <v>513</v>
      </c>
      <c r="N72" s="215"/>
    </row>
    <row r="73" spans="9:14">
      <c r="I73" s="26" t="s">
        <v>418</v>
      </c>
      <c r="J73" s="26" t="s">
        <v>411</v>
      </c>
      <c r="K73" s="26" t="s">
        <v>384</v>
      </c>
      <c r="L73" s="33" t="str">
        <f t="shared" si="2"/>
        <v>Nursing Homes Low-RiseFrom 1979 through 2006</v>
      </c>
      <c r="M73" s="215">
        <v>385</v>
      </c>
      <c r="N73" s="215"/>
    </row>
    <row r="74" spans="9:14">
      <c r="I74" s="26" t="s">
        <v>418</v>
      </c>
      <c r="J74" s="26" t="s">
        <v>411</v>
      </c>
      <c r="K74" s="26" t="s">
        <v>387</v>
      </c>
      <c r="L74" s="33" t="str">
        <f t="shared" si="2"/>
        <v>Nursing Homes Low-RiseFrom 2007 through the Present</v>
      </c>
      <c r="M74" s="215">
        <v>214</v>
      </c>
      <c r="N74" s="215"/>
    </row>
    <row r="75" spans="9:14">
      <c r="I75" s="26" t="s">
        <v>421</v>
      </c>
      <c r="J75" s="26" t="s">
        <v>411</v>
      </c>
      <c r="K75" s="26" t="s">
        <v>277</v>
      </c>
      <c r="L75" s="33" t="str">
        <f t="shared" si="2"/>
        <v>PenitentiaryPre-War Uninsulated Brick</v>
      </c>
      <c r="M75" s="215">
        <v>987</v>
      </c>
      <c r="N75" s="215"/>
    </row>
    <row r="76" spans="9:14">
      <c r="I76" s="26" t="s">
        <v>421</v>
      </c>
      <c r="J76" s="26" t="s">
        <v>411</v>
      </c>
      <c r="K76" s="26" t="s">
        <v>381</v>
      </c>
      <c r="L76" s="33" t="str">
        <f t="shared" si="2"/>
        <v>PenitentiaryPrior to 1979</v>
      </c>
      <c r="M76" s="215">
        <v>513</v>
      </c>
      <c r="N76" s="215"/>
    </row>
    <row r="77" spans="9:14">
      <c r="I77" s="26" t="s">
        <v>421</v>
      </c>
      <c r="J77" s="26" t="s">
        <v>411</v>
      </c>
      <c r="K77" s="26" t="s">
        <v>384</v>
      </c>
      <c r="L77" s="33" t="str">
        <f t="shared" si="2"/>
        <v>PenitentiaryFrom 1979 through 2006</v>
      </c>
      <c r="M77" s="215">
        <v>385</v>
      </c>
      <c r="N77" s="215"/>
    </row>
    <row r="78" spans="9:14">
      <c r="I78" s="26" t="s">
        <v>421</v>
      </c>
      <c r="J78" s="26" t="s">
        <v>411</v>
      </c>
      <c r="K78" s="26" t="s">
        <v>387</v>
      </c>
      <c r="L78" s="33" t="str">
        <f t="shared" si="2"/>
        <v>PenitentiaryFrom 2007 through the Present</v>
      </c>
      <c r="M78" s="215">
        <v>214</v>
      </c>
      <c r="N78" s="215"/>
    </row>
    <row r="79" spans="9:14">
      <c r="I79" s="26" t="s">
        <v>276</v>
      </c>
      <c r="J79" s="26" t="s">
        <v>414</v>
      </c>
      <c r="K79" s="26" t="s">
        <v>277</v>
      </c>
      <c r="L79" s="33" t="str">
        <f t="shared" si="2"/>
        <v>Multi-Family Low-RisePre-War Uninsulated Brick</v>
      </c>
      <c r="M79" s="215">
        <v>974</v>
      </c>
      <c r="N79" s="215"/>
    </row>
    <row r="80" spans="9:14">
      <c r="I80" s="26" t="s">
        <v>276</v>
      </c>
      <c r="J80" s="26" t="s">
        <v>414</v>
      </c>
      <c r="K80" s="26" t="s">
        <v>381</v>
      </c>
      <c r="L80" s="33" t="str">
        <f t="shared" si="2"/>
        <v>Multi-Family Low-RisePrior to 1979</v>
      </c>
      <c r="M80" s="215">
        <v>738</v>
      </c>
      <c r="N80" s="215"/>
    </row>
    <row r="81" spans="9:14">
      <c r="I81" s="26" t="s">
        <v>276</v>
      </c>
      <c r="J81" s="26" t="s">
        <v>414</v>
      </c>
      <c r="K81" s="26" t="s">
        <v>384</v>
      </c>
      <c r="L81" s="33" t="str">
        <f t="shared" si="2"/>
        <v>Multi-Family Low-RiseFrom 1979 through 2006</v>
      </c>
      <c r="M81" s="215">
        <v>705</v>
      </c>
      <c r="N81" s="215"/>
    </row>
    <row r="82" spans="9:14">
      <c r="I82" s="26" t="s">
        <v>276</v>
      </c>
      <c r="J82" s="26" t="s">
        <v>414</v>
      </c>
      <c r="K82" s="26" t="s">
        <v>387</v>
      </c>
      <c r="L82" s="33" t="str">
        <f t="shared" si="2"/>
        <v>Multi-Family Low-RiseFrom 2007 through the Present</v>
      </c>
      <c r="M82" s="215">
        <v>491</v>
      </c>
      <c r="N82" s="215"/>
    </row>
    <row r="83" spans="9:14">
      <c r="I83" s="20" t="s">
        <v>446</v>
      </c>
      <c r="J83" s="20" t="s">
        <v>447</v>
      </c>
      <c r="K83" s="12" t="s">
        <v>393</v>
      </c>
      <c r="L83" s="33" t="str">
        <f t="shared" si="2"/>
        <v>Warehouse - Refrigerated-</v>
      </c>
      <c r="M83" s="215">
        <v>664</v>
      </c>
      <c r="N83" s="215"/>
    </row>
    <row r="84" spans="9:14">
      <c r="I84" s="12" t="s">
        <v>437</v>
      </c>
      <c r="J84" s="12" t="s">
        <v>438</v>
      </c>
      <c r="K84" s="12" t="s">
        <v>393</v>
      </c>
      <c r="L84" s="33" t="str">
        <f t="shared" si="2"/>
        <v>School - Preschool/Elementary-</v>
      </c>
      <c r="M84" s="215">
        <v>819</v>
      </c>
      <c r="N84" s="215"/>
    </row>
    <row r="85" spans="9:14">
      <c r="I85" s="12" t="s">
        <v>426</v>
      </c>
      <c r="J85" s="12" t="s">
        <v>427</v>
      </c>
      <c r="K85" s="12" t="s">
        <v>393</v>
      </c>
      <c r="L85" s="33" t="str">
        <f t="shared" si="2"/>
        <v>Religious/Church-</v>
      </c>
      <c r="M85" s="215">
        <v>704</v>
      </c>
      <c r="N85" s="215"/>
    </row>
    <row r="86" spans="9:14">
      <c r="I86" s="12" t="s">
        <v>426</v>
      </c>
      <c r="J86" s="12" t="s">
        <v>427</v>
      </c>
      <c r="K86" s="12" t="s">
        <v>393</v>
      </c>
      <c r="L86" s="33" t="str">
        <f t="shared" si="2"/>
        <v>Religious/Church-</v>
      </c>
      <c r="M86" s="215">
        <v>704</v>
      </c>
      <c r="N86" s="215"/>
    </row>
    <row r="87" spans="9:14">
      <c r="I87" s="12" t="s">
        <v>357</v>
      </c>
      <c r="J87" s="12" t="s">
        <v>358</v>
      </c>
      <c r="K87" s="12" t="s">
        <v>393</v>
      </c>
      <c r="L87" s="33" t="str">
        <f t="shared" si="2"/>
        <v>Banks-</v>
      </c>
      <c r="M87" s="215">
        <v>420</v>
      </c>
      <c r="N87" s="215"/>
    </row>
    <row r="88" spans="9:14">
      <c r="I88" s="12" t="s">
        <v>367</v>
      </c>
      <c r="J88" s="12" t="s">
        <v>358</v>
      </c>
      <c r="K88" s="12" t="s">
        <v>393</v>
      </c>
      <c r="L88" s="33" t="str">
        <f t="shared" si="2"/>
        <v>Commercial Condos-</v>
      </c>
      <c r="M88" s="215">
        <v>420</v>
      </c>
      <c r="N88" s="215"/>
    </row>
    <row r="89" spans="9:14">
      <c r="I89" s="12" t="s">
        <v>408</v>
      </c>
      <c r="J89" s="12" t="s">
        <v>358</v>
      </c>
      <c r="K89" s="12" t="s">
        <v>393</v>
      </c>
      <c r="L89" s="33" t="str">
        <f t="shared" si="2"/>
        <v>Medical Offices-</v>
      </c>
      <c r="M89" s="215">
        <v>420</v>
      </c>
      <c r="N89" s="215"/>
    </row>
    <row r="90" spans="9:14">
      <c r="I90" s="12" t="s">
        <v>420</v>
      </c>
      <c r="J90" s="12" t="s">
        <v>358</v>
      </c>
      <c r="K90" s="12" t="s">
        <v>393</v>
      </c>
      <c r="L90" s="33" t="str">
        <f t="shared" si="2"/>
        <v>Office - Small-</v>
      </c>
      <c r="M90" s="215">
        <v>420</v>
      </c>
      <c r="N90" s="215"/>
    </row>
    <row r="91" spans="9:14">
      <c r="I91" s="12" t="s">
        <v>370</v>
      </c>
      <c r="J91" s="12" t="s">
        <v>371</v>
      </c>
      <c r="K91" s="12" t="s">
        <v>393</v>
      </c>
      <c r="L91" s="33" t="str">
        <f t="shared" si="2"/>
        <v>Convenience Stores-</v>
      </c>
      <c r="M91" s="215">
        <v>531</v>
      </c>
      <c r="N91" s="215"/>
    </row>
    <row r="92" spans="9:14">
      <c r="I92" s="12" t="s">
        <v>386</v>
      </c>
      <c r="J92" s="12" t="s">
        <v>371</v>
      </c>
      <c r="K92" s="12" t="s">
        <v>393</v>
      </c>
      <c r="L92" s="33" t="str">
        <f t="shared" si="2"/>
        <v>Exercise Center-</v>
      </c>
      <c r="M92" s="215">
        <v>531</v>
      </c>
      <c r="N92" s="215"/>
    </row>
    <row r="93" spans="9:14">
      <c r="I93" s="12" t="s">
        <v>396</v>
      </c>
      <c r="J93" s="12" t="s">
        <v>371</v>
      </c>
      <c r="K93" s="12" t="s">
        <v>393</v>
      </c>
      <c r="L93" s="33" t="str">
        <f t="shared" si="2"/>
        <v>Laundromats-</v>
      </c>
      <c r="M93" s="215">
        <v>531</v>
      </c>
      <c r="N93" s="215"/>
    </row>
    <row r="94" spans="9:14">
      <c r="I94" s="12" t="s">
        <v>424</v>
      </c>
      <c r="J94" s="12" t="s">
        <v>371</v>
      </c>
      <c r="K94" s="12" t="s">
        <v>393</v>
      </c>
      <c r="L94" s="33" t="str">
        <f t="shared" si="2"/>
        <v>Post Office-</v>
      </c>
      <c r="M94" s="215">
        <v>531</v>
      </c>
      <c r="N94" s="215"/>
    </row>
    <row r="95" spans="9:14">
      <c r="I95" s="12" t="s">
        <v>434</v>
      </c>
      <c r="J95" s="12" t="s">
        <v>371</v>
      </c>
      <c r="K95" s="12" t="s">
        <v>393</v>
      </c>
      <c r="L95" s="33" t="str">
        <f t="shared" si="2"/>
        <v>Retail - Small-</v>
      </c>
      <c r="M95" s="215">
        <v>531</v>
      </c>
      <c r="N95" s="215"/>
    </row>
    <row r="96" spans="9:14">
      <c r="I96" s="12" t="s">
        <v>440</v>
      </c>
      <c r="J96" s="12" t="s">
        <v>371</v>
      </c>
      <c r="K96" s="12" t="s">
        <v>393</v>
      </c>
      <c r="L96" s="33" t="str">
        <f t="shared" si="2"/>
        <v>Small Services-</v>
      </c>
      <c r="M96" s="215">
        <v>531</v>
      </c>
      <c r="N96" s="215"/>
    </row>
    <row r="97" spans="9:14">
      <c r="I97" s="20" t="s">
        <v>363</v>
      </c>
      <c r="J97" s="20" t="s">
        <v>498</v>
      </c>
      <c r="K97" s="12" t="s">
        <v>468</v>
      </c>
      <c r="L97" s="33" t="str">
        <f t="shared" si="2"/>
        <v>College - UniversityCV econ</v>
      </c>
      <c r="M97" s="215">
        <v>1161</v>
      </c>
      <c r="N97" s="215"/>
    </row>
    <row r="98" spans="9:14">
      <c r="I98" s="20" t="s">
        <v>363</v>
      </c>
      <c r="J98" s="20" t="s">
        <v>498</v>
      </c>
      <c r="K98" s="12" t="s">
        <v>470</v>
      </c>
      <c r="L98" s="33" t="str">
        <f t="shared" ref="L98:L100" si="3">CONCATENATE(I98,K98)</f>
        <v>College - UniversityCV noecon</v>
      </c>
      <c r="M98" s="215">
        <v>1077</v>
      </c>
      <c r="N98" s="215"/>
    </row>
    <row r="99" spans="9:14">
      <c r="I99" s="20" t="s">
        <v>363</v>
      </c>
      <c r="J99" s="20" t="s">
        <v>498</v>
      </c>
      <c r="K99" s="12" t="s">
        <v>472</v>
      </c>
      <c r="L99" s="33" t="str">
        <f t="shared" si="3"/>
        <v>College - UniversityVAV econ</v>
      </c>
      <c r="M99" s="215">
        <v>667</v>
      </c>
      <c r="N99" s="215"/>
    </row>
    <row r="100" spans="9:14">
      <c r="I100" s="12" t="s">
        <v>444</v>
      </c>
      <c r="J100" s="12" t="s">
        <v>445</v>
      </c>
      <c r="K100" s="12" t="s">
        <v>393</v>
      </c>
      <c r="L100" s="33" t="str">
        <f t="shared" si="3"/>
        <v>Warehouse - Non-Refrigerated-</v>
      </c>
      <c r="M100" s="215">
        <v>441</v>
      </c>
      <c r="N100" s="215"/>
    </row>
  </sheetData>
  <autoFilter ref="I1:M1" xr:uid="{00000000-0001-0000-0900-000000000000}">
    <sortState xmlns:xlrd2="http://schemas.microsoft.com/office/spreadsheetml/2017/richdata2" ref="I2:M100">
      <sortCondition ref="J1"/>
    </sortState>
  </autoFilter>
  <pageMargins left="0.7" right="0.7" top="0.75" bottom="0.75" header="0.3" footer="0.3"/>
  <pageSetup orientation="portrait" r:id="rId1"/>
  <headerFooter>
    <oddFooter>&amp;C_x000D_&amp;1#&amp;"Calibri"&amp;22&amp;K0073CF INTERNAL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504CC-88C9-4329-BDC9-41CB21576A59}">
  <sheetPr codeName="Sheet12"/>
  <dimension ref="A1:C64"/>
  <sheetViews>
    <sheetView workbookViewId="0">
      <selection activeCell="F10" sqref="F10"/>
    </sheetView>
  </sheetViews>
  <sheetFormatPr defaultRowHeight="15"/>
  <cols>
    <col min="1" max="1" width="55.5703125" bestFit="1" customWidth="1"/>
    <col min="2" max="2" width="28.7109375" bestFit="1" customWidth="1"/>
    <col min="3" max="3" width="25.85546875" customWidth="1"/>
  </cols>
  <sheetData>
    <row r="1" spans="1:3">
      <c r="A1" s="182" t="s">
        <v>345</v>
      </c>
      <c r="B1" s="9" t="s">
        <v>346</v>
      </c>
      <c r="C1" t="s">
        <v>502</v>
      </c>
    </row>
    <row r="2" spans="1:3">
      <c r="A2" s="183" t="s">
        <v>503</v>
      </c>
      <c r="B2" s="12" t="s">
        <v>350</v>
      </c>
      <c r="C2" t="s">
        <v>350</v>
      </c>
    </row>
    <row r="3" spans="1:3">
      <c r="A3" s="183" t="s">
        <v>504</v>
      </c>
      <c r="B3" s="12" t="s">
        <v>350</v>
      </c>
      <c r="C3" t="s">
        <v>350</v>
      </c>
    </row>
    <row r="4" spans="1:3">
      <c r="A4" s="183" t="s">
        <v>354</v>
      </c>
      <c r="B4" s="12" t="s">
        <v>355</v>
      </c>
      <c r="C4" t="s">
        <v>505</v>
      </c>
    </row>
    <row r="5" spans="1:3">
      <c r="A5" s="183" t="s">
        <v>357</v>
      </c>
      <c r="B5" s="12" t="s">
        <v>358</v>
      </c>
      <c r="C5" t="s">
        <v>358</v>
      </c>
    </row>
    <row r="6" spans="1:3">
      <c r="A6" s="183" t="s">
        <v>433</v>
      </c>
      <c r="B6" s="12" t="s">
        <v>433</v>
      </c>
      <c r="C6" t="s">
        <v>433</v>
      </c>
    </row>
    <row r="7" spans="1:3">
      <c r="A7" s="183" t="s">
        <v>506</v>
      </c>
      <c r="B7" s="12" t="s">
        <v>427</v>
      </c>
      <c r="C7" t="s">
        <v>507</v>
      </c>
    </row>
    <row r="8" spans="1:3">
      <c r="A8" s="183" t="s">
        <v>508</v>
      </c>
      <c r="B8" s="12" t="s">
        <v>355</v>
      </c>
      <c r="C8" t="s">
        <v>505</v>
      </c>
    </row>
    <row r="9" spans="1:3">
      <c r="A9" s="13" t="s">
        <v>509</v>
      </c>
      <c r="B9" s="20" t="s">
        <v>364</v>
      </c>
      <c r="C9" t="s">
        <v>364</v>
      </c>
    </row>
    <row r="10" spans="1:3">
      <c r="A10" s="18" t="s">
        <v>510</v>
      </c>
      <c r="B10" s="23" t="s">
        <v>380</v>
      </c>
      <c r="C10" t="s">
        <v>380</v>
      </c>
    </row>
    <row r="11" spans="1:3">
      <c r="A11" s="183" t="s">
        <v>367</v>
      </c>
      <c r="B11" s="12" t="s">
        <v>358</v>
      </c>
      <c r="C11" t="s">
        <v>358</v>
      </c>
    </row>
    <row r="12" spans="1:3">
      <c r="A12" s="183" t="s">
        <v>370</v>
      </c>
      <c r="B12" s="12" t="s">
        <v>371</v>
      </c>
      <c r="C12" t="s">
        <v>371</v>
      </c>
    </row>
    <row r="13" spans="1:3">
      <c r="A13" s="183" t="s">
        <v>373</v>
      </c>
      <c r="B13" s="12" t="s">
        <v>374</v>
      </c>
      <c r="C13" t="s">
        <v>374</v>
      </c>
    </row>
    <row r="14" spans="1:3">
      <c r="A14" s="13" t="s">
        <v>377</v>
      </c>
      <c r="B14" s="20" t="s">
        <v>378</v>
      </c>
      <c r="C14" t="s">
        <v>378</v>
      </c>
    </row>
    <row r="15" spans="1:3">
      <c r="A15" s="183" t="s">
        <v>511</v>
      </c>
      <c r="B15" s="12" t="s">
        <v>355</v>
      </c>
      <c r="C15" t="s">
        <v>505</v>
      </c>
    </row>
    <row r="16" spans="1:3">
      <c r="A16" s="183" t="s">
        <v>512</v>
      </c>
      <c r="B16" s="12" t="s">
        <v>431</v>
      </c>
      <c r="C16" t="s">
        <v>431</v>
      </c>
    </row>
    <row r="17" spans="1:3">
      <c r="A17" s="183" t="s">
        <v>513</v>
      </c>
      <c r="B17" s="12" t="s">
        <v>355</v>
      </c>
      <c r="C17" t="s">
        <v>505</v>
      </c>
    </row>
    <row r="18" spans="1:3">
      <c r="A18" s="183" t="s">
        <v>383</v>
      </c>
      <c r="B18" s="12" t="s">
        <v>374</v>
      </c>
      <c r="C18" t="s">
        <v>374</v>
      </c>
    </row>
    <row r="19" spans="1:3">
      <c r="A19" s="183" t="s">
        <v>386</v>
      </c>
      <c r="B19" s="12" t="s">
        <v>371</v>
      </c>
      <c r="C19" t="s">
        <v>371</v>
      </c>
    </row>
    <row r="20" spans="1:3">
      <c r="A20" s="183" t="s">
        <v>514</v>
      </c>
      <c r="B20" s="12" t="s">
        <v>431</v>
      </c>
      <c r="C20" t="s">
        <v>431</v>
      </c>
    </row>
    <row r="21" spans="1:3">
      <c r="A21" s="183" t="s">
        <v>515</v>
      </c>
      <c r="B21" s="12" t="s">
        <v>374</v>
      </c>
      <c r="C21" t="s">
        <v>374</v>
      </c>
    </row>
    <row r="22" spans="1:3">
      <c r="A22" s="183" t="s">
        <v>516</v>
      </c>
      <c r="B22" s="12" t="s">
        <v>390</v>
      </c>
      <c r="C22" t="s">
        <v>390</v>
      </c>
    </row>
    <row r="23" spans="1:3">
      <c r="A23" s="183" t="s">
        <v>391</v>
      </c>
      <c r="B23" s="12" t="s">
        <v>374</v>
      </c>
      <c r="C23" t="s">
        <v>374</v>
      </c>
    </row>
    <row r="24" spans="1:3">
      <c r="A24" s="13" t="s">
        <v>517</v>
      </c>
      <c r="B24" s="20" t="s">
        <v>392</v>
      </c>
      <c r="C24" t="s">
        <v>392</v>
      </c>
    </row>
    <row r="25" spans="1:3">
      <c r="A25" s="13" t="s">
        <v>518</v>
      </c>
      <c r="B25" s="20" t="s">
        <v>392</v>
      </c>
      <c r="C25" t="s">
        <v>392</v>
      </c>
    </row>
    <row r="26" spans="1:3">
      <c r="A26" s="183" t="s">
        <v>519</v>
      </c>
      <c r="B26" s="12" t="s">
        <v>395</v>
      </c>
      <c r="C26" t="s">
        <v>395</v>
      </c>
    </row>
    <row r="27" spans="1:3">
      <c r="A27" s="183" t="s">
        <v>520</v>
      </c>
      <c r="B27" s="12" t="s">
        <v>395</v>
      </c>
      <c r="C27" t="s">
        <v>395</v>
      </c>
    </row>
    <row r="28" spans="1:3">
      <c r="A28" s="183" t="s">
        <v>521</v>
      </c>
      <c r="B28" s="12" t="s">
        <v>395</v>
      </c>
      <c r="C28" t="s">
        <v>395</v>
      </c>
    </row>
    <row r="29" spans="1:3">
      <c r="A29" s="183" t="s">
        <v>396</v>
      </c>
      <c r="B29" s="12" t="s">
        <v>371</v>
      </c>
      <c r="C29" t="s">
        <v>371</v>
      </c>
    </row>
    <row r="30" spans="1:3">
      <c r="A30" s="13" t="s">
        <v>397</v>
      </c>
      <c r="B30" s="20" t="s">
        <v>378</v>
      </c>
      <c r="C30" t="s">
        <v>378</v>
      </c>
    </row>
    <row r="31" spans="1:3">
      <c r="A31" s="183" t="s">
        <v>522</v>
      </c>
      <c r="B31" s="12" t="s">
        <v>395</v>
      </c>
      <c r="C31" t="s">
        <v>395</v>
      </c>
    </row>
    <row r="32" spans="1:3">
      <c r="A32" s="13" t="s">
        <v>399</v>
      </c>
      <c r="B32" s="20" t="s">
        <v>400</v>
      </c>
      <c r="C32" t="s">
        <v>400</v>
      </c>
    </row>
    <row r="33" spans="1:3">
      <c r="A33" s="183" t="s">
        <v>402</v>
      </c>
      <c r="B33" s="12" t="s">
        <v>403</v>
      </c>
      <c r="C33" t="s">
        <v>403</v>
      </c>
    </row>
    <row r="34" spans="1:3">
      <c r="A34" s="13" t="s">
        <v>405</v>
      </c>
      <c r="B34" s="20" t="s">
        <v>406</v>
      </c>
      <c r="C34" t="s">
        <v>406</v>
      </c>
    </row>
    <row r="35" spans="1:3">
      <c r="A35" s="183" t="s">
        <v>523</v>
      </c>
      <c r="B35" s="12" t="s">
        <v>395</v>
      </c>
      <c r="C35" t="s">
        <v>395</v>
      </c>
    </row>
    <row r="36" spans="1:3">
      <c r="A36" s="183" t="s">
        <v>408</v>
      </c>
      <c r="B36" s="12" t="s">
        <v>358</v>
      </c>
      <c r="C36" t="s">
        <v>358</v>
      </c>
    </row>
    <row r="37" spans="1:3">
      <c r="A37" s="183" t="s">
        <v>409</v>
      </c>
      <c r="B37" s="12" t="s">
        <v>374</v>
      </c>
      <c r="C37" t="s">
        <v>374</v>
      </c>
    </row>
    <row r="38" spans="1:3">
      <c r="A38" s="183" t="s">
        <v>417</v>
      </c>
      <c r="B38" s="12" t="s">
        <v>374</v>
      </c>
      <c r="C38" t="s">
        <v>374</v>
      </c>
    </row>
    <row r="39" spans="1:3">
      <c r="A39" s="24" t="s">
        <v>276</v>
      </c>
      <c r="B39" s="26" t="s">
        <v>414</v>
      </c>
      <c r="C39" t="s">
        <v>524</v>
      </c>
    </row>
    <row r="40" spans="1:3">
      <c r="A40" s="24" t="s">
        <v>410</v>
      </c>
      <c r="B40" s="26" t="s">
        <v>411</v>
      </c>
      <c r="C40" t="s">
        <v>525</v>
      </c>
    </row>
    <row r="41" spans="1:3">
      <c r="A41" s="24" t="s">
        <v>526</v>
      </c>
      <c r="B41" s="26" t="s">
        <v>411</v>
      </c>
      <c r="C41" t="s">
        <v>525</v>
      </c>
    </row>
    <row r="42" spans="1:3">
      <c r="A42" s="13" t="s">
        <v>527</v>
      </c>
      <c r="B42" s="20" t="s">
        <v>378</v>
      </c>
      <c r="C42" t="s">
        <v>378</v>
      </c>
    </row>
    <row r="43" spans="1:3">
      <c r="A43" s="183" t="s">
        <v>528</v>
      </c>
      <c r="B43" s="12" t="s">
        <v>358</v>
      </c>
      <c r="C43" t="s">
        <v>358</v>
      </c>
    </row>
    <row r="44" spans="1:3">
      <c r="A44" s="24" t="s">
        <v>421</v>
      </c>
      <c r="B44" s="26" t="s">
        <v>411</v>
      </c>
      <c r="C44" t="s">
        <v>525</v>
      </c>
    </row>
    <row r="45" spans="1:3">
      <c r="A45" s="183" t="s">
        <v>422</v>
      </c>
      <c r="B45" s="12" t="s">
        <v>374</v>
      </c>
      <c r="C45" t="s">
        <v>374</v>
      </c>
    </row>
    <row r="46" spans="1:3">
      <c r="A46" s="183" t="s">
        <v>529</v>
      </c>
      <c r="B46" s="12" t="s">
        <v>374</v>
      </c>
      <c r="C46" t="s">
        <v>374</v>
      </c>
    </row>
    <row r="47" spans="1:3">
      <c r="A47" s="183" t="s">
        <v>424</v>
      </c>
      <c r="B47" s="12" t="s">
        <v>371</v>
      </c>
      <c r="C47" t="s">
        <v>371</v>
      </c>
    </row>
    <row r="48" spans="1:3">
      <c r="A48" s="183" t="s">
        <v>425</v>
      </c>
      <c r="B48" s="12" t="s">
        <v>395</v>
      </c>
      <c r="C48" t="s">
        <v>395</v>
      </c>
    </row>
    <row r="49" spans="1:3">
      <c r="A49" s="183" t="s">
        <v>530</v>
      </c>
      <c r="B49" s="12" t="s">
        <v>447</v>
      </c>
      <c r="C49" t="s">
        <v>447</v>
      </c>
    </row>
    <row r="50" spans="1:3">
      <c r="A50" s="183" t="s">
        <v>531</v>
      </c>
      <c r="B50" s="12" t="s">
        <v>427</v>
      </c>
      <c r="C50" t="s">
        <v>507</v>
      </c>
    </row>
    <row r="51" spans="1:3">
      <c r="A51" s="183" t="s">
        <v>532</v>
      </c>
      <c r="B51" s="12" t="s">
        <v>355</v>
      </c>
      <c r="C51" t="s">
        <v>505</v>
      </c>
    </row>
    <row r="52" spans="1:3">
      <c r="A52" s="13" t="s">
        <v>533</v>
      </c>
      <c r="B52" s="20" t="s">
        <v>406</v>
      </c>
      <c r="C52" t="s">
        <v>406</v>
      </c>
    </row>
    <row r="53" spans="1:3">
      <c r="A53" s="183" t="s">
        <v>434</v>
      </c>
      <c r="B53" s="12" t="s">
        <v>371</v>
      </c>
      <c r="C53" t="s">
        <v>371</v>
      </c>
    </row>
    <row r="54" spans="1:3">
      <c r="A54" s="13" t="s">
        <v>534</v>
      </c>
      <c r="B54" s="20" t="s">
        <v>498</v>
      </c>
      <c r="C54" t="s">
        <v>498</v>
      </c>
    </row>
    <row r="55" spans="1:3">
      <c r="A55" s="13" t="s">
        <v>535</v>
      </c>
      <c r="B55" s="20" t="s">
        <v>436</v>
      </c>
      <c r="C55" t="s">
        <v>436</v>
      </c>
    </row>
    <row r="56" spans="1:3">
      <c r="A56" s="183" t="s">
        <v>536</v>
      </c>
      <c r="B56" s="12" t="s">
        <v>438</v>
      </c>
      <c r="C56" t="s">
        <v>537</v>
      </c>
    </row>
    <row r="57" spans="1:3">
      <c r="A57" s="13" t="s">
        <v>538</v>
      </c>
      <c r="B57" s="20" t="s">
        <v>364</v>
      </c>
      <c r="C57" t="s">
        <v>364</v>
      </c>
    </row>
    <row r="58" spans="1:3">
      <c r="A58" s="183" t="s">
        <v>440</v>
      </c>
      <c r="B58" s="12" t="s">
        <v>371</v>
      </c>
      <c r="C58" t="s">
        <v>371</v>
      </c>
    </row>
    <row r="59" spans="1:3">
      <c r="A59" s="183" t="s">
        <v>441</v>
      </c>
      <c r="B59" s="12" t="s">
        <v>374</v>
      </c>
      <c r="C59" t="s">
        <v>374</v>
      </c>
    </row>
    <row r="60" spans="1:3">
      <c r="A60" s="183" t="s">
        <v>442</v>
      </c>
      <c r="B60" s="12" t="s">
        <v>374</v>
      </c>
      <c r="C60" t="s">
        <v>374</v>
      </c>
    </row>
    <row r="61" spans="1:3">
      <c r="A61" s="183" t="s">
        <v>443</v>
      </c>
      <c r="B61" s="12" t="s">
        <v>374</v>
      </c>
      <c r="C61" t="s">
        <v>374</v>
      </c>
    </row>
    <row r="62" spans="1:3">
      <c r="A62" s="183" t="s">
        <v>539</v>
      </c>
      <c r="B62" s="12" t="s">
        <v>445</v>
      </c>
      <c r="C62" t="s">
        <v>445</v>
      </c>
    </row>
    <row r="63" spans="1:3">
      <c r="A63" s="183" t="s">
        <v>448</v>
      </c>
      <c r="B63" s="12" t="s">
        <v>395</v>
      </c>
      <c r="C63" t="s">
        <v>395</v>
      </c>
    </row>
    <row r="64" spans="1:3">
      <c r="A64" s="183" t="s">
        <v>449</v>
      </c>
      <c r="B64" s="12" t="s">
        <v>395</v>
      </c>
      <c r="C64" t="s">
        <v>395</v>
      </c>
    </row>
  </sheetData>
  <pageMargins left="0.7" right="0.7" top="0.75" bottom="0.75" header="0.3" footer="0.3"/>
  <pageSetup orientation="portrait" r:id="rId1"/>
  <headerFooter>
    <oddFooter>&amp;C_x000D_&amp;1#&amp;"Calibri"&amp;22&amp;K0073CF INTERNAL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47"/>
  <sheetViews>
    <sheetView zoomScale="85" zoomScaleNormal="85" workbookViewId="0">
      <selection activeCell="A118" sqref="A118"/>
    </sheetView>
  </sheetViews>
  <sheetFormatPr defaultColWidth="8.7109375" defaultRowHeight="15"/>
  <cols>
    <col min="1" max="1" width="28.140625" style="82" customWidth="1"/>
    <col min="2" max="2" width="24.85546875" style="82" customWidth="1"/>
    <col min="3" max="3" width="21.5703125" style="82" bestFit="1" customWidth="1"/>
    <col min="4" max="4" width="19.28515625" style="82" customWidth="1"/>
    <col min="5" max="5" width="16" style="82" customWidth="1"/>
    <col min="6" max="6" width="16.5703125" style="82" customWidth="1"/>
    <col min="7" max="7" width="19.7109375" style="82" customWidth="1"/>
    <col min="8" max="8" width="12.85546875" style="82" bestFit="1" customWidth="1"/>
    <col min="9" max="10" width="12.85546875" style="82" customWidth="1"/>
    <col min="11" max="11" width="18.7109375" style="82" customWidth="1"/>
    <col min="12" max="12" width="24.28515625" style="82" hidden="1" customWidth="1"/>
    <col min="13" max="13" width="53.28515625" style="82" customWidth="1"/>
    <col min="14" max="16384" width="8.7109375" style="82"/>
  </cols>
  <sheetData>
    <row r="1" spans="1:13" ht="15.75">
      <c r="A1" s="88" t="s">
        <v>540</v>
      </c>
      <c r="F1" s="97">
        <f ca="1">TODAY()</f>
        <v>45268</v>
      </c>
      <c r="G1" s="97">
        <v>44562</v>
      </c>
    </row>
    <row r="6" spans="1:13" ht="18.75">
      <c r="A6" s="83" t="s">
        <v>99</v>
      </c>
      <c r="C6" s="96"/>
    </row>
    <row r="12" spans="1:13" s="89" customFormat="1" ht="75">
      <c r="B12" s="82"/>
      <c r="C12" s="100" t="s">
        <v>100</v>
      </c>
      <c r="D12" s="100" t="s">
        <v>101</v>
      </c>
      <c r="E12" s="100" t="s">
        <v>102</v>
      </c>
      <c r="F12" s="100" t="s">
        <v>97</v>
      </c>
      <c r="G12" s="100" t="s">
        <v>103</v>
      </c>
      <c r="H12" s="100" t="s">
        <v>104</v>
      </c>
      <c r="I12" s="100" t="s">
        <v>105</v>
      </c>
      <c r="J12" s="100" t="s">
        <v>106</v>
      </c>
      <c r="K12" s="100" t="s">
        <v>107</v>
      </c>
      <c r="L12" s="184" t="s">
        <v>108</v>
      </c>
    </row>
    <row r="13" spans="1:13" ht="58.5" customHeight="1">
      <c r="C13" s="101">
        <f>SUM('Pipe Insulation'!$L$22:$L$1021)</f>
        <v>0</v>
      </c>
      <c r="D13" s="102">
        <f>IF(Error_Check_Totalizer&lt;&gt;"No Errors","Error",SUM('Pipe Insulation'!$W$22:$W$1021))</f>
        <v>0</v>
      </c>
      <c r="E13" s="102">
        <f>IF(Error_Check_Totalizer&lt;&gt;"No Errors","Error",SUM('Pipe Insulation'!$X$22:$X$1021))</f>
        <v>0</v>
      </c>
      <c r="F13" s="102">
        <f>IF(Error_Check_Totalizer&lt;&gt;"No Errors","Error",E13+D13)</f>
        <v>0</v>
      </c>
      <c r="G13" s="135">
        <f>IF(Boiler!Y9="Gas",100%,Boiler!AA9)</f>
        <v>0</v>
      </c>
      <c r="H13" s="103">
        <f>IF(Error_Check_Totalizer&lt;&gt;"No Errors","Error",SUM('Pipe Insulation'!$AB$22:$AB$1021)*G13)</f>
        <v>0</v>
      </c>
      <c r="I13" s="103">
        <f>IF(Error_Check_Totalizer&lt;&gt;"No Errors","Error",SUM('Pipe Insulation'!$AC$22:$AC$1021)*G13)</f>
        <v>0</v>
      </c>
      <c r="J13" s="103">
        <f>IF(Error_Check_Totalizer&lt;&gt;"No Errors","Error",IF(B21&lt;DATEVALUE("9/15/2023"),SUM('Pipe Insulation'!$AD$22:$AD$1021)*G13,0))</f>
        <v>0</v>
      </c>
      <c r="K13" s="102">
        <f>IF(Error_Check_Totalizer&lt;&gt;"No Errors","Error",MIN(SUM(I13,J13),F13*0.7))</f>
        <v>0</v>
      </c>
      <c r="L13" s="101" t="e">
        <f>INDEX(TablePLSFMapping[PLSF Building Type Mapping],MATCH(Building_Type,TablePLSFMapping[Filter Level 2 - Building Types (From TRM Lighting Section)],0))</f>
        <v>#N/A</v>
      </c>
      <c r="M13" s="178"/>
    </row>
    <row r="16" spans="1:13">
      <c r="L16" s="204" t="s">
        <v>109</v>
      </c>
    </row>
    <row r="17" spans="1:12" ht="15.75" thickBot="1">
      <c r="A17" s="137" t="s">
        <v>110</v>
      </c>
      <c r="B17" s="138"/>
      <c r="L17" s="205">
        <v>44834</v>
      </c>
    </row>
    <row r="18" spans="1:12">
      <c r="A18" s="139" t="s">
        <v>111</v>
      </c>
      <c r="B18" s="152" t="str">
        <f>IF('Pipe Insulation'!G7="","",'Pipe Insulation'!G7)</f>
        <v>Commercial &amp; Industrial</v>
      </c>
      <c r="L18" s="204" t="s">
        <v>112</v>
      </c>
    </row>
    <row r="19" spans="1:12">
      <c r="A19" s="140" t="s">
        <v>113</v>
      </c>
      <c r="B19" s="153"/>
      <c r="L19" s="206">
        <f>'Pipe Insulation'!C10</f>
        <v>0</v>
      </c>
    </row>
    <row r="20" spans="1:12">
      <c r="A20" s="140" t="s">
        <v>114</v>
      </c>
      <c r="B20" s="154"/>
      <c r="L20" s="204" t="s">
        <v>115</v>
      </c>
    </row>
    <row r="21" spans="1:12">
      <c r="A21" s="140" t="s">
        <v>116</v>
      </c>
      <c r="B21" s="155"/>
      <c r="L21" s="209">
        <v>0.7</v>
      </c>
    </row>
    <row r="22" spans="1:12">
      <c r="A22" s="140" t="s">
        <v>117</v>
      </c>
      <c r="B22" s="187">
        <v>24</v>
      </c>
    </row>
    <row r="23" spans="1:12" ht="15.75" thickBot="1">
      <c r="A23" s="141" t="s">
        <v>118</v>
      </c>
      <c r="B23" s="156">
        <v>45292</v>
      </c>
    </row>
    <row r="24" spans="1:12" s="136" customFormat="1" hidden="1">
      <c r="L24" s="207"/>
    </row>
    <row r="25" spans="1:12" hidden="1">
      <c r="K25" s="82">
        <f>VLOOKUP(B18,'Incentive Structure'!C6:E10,3,FALSE)</f>
        <v>1</v>
      </c>
      <c r="L25" s="208"/>
    </row>
    <row r="26" spans="1:12" hidden="1">
      <c r="L26" s="208"/>
    </row>
    <row r="27" spans="1:12" hidden="1">
      <c r="L27" s="208"/>
    </row>
    <row r="28" spans="1:12" hidden="1">
      <c r="L28" s="208"/>
    </row>
    <row r="29" spans="1:12" hidden="1">
      <c r="L29" s="208"/>
    </row>
    <row r="30" spans="1:12" hidden="1">
      <c r="L30" s="208"/>
    </row>
    <row r="31" spans="1:12" hidden="1">
      <c r="L31" s="208"/>
    </row>
    <row r="32" spans="1:12" hidden="1">
      <c r="L32" s="208"/>
    </row>
    <row r="33" spans="2:12" hidden="1">
      <c r="C33" s="144" t="s">
        <v>119</v>
      </c>
      <c r="D33" s="142"/>
      <c r="E33" s="82" t="s">
        <v>120</v>
      </c>
      <c r="L33" s="208"/>
    </row>
    <row r="34" spans="2:12" hidden="1">
      <c r="C34" s="143" t="s">
        <v>121</v>
      </c>
      <c r="D34" s="149">
        <f>COUNT('Pipe Insulation'!$L$22:$L$1021)</f>
        <v>0</v>
      </c>
      <c r="F34" s="82" t="s">
        <v>122</v>
      </c>
      <c r="L34" s="208"/>
    </row>
    <row r="35" spans="2:12" hidden="1">
      <c r="F35" s="82" t="s">
        <v>123</v>
      </c>
      <c r="L35" s="208"/>
    </row>
    <row r="36" spans="2:12" hidden="1">
      <c r="F36" s="82" t="s">
        <v>124</v>
      </c>
      <c r="L36" s="208"/>
    </row>
    <row r="37" spans="2:12" hidden="1">
      <c r="L37" s="208"/>
    </row>
    <row r="38" spans="2:12" hidden="1">
      <c r="L38" s="208"/>
    </row>
    <row r="39" spans="2:12" hidden="1">
      <c r="C39" s="146"/>
      <c r="D39" s="158" t="s">
        <v>125</v>
      </c>
      <c r="E39" s="158" t="s">
        <v>126</v>
      </c>
      <c r="F39" s="158" t="s">
        <v>104</v>
      </c>
      <c r="L39" s="208"/>
    </row>
    <row r="40" spans="2:12" hidden="1">
      <c r="C40" s="148" t="s">
        <v>127</v>
      </c>
      <c r="D40" s="158">
        <f>COUNT('Pipe Insulation'!$L$22:$L$1021)</f>
        <v>0</v>
      </c>
      <c r="E40" s="158">
        <f>SUM('Pipe Insulation'!$L$22:$L$1021)</f>
        <v>0</v>
      </c>
      <c r="F40" s="147">
        <f>SUM('Pipe Insulation'!AB22:AB1021)</f>
        <v>0</v>
      </c>
      <c r="L40" s="208"/>
    </row>
    <row r="41" spans="2:12" hidden="1">
      <c r="B41" s="258" t="s">
        <v>128</v>
      </c>
      <c r="C41" s="146" t="s">
        <v>129</v>
      </c>
      <c r="D41" s="158">
        <f>COUNTIF('Pipe Insulation'!$AX$22:$AX$1021,"Domestic Hot Water1")</f>
        <v>0</v>
      </c>
      <c r="E41" s="158">
        <f>SUMIF('Pipe Insulation'!$AX$22:$AX$1021,"Domestic Hot Water1",'Pipe Insulation'!$L$22:$L$1021)</f>
        <v>0</v>
      </c>
      <c r="F41" s="147">
        <f>SUMIF('Pipe Insulation'!$AX$22:$AX$1021,"Domestic Hot Water1",'Pipe Insulation'!$AB$22:$AB$1021)</f>
        <v>0</v>
      </c>
      <c r="L41" s="208"/>
    </row>
    <row r="42" spans="2:12" hidden="1">
      <c r="B42" s="258"/>
      <c r="C42" s="146" t="s">
        <v>130</v>
      </c>
      <c r="D42" s="158">
        <f>COUNTIF('Pipe Insulation'!$AX$22:$AX$1021,"Domestic Hot Water2")</f>
        <v>0</v>
      </c>
      <c r="E42" s="158">
        <f>SUMIF('Pipe Insulation'!$AX$22:$AX$1021,"Domestic Hot Water2",'Pipe Insulation'!$L$22:$L$1021)</f>
        <v>0</v>
      </c>
      <c r="F42" s="147">
        <f>SUMIF('Pipe Insulation'!$AX$22:$AX$1021,"Domestic Hot Water2",'Pipe Insulation'!$AB$22:$AB$1021)</f>
        <v>0</v>
      </c>
      <c r="L42" s="208"/>
    </row>
    <row r="43" spans="2:12" hidden="1">
      <c r="B43" s="258" t="s">
        <v>131</v>
      </c>
      <c r="C43" s="146" t="s">
        <v>129</v>
      </c>
      <c r="D43" s="158">
        <f>COUNTIF('Pipe Insulation'!$AX$22:$AX$1021,"Hot Water Heating1")</f>
        <v>0</v>
      </c>
      <c r="E43" s="158">
        <f>SUMIF('Pipe Insulation'!$AX$22:$AX$1021,"Hot Water Heating1",'Pipe Insulation'!$L$22:$L$1021)</f>
        <v>0</v>
      </c>
      <c r="F43" s="147">
        <f>SUMIF('Pipe Insulation'!$AX$22:$AX$1021,"Hot Water Heating1",'Pipe Insulation'!$AB$22:$AB$1021)</f>
        <v>0</v>
      </c>
      <c r="L43" s="208"/>
    </row>
    <row r="44" spans="2:12" hidden="1">
      <c r="B44" s="258"/>
      <c r="C44" s="146" t="s">
        <v>130</v>
      </c>
      <c r="D44" s="158">
        <f>COUNTIF('Pipe Insulation'!$AX$22:$AX$1021,"Hot Water Heating2")</f>
        <v>0</v>
      </c>
      <c r="E44" s="158">
        <f>SUMIF('Pipe Insulation'!$AX$22:$AX$1021,"Hot Water Heating2",'Pipe Insulation'!$L$22:$L$1021)</f>
        <v>0</v>
      </c>
      <c r="F44" s="147">
        <f>SUMIF('Pipe Insulation'!$AX$22:$AX$1021,"Hot Water Heating2",'Pipe Insulation'!$AB$22:$AB$1021)</f>
        <v>0</v>
      </c>
      <c r="L44" s="208"/>
    </row>
    <row r="45" spans="2:12" hidden="1">
      <c r="B45" s="258" t="s">
        <v>132</v>
      </c>
      <c r="C45" s="146" t="s">
        <v>129</v>
      </c>
      <c r="D45" s="158">
        <f>COUNTIF('Pipe Insulation'!$AX$22:$AX$1021,"Steam Heating1")</f>
        <v>0</v>
      </c>
      <c r="E45" s="158">
        <f>SUMIF('Pipe Insulation'!$AX$22:$AX$1021,"Steam Heating1",'Pipe Insulation'!$L$22:$L$1021)</f>
        <v>0</v>
      </c>
      <c r="F45" s="147">
        <f>SUMIF('Pipe Insulation'!$AX$22:$AX$1021,"Steam Heating1",'Pipe Insulation'!$AB$22:$AB$1021)</f>
        <v>0</v>
      </c>
      <c r="L45" s="208"/>
    </row>
    <row r="46" spans="2:12" hidden="1">
      <c r="B46" s="258"/>
      <c r="C46" s="146" t="s">
        <v>130</v>
      </c>
      <c r="D46" s="158">
        <f>COUNTIF('Pipe Insulation'!$AX$22:$AX$1021,"Steam Heating2")</f>
        <v>0</v>
      </c>
      <c r="E46" s="158">
        <f>SUMIF('Pipe Insulation'!$AX22:$AX$1021,"Steam Heating2",'Pipe Insulation'!$L$22:$L$1021)</f>
        <v>0</v>
      </c>
      <c r="F46" s="147">
        <f>SUMIF('Pipe Insulation'!$AX$22:$AX$1021,"Steam Heating2",'Pipe Insulation'!$AB$22:$AB$1021)</f>
        <v>0</v>
      </c>
      <c r="L46" s="208"/>
    </row>
    <row r="47" spans="2:12" hidden="1">
      <c r="L47" s="208"/>
    </row>
  </sheetData>
  <sheetProtection algorithmName="SHA-512" hashValue="yO0Zqhzq48Q1RjJGXgU/XBKCda/AAH3O0Ye0Bbj0UUat9F44b/WLBrvPKF8tQ0MT0pEwrSpnl9JfS3OdTR617g==" saltValue="XEwcS7bScTVGpMRabc55uA==" spinCount="100000" sheet="1" selectLockedCells="1"/>
  <mergeCells count="3">
    <mergeCell ref="B41:B42"/>
    <mergeCell ref="B43:B44"/>
    <mergeCell ref="B45:B46"/>
  </mergeCells>
  <conditionalFormatting sqref="B19">
    <cfRule type="expression" dxfId="127" priority="4">
      <formula>AND(B1048566&gt;0,B19="")</formula>
    </cfRule>
  </conditionalFormatting>
  <conditionalFormatting sqref="B20">
    <cfRule type="expression" dxfId="126" priority="5">
      <formula>AND(B1048566&gt;0,B19="")</formula>
    </cfRule>
  </conditionalFormatting>
  <conditionalFormatting sqref="B21">
    <cfRule type="expression" dxfId="125" priority="3">
      <formula>AND(B1048566&gt;0,B21="")</formula>
    </cfRule>
  </conditionalFormatting>
  <conditionalFormatting sqref="D13:F13 H13:K13">
    <cfRule type="cellIs" dxfId="124" priority="1" operator="equal">
      <formula>"Error"</formula>
    </cfRule>
  </conditionalFormatting>
  <pageMargins left="0.7" right="0.7" top="0.75" bottom="0.75" header="0.3" footer="0.3"/>
  <pageSetup orientation="portrait" r:id="rId1"/>
  <headerFooter>
    <oddFooter>&amp;C_x000D_&amp;1#&amp;"Calibri"&amp;22&amp;K0073CF INTERNAL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A8F41-FDCB-40E6-A018-1440CF0D0EBB}">
  <sheetPr codeName="Sheet4"/>
  <dimension ref="A1:B6"/>
  <sheetViews>
    <sheetView zoomScale="145" zoomScaleNormal="145" workbookViewId="0">
      <selection activeCell="A78" sqref="A78"/>
    </sheetView>
  </sheetViews>
  <sheetFormatPr defaultRowHeight="15"/>
  <cols>
    <col min="1" max="1" width="8.7109375" customWidth="1"/>
  </cols>
  <sheetData>
    <row r="1" spans="1:2">
      <c r="A1" s="5" t="str">
        <f>"Version "&amp;Summary!$B$22&amp;" Updates"</f>
        <v>Version 24 Updates</v>
      </c>
    </row>
    <row r="2" spans="1:2">
      <c r="A2" t="str">
        <f>"Date: "&amp;TEXT(Summary!$B$23,"MM/DD/YYYY")</f>
        <v>Date: 01/01/2024</v>
      </c>
    </row>
    <row r="6" spans="1:2">
      <c r="B6" s="169"/>
    </row>
  </sheetData>
  <sheetProtection algorithmName="SHA-512" hashValue="9DVhtgSrnXSoQ1w0ijTQfHeGwz+ggTOb04N9anNCxPQeVUL6w416oj6WCmT0wT5lVcMprIvOxAqMNC6hw2/T4A==" saltValue="7C082jVtj8f02I/Jg+UzKg==" spinCount="100000" sheet="1" selectLockedCells="1"/>
  <pageMargins left="0.7" right="0.7" top="0.75" bottom="0.75" header="0.3" footer="0.3"/>
  <pageSetup orientation="portrait" r:id="rId1"/>
  <headerFooter>
    <oddFooter>&amp;C_x000D_&amp;1#&amp;"Calibri"&amp;22&amp;K0073CF INTERNAL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CD196"/>
  <sheetViews>
    <sheetView workbookViewId="0">
      <pane ySplit="8" topLeftCell="A9" activePane="bottomLeft" state="frozen"/>
      <selection pane="bottomLeft" activeCell="B9" sqref="B9"/>
    </sheetView>
  </sheetViews>
  <sheetFormatPr defaultRowHeight="15"/>
  <cols>
    <col min="1" max="1" width="4.85546875" customWidth="1"/>
    <col min="2" max="2" width="20.5703125" customWidth="1"/>
    <col min="3" max="3" width="12.42578125" bestFit="1" customWidth="1"/>
    <col min="4" max="4" width="14.85546875" bestFit="1" customWidth="1"/>
    <col min="5" max="5" width="11.28515625" customWidth="1"/>
    <col min="6" max="6" width="42.5703125" bestFit="1" customWidth="1"/>
    <col min="7" max="7" width="28.85546875" bestFit="1" customWidth="1"/>
    <col min="8" max="8" width="24.140625" customWidth="1"/>
    <col min="9" max="9" width="24.140625" hidden="1" customWidth="1"/>
    <col min="10" max="10" width="24.140625" customWidth="1"/>
    <col min="11" max="11" width="24.140625" hidden="1" customWidth="1"/>
    <col min="12" max="12" width="24.140625" customWidth="1"/>
    <col min="13" max="13" width="24.140625" hidden="1" customWidth="1"/>
    <col min="14" max="14" width="24.140625" customWidth="1"/>
    <col min="15" max="15" width="17.7109375" customWidth="1"/>
    <col min="16" max="16" width="17.7109375" hidden="1" customWidth="1"/>
    <col min="17" max="17" width="24.140625" customWidth="1"/>
    <col min="18" max="18" width="24.140625" hidden="1" customWidth="1"/>
    <col min="19" max="19" width="55.42578125" hidden="1" customWidth="1"/>
    <col min="20" max="21" width="16.5703125" customWidth="1"/>
    <col min="22" max="22" width="24.140625" customWidth="1"/>
    <col min="23" max="23" width="40.5703125" customWidth="1"/>
    <col min="24" max="24" width="40.5703125" hidden="1" customWidth="1"/>
    <col min="26" max="26" width="15" customWidth="1"/>
    <col min="27" max="27" width="12.5703125" customWidth="1"/>
    <col min="28" max="29" width="11.5703125" customWidth="1"/>
    <col min="30" max="30" width="26.85546875" hidden="1" customWidth="1"/>
    <col min="31" max="31" width="30.42578125" customWidth="1"/>
    <col min="32" max="32" width="30.42578125" hidden="1" customWidth="1"/>
    <col min="33" max="33" width="30.42578125" customWidth="1"/>
    <col min="34" max="34" width="20" hidden="1" customWidth="1"/>
    <col min="35" max="40" width="8.7109375" hidden="1" customWidth="1"/>
    <col min="41" max="41" width="18.5703125" hidden="1" customWidth="1"/>
    <col min="42" max="46" width="8.7109375" hidden="1" customWidth="1"/>
    <col min="47" max="47" width="8.7109375" style="82" hidden="1" customWidth="1"/>
    <col min="48" max="50" width="8.7109375" style="82" customWidth="1"/>
    <col min="51" max="82" width="8.7109375" style="82"/>
  </cols>
  <sheetData>
    <row r="1" spans="1:82" ht="18.75">
      <c r="A1" s="83" t="s">
        <v>540</v>
      </c>
      <c r="B1" s="82"/>
      <c r="C1" s="82"/>
      <c r="D1" s="82"/>
      <c r="E1" s="82"/>
      <c r="F1" s="97">
        <f ca="1">TODAY()</f>
        <v>45268</v>
      </c>
      <c r="G1" s="97">
        <v>44562</v>
      </c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</row>
    <row r="2" spans="1:82" ht="18.75">
      <c r="A2" s="83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</row>
    <row r="3" spans="1:82" ht="19.5">
      <c r="A3" s="83"/>
      <c r="B3" s="82"/>
      <c r="C3" s="82"/>
      <c r="D3" s="82"/>
      <c r="E3" s="82"/>
      <c r="F3" s="37" t="s">
        <v>133</v>
      </c>
      <c r="G3" s="37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</row>
    <row r="4" spans="1:82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</row>
    <row r="5" spans="1:82" ht="21">
      <c r="A5" s="98" t="s">
        <v>134</v>
      </c>
      <c r="B5" s="82"/>
      <c r="C5" s="82"/>
      <c r="D5" s="82"/>
      <c r="E5" s="96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</row>
    <row r="6" spans="1:82" ht="15.75" thickBot="1">
      <c r="A6" s="82"/>
      <c r="B6" s="82"/>
      <c r="C6" s="82"/>
      <c r="D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</row>
    <row r="7" spans="1:82" ht="45.75" thickBot="1">
      <c r="A7" s="6" t="s">
        <v>135</v>
      </c>
      <c r="B7" s="6" t="s">
        <v>8</v>
      </c>
      <c r="C7" s="6" t="s">
        <v>10</v>
      </c>
      <c r="D7" s="6" t="s">
        <v>12</v>
      </c>
      <c r="E7" s="6" t="s">
        <v>14</v>
      </c>
      <c r="F7" s="6" t="s">
        <v>16</v>
      </c>
      <c r="G7" s="6" t="s">
        <v>18</v>
      </c>
      <c r="H7" s="6" t="s">
        <v>19</v>
      </c>
      <c r="I7" s="54" t="s">
        <v>136</v>
      </c>
      <c r="J7" s="6" t="s">
        <v>21</v>
      </c>
      <c r="K7" s="54" t="s">
        <v>137</v>
      </c>
      <c r="L7" s="6" t="s">
        <v>23</v>
      </c>
      <c r="M7" s="54" t="s">
        <v>138</v>
      </c>
      <c r="N7" s="6" t="s">
        <v>25</v>
      </c>
      <c r="O7" s="6" t="s">
        <v>27</v>
      </c>
      <c r="P7" s="54" t="s">
        <v>139</v>
      </c>
      <c r="Q7" s="6" t="s">
        <v>29</v>
      </c>
      <c r="R7" s="54" t="s">
        <v>140</v>
      </c>
      <c r="S7" s="79" t="s">
        <v>141</v>
      </c>
      <c r="T7" s="6" t="s">
        <v>142</v>
      </c>
      <c r="U7" s="6" t="s">
        <v>31</v>
      </c>
      <c r="V7" s="6" t="s">
        <v>33</v>
      </c>
      <c r="W7" s="6" t="s">
        <v>35</v>
      </c>
      <c r="X7" s="54" t="s">
        <v>143</v>
      </c>
      <c r="Y7" s="6" t="s">
        <v>36</v>
      </c>
      <c r="Z7" s="6" t="s">
        <v>38</v>
      </c>
      <c r="AA7" s="6" t="s">
        <v>40</v>
      </c>
      <c r="AB7" s="6" t="s">
        <v>42</v>
      </c>
      <c r="AC7" s="6" t="s">
        <v>40</v>
      </c>
      <c r="AD7" s="54" t="s">
        <v>144</v>
      </c>
      <c r="AE7" s="6" t="s">
        <v>145</v>
      </c>
      <c r="AF7" s="54" t="s">
        <v>146</v>
      </c>
      <c r="AG7" s="6" t="s">
        <v>45</v>
      </c>
      <c r="AH7" s="54" t="s">
        <v>147</v>
      </c>
      <c r="AK7" s="62"/>
    </row>
    <row r="8" spans="1:82" s="75" customFormat="1">
      <c r="A8" s="63">
        <v>0</v>
      </c>
      <c r="B8" s="63" t="s">
        <v>148</v>
      </c>
      <c r="C8" s="63" t="s">
        <v>149</v>
      </c>
      <c r="D8" s="63" t="s">
        <v>150</v>
      </c>
      <c r="E8" s="63" t="s">
        <v>151</v>
      </c>
      <c r="F8" s="63" t="s">
        <v>152</v>
      </c>
      <c r="G8" s="63" t="s">
        <v>153</v>
      </c>
      <c r="H8" s="63" t="s">
        <v>154</v>
      </c>
      <c r="I8" s="63"/>
      <c r="J8" s="63" t="s">
        <v>155</v>
      </c>
      <c r="K8" s="63"/>
      <c r="L8" s="63">
        <v>2000</v>
      </c>
      <c r="M8" s="63"/>
      <c r="N8" s="63">
        <v>1960</v>
      </c>
      <c r="O8" s="63" t="s">
        <v>156</v>
      </c>
      <c r="P8" s="63"/>
      <c r="Q8" s="63">
        <v>15</v>
      </c>
      <c r="R8" s="63"/>
      <c r="S8" s="63" t="str">
        <f t="shared" ref="S8:S28" si="0">CONCATENATE(F8,G8)</f>
        <v>Boiler, Steam, Gas Fired, All Except Natural Draft&gt; 2,500 kBTU/h</v>
      </c>
      <c r="T8" s="64"/>
      <c r="U8" s="64">
        <f>IF(S8="","",VLOOKUP(S8,'NYS TRM Table'!G$7:$H$15,2,FALSE))</f>
        <v>0.79</v>
      </c>
      <c r="V8" s="63" t="s">
        <v>157</v>
      </c>
      <c r="W8" s="63" t="s">
        <v>157</v>
      </c>
      <c r="X8" s="63"/>
      <c r="Y8" s="63" t="s">
        <v>158</v>
      </c>
      <c r="Z8" s="63" t="s">
        <v>159</v>
      </c>
      <c r="AA8" s="80">
        <v>0.9</v>
      </c>
      <c r="AB8" s="63" t="s">
        <v>160</v>
      </c>
      <c r="AC8" s="80">
        <v>0.1</v>
      </c>
      <c r="AD8" s="63"/>
      <c r="AE8" s="63" t="s">
        <v>161</v>
      </c>
      <c r="AF8" s="63"/>
      <c r="AG8" s="63"/>
      <c r="AH8" s="63"/>
      <c r="AJ8" s="75" t="s">
        <v>162</v>
      </c>
      <c r="AK8" s="17"/>
      <c r="AL8" s="75" t="s">
        <v>157</v>
      </c>
      <c r="AM8" s="65" t="s">
        <v>159</v>
      </c>
      <c r="AO8" s="66" t="s">
        <v>161</v>
      </c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</row>
    <row r="9" spans="1:82">
      <c r="A9" s="105">
        <v>1</v>
      </c>
      <c r="B9" s="132"/>
      <c r="C9" s="132"/>
      <c r="D9" s="132"/>
      <c r="E9" s="132"/>
      <c r="F9" s="106"/>
      <c r="G9" s="106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07" t="str">
        <f t="shared" si="0"/>
        <v/>
      </c>
      <c r="T9" s="201"/>
      <c r="U9" s="108" t="str">
        <f>IF(S9="","",VLOOKUP(S9,'NYS TRM Table'!G$7:$H$15,2,FALSE))</f>
        <v/>
      </c>
      <c r="V9" s="132"/>
      <c r="W9" s="132"/>
      <c r="X9" s="132"/>
      <c r="Y9" s="106"/>
      <c r="Z9" s="106"/>
      <c r="AA9" s="109"/>
      <c r="AB9" s="106"/>
      <c r="AC9" s="110" t="str">
        <f>IF(AA9="","",1-AA9)</f>
        <v/>
      </c>
      <c r="AD9" s="106"/>
      <c r="AE9" s="106"/>
      <c r="AF9" s="106"/>
      <c r="AG9" s="111"/>
      <c r="AJ9" s="75" t="s">
        <v>156</v>
      </c>
      <c r="AK9" s="17"/>
      <c r="AL9" s="75" t="s">
        <v>163</v>
      </c>
      <c r="AM9" s="68" t="s">
        <v>160</v>
      </c>
      <c r="AO9" s="66" t="s">
        <v>164</v>
      </c>
    </row>
    <row r="10" spans="1:82">
      <c r="A10" s="112">
        <f>A9+1</f>
        <v>2</v>
      </c>
      <c r="B10" s="133"/>
      <c r="C10" s="133"/>
      <c r="D10" s="133"/>
      <c r="E10" s="133"/>
      <c r="F10" s="113"/>
      <c r="G10" s="11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14" t="str">
        <f t="shared" si="0"/>
        <v/>
      </c>
      <c r="T10" s="202"/>
      <c r="U10" s="115" t="str">
        <f>IF(S10="","",VLOOKUP(S10,'NYS TRM Table'!G$7:$H$15,2,FALSE))</f>
        <v/>
      </c>
      <c r="V10" s="133"/>
      <c r="W10" s="133"/>
      <c r="X10" s="133"/>
      <c r="Y10" s="113"/>
      <c r="Z10" s="113"/>
      <c r="AA10" s="116"/>
      <c r="AB10" s="113"/>
      <c r="AC10" s="110" t="str">
        <f>IF(AA10="","",1-AA10)</f>
        <v/>
      </c>
      <c r="AD10" s="113"/>
      <c r="AE10" s="113"/>
      <c r="AF10" s="113"/>
      <c r="AG10" s="118"/>
      <c r="AJ10" s="75" t="s">
        <v>165</v>
      </c>
      <c r="AK10" s="17"/>
      <c r="AM10" s="68" t="s">
        <v>166</v>
      </c>
      <c r="AO10" s="66" t="s">
        <v>167</v>
      </c>
    </row>
    <row r="11" spans="1:82">
      <c r="A11" s="112">
        <f t="shared" ref="A11:A28" si="1">A10+1</f>
        <v>3</v>
      </c>
      <c r="B11" s="133"/>
      <c r="C11" s="133"/>
      <c r="D11" s="133"/>
      <c r="E11" s="133"/>
      <c r="F11" s="113"/>
      <c r="G11" s="11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14" t="str">
        <f t="shared" si="0"/>
        <v/>
      </c>
      <c r="T11" s="202"/>
      <c r="U11" s="115" t="str">
        <f>IF(S11="","",VLOOKUP(S11,'NYS TRM Table'!G$7:$H$15,2,FALSE))</f>
        <v/>
      </c>
      <c r="V11" s="133"/>
      <c r="W11" s="133"/>
      <c r="X11" s="133"/>
      <c r="Y11" s="113"/>
      <c r="Z11" s="113"/>
      <c r="AA11" s="116"/>
      <c r="AB11" s="113"/>
      <c r="AC11" s="117"/>
      <c r="AD11" s="113"/>
      <c r="AE11" s="113"/>
      <c r="AF11" s="113"/>
      <c r="AG11" s="118"/>
      <c r="AK11" s="17"/>
      <c r="AM11" s="68" t="s">
        <v>168</v>
      </c>
      <c r="AO11" s="66" t="s">
        <v>169</v>
      </c>
    </row>
    <row r="12" spans="1:82">
      <c r="A12" s="112">
        <f t="shared" si="1"/>
        <v>4</v>
      </c>
      <c r="B12" s="133"/>
      <c r="C12" s="133"/>
      <c r="D12" s="133"/>
      <c r="E12" s="133"/>
      <c r="F12" s="113"/>
      <c r="G12" s="11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14" t="str">
        <f t="shared" si="0"/>
        <v/>
      </c>
      <c r="T12" s="202"/>
      <c r="U12" s="115" t="str">
        <f>IF(S12="","",VLOOKUP(S12,'NYS TRM Table'!G$7:$H$15,2,FALSE))</f>
        <v/>
      </c>
      <c r="V12" s="133"/>
      <c r="W12" s="133"/>
      <c r="X12" s="133"/>
      <c r="Y12" s="113"/>
      <c r="Z12" s="113"/>
      <c r="AA12" s="116"/>
      <c r="AB12" s="113"/>
      <c r="AC12" s="117"/>
      <c r="AD12" s="113"/>
      <c r="AE12" s="113"/>
      <c r="AF12" s="113"/>
      <c r="AG12" s="118"/>
      <c r="AK12" s="17"/>
      <c r="AM12" s="68" t="s">
        <v>158</v>
      </c>
    </row>
    <row r="13" spans="1:82">
      <c r="A13" s="112">
        <f t="shared" si="1"/>
        <v>5</v>
      </c>
      <c r="B13" s="133"/>
      <c r="C13" s="133"/>
      <c r="D13" s="133"/>
      <c r="E13" s="133"/>
      <c r="F13" s="113"/>
      <c r="G13" s="11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14" t="str">
        <f t="shared" si="0"/>
        <v/>
      </c>
      <c r="T13" s="202"/>
      <c r="U13" s="115" t="str">
        <f>IF(S13="","",VLOOKUP(S13,'NYS TRM Table'!G$7:$H$15,2,FALSE))</f>
        <v/>
      </c>
      <c r="V13" s="133"/>
      <c r="W13" s="133"/>
      <c r="X13" s="133"/>
      <c r="Y13" s="113"/>
      <c r="Z13" s="113"/>
      <c r="AA13" s="116"/>
      <c r="AB13" s="113"/>
      <c r="AC13" s="117"/>
      <c r="AD13" s="113"/>
      <c r="AE13" s="113"/>
      <c r="AF13" s="113"/>
      <c r="AG13" s="118"/>
      <c r="AK13" s="17"/>
      <c r="AM13" s="68"/>
    </row>
    <row r="14" spans="1:82">
      <c r="A14" s="112">
        <f t="shared" si="1"/>
        <v>6</v>
      </c>
      <c r="B14" s="133"/>
      <c r="C14" s="133"/>
      <c r="D14" s="133"/>
      <c r="E14" s="133"/>
      <c r="F14" s="113"/>
      <c r="G14" s="11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14" t="str">
        <f t="shared" si="0"/>
        <v/>
      </c>
      <c r="T14" s="202"/>
      <c r="U14" s="115" t="str">
        <f>IF(S14="","",VLOOKUP(S14,'NYS TRM Table'!G$7:$H$15,2,FALSE))</f>
        <v/>
      </c>
      <c r="V14" s="133"/>
      <c r="W14" s="133"/>
      <c r="X14" s="133"/>
      <c r="Y14" s="113"/>
      <c r="Z14" s="113"/>
      <c r="AA14" s="116"/>
      <c r="AB14" s="113"/>
      <c r="AC14" s="117"/>
      <c r="AD14" s="113"/>
      <c r="AE14" s="113"/>
      <c r="AF14" s="113"/>
      <c r="AG14" s="118"/>
      <c r="AM14" s="68"/>
    </row>
    <row r="15" spans="1:82">
      <c r="A15" s="112">
        <f t="shared" si="1"/>
        <v>7</v>
      </c>
      <c r="B15" s="133"/>
      <c r="C15" s="133"/>
      <c r="D15" s="133"/>
      <c r="E15" s="133"/>
      <c r="F15" s="113"/>
      <c r="G15" s="11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14" t="str">
        <f t="shared" si="0"/>
        <v/>
      </c>
      <c r="T15" s="202"/>
      <c r="U15" s="115" t="str">
        <f>IF(S15="","",VLOOKUP(S15,'NYS TRM Table'!G$7:$H$15,2,FALSE))</f>
        <v/>
      </c>
      <c r="V15" s="133"/>
      <c r="W15" s="133"/>
      <c r="X15" s="133"/>
      <c r="Y15" s="113"/>
      <c r="Z15" s="113"/>
      <c r="AA15" s="116"/>
      <c r="AB15" s="113"/>
      <c r="AC15" s="117"/>
      <c r="AD15" s="113"/>
      <c r="AE15" s="113"/>
      <c r="AF15" s="113"/>
      <c r="AG15" s="118"/>
    </row>
    <row r="16" spans="1:82">
      <c r="A16" s="112">
        <f t="shared" si="1"/>
        <v>8</v>
      </c>
      <c r="B16" s="133"/>
      <c r="C16" s="133"/>
      <c r="D16" s="133"/>
      <c r="E16" s="133"/>
      <c r="F16" s="113"/>
      <c r="G16" s="11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14" t="str">
        <f t="shared" si="0"/>
        <v/>
      </c>
      <c r="T16" s="202"/>
      <c r="U16" s="115" t="str">
        <f>IF(S16="","",VLOOKUP(S16,'NYS TRM Table'!G$7:$H$15,2,FALSE))</f>
        <v/>
      </c>
      <c r="V16" s="133"/>
      <c r="W16" s="133"/>
      <c r="X16" s="133"/>
      <c r="Y16" s="113"/>
      <c r="Z16" s="113"/>
      <c r="AA16" s="116"/>
      <c r="AB16" s="113"/>
      <c r="AC16" s="117"/>
      <c r="AD16" s="113"/>
      <c r="AE16" s="113"/>
      <c r="AF16" s="113"/>
      <c r="AG16" s="118"/>
    </row>
    <row r="17" spans="1:33">
      <c r="A17" s="112">
        <f t="shared" si="1"/>
        <v>9</v>
      </c>
      <c r="B17" s="133"/>
      <c r="C17" s="133"/>
      <c r="D17" s="133"/>
      <c r="E17" s="133"/>
      <c r="F17" s="113"/>
      <c r="G17" s="11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14" t="str">
        <f t="shared" si="0"/>
        <v/>
      </c>
      <c r="T17" s="202"/>
      <c r="U17" s="115" t="str">
        <f>IF(S17="","",VLOOKUP(S17,'NYS TRM Table'!G$7:$H$15,2,FALSE))</f>
        <v/>
      </c>
      <c r="V17" s="133"/>
      <c r="W17" s="133"/>
      <c r="X17" s="133"/>
      <c r="Y17" s="113"/>
      <c r="Z17" s="113"/>
      <c r="AA17" s="116"/>
      <c r="AB17" s="113"/>
      <c r="AC17" s="117"/>
      <c r="AD17" s="113"/>
      <c r="AE17" s="113"/>
      <c r="AF17" s="113"/>
      <c r="AG17" s="118"/>
    </row>
    <row r="18" spans="1:33">
      <c r="A18" s="112">
        <f t="shared" si="1"/>
        <v>10</v>
      </c>
      <c r="B18" s="133"/>
      <c r="C18" s="133"/>
      <c r="D18" s="133"/>
      <c r="E18" s="133"/>
      <c r="F18" s="113"/>
      <c r="G18" s="11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14" t="str">
        <f t="shared" si="0"/>
        <v/>
      </c>
      <c r="T18" s="202"/>
      <c r="U18" s="115" t="str">
        <f>IF(S18="","",VLOOKUP(S18,'NYS TRM Table'!G$7:$H$15,2,FALSE))</f>
        <v/>
      </c>
      <c r="V18" s="133"/>
      <c r="W18" s="133"/>
      <c r="X18" s="133"/>
      <c r="Y18" s="113"/>
      <c r="Z18" s="113"/>
      <c r="AA18" s="116"/>
      <c r="AB18" s="113"/>
      <c r="AC18" s="117"/>
      <c r="AD18" s="113"/>
      <c r="AE18" s="113"/>
      <c r="AF18" s="113"/>
      <c r="AG18" s="118"/>
    </row>
    <row r="19" spans="1:33">
      <c r="A19" s="112">
        <f t="shared" si="1"/>
        <v>11</v>
      </c>
      <c r="B19" s="133"/>
      <c r="C19" s="133"/>
      <c r="D19" s="133"/>
      <c r="E19" s="133"/>
      <c r="F19" s="113"/>
      <c r="G19" s="11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14" t="str">
        <f t="shared" si="0"/>
        <v/>
      </c>
      <c r="T19" s="202"/>
      <c r="U19" s="115" t="str">
        <f>IF(S19="","",VLOOKUP(S19,'NYS TRM Table'!G$7:$H$15,2,FALSE))</f>
        <v/>
      </c>
      <c r="V19" s="133"/>
      <c r="W19" s="133"/>
      <c r="X19" s="133"/>
      <c r="Y19" s="113"/>
      <c r="Z19" s="113"/>
      <c r="AA19" s="116"/>
      <c r="AB19" s="113"/>
      <c r="AC19" s="117"/>
      <c r="AD19" s="113"/>
      <c r="AE19" s="113"/>
      <c r="AF19" s="113"/>
      <c r="AG19" s="118"/>
    </row>
    <row r="20" spans="1:33">
      <c r="A20" s="112">
        <f t="shared" si="1"/>
        <v>12</v>
      </c>
      <c r="B20" s="133"/>
      <c r="C20" s="133"/>
      <c r="D20" s="133"/>
      <c r="E20" s="133"/>
      <c r="F20" s="113"/>
      <c r="G20" s="11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14" t="str">
        <f t="shared" si="0"/>
        <v/>
      </c>
      <c r="T20" s="202"/>
      <c r="U20" s="115" t="str">
        <f>IF(S20="","",VLOOKUP(S20,'NYS TRM Table'!G$7:$H$15,2,FALSE))</f>
        <v/>
      </c>
      <c r="V20" s="133"/>
      <c r="W20" s="133"/>
      <c r="X20" s="133"/>
      <c r="Y20" s="113"/>
      <c r="Z20" s="113"/>
      <c r="AA20" s="116"/>
      <c r="AB20" s="113"/>
      <c r="AC20" s="117"/>
      <c r="AD20" s="113"/>
      <c r="AE20" s="113"/>
      <c r="AF20" s="113"/>
      <c r="AG20" s="118"/>
    </row>
    <row r="21" spans="1:33">
      <c r="A21" s="112">
        <f t="shared" si="1"/>
        <v>13</v>
      </c>
      <c r="B21" s="133"/>
      <c r="C21" s="133"/>
      <c r="D21" s="133"/>
      <c r="E21" s="133"/>
      <c r="F21" s="113"/>
      <c r="G21" s="11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14" t="str">
        <f t="shared" si="0"/>
        <v/>
      </c>
      <c r="T21" s="202"/>
      <c r="U21" s="115" t="str">
        <f>IF(S21="","",VLOOKUP(S21,'NYS TRM Table'!G$7:$H$15,2,FALSE))</f>
        <v/>
      </c>
      <c r="V21" s="133"/>
      <c r="W21" s="133"/>
      <c r="X21" s="133"/>
      <c r="Y21" s="113"/>
      <c r="Z21" s="113"/>
      <c r="AA21" s="116"/>
      <c r="AB21" s="113"/>
      <c r="AC21" s="117"/>
      <c r="AD21" s="113"/>
      <c r="AE21" s="113"/>
      <c r="AF21" s="113"/>
      <c r="AG21" s="118"/>
    </row>
    <row r="22" spans="1:33">
      <c r="A22" s="112">
        <f t="shared" si="1"/>
        <v>14</v>
      </c>
      <c r="B22" s="133"/>
      <c r="C22" s="133"/>
      <c r="D22" s="133"/>
      <c r="E22" s="133"/>
      <c r="F22" s="113"/>
      <c r="G22" s="11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14" t="str">
        <f t="shared" si="0"/>
        <v/>
      </c>
      <c r="T22" s="202"/>
      <c r="U22" s="115" t="str">
        <f>IF(S22="","",VLOOKUP(S22,'NYS TRM Table'!G$7:$H$15,2,FALSE))</f>
        <v/>
      </c>
      <c r="V22" s="133"/>
      <c r="W22" s="133"/>
      <c r="X22" s="133"/>
      <c r="Y22" s="113"/>
      <c r="Z22" s="113"/>
      <c r="AA22" s="116"/>
      <c r="AB22" s="113"/>
      <c r="AC22" s="117"/>
      <c r="AD22" s="113"/>
      <c r="AE22" s="113"/>
      <c r="AF22" s="113"/>
      <c r="AG22" s="118"/>
    </row>
    <row r="23" spans="1:33">
      <c r="A23" s="112">
        <f t="shared" si="1"/>
        <v>15</v>
      </c>
      <c r="B23" s="133"/>
      <c r="C23" s="133"/>
      <c r="D23" s="133"/>
      <c r="E23" s="133"/>
      <c r="F23" s="113"/>
      <c r="G23" s="11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14" t="str">
        <f t="shared" si="0"/>
        <v/>
      </c>
      <c r="T23" s="202"/>
      <c r="U23" s="115" t="str">
        <f>IF(S23="","",VLOOKUP(S23,'NYS TRM Table'!G$7:$H$15,2,FALSE))</f>
        <v/>
      </c>
      <c r="V23" s="133"/>
      <c r="W23" s="133"/>
      <c r="X23" s="133"/>
      <c r="Y23" s="113"/>
      <c r="Z23" s="113"/>
      <c r="AA23" s="116"/>
      <c r="AB23" s="113"/>
      <c r="AC23" s="117"/>
      <c r="AD23" s="113"/>
      <c r="AE23" s="113"/>
      <c r="AF23" s="113"/>
      <c r="AG23" s="118"/>
    </row>
    <row r="24" spans="1:33">
      <c r="A24" s="112">
        <f t="shared" si="1"/>
        <v>16</v>
      </c>
      <c r="B24" s="133"/>
      <c r="C24" s="133"/>
      <c r="D24" s="133"/>
      <c r="E24" s="133"/>
      <c r="F24" s="113"/>
      <c r="G24" s="11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14" t="str">
        <f t="shared" si="0"/>
        <v/>
      </c>
      <c r="T24" s="202"/>
      <c r="U24" s="115" t="str">
        <f>IF(S24="","",VLOOKUP(S24,'NYS TRM Table'!G$7:$H$15,2,FALSE))</f>
        <v/>
      </c>
      <c r="V24" s="133"/>
      <c r="W24" s="133"/>
      <c r="X24" s="133"/>
      <c r="Y24" s="113"/>
      <c r="Z24" s="113"/>
      <c r="AA24" s="116"/>
      <c r="AB24" s="113"/>
      <c r="AC24" s="117"/>
      <c r="AD24" s="113"/>
      <c r="AE24" s="113"/>
      <c r="AF24" s="113"/>
      <c r="AG24" s="118"/>
    </row>
    <row r="25" spans="1:33">
      <c r="A25" s="112">
        <f t="shared" si="1"/>
        <v>17</v>
      </c>
      <c r="B25" s="133"/>
      <c r="C25" s="133"/>
      <c r="D25" s="133"/>
      <c r="E25" s="133"/>
      <c r="F25" s="113"/>
      <c r="G25" s="11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14" t="str">
        <f t="shared" si="0"/>
        <v/>
      </c>
      <c r="T25" s="202"/>
      <c r="U25" s="115" t="str">
        <f>IF(S25="","",VLOOKUP(S25,'NYS TRM Table'!G$7:$H$15,2,FALSE))</f>
        <v/>
      </c>
      <c r="V25" s="133"/>
      <c r="W25" s="133"/>
      <c r="X25" s="133"/>
      <c r="Y25" s="113"/>
      <c r="Z25" s="113"/>
      <c r="AA25" s="116"/>
      <c r="AB25" s="113"/>
      <c r="AC25" s="117"/>
      <c r="AD25" s="113"/>
      <c r="AE25" s="113"/>
      <c r="AF25" s="113"/>
      <c r="AG25" s="118"/>
    </row>
    <row r="26" spans="1:33">
      <c r="A26" s="112">
        <f>A25+1</f>
        <v>18</v>
      </c>
      <c r="B26" s="133"/>
      <c r="C26" s="133"/>
      <c r="D26" s="133"/>
      <c r="E26" s="133"/>
      <c r="F26" s="113"/>
      <c r="G26" s="11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14" t="str">
        <f t="shared" si="0"/>
        <v/>
      </c>
      <c r="T26" s="202"/>
      <c r="U26" s="115" t="str">
        <f>IF(S26="","",VLOOKUP(S26,'NYS TRM Table'!G$7:$H$15,2,FALSE))</f>
        <v/>
      </c>
      <c r="V26" s="133"/>
      <c r="W26" s="133"/>
      <c r="X26" s="133"/>
      <c r="Y26" s="113"/>
      <c r="Z26" s="113"/>
      <c r="AA26" s="116"/>
      <c r="AB26" s="113"/>
      <c r="AC26" s="117"/>
      <c r="AD26" s="113"/>
      <c r="AE26" s="113"/>
      <c r="AF26" s="113"/>
      <c r="AG26" s="118"/>
    </row>
    <row r="27" spans="1:33">
      <c r="A27" s="112">
        <f t="shared" si="1"/>
        <v>19</v>
      </c>
      <c r="B27" s="133"/>
      <c r="C27" s="133"/>
      <c r="D27" s="133"/>
      <c r="E27" s="133"/>
      <c r="F27" s="113"/>
      <c r="G27" s="11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14" t="str">
        <f t="shared" si="0"/>
        <v/>
      </c>
      <c r="T27" s="202"/>
      <c r="U27" s="115" t="str">
        <f>IF(S27="","",VLOOKUP(S27,'NYS TRM Table'!G$7:$H$15,2,FALSE))</f>
        <v/>
      </c>
      <c r="V27" s="133"/>
      <c r="W27" s="133"/>
      <c r="X27" s="133"/>
      <c r="Y27" s="113"/>
      <c r="Z27" s="113"/>
      <c r="AA27" s="116"/>
      <c r="AB27" s="113"/>
      <c r="AC27" s="117"/>
      <c r="AD27" s="113"/>
      <c r="AE27" s="113"/>
      <c r="AF27" s="113"/>
      <c r="AG27" s="118"/>
    </row>
    <row r="28" spans="1:33">
      <c r="A28" s="119">
        <f t="shared" si="1"/>
        <v>20</v>
      </c>
      <c r="B28" s="134"/>
      <c r="C28" s="134"/>
      <c r="D28" s="134"/>
      <c r="E28" s="134"/>
      <c r="F28" s="120"/>
      <c r="G28" s="120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21" t="str">
        <f t="shared" si="0"/>
        <v/>
      </c>
      <c r="T28" s="203"/>
      <c r="U28" s="122" t="str">
        <f>IF(S28="","",VLOOKUP(S28,'NYS TRM Table'!G$7:$H$15,2,FALSE))</f>
        <v/>
      </c>
      <c r="V28" s="134"/>
      <c r="W28" s="134"/>
      <c r="X28" s="134"/>
      <c r="Y28" s="120"/>
      <c r="Z28" s="120"/>
      <c r="AA28" s="123"/>
      <c r="AB28" s="120"/>
      <c r="AC28" s="124"/>
      <c r="AD28" s="120"/>
      <c r="AE28" s="120"/>
      <c r="AF28" s="120"/>
      <c r="AG28" s="125"/>
    </row>
    <row r="29" spans="1:33" s="82" customFormat="1">
      <c r="Z29" s="99"/>
      <c r="AA29" s="99"/>
    </row>
    <row r="30" spans="1:33" s="82" customFormat="1">
      <c r="Z30" s="99"/>
      <c r="AA30" s="99"/>
    </row>
    <row r="31" spans="1:33" s="82" customFormat="1">
      <c r="Z31" s="99"/>
      <c r="AA31" s="99"/>
    </row>
    <row r="32" spans="1:33" s="82" customFormat="1">
      <c r="Z32" s="99"/>
      <c r="AA32" s="99"/>
    </row>
    <row r="33" spans="26:27" s="82" customFormat="1">
      <c r="Z33" s="99"/>
      <c r="AA33" s="99"/>
    </row>
    <row r="34" spans="26:27" s="82" customFormat="1">
      <c r="Z34" s="99"/>
      <c r="AA34" s="99"/>
    </row>
    <row r="35" spans="26:27" s="82" customFormat="1">
      <c r="Z35" s="99"/>
      <c r="AA35" s="99"/>
    </row>
    <row r="36" spans="26:27" s="82" customFormat="1">
      <c r="Z36" s="99"/>
      <c r="AA36" s="99"/>
    </row>
    <row r="37" spans="26:27" s="82" customFormat="1">
      <c r="Z37" s="99"/>
      <c r="AA37" s="99"/>
    </row>
    <row r="38" spans="26:27" s="82" customFormat="1">
      <c r="Z38" s="99"/>
      <c r="AA38" s="99"/>
    </row>
    <row r="39" spans="26:27" s="82" customFormat="1">
      <c r="Z39" s="99"/>
      <c r="AA39" s="99"/>
    </row>
    <row r="40" spans="26:27" s="82" customFormat="1">
      <c r="Z40" s="99"/>
      <c r="AA40" s="99"/>
    </row>
    <row r="41" spans="26:27" s="82" customFormat="1">
      <c r="Z41" s="99"/>
      <c r="AA41" s="99"/>
    </row>
    <row r="42" spans="26:27" s="82" customFormat="1">
      <c r="Z42" s="99"/>
      <c r="AA42" s="99"/>
    </row>
    <row r="43" spans="26:27" s="82" customFormat="1">
      <c r="Z43" s="99"/>
      <c r="AA43" s="99"/>
    </row>
    <row r="44" spans="26:27" s="82" customFormat="1">
      <c r="Z44" s="99"/>
      <c r="AA44" s="99"/>
    </row>
    <row r="45" spans="26:27" s="82" customFormat="1">
      <c r="Z45" s="99"/>
      <c r="AA45" s="99"/>
    </row>
    <row r="46" spans="26:27" s="82" customFormat="1">
      <c r="Z46" s="99"/>
      <c r="AA46" s="99"/>
    </row>
    <row r="47" spans="26:27" s="82" customFormat="1">
      <c r="Z47" s="99"/>
      <c r="AA47" s="99"/>
    </row>
    <row r="48" spans="26:27" s="82" customFormat="1">
      <c r="Z48" s="99"/>
      <c r="AA48" s="99"/>
    </row>
    <row r="49" spans="26:27" s="82" customFormat="1">
      <c r="Z49" s="99"/>
      <c r="AA49" s="99"/>
    </row>
    <row r="50" spans="26:27" s="82" customFormat="1">
      <c r="Z50" s="99"/>
      <c r="AA50" s="99"/>
    </row>
    <row r="51" spans="26:27" s="82" customFormat="1">
      <c r="Z51" s="99"/>
      <c r="AA51" s="99"/>
    </row>
    <row r="52" spans="26:27" s="82" customFormat="1">
      <c r="Z52" s="99"/>
      <c r="AA52" s="99"/>
    </row>
    <row r="53" spans="26:27" s="82" customFormat="1">
      <c r="Z53" s="99"/>
      <c r="AA53" s="99"/>
    </row>
    <row r="54" spans="26:27" s="82" customFormat="1">
      <c r="Z54" s="99"/>
      <c r="AA54" s="99"/>
    </row>
    <row r="55" spans="26:27" s="82" customFormat="1">
      <c r="Z55" s="99"/>
      <c r="AA55" s="99"/>
    </row>
    <row r="56" spans="26:27" s="82" customFormat="1">
      <c r="Z56" s="99"/>
      <c r="AA56" s="99"/>
    </row>
    <row r="57" spans="26:27" s="82" customFormat="1">
      <c r="Z57" s="99"/>
      <c r="AA57" s="99"/>
    </row>
    <row r="58" spans="26:27" s="82" customFormat="1">
      <c r="Z58" s="99"/>
      <c r="AA58" s="99"/>
    </row>
    <row r="59" spans="26:27" s="82" customFormat="1">
      <c r="Z59" s="99"/>
      <c r="AA59" s="99"/>
    </row>
    <row r="60" spans="26:27" s="82" customFormat="1">
      <c r="Z60" s="99"/>
      <c r="AA60" s="99"/>
    </row>
    <row r="61" spans="26:27" s="82" customFormat="1">
      <c r="Z61" s="99"/>
      <c r="AA61" s="99"/>
    </row>
    <row r="62" spans="26:27" s="82" customFormat="1">
      <c r="Z62" s="99"/>
      <c r="AA62" s="99"/>
    </row>
    <row r="63" spans="26:27" s="82" customFormat="1">
      <c r="Z63" s="99"/>
      <c r="AA63" s="99"/>
    </row>
    <row r="64" spans="26:27" s="82" customFormat="1">
      <c r="Z64" s="99"/>
      <c r="AA64" s="99"/>
    </row>
    <row r="65" spans="26:27" s="82" customFormat="1">
      <c r="Z65" s="99"/>
      <c r="AA65" s="99"/>
    </row>
    <row r="66" spans="26:27" s="82" customFormat="1">
      <c r="Z66" s="99"/>
      <c r="AA66" s="99"/>
    </row>
    <row r="67" spans="26:27" s="82" customFormat="1">
      <c r="Z67" s="99"/>
      <c r="AA67" s="99"/>
    </row>
    <row r="68" spans="26:27" s="82" customFormat="1">
      <c r="Z68" s="99"/>
      <c r="AA68" s="99"/>
    </row>
    <row r="69" spans="26:27" s="82" customFormat="1">
      <c r="Z69" s="99"/>
      <c r="AA69" s="99"/>
    </row>
    <row r="70" spans="26:27" s="82" customFormat="1">
      <c r="Z70" s="99"/>
      <c r="AA70" s="99"/>
    </row>
    <row r="71" spans="26:27" s="82" customFormat="1">
      <c r="Z71" s="99"/>
      <c r="AA71" s="99"/>
    </row>
    <row r="72" spans="26:27" s="82" customFormat="1">
      <c r="Z72" s="99"/>
      <c r="AA72" s="99"/>
    </row>
    <row r="73" spans="26:27" s="82" customFormat="1"/>
    <row r="74" spans="26:27" s="82" customFormat="1"/>
    <row r="75" spans="26:27" s="82" customFormat="1"/>
    <row r="76" spans="26:27" s="82" customFormat="1"/>
    <row r="77" spans="26:27" s="82" customFormat="1"/>
    <row r="78" spans="26:27" s="82" customFormat="1"/>
    <row r="79" spans="26:27" s="82" customFormat="1"/>
    <row r="80" spans="26:27" s="82" customFormat="1"/>
    <row r="81" s="82" customFormat="1"/>
    <row r="82" s="82" customFormat="1"/>
    <row r="83" s="82" customFormat="1"/>
    <row r="84" s="82" customFormat="1"/>
    <row r="85" s="82" customFormat="1"/>
    <row r="86" s="82" customFormat="1"/>
    <row r="87" s="82" customFormat="1"/>
    <row r="88" s="82" customFormat="1"/>
    <row r="89" s="82" customFormat="1"/>
    <row r="90" s="82" customFormat="1"/>
    <row r="91" s="82" customFormat="1"/>
    <row r="92" s="82" customFormat="1"/>
    <row r="93" s="82" customFormat="1"/>
    <row r="94" s="82" customFormat="1"/>
    <row r="95" s="82" customFormat="1"/>
    <row r="96" s="82" customFormat="1"/>
    <row r="97" s="82" customFormat="1"/>
    <row r="98" s="82" customFormat="1"/>
    <row r="99" s="82" customFormat="1"/>
    <row r="100" s="82" customFormat="1"/>
    <row r="101" s="82" customFormat="1"/>
    <row r="102" s="82" customFormat="1"/>
    <row r="103" s="82" customFormat="1"/>
    <row r="104" s="82" customFormat="1"/>
    <row r="105" s="82" customFormat="1"/>
    <row r="106" s="82" customFormat="1"/>
    <row r="107" s="82" customFormat="1"/>
    <row r="108" s="82" customFormat="1"/>
    <row r="109" s="82" customFormat="1"/>
    <row r="110" s="82" customFormat="1"/>
    <row r="111" s="82" customFormat="1"/>
    <row r="112" s="82" customFormat="1"/>
    <row r="113" s="82" customFormat="1"/>
    <row r="114" s="82" customFormat="1"/>
    <row r="115" s="82" customFormat="1"/>
    <row r="116" s="82" customFormat="1"/>
    <row r="117" s="82" customFormat="1"/>
    <row r="118" s="82" customFormat="1"/>
    <row r="119" s="82" customFormat="1"/>
    <row r="120" s="82" customFormat="1"/>
    <row r="121" s="82" customFormat="1"/>
    <row r="122" s="82" customFormat="1"/>
    <row r="123" s="82" customFormat="1"/>
    <row r="124" s="82" customFormat="1"/>
    <row r="125" s="82" customFormat="1"/>
    <row r="126" s="82" customFormat="1"/>
    <row r="127" s="82" customFormat="1"/>
    <row r="128" s="82" customFormat="1"/>
    <row r="129" s="82" customFormat="1"/>
    <row r="130" s="82" customFormat="1"/>
    <row r="131" s="82" customFormat="1"/>
    <row r="132" s="82" customFormat="1"/>
    <row r="133" s="82" customFormat="1"/>
    <row r="134" s="82" customFormat="1"/>
    <row r="135" s="82" customFormat="1"/>
    <row r="136" s="82" customFormat="1"/>
    <row r="137" s="82" customFormat="1"/>
    <row r="138" s="82" customFormat="1"/>
    <row r="139" s="82" customFormat="1"/>
    <row r="140" s="82" customFormat="1"/>
    <row r="141" s="82" customFormat="1"/>
    <row r="142" s="82" customFormat="1"/>
    <row r="143" s="82" customFormat="1"/>
    <row r="144" s="82" customFormat="1"/>
    <row r="145" s="82" customFormat="1"/>
    <row r="146" s="82" customFormat="1"/>
    <row r="147" s="82" customFormat="1"/>
    <row r="148" s="82" customFormat="1"/>
    <row r="149" s="82" customFormat="1"/>
    <row r="150" s="82" customFormat="1"/>
    <row r="151" s="82" customFormat="1"/>
    <row r="152" s="82" customFormat="1"/>
    <row r="153" s="82" customFormat="1"/>
    <row r="154" s="82" customFormat="1"/>
    <row r="155" s="82" customFormat="1"/>
    <row r="156" s="82" customFormat="1"/>
    <row r="157" s="82" customFormat="1"/>
    <row r="158" s="82" customFormat="1"/>
    <row r="159" s="82" customFormat="1"/>
    <row r="160" s="82" customFormat="1"/>
    <row r="161" s="82" customFormat="1"/>
    <row r="162" s="82" customFormat="1"/>
    <row r="163" s="82" customFormat="1"/>
    <row r="164" s="82" customFormat="1"/>
    <row r="165" s="82" customFormat="1"/>
    <row r="166" s="82" customFormat="1"/>
    <row r="167" s="82" customFormat="1"/>
    <row r="168" s="82" customFormat="1"/>
    <row r="169" s="82" customFormat="1"/>
    <row r="170" s="82" customFormat="1"/>
    <row r="171" s="82" customFormat="1"/>
    <row r="172" s="82" customFormat="1"/>
    <row r="173" s="82" customFormat="1"/>
    <row r="174" s="82" customFormat="1"/>
    <row r="175" s="82" customFormat="1"/>
    <row r="176" s="82" customFormat="1"/>
    <row r="177" s="82" customFormat="1"/>
    <row r="178" s="82" customFormat="1"/>
    <row r="179" s="82" customFormat="1"/>
    <row r="180" s="82" customFormat="1"/>
    <row r="181" s="82" customFormat="1"/>
    <row r="182" s="82" customFormat="1"/>
    <row r="183" s="82" customFormat="1"/>
    <row r="184" s="82" customFormat="1"/>
    <row r="185" s="82" customFormat="1"/>
    <row r="186" s="82" customFormat="1"/>
    <row r="187" s="82" customFormat="1"/>
    <row r="188" s="82" customFormat="1"/>
    <row r="189" s="82" customFormat="1"/>
    <row r="190" s="82" customFormat="1"/>
    <row r="191" s="82" customFormat="1"/>
    <row r="192" s="82" customFormat="1"/>
    <row r="193" s="82" customFormat="1"/>
    <row r="194" s="82" customFormat="1"/>
    <row r="195" s="82" customFormat="1"/>
    <row r="196" s="82" customFormat="1"/>
  </sheetData>
  <sheetProtection algorithmName="SHA-512" hashValue="nMbbMr0WEk5f0n9xsLi5XDF5oO7nfxsC2gMJOlLGZMT/X9K3RC3sTwqlzoIB3PJLUQZKceeZaoGtJaUt52txhw==" saltValue="n9jwGPGptLWh4az+r07liw==" spinCount="100000" sheet="1" selectLockedCells="1"/>
  <conditionalFormatting sqref="C9:C28">
    <cfRule type="expression" dxfId="123" priority="24">
      <formula>AND(B9&gt;"",C9="")</formula>
    </cfRule>
  </conditionalFormatting>
  <conditionalFormatting sqref="D9:D28">
    <cfRule type="expression" dxfId="122" priority="23">
      <formula>AND(B9&gt;"",D9="")</formula>
    </cfRule>
  </conditionalFormatting>
  <conditionalFormatting sqref="E9:E28">
    <cfRule type="expression" dxfId="121" priority="22">
      <formula>AND(B9&gt;"",E9="")</formula>
    </cfRule>
  </conditionalFormatting>
  <conditionalFormatting sqref="F9:F28">
    <cfRule type="expression" dxfId="120" priority="21">
      <formula>AND(B9&gt;"",F9="")</formula>
    </cfRule>
  </conditionalFormatting>
  <conditionalFormatting sqref="G9:G28">
    <cfRule type="expression" dxfId="119" priority="20">
      <formula>AND(B9&gt;"",G9="")</formula>
    </cfRule>
  </conditionalFormatting>
  <conditionalFormatting sqref="H9:H28">
    <cfRule type="expression" dxfId="118" priority="19">
      <formula>AND(B9&gt;"",H9="")</formula>
    </cfRule>
  </conditionalFormatting>
  <conditionalFormatting sqref="I9:I28">
    <cfRule type="cellIs" dxfId="117" priority="18" operator="notEqual">
      <formula>H9</formula>
    </cfRule>
  </conditionalFormatting>
  <conditionalFormatting sqref="J9:J28">
    <cfRule type="expression" dxfId="116" priority="17">
      <formula>AND(B9&gt;"",J9="")</formula>
    </cfRule>
  </conditionalFormatting>
  <conditionalFormatting sqref="K9:K28">
    <cfRule type="cellIs" dxfId="115" priority="16" operator="notEqual">
      <formula>J9</formula>
    </cfRule>
  </conditionalFormatting>
  <conditionalFormatting sqref="L9:L28">
    <cfRule type="expression" dxfId="114" priority="15">
      <formula>AND(B9&gt;"",L9="")</formula>
    </cfRule>
  </conditionalFormatting>
  <conditionalFormatting sqref="M9:M28">
    <cfRule type="cellIs" dxfId="113" priority="14" operator="notEqual">
      <formula>L9</formula>
    </cfRule>
  </conditionalFormatting>
  <conditionalFormatting sqref="N9:N28">
    <cfRule type="expression" dxfId="112" priority="13">
      <formula>AND(B9&gt;"",N9="")</formula>
    </cfRule>
  </conditionalFormatting>
  <conditionalFormatting sqref="O9:O28">
    <cfRule type="expression" dxfId="111" priority="11">
      <formula>AND(B9&gt;"",O9="")</formula>
    </cfRule>
  </conditionalFormatting>
  <conditionalFormatting sqref="P9:P28">
    <cfRule type="cellIs" dxfId="110" priority="10" operator="notEqual">
      <formula>O9</formula>
    </cfRule>
  </conditionalFormatting>
  <conditionalFormatting sqref="Q9:Q28">
    <cfRule type="expression" dxfId="109" priority="9">
      <formula>AND(B9&gt;"",Q9="")</formula>
    </cfRule>
  </conditionalFormatting>
  <conditionalFormatting sqref="R9:R28">
    <cfRule type="cellIs" dxfId="108" priority="8" operator="notEqual">
      <formula>Q9</formula>
    </cfRule>
  </conditionalFormatting>
  <conditionalFormatting sqref="V8:V28">
    <cfRule type="cellIs" dxfId="107" priority="1" operator="equal">
      <formula>"No"</formula>
    </cfRule>
  </conditionalFormatting>
  <conditionalFormatting sqref="V9:V28">
    <cfRule type="expression" dxfId="106" priority="7">
      <formula>AND(B9&gt;"",V9="")</formula>
    </cfRule>
  </conditionalFormatting>
  <conditionalFormatting sqref="W9:W28">
    <cfRule type="expression" dxfId="105" priority="6">
      <formula>AND(B9&gt;"",W9="")</formula>
    </cfRule>
  </conditionalFormatting>
  <conditionalFormatting sqref="X9:X28">
    <cfRule type="cellIs" dxfId="104" priority="5" operator="notEqual">
      <formula>W9</formula>
    </cfRule>
  </conditionalFormatting>
  <conditionalFormatting sqref="Y9:Y28">
    <cfRule type="expression" dxfId="103" priority="4">
      <formula>AND(B9&gt;"",Y9="")</formula>
    </cfRule>
  </conditionalFormatting>
  <conditionalFormatting sqref="Y9:AC28">
    <cfRule type="containsText" dxfId="102" priority="36" operator="containsText" text="Oil">
      <formula>NOT(ISERROR(SEARCH("Oil",Y9)))</formula>
    </cfRule>
  </conditionalFormatting>
  <conditionalFormatting sqref="Z9:AC28">
    <cfRule type="expression" dxfId="101" priority="37">
      <formula>$Y9="Oil No 6"</formula>
    </cfRule>
    <cfRule type="expression" dxfId="100" priority="38">
      <formula>$Y9="Oil No 4"</formula>
    </cfRule>
    <cfRule type="expression" dxfId="99" priority="39">
      <formula>$Y9="Oil No 2"</formula>
    </cfRule>
    <cfRule type="expression" dxfId="98" priority="40">
      <formula>$Y9="Gas"</formula>
    </cfRule>
  </conditionalFormatting>
  <conditionalFormatting sqref="AA8">
    <cfRule type="containsText" dxfId="97" priority="31" operator="containsText" text="Oil">
      <formula>NOT(ISERROR(SEARCH("Oil",AA8)))</formula>
    </cfRule>
    <cfRule type="expression" dxfId="96" priority="32">
      <formula>$Y8="Oil No 6"</formula>
    </cfRule>
    <cfRule type="expression" dxfId="95" priority="33">
      <formula>$Y8="Oil No 4"</formula>
    </cfRule>
    <cfRule type="expression" dxfId="94" priority="34">
      <formula>$Y8="Oil No 2"</formula>
    </cfRule>
    <cfRule type="expression" dxfId="93" priority="35">
      <formula>$Y8="Gas"</formula>
    </cfRule>
  </conditionalFormatting>
  <conditionalFormatting sqref="AC8">
    <cfRule type="containsText" dxfId="92" priority="26" operator="containsText" text="Oil">
      <formula>NOT(ISERROR(SEARCH("Oil",AC8)))</formula>
    </cfRule>
    <cfRule type="expression" dxfId="91" priority="27">
      <formula>$Y8="Oil No 6"</formula>
    </cfRule>
    <cfRule type="expression" dxfId="90" priority="28">
      <formula>$Y8="Oil No 4"</formula>
    </cfRule>
    <cfRule type="expression" dxfId="89" priority="29">
      <formula>$Y8="Oil No 2"</formula>
    </cfRule>
    <cfRule type="expression" dxfId="88" priority="30">
      <formula>$Y8="Gas"</formula>
    </cfRule>
  </conditionalFormatting>
  <conditionalFormatting sqref="AE9:AE28">
    <cfRule type="expression" dxfId="87" priority="3">
      <formula>AND(B9&gt;"",AE9="")</formula>
    </cfRule>
  </conditionalFormatting>
  <dataValidations count="12">
    <dataValidation type="list" allowBlank="1" showInputMessage="1" showErrorMessage="1" sqref="AB9:AB28" xr:uid="{00000000-0002-0000-0200-000000000000}">
      <formula1>$AM$9:$AM$11</formula1>
    </dataValidation>
    <dataValidation type="list" allowBlank="1" showInputMessage="1" showErrorMessage="1" sqref="Z9:Z28" xr:uid="{00000000-0002-0000-0200-000001000000}">
      <formula1>$AM$8</formula1>
    </dataValidation>
    <dataValidation type="list" allowBlank="1" showInputMessage="1" showErrorMessage="1" sqref="Q29:V106" xr:uid="{00000000-0002-0000-0200-000002000000}">
      <formula1>$AE$8:$AE$11</formula1>
    </dataValidation>
    <dataValidation type="list" allowBlank="1" showInputMessage="1" showErrorMessage="1" sqref="Z8 AD8 AB8" xr:uid="{00000000-0002-0000-0200-000003000000}">
      <formula1>$AM$8:$AM$11</formula1>
    </dataValidation>
    <dataValidation type="list" allowBlank="1" showInputMessage="1" showErrorMessage="1" sqref="Y8:Y28" xr:uid="{00000000-0002-0000-0200-000004000000}">
      <formula1>$AM$8:$AM$12</formula1>
    </dataValidation>
    <dataValidation type="list" allowBlank="1" showInputMessage="1" showErrorMessage="1" sqref="O8:P28" xr:uid="{00000000-0002-0000-0200-000005000000}">
      <formula1>$AJ$8:$AJ$10</formula1>
    </dataValidation>
    <dataValidation type="list" allowBlank="1" showInputMessage="1" showErrorMessage="1" sqref="O29:P106" xr:uid="{00000000-0002-0000-0200-000006000000}">
      <formula1>$AE$8:$AE$12</formula1>
    </dataValidation>
    <dataValidation type="list" allowBlank="1" showInputMessage="1" showErrorMessage="1" sqref="AE8:AF28 AI8:AI9 W29:X106" xr:uid="{00000000-0002-0000-0200-000007000000}">
      <formula1>$AO$8:$AO$11</formula1>
    </dataValidation>
    <dataValidation type="list" allowBlank="1" showInputMessage="1" showErrorMessage="1" sqref="AM9:AM12" xr:uid="{00000000-0002-0000-0200-000008000000}">
      <formula1>TYPE</formula1>
    </dataValidation>
    <dataValidation type="list" allowBlank="1" showInputMessage="1" showErrorMessage="1" sqref="V8:X28 AD9:AD28 H29:N106" xr:uid="{00000000-0002-0000-0200-000009000000}">
      <formula1>$AL$8:$AL$9</formula1>
    </dataValidation>
    <dataValidation type="list" allowBlank="1" showInputMessage="1" showErrorMessage="1" sqref="U29:U106" xr:uid="{00000000-0002-0000-0200-00000A000000}">
      <formula1>$Z$8:$Z$72</formula1>
    </dataValidation>
    <dataValidation type="list" allowBlank="1" showInputMessage="1" showErrorMessage="1" sqref="E29:G106" xr:uid="{00000000-0002-0000-0200-00000B000000}">
      <formula1>$AE$8:$AE$10</formula1>
    </dataValidation>
  </dataValidations>
  <pageMargins left="0.7" right="0.7" top="0.75" bottom="0.75" header="0.3" footer="0.3"/>
  <pageSetup orientation="portrait" r:id="rId1"/>
  <headerFooter>
    <oddFooter>&amp;C_x000D_&amp;1#&amp;"Calibri"&amp;22&amp;K0073CF INTERNAL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C000000}">
          <x14:formula1>
            <xm:f>'NYS TRM Table'!$F$7:$F$9</xm:f>
          </x14:formula1>
          <xm:sqref>G8:G28</xm:sqref>
        </x14:dataValidation>
        <x14:dataValidation type="list" allowBlank="1" showInputMessage="1" showErrorMessage="1" xr:uid="{00000000-0002-0000-0200-00000D000000}">
          <x14:formula1>
            <xm:f>'NYS TRM Table'!$D$18:$D$20</xm:f>
          </x14:formula1>
          <xm:sqref>F8:F28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EF141-DA42-4522-BDE0-206E0CB9A258}">
  <sheetPr codeName="Sheet11"/>
  <dimension ref="A1:BS1022"/>
  <sheetViews>
    <sheetView zoomScale="84" zoomScaleNormal="110" workbookViewId="0">
      <pane xSplit="1" ySplit="21" topLeftCell="B22" activePane="bottomRight" state="frozen"/>
      <selection pane="topRight" activeCell="B1" sqref="B1"/>
      <selection pane="bottomLeft" activeCell="A22" sqref="A22"/>
      <selection pane="bottomRight" activeCell="B22" sqref="B22"/>
    </sheetView>
  </sheetViews>
  <sheetFormatPr defaultRowHeight="15"/>
  <cols>
    <col min="1" max="1" width="6.5703125" customWidth="1"/>
    <col min="2" max="2" width="20.85546875" customWidth="1"/>
    <col min="3" max="3" width="18.5703125" customWidth="1"/>
    <col min="4" max="4" width="15.7109375" customWidth="1"/>
    <col min="5" max="5" width="17.42578125" bestFit="1" customWidth="1"/>
    <col min="6" max="6" width="28.140625" customWidth="1"/>
    <col min="7" max="10" width="26.42578125" customWidth="1"/>
    <col min="11" max="11" width="42.7109375" hidden="1" customWidth="1"/>
    <col min="12" max="12" width="22.42578125" customWidth="1"/>
    <col min="13" max="13" width="42.85546875" hidden="1" customWidth="1"/>
    <col min="14" max="14" width="25" customWidth="1"/>
    <col min="15" max="15" width="12.140625" hidden="1" customWidth="1"/>
    <col min="16" max="16" width="19.85546875" customWidth="1"/>
    <col min="17" max="17" width="31.5703125" hidden="1" customWidth="1"/>
    <col min="18" max="18" width="31.5703125" customWidth="1"/>
    <col min="19" max="19" width="24.85546875" customWidth="1"/>
    <col min="20" max="20" width="39.140625" hidden="1" customWidth="1"/>
    <col min="21" max="21" width="22.7109375" bestFit="1" customWidth="1"/>
    <col min="22" max="22" width="37.42578125" hidden="1" customWidth="1"/>
    <col min="23" max="23" width="14.28515625" customWidth="1"/>
    <col min="24" max="24" width="11.85546875" customWidth="1"/>
    <col min="25" max="25" width="11.5703125" customWidth="1"/>
    <col min="26" max="26" width="36.7109375" customWidth="1"/>
    <col min="27" max="27" width="18.5703125" hidden="1" customWidth="1"/>
    <col min="28" max="28" width="14.42578125" hidden="1" customWidth="1"/>
    <col min="29" max="30" width="15.42578125" hidden="1" customWidth="1"/>
    <col min="31" max="32" width="10.42578125" hidden="1" customWidth="1"/>
    <col min="33" max="33" width="26.42578125" hidden="1" customWidth="1"/>
    <col min="34" max="34" width="27.85546875" hidden="1" customWidth="1"/>
    <col min="35" max="35" width="29.140625" hidden="1" customWidth="1"/>
    <col min="36" max="39" width="45.85546875" hidden="1" customWidth="1"/>
    <col min="40" max="40" width="39.7109375" hidden="1" customWidth="1"/>
    <col min="41" max="41" width="46.5703125" hidden="1" customWidth="1"/>
    <col min="42" max="42" width="35.7109375" hidden="1" customWidth="1"/>
    <col min="43" max="43" width="23.85546875" hidden="1" customWidth="1"/>
    <col min="44" max="44" width="45.7109375" hidden="1" customWidth="1"/>
    <col min="45" max="45" width="13.140625" hidden="1" customWidth="1"/>
    <col min="46" max="46" width="30.5703125" hidden="1" customWidth="1"/>
    <col min="47" max="48" width="15.42578125" hidden="1" customWidth="1"/>
    <col min="49" max="49" width="22.7109375" hidden="1" customWidth="1"/>
    <col min="50" max="50" width="24.85546875" hidden="1" customWidth="1"/>
    <col min="51" max="51" width="20.7109375" hidden="1" customWidth="1"/>
    <col min="52" max="53" width="25.5703125" hidden="1" customWidth="1"/>
    <col min="54" max="56" width="15.85546875" hidden="1" customWidth="1"/>
    <col min="57" max="57" width="19.28515625" hidden="1" customWidth="1"/>
    <col min="58" max="60" width="18.140625" hidden="1" customWidth="1"/>
    <col min="61" max="61" width="16.85546875" hidden="1" customWidth="1"/>
    <col min="62" max="62" width="17.7109375" hidden="1" customWidth="1"/>
    <col min="63" max="63" width="13" hidden="1" customWidth="1"/>
    <col min="64" max="64" width="18.140625" hidden="1" customWidth="1"/>
    <col min="65" max="65" width="18.85546875" hidden="1" customWidth="1"/>
    <col min="66" max="66" width="24.85546875" hidden="1" customWidth="1"/>
    <col min="67" max="69" width="8.7109375" hidden="1" customWidth="1"/>
    <col min="70" max="70" width="38.140625" hidden="1" customWidth="1"/>
    <col min="71" max="71" width="36.7109375" hidden="1" customWidth="1"/>
    <col min="72" max="82" width="8.7109375" customWidth="1"/>
  </cols>
  <sheetData>
    <row r="1" spans="1:70" ht="15.75">
      <c r="A1" s="82"/>
      <c r="B1" s="88" t="s">
        <v>540</v>
      </c>
      <c r="C1" s="82"/>
      <c r="D1" s="82"/>
      <c r="E1" s="82"/>
      <c r="F1" s="97">
        <f ca="1">TODAY()</f>
        <v>45268</v>
      </c>
      <c r="G1" s="97">
        <v>44562</v>
      </c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94"/>
      <c r="AV1" s="94"/>
      <c r="AW1" s="82"/>
      <c r="AX1" s="82"/>
      <c r="AY1" s="82"/>
    </row>
    <row r="2" spans="1:70">
      <c r="A2" s="82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94"/>
      <c r="AV2" s="94"/>
      <c r="AW2" s="82"/>
      <c r="AX2" s="82"/>
      <c r="AY2" s="82"/>
    </row>
    <row r="3" spans="1:70" ht="19.5">
      <c r="A3" s="82"/>
      <c r="B3" s="82"/>
      <c r="C3" s="82"/>
      <c r="D3" s="82"/>
      <c r="E3" s="82"/>
      <c r="F3" s="37" t="s">
        <v>133</v>
      </c>
      <c r="G3" s="37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94"/>
      <c r="AV3" s="94"/>
      <c r="AW3" s="82"/>
      <c r="AX3" s="82"/>
      <c r="AY3" s="82"/>
    </row>
    <row r="4" spans="1:70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94"/>
      <c r="AV4" s="94"/>
      <c r="AW4" s="82"/>
      <c r="AX4" s="82"/>
      <c r="AY4" s="82"/>
    </row>
    <row r="5" spans="1:70">
      <c r="A5" s="82"/>
      <c r="B5" s="95" t="s">
        <v>170</v>
      </c>
      <c r="C5" s="82"/>
      <c r="D5" s="96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94"/>
      <c r="AU5" s="82"/>
      <c r="AV5" s="82"/>
      <c r="AW5" s="82"/>
      <c r="AX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  <c r="BP5" s="82"/>
      <c r="BQ5" s="82"/>
    </row>
    <row r="6" spans="1:70">
      <c r="A6" s="82"/>
      <c r="B6" s="95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94"/>
      <c r="AU6" s="82"/>
      <c r="AV6" s="82"/>
      <c r="AW6" s="82"/>
      <c r="AX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2"/>
      <c r="BO6" s="82"/>
      <c r="BP6" s="82"/>
      <c r="BQ6" s="82"/>
    </row>
    <row r="7" spans="1:70">
      <c r="A7" s="82"/>
      <c r="B7" s="74" t="s">
        <v>48</v>
      </c>
      <c r="C7" s="70"/>
      <c r="D7" s="82"/>
      <c r="E7" s="82"/>
      <c r="F7" s="74" t="s">
        <v>62</v>
      </c>
      <c r="G7" s="70" t="s">
        <v>171</v>
      </c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94"/>
      <c r="AS7" s="82"/>
      <c r="AT7" s="82"/>
      <c r="AU7" s="82"/>
      <c r="AV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</row>
    <row r="8" spans="1:70">
      <c r="A8" s="82"/>
      <c r="B8" s="74" t="s">
        <v>50</v>
      </c>
      <c r="C8" s="70"/>
      <c r="D8" s="82"/>
      <c r="E8" s="82"/>
      <c r="F8" s="74" t="s">
        <v>64</v>
      </c>
      <c r="G8" s="70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94"/>
      <c r="AS8" s="82"/>
      <c r="AT8" s="82"/>
      <c r="AU8" s="82"/>
      <c r="AV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</row>
    <row r="9" spans="1:70">
      <c r="A9" s="82"/>
      <c r="B9" s="74" t="s">
        <v>52</v>
      </c>
      <c r="C9" s="70"/>
      <c r="D9" s="82"/>
      <c r="E9" s="82"/>
      <c r="F9" s="74" t="s">
        <v>65</v>
      </c>
      <c r="G9" s="70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94"/>
      <c r="AS9" s="82"/>
      <c r="AT9" s="82"/>
      <c r="AU9" s="82"/>
      <c r="AV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</row>
    <row r="10" spans="1:70">
      <c r="A10" s="82"/>
      <c r="B10" s="74" t="s">
        <v>54</v>
      </c>
      <c r="C10" s="70"/>
      <c r="D10" s="82"/>
      <c r="E10" s="82"/>
      <c r="F10" s="74" t="s">
        <v>67</v>
      </c>
      <c r="G10" s="73" t="str">
        <f>IF(AND(Boiler!T9&gt;0,Boiler!T9&lt;=1),MAX(Boiler!T9,Boiler!U9),Boiler!U9)</f>
        <v/>
      </c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94"/>
      <c r="AU10" s="82"/>
      <c r="AV10" s="82"/>
      <c r="AW10" s="82"/>
      <c r="AX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</row>
    <row r="11" spans="1:70" ht="20.100000000000001" customHeight="1">
      <c r="A11" s="82"/>
      <c r="B11" s="74" t="s">
        <v>56</v>
      </c>
      <c r="C11" s="70"/>
      <c r="D11" s="259" t="s">
        <v>172</v>
      </c>
      <c r="E11" s="259"/>
      <c r="F11" s="259"/>
      <c r="G11" s="260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94"/>
      <c r="AU11" s="82"/>
      <c r="AV11" s="82"/>
      <c r="AW11" s="82"/>
      <c r="AX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</row>
    <row r="12" spans="1:70" ht="20.100000000000001" customHeight="1">
      <c r="A12" s="82"/>
      <c r="B12" s="74" t="s">
        <v>58</v>
      </c>
      <c r="C12" s="70"/>
      <c r="D12" s="259"/>
      <c r="E12" s="259"/>
      <c r="F12" s="259"/>
      <c r="G12" s="260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94"/>
      <c r="AU12" s="82"/>
      <c r="AV12" s="82"/>
      <c r="AW12" s="82"/>
      <c r="AX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</row>
    <row r="13" spans="1:70" ht="20.100000000000001" customHeight="1">
      <c r="A13" s="82"/>
      <c r="B13" s="74" t="s">
        <v>60</v>
      </c>
      <c r="C13" s="70"/>
      <c r="D13" s="259"/>
      <c r="E13" s="259"/>
      <c r="F13" s="259"/>
      <c r="G13" s="260"/>
      <c r="H13" s="82"/>
      <c r="I13" s="82"/>
      <c r="J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94"/>
      <c r="AV13" s="94"/>
      <c r="AW13" s="82"/>
      <c r="AX13" s="82"/>
      <c r="AY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</row>
    <row r="14" spans="1:70" ht="15.75" thickBot="1">
      <c r="A14" s="82"/>
      <c r="B14" s="90"/>
      <c r="C14" s="91"/>
      <c r="D14" s="92"/>
      <c r="E14" s="92"/>
      <c r="F14" s="92"/>
      <c r="G14" s="93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195" t="s">
        <v>173</v>
      </c>
      <c r="AB14" s="146" t="b">
        <f>NOT(SUM(COUNTIF($G$22:$G$1021,"=Steam Heating"),COUNTIF($G$22:$G$1021,"=Hot Water Heating"),COUNTIF($G$22:$G$1021,"=Custom")))</f>
        <v>1</v>
      </c>
      <c r="AC14" s="82"/>
      <c r="AD14" s="82"/>
      <c r="AE14" s="82"/>
      <c r="AF14" s="82"/>
      <c r="AG14" s="93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94"/>
      <c r="AV14" s="94"/>
      <c r="AW14" s="82"/>
      <c r="AX14" s="82"/>
      <c r="AY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</row>
    <row r="15" spans="1:70" hidden="1">
      <c r="A15" s="159"/>
      <c r="B15" s="161" t="s">
        <v>174</v>
      </c>
      <c r="C15" s="162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63"/>
      <c r="O15" s="42"/>
      <c r="P15" s="166"/>
      <c r="Q15" s="166"/>
      <c r="R15" s="166"/>
      <c r="S15" s="159"/>
      <c r="T15" s="167"/>
      <c r="U15" s="159"/>
      <c r="V15" s="159"/>
      <c r="W15" s="159"/>
      <c r="X15" s="159"/>
      <c r="Y15" s="159"/>
      <c r="Z15" s="159"/>
      <c r="AA15" s="159"/>
      <c r="AB15" s="39"/>
      <c r="AC15" s="39"/>
      <c r="AD15" s="39"/>
      <c r="AE15" s="39"/>
      <c r="AF15" s="39"/>
      <c r="AG15" s="39"/>
      <c r="AH15" s="43"/>
      <c r="AI15" s="39"/>
      <c r="AJ15" s="39"/>
      <c r="AK15" s="39"/>
      <c r="AL15" s="39"/>
      <c r="AM15" s="39"/>
      <c r="AN15" s="150" t="s">
        <v>175</v>
      </c>
      <c r="AO15" s="151"/>
      <c r="AP15" s="39"/>
      <c r="AQ15" s="39"/>
      <c r="AR15" s="39"/>
      <c r="AS15" s="39"/>
      <c r="AT15" s="39"/>
      <c r="AU15" s="145"/>
      <c r="AV15" s="145"/>
      <c r="AW15" s="39"/>
      <c r="AX15" s="39"/>
      <c r="AY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</row>
    <row r="16" spans="1:70" hidden="1">
      <c r="A16" s="160"/>
      <c r="B16" s="7" t="s">
        <v>48</v>
      </c>
      <c r="C16" s="45"/>
      <c r="D16" s="160"/>
      <c r="E16" s="82"/>
      <c r="F16" s="7" t="s">
        <v>176</v>
      </c>
      <c r="G16" s="46"/>
      <c r="H16" s="82"/>
      <c r="I16" s="82"/>
      <c r="J16" s="82"/>
      <c r="K16" s="44"/>
      <c r="L16" s="7" t="s">
        <v>177</v>
      </c>
      <c r="M16" s="46"/>
      <c r="N16" s="160"/>
      <c r="O16" s="44"/>
      <c r="P16" s="160"/>
      <c r="Q16" s="160"/>
      <c r="R16" s="160"/>
      <c r="S16" s="160"/>
      <c r="T16" s="95"/>
      <c r="U16" s="160"/>
      <c r="V16" s="160"/>
      <c r="W16" s="168"/>
      <c r="X16" s="168"/>
      <c r="Y16" s="168"/>
      <c r="Z16" s="168"/>
      <c r="AA16" s="168"/>
      <c r="AB16" s="50"/>
      <c r="AC16" s="50"/>
      <c r="AD16" s="50"/>
      <c r="AE16" s="50"/>
      <c r="AF16" s="50"/>
      <c r="AG16" s="131"/>
      <c r="AI16" s="7" t="s">
        <v>178</v>
      </c>
      <c r="AJ16" s="47" t="e">
        <f>IFERROR(VLOOKUP(AO19,EFLH!L1:M100,2,FALSE),INDEX('Heating picklists'!$E$2:$E$52,MATCH(Building_Type,'Heating picklists'!$A$2:$A$52,0)))</f>
        <v>#N/A</v>
      </c>
      <c r="AK16" s="171"/>
      <c r="AL16" s="171"/>
      <c r="AM16" s="171"/>
      <c r="AN16" s="48" t="s">
        <v>179</v>
      </c>
      <c r="AO16" s="49" t="e">
        <f>VLOOKUP(G8,'Heating picklists'!$A$2:$D$52,3,FALSE)</f>
        <v>#N/A</v>
      </c>
      <c r="AP16" s="5"/>
      <c r="AR16" s="50"/>
      <c r="AS16" s="50"/>
      <c r="AT16" s="50"/>
      <c r="AU16" s="87"/>
      <c r="AV16" s="87"/>
      <c r="AW16" s="50"/>
      <c r="AX16" s="50"/>
      <c r="AY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</row>
    <row r="17" spans="1:71" hidden="1">
      <c r="A17" s="160"/>
      <c r="B17" s="7" t="s">
        <v>50</v>
      </c>
      <c r="C17" s="45"/>
      <c r="D17" s="160"/>
      <c r="E17" s="82"/>
      <c r="F17" s="7" t="s">
        <v>180</v>
      </c>
      <c r="G17" s="46"/>
      <c r="H17" s="82"/>
      <c r="I17" s="82"/>
      <c r="J17" s="82"/>
      <c r="K17" s="44"/>
      <c r="L17" s="7" t="s">
        <v>181</v>
      </c>
      <c r="M17" s="46"/>
      <c r="N17" s="160"/>
      <c r="O17" s="44"/>
      <c r="P17" s="160"/>
      <c r="Q17" s="160"/>
      <c r="R17" s="160"/>
      <c r="S17" s="160"/>
      <c r="T17" s="95"/>
      <c r="U17" s="160"/>
      <c r="V17" s="160"/>
      <c r="W17" s="168"/>
      <c r="X17" s="168"/>
      <c r="Y17" s="168"/>
      <c r="Z17" s="168"/>
      <c r="AA17" s="168"/>
      <c r="AB17" s="50"/>
      <c r="AC17" s="50"/>
      <c r="AD17" s="50"/>
      <c r="AE17" s="50"/>
      <c r="AF17" s="50"/>
      <c r="AG17" s="131"/>
      <c r="AI17" s="44"/>
      <c r="AN17" s="51" t="s">
        <v>182</v>
      </c>
      <c r="AO17" s="49" t="e">
        <f>VLOOKUP(G8,'Heating picklists'!$A$2:$D$52,4,FALSE)</f>
        <v>#N/A</v>
      </c>
      <c r="AP17" s="129"/>
      <c r="AR17" s="50"/>
      <c r="AS17" s="50"/>
      <c r="AT17" s="50"/>
      <c r="AU17" s="87"/>
      <c r="AV17" s="87"/>
      <c r="AW17" s="50"/>
      <c r="AX17" s="50"/>
      <c r="AY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</row>
    <row r="18" spans="1:71" hidden="1">
      <c r="A18" s="160"/>
      <c r="B18" s="7" t="s">
        <v>183</v>
      </c>
      <c r="C18" s="45"/>
      <c r="D18" s="160"/>
      <c r="E18" s="82"/>
      <c r="F18" s="164"/>
      <c r="G18" s="165"/>
      <c r="H18" s="165"/>
      <c r="I18" s="165"/>
      <c r="J18" s="165"/>
      <c r="K18" s="160"/>
      <c r="L18" s="164"/>
      <c r="M18" s="131"/>
      <c r="N18" s="160"/>
      <c r="O18" s="44"/>
      <c r="P18" s="160"/>
      <c r="Q18" s="160"/>
      <c r="R18" s="160"/>
      <c r="S18" s="160"/>
      <c r="T18" s="95"/>
      <c r="U18" s="160"/>
      <c r="V18" s="160"/>
      <c r="W18" s="168"/>
      <c r="X18" s="168"/>
      <c r="Y18" s="168"/>
      <c r="Z18" s="168"/>
      <c r="AA18" s="179" t="s">
        <v>184</v>
      </c>
      <c r="AB18" s="50"/>
      <c r="AC18" s="50"/>
      <c r="AD18" s="50"/>
      <c r="AE18" s="50"/>
      <c r="AF18" s="50"/>
      <c r="AG18" s="131"/>
      <c r="AI18" s="44"/>
      <c r="AN18" s="51"/>
      <c r="AO18" s="49"/>
      <c r="AP18" s="129"/>
      <c r="AR18" s="50"/>
      <c r="AS18" s="50"/>
      <c r="AT18" s="50"/>
      <c r="AU18" s="87"/>
      <c r="AV18" s="87"/>
      <c r="AW18" s="50"/>
      <c r="AX18" s="50"/>
      <c r="AY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</row>
    <row r="19" spans="1:71" ht="15.75" hidden="1" thickBot="1">
      <c r="A19" s="160"/>
      <c r="B19" s="82"/>
      <c r="C19" s="82"/>
      <c r="D19" s="160"/>
      <c r="E19" s="82"/>
      <c r="F19" s="82"/>
      <c r="G19" s="160"/>
      <c r="H19" s="160"/>
      <c r="I19" s="160"/>
      <c r="J19" s="160"/>
      <c r="K19" s="160"/>
      <c r="L19" s="160"/>
      <c r="M19" s="44"/>
      <c r="N19" s="95"/>
      <c r="O19" s="5"/>
      <c r="P19" s="82"/>
      <c r="Q19" s="82"/>
      <c r="R19" s="82"/>
      <c r="S19" s="160"/>
      <c r="T19" s="82"/>
      <c r="U19" s="82"/>
      <c r="V19" s="82"/>
      <c r="W19" s="168"/>
      <c r="X19" s="168"/>
      <c r="Y19" s="168"/>
      <c r="Z19" s="180"/>
      <c r="AA19" s="181" t="str">
        <f>IF(AND(COUNTIF(TablePipeInsulation[Error Check],"=Cost Error"),COUNTIF(TablePipeInsulation[Error Check],"=Savings Error")),"Cost and Savings Errors",IF(COUNTIF(TablePipeInsulation[Error Check],"=Cost Error"),"Cost Errors Only",IF(COUNTIF(TablePipeInsulation[Error Check],"=Savings Error"),"Savings Errors Only","No Errors")))</f>
        <v>No Errors</v>
      </c>
      <c r="AB19" s="50"/>
      <c r="AC19" s="50"/>
      <c r="AD19" s="50"/>
      <c r="AE19" s="50"/>
      <c r="AF19" s="50"/>
      <c r="AG19" s="44"/>
      <c r="AN19" s="52" t="s">
        <v>185</v>
      </c>
      <c r="AO19" s="53" t="str">
        <f>CONCATENATE(G8,G9)</f>
        <v/>
      </c>
      <c r="AP19" s="130"/>
      <c r="AR19" s="50"/>
      <c r="AS19" s="50"/>
      <c r="AT19" s="50"/>
      <c r="AU19" s="87"/>
      <c r="AV19" s="87"/>
      <c r="AW19" s="50"/>
      <c r="AX19" s="50"/>
      <c r="AY19" s="50"/>
      <c r="BF19" s="261" t="s">
        <v>186</v>
      </c>
      <c r="BG19" s="261"/>
      <c r="BH19" s="261"/>
      <c r="BI19" s="261"/>
      <c r="BJ19" s="261"/>
      <c r="BK19" s="261"/>
      <c r="BL19" s="261"/>
      <c r="BM19" s="261"/>
      <c r="BN19" s="261"/>
      <c r="BO19" s="261"/>
      <c r="BP19" s="261"/>
    </row>
    <row r="20" spans="1:71" ht="45.75" thickBot="1">
      <c r="A20" s="6" t="s">
        <v>135</v>
      </c>
      <c r="B20" s="6" t="s">
        <v>8</v>
      </c>
      <c r="C20" s="6" t="s">
        <v>72</v>
      </c>
      <c r="D20" s="6" t="s">
        <v>12</v>
      </c>
      <c r="E20" s="6" t="s">
        <v>75</v>
      </c>
      <c r="F20" s="6" t="s">
        <v>77</v>
      </c>
      <c r="G20" s="6" t="s">
        <v>79</v>
      </c>
      <c r="H20" s="6" t="s">
        <v>187</v>
      </c>
      <c r="I20" s="6" t="s">
        <v>82</v>
      </c>
      <c r="J20" s="6" t="s">
        <v>84</v>
      </c>
      <c r="K20" s="54" t="s">
        <v>188</v>
      </c>
      <c r="L20" s="6" t="s">
        <v>86</v>
      </c>
      <c r="M20" s="54" t="s">
        <v>189</v>
      </c>
      <c r="N20" s="6" t="s">
        <v>88</v>
      </c>
      <c r="O20" s="54" t="s">
        <v>190</v>
      </c>
      <c r="P20" s="6" t="s">
        <v>89</v>
      </c>
      <c r="Q20" s="54" t="s">
        <v>191</v>
      </c>
      <c r="R20" s="6" t="s">
        <v>192</v>
      </c>
      <c r="S20" s="6" t="s">
        <v>90</v>
      </c>
      <c r="T20" s="54" t="s">
        <v>193</v>
      </c>
      <c r="U20" s="6" t="s">
        <v>92</v>
      </c>
      <c r="V20" s="54" t="s">
        <v>194</v>
      </c>
      <c r="W20" s="6" t="s">
        <v>93</v>
      </c>
      <c r="X20" s="6" t="s">
        <v>95</v>
      </c>
      <c r="Y20" s="6" t="s">
        <v>97</v>
      </c>
      <c r="Z20" s="6" t="s">
        <v>45</v>
      </c>
      <c r="AA20" s="86" t="s">
        <v>195</v>
      </c>
      <c r="AB20" s="86" t="s">
        <v>196</v>
      </c>
      <c r="AC20" s="86" t="s">
        <v>105</v>
      </c>
      <c r="AD20" s="86" t="s">
        <v>106</v>
      </c>
      <c r="AE20" t="s">
        <v>197</v>
      </c>
      <c r="AF20" t="s">
        <v>198</v>
      </c>
      <c r="AG20" s="79" t="s">
        <v>199</v>
      </c>
      <c r="AH20" s="79" t="s">
        <v>200</v>
      </c>
      <c r="AI20" s="79" t="s">
        <v>201</v>
      </c>
      <c r="AJ20" s="79" t="s">
        <v>202</v>
      </c>
      <c r="AK20" s="172" t="s">
        <v>203</v>
      </c>
      <c r="AL20" s="172" t="s">
        <v>204</v>
      </c>
      <c r="AM20" s="172" t="s">
        <v>205</v>
      </c>
      <c r="AN20" s="170" t="s">
        <v>206</v>
      </c>
      <c r="AO20" s="79" t="s">
        <v>207</v>
      </c>
      <c r="AP20" s="79" t="s">
        <v>208</v>
      </c>
      <c r="AQ20" s="79" t="s">
        <v>209</v>
      </c>
      <c r="AR20" s="170" t="s">
        <v>210</v>
      </c>
      <c r="AS20" s="79" t="s">
        <v>211</v>
      </c>
      <c r="AT20" s="79" t="s">
        <v>212</v>
      </c>
      <c r="AU20" s="86" t="s">
        <v>213</v>
      </c>
      <c r="AV20" s="86" t="s">
        <v>214</v>
      </c>
      <c r="AW20" s="86" t="s">
        <v>215</v>
      </c>
      <c r="AX20" s="86" t="s">
        <v>216</v>
      </c>
      <c r="AY20" s="86" t="s">
        <v>217</v>
      </c>
      <c r="AZ20" s="86" t="s">
        <v>218</v>
      </c>
      <c r="BA20" s="86" t="s">
        <v>219</v>
      </c>
      <c r="BB20" s="191" t="s">
        <v>220</v>
      </c>
      <c r="BC20" s="191" t="s">
        <v>221</v>
      </c>
      <c r="BD20" s="191" t="s">
        <v>222</v>
      </c>
      <c r="BE20" s="191" t="s">
        <v>223</v>
      </c>
      <c r="BG20" s="242" t="s">
        <v>79</v>
      </c>
      <c r="BH20" s="242" t="s">
        <v>224</v>
      </c>
      <c r="BI20" s="242" t="s">
        <v>225</v>
      </c>
      <c r="BJ20" s="242" t="s">
        <v>226</v>
      </c>
      <c r="BK20" s="238" t="s">
        <v>227</v>
      </c>
      <c r="BL20" s="242" t="s">
        <v>88</v>
      </c>
      <c r="BM20" s="238" t="s">
        <v>228</v>
      </c>
      <c r="BN20" s="242" t="s">
        <v>92</v>
      </c>
      <c r="BO20" s="238" t="s">
        <v>229</v>
      </c>
      <c r="BP20" s="242" t="s">
        <v>230</v>
      </c>
      <c r="BQ20" s="238" t="s">
        <v>231</v>
      </c>
      <c r="BS20" s="6" t="s">
        <v>45</v>
      </c>
    </row>
    <row r="21" spans="1:71">
      <c r="A21" s="59">
        <v>0</v>
      </c>
      <c r="B21" s="59" t="s">
        <v>148</v>
      </c>
      <c r="C21" s="59" t="s">
        <v>149</v>
      </c>
      <c r="D21" s="59" t="s">
        <v>150</v>
      </c>
      <c r="E21" s="59" t="s">
        <v>232</v>
      </c>
      <c r="F21" s="59">
        <v>1</v>
      </c>
      <c r="G21" s="59" t="s">
        <v>128</v>
      </c>
      <c r="H21" s="59"/>
      <c r="I21" s="59"/>
      <c r="J21" s="59"/>
      <c r="K21" s="59"/>
      <c r="L21" s="59">
        <v>5</v>
      </c>
      <c r="M21" s="59"/>
      <c r="N21" s="59" t="s">
        <v>233</v>
      </c>
      <c r="O21" s="59"/>
      <c r="P21" s="60">
        <v>0.75</v>
      </c>
      <c r="Q21" s="60">
        <v>0.75</v>
      </c>
      <c r="R21" s="60">
        <f>IFERROR(INDEX(TableInsulationCodeReq[],MATCH(TablePipeInsulation[[#This Row],[Coding - Temperature of Pipe]],TableInsulationCodeReq[Coding Pipe Temperature],-1),MATCH(TEXT($P21,"0.00"),TableInsulationCodeReq[#Headers],0)),"")</f>
        <v>1</v>
      </c>
      <c r="S21" s="59">
        <v>1.5</v>
      </c>
      <c r="T21" s="59"/>
      <c r="U21" s="59" t="s">
        <v>234</v>
      </c>
      <c r="V21" s="59"/>
      <c r="W21" s="76">
        <v>100</v>
      </c>
      <c r="X21" s="76">
        <v>50</v>
      </c>
      <c r="Y21" s="188">
        <f t="shared" ref="Y21:Y85" si="0">IF(B21="","",(X21+W21))</f>
        <v>150</v>
      </c>
      <c r="Z21" s="76"/>
      <c r="AA21" s="76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>OK</v>
      </c>
      <c r="AB21" s="60">
        <f>IF(OR(G21="",TablePipeInsulation[[#This Row],[Insulation to be Added (")]]&lt;TablePipeInsulation[[#This Row],[Insulation Required by Code (")]]),"",IF(System_App_Only_DHW,(AN21-AR21)/(0.8*100000)*L21*AS21*AT21*1,(AN21-AR21)/($G$10*100000)*L21*AS21*AT21*1))</f>
        <v>13.550625000000002</v>
      </c>
      <c r="AC21" s="194">
        <f>IF(TablePipeInsulation[[#This Row],[Insulation to be Added (")]]&lt;TablePipeInsulation[[#This Row],[Insulation Required by Code (")]],"",BC21)</f>
        <v>35</v>
      </c>
      <c r="AD21" s="194">
        <f>IF(TablePipeInsulation[[#This Row],[Insulation to be Added (")]]&lt;TablePipeInsulation[[#This Row],[Insulation Required by Code (")]],"",BD21)</f>
        <v>10</v>
      </c>
      <c r="AE21" s="59"/>
      <c r="AF21" s="59"/>
      <c r="AG21" s="59" t="str">
        <f>VLOOKUP(G21,'Insulation Table'!$AE$61:$AF$64,2,FALSE)</f>
        <v>Domestic_Hot_Water</v>
      </c>
      <c r="AH21" s="59">
        <f>IF(TablePipeInsulation[[#This Row],[System Application]]="Custom",TablePipeInsulation[[#This Row],[Pipe Surface Temperature, °F (If Custom Application)]],IF(G21="","",VLOOKUP(G21,$BG$21:$BH$24,2,FALSE)))</f>
        <v>125</v>
      </c>
      <c r="AI21" s="59">
        <f>IF(TablePipeInsulation[[#This Row],[System Application]]="Custom",TablePipeInsulation[[#This Row],[Ambient Temperature, °F (If Custom Application)]],IF(G21="","",VLOOKUP(G21,$BG$21:$BI$24,3,FALSE)))</f>
        <v>70</v>
      </c>
      <c r="AJ21" s="59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>0.75Bare Copper PipingDomestic Hot Water</v>
      </c>
      <c r="AK21" s="59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1" s="59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1" s="59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1" s="59">
        <f>IF(TablePipeInsulation[[#This Row],[System Application]]="Custom",TablePipeInsulation[[#This Row],[Custom Pipe Bare Heat Transfer Coefficient]],IF(P21="","",(VLOOKUP(AJ21,'Insulation Table'!$F$35:$G$124,2,FALSE))))</f>
        <v>0.54</v>
      </c>
      <c r="AO21" s="59" t="str">
        <f t="shared" ref="AO21:AO85" si="1">CONCATENATE(AG21,P21)</f>
        <v>Domestic_Hot_Water0.75</v>
      </c>
      <c r="AP21" s="59" t="str">
        <f>VLOOKUP(AO21,'Insulation Table'!$Y$35:$Z$103,2,FALSE)</f>
        <v>A</v>
      </c>
      <c r="AQ21" s="59" t="str">
        <f>CONCATENATE(P21,U21,MIN(TablePipeInsulation[[#This Row],[Insulation to be Added (")]],3))</f>
        <v>0.75Fiberglass1.5</v>
      </c>
      <c r="AR21" s="59">
        <f>IF(P21="","",(VLOOKUP(AQ21,'Insulation Table'!$N$35:$O$250,2,FALSE)))</f>
        <v>0.09</v>
      </c>
      <c r="AS21" s="59">
        <f t="shared" ref="AS21:AS84" si="2">AH21-AI21</f>
        <v>55</v>
      </c>
      <c r="AT21" s="59">
        <f>IF(TablePipeInsulation[[#This Row],[System Application]]="Custom",TablePipeInsulation[[#This Row],[Full Load Hours (If Custom Application)]],IF(G21="","",IF(G21="Domestic Hot Water",8760,$AJ$16)))</f>
        <v>8760</v>
      </c>
      <c r="AU21" s="59" t="str">
        <f>VLOOKUP($G$7,'Incentive Structure'!$C$6:$D$10,2,FALSE)</f>
        <v>CI</v>
      </c>
      <c r="AV21" s="59" t="str">
        <f>IF(ISNUMBER(FIND("MF",TablePipeInsulation[[#This Row],[Incentive Code]]))=TRUE,"MF Logic","CI Logic")</f>
        <v>CI Logic</v>
      </c>
      <c r="AW21" s="59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>1</v>
      </c>
      <c r="AX21" s="59" t="str">
        <f t="shared" ref="AX21:AX85" si="3">CONCATENATE(G21,AW21)</f>
        <v>Domestic Hot Water1</v>
      </c>
      <c r="AY21" s="59" t="str">
        <f t="shared" ref="AY21:AY86" si="4">CONCATENATE(AU21,AW21)</f>
        <v>CI1</v>
      </c>
      <c r="AZ21" s="59">
        <f>IF(TablePipeInsulation[[#This Row],[System Application]]&lt;&gt;"Custom",INDEX('Incentive Structure'!$E$12:$E$23,MATCH(TablePipeInsulation[[#This Row],[Coding - concatenate]],'Incentive Structure'!$D$12:$D$23,0)),CI_Custom_Incentive_USD_per_therm)</f>
        <v>7</v>
      </c>
      <c r="BA21" s="59">
        <f>IF(TablePipeInsulation[[#This Row],[System Application]]&lt;&gt;"Custom",INDEX('Incentive Structure'!$F$12:$F$23,MATCH(TablePipeInsulation[[#This Row],[Coding - concatenate]],'Incentive Structure'!$D$12:$D$23,0)),CI_Custom_Incentive_USD_per_therm)</f>
        <v>2</v>
      </c>
      <c r="BB21" s="192" t="e">
        <f>INDEX(#REF!,MATCH(TablePipeInsulation[[#This Row],[Coding - Temperature of Pipe]],#REF!,0),MATCH(TEXT($P21,"#.00"),#REF!,0))</f>
        <v>#REF!</v>
      </c>
      <c r="BC21" s="211">
        <f>IFERROR(MIN(IF(TablePipeInsulation[[#This Row],[System Application]]="Custom",(TablePipeInsulation[[#This Row],[Therms saved]]*BE21)*CI_Custom_Incentive_USD_per_therm,IF(OR(TablePipeInsulation[[#This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saved]]*BE21),"Excel Error"))),TablePipeInsulation[[#This Row],[Total Cost]]),0)</f>
        <v>35</v>
      </c>
      <c r="BD21" s="216">
        <f>IFERROR(MIN(IF(TablePipeInsulation[[#This Row],[System Application]]="Custom",(TablePipeInsulation[[#This Row],[Therms saved]]*BE21)*CI_Custom_Bonus_Incentive_USD_per_therm,IF(OR(TablePipeInsulation[[#This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saved]]*BE21),"Excel Error"))),TablePipeInsulation[[#This Row],[Total Cost]]),0)</f>
        <v>10</v>
      </c>
      <c r="BE21" s="212">
        <f>Boiler!$AA$8</f>
        <v>0.9</v>
      </c>
      <c r="BF21" s="59"/>
      <c r="BG21" s="239" t="s">
        <v>131</v>
      </c>
      <c r="BH21" s="239">
        <v>160</v>
      </c>
      <c r="BI21" s="239">
        <v>50</v>
      </c>
      <c r="BJ21" s="239" t="s">
        <v>235</v>
      </c>
      <c r="BK21" s="239">
        <v>0.5</v>
      </c>
      <c r="BL21" s="239" t="s">
        <v>236</v>
      </c>
      <c r="BM21" s="239">
        <v>0.5</v>
      </c>
      <c r="BN21" s="239" t="s">
        <v>234</v>
      </c>
      <c r="BO21" s="239" t="s">
        <v>237</v>
      </c>
      <c r="BP21" s="239">
        <v>1</v>
      </c>
      <c r="BQ21" s="239">
        <v>1</v>
      </c>
    </row>
    <row r="22" spans="1:71">
      <c r="A22" s="75">
        <v>1</v>
      </c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9"/>
      <c r="Q22" s="69"/>
      <c r="R22" s="3" t="str">
        <f>IFERROR(INDEX(TableInsulationCodeReq[],MATCH(TablePipeInsulation[[#This Row],[Coding - Temperature of Pipe]],TableInsulationCodeReq[Coding Pipe Temperature],-1),MATCH(TEXT($P22,"0.00"),TableInsulationCodeReq[#Headers],0)),"")</f>
        <v/>
      </c>
      <c r="S22" s="67"/>
      <c r="T22" s="67"/>
      <c r="U22" s="67"/>
      <c r="V22" s="67"/>
      <c r="W22" s="77"/>
      <c r="X22" s="77"/>
      <c r="Y22" s="189" t="str">
        <f t="shared" si="0"/>
        <v/>
      </c>
      <c r="Z22" s="77"/>
      <c r="AA22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2" s="3" t="str">
        <f>IF(OR(G22="",TablePipeInsulation[[#This Row],[Insulation to be Added (")]]&lt;TablePipeInsulation[[#This Row],[Insulation Required by Code (")]]),"",IF(System_App_Only_DHW,(AN22-AR22)/(0.8*100000)*L22*AS22*AT22*1,(AN22-AR22)/($G$10*100000)*L22*AS22*AT22*1))</f>
        <v/>
      </c>
      <c r="AC22" s="78">
        <f>IF(TablePipeInsulation[[#This Row],[Insulation to be Added (")]]&lt;TablePipeInsulation[[#This Row],[Insulation Required by Code (")]],"",BC22)</f>
        <v>0</v>
      </c>
      <c r="AD22" s="78">
        <f>IF(TablePipeInsulation[[#This Row],[Insulation to be Added (")]]&lt;TablePipeInsulation[[#This Row],[Insulation Required by Code (")]],"",BD22)</f>
        <v>0</v>
      </c>
      <c r="AG22" s="67" t="e">
        <f>VLOOKUP(G22,'Insulation Table'!$AE$61:$AF$64,2,FALSE)</f>
        <v>#N/A</v>
      </c>
      <c r="AH22" s="75" t="str">
        <f>IF(TablePipeInsulation[[#This Row],[System Application]]="Custom",TablePipeInsulation[[#This Row],[Pipe Surface Temperature, °F (If Custom Application)]],IF(G22="","",VLOOKUP(G22,$BG$21:$BH$24,2,FALSE)))</f>
        <v/>
      </c>
      <c r="AI22" s="75" t="str">
        <f>IF(TablePipeInsulation[[#This Row],[System Application]]="Custom",TablePipeInsulation[[#This Row],[Ambient Temperature, °F (If Custom Application)]],IF(G22="","",VLOOKUP(G22,$BG$21:$BI$24,3,FALSE)))</f>
        <v/>
      </c>
      <c r="AJ2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2" s="75" t="str">
        <f>IF(TablePipeInsulation[[#This Row],[System Application]]="Custom",TablePipeInsulation[[#This Row],[Custom Pipe Bare Heat Transfer Coefficient]],IF(P22="","",(VLOOKUP(AJ22,'Insulation Table'!$F$35:$G$124,2,FALSE))))</f>
        <v/>
      </c>
      <c r="AO22" s="75" t="e">
        <f t="shared" si="1"/>
        <v>#N/A</v>
      </c>
      <c r="AP22" s="75" t="e">
        <f>VLOOKUP(AO22,'Insulation Table'!$Y$35:$Z$103,2,FALSE)</f>
        <v>#N/A</v>
      </c>
      <c r="AQ22" s="67" t="str">
        <f>CONCATENATE(P22,U22,MIN(TablePipeInsulation[[#This Row],[Insulation to be Added (")]],3))</f>
        <v>3</v>
      </c>
      <c r="AR22" s="75" t="str">
        <f>IF(P22="","",(VLOOKUP(AQ22,'Insulation Table'!$N$35:$O$250,2,FALSE)))</f>
        <v/>
      </c>
      <c r="AS22" s="67" t="e">
        <f t="shared" si="2"/>
        <v>#VALUE!</v>
      </c>
      <c r="AT22" s="75" t="str">
        <f>IF(TablePipeInsulation[[#This Row],[System Application]]="Custom",TablePipeInsulation[[#This Row],[Full Load Hours (If Custom Application)]],IF(G22="","",IF(G22="Domestic Hot Water",8760,$AJ$16)))</f>
        <v/>
      </c>
      <c r="AU22" s="75" t="str">
        <f>VLOOKUP($G$7,'Incentive Structure'!$C$6:$D$10,2,FALSE)</f>
        <v>CI</v>
      </c>
      <c r="AV22" s="75" t="str">
        <f>IF(ISNUMBER(FIND("MF",TablePipeInsulation[[#This Row],[Incentive Code]]))=TRUE,"MF Logic","CI Logic")</f>
        <v>CI Logic</v>
      </c>
      <c r="AW2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2" t="str">
        <f t="shared" si="3"/>
        <v/>
      </c>
      <c r="AY22" t="str">
        <f>CONCATENATE(AU22,AW22)</f>
        <v>CI</v>
      </c>
      <c r="AZ2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2" s="190" t="e">
        <f>INDEX(#REF!,MATCH(TablePipeInsulation[[#This Row],[Coding - Temperature of Pipe]],#REF!,0),MATCH(TEXT($P22,"#.00"),#REF!,0))</f>
        <v>#REF!</v>
      </c>
      <c r="BC22" s="211">
        <f>IFERROR(MIN(IF(TablePipeInsulation[[#This Row],[System Application]]="Custom",(TablePipeInsulation[[#This Row],[Therms saved]]*BE22)*CI_Custom_Incentive_USD_per_therm,IF(OR(TablePipeInsulation[[#This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saved]]*BE22),"Excel Error"))),TablePipeInsulation[[#This Row],[Total Cost]]),0)</f>
        <v>0</v>
      </c>
      <c r="BD22" s="216">
        <f>IFERROR(MIN(IF(TablePipeInsulation[[#This Row],[System Application]]="Custom",(TablePipeInsulation[[#This Row],[Therms saved]]*BE22)*CI_Custom_Bonus_Incentive_USD_per_therm,IF(OR(TablePipeInsulation[[#This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saved]]*BE22),"Excel Error"))),TablePipeInsulation[[#This Row],[Total Cost]]),0)</f>
        <v>0</v>
      </c>
      <c r="BE22" s="212">
        <f>Boiler!$AA$9</f>
        <v>0</v>
      </c>
      <c r="BG22" s="239" t="s">
        <v>132</v>
      </c>
      <c r="BH22" s="239">
        <v>212</v>
      </c>
      <c r="BI22" s="239">
        <v>50</v>
      </c>
      <c r="BJ22" s="239" t="s">
        <v>238</v>
      </c>
      <c r="BK22" s="240">
        <v>0.75</v>
      </c>
      <c r="BL22" s="239" t="s">
        <v>233</v>
      </c>
      <c r="BM22" s="241">
        <v>1</v>
      </c>
      <c r="BN22" s="239" t="s">
        <v>239</v>
      </c>
      <c r="BO22" s="239" t="s">
        <v>240</v>
      </c>
      <c r="BP22" s="239"/>
      <c r="BQ22" s="239"/>
    </row>
    <row r="23" spans="1:71">
      <c r="A23" s="75">
        <v>2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9"/>
      <c r="Q23" s="69"/>
      <c r="R23" s="3" t="str">
        <f>IFERROR(INDEX(TableInsulationCodeReq[],MATCH(TablePipeInsulation[[#This Row],[Coding - Temperature of Pipe]],TableInsulationCodeReq[Coding Pipe Temperature],-1),MATCH(TEXT($P23,"0.00"),TableInsulationCodeReq[#Headers],0)),"")</f>
        <v/>
      </c>
      <c r="S23" s="67"/>
      <c r="T23" s="67"/>
      <c r="U23" s="67"/>
      <c r="V23" s="67"/>
      <c r="W23" s="77"/>
      <c r="X23" s="77"/>
      <c r="Y23" s="189" t="str">
        <f t="shared" si="0"/>
        <v/>
      </c>
      <c r="Z23" s="77"/>
      <c r="AA23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3" s="3" t="str">
        <f>IF(OR(G23="",TablePipeInsulation[[#This Row],[Insulation to be Added (")]]&lt;TablePipeInsulation[[#This Row],[Insulation Required by Code (")]]),"",IF(System_App_Only_DHW,(AN23-AR23)/(0.8*100000)*L23*AS23*AT23*1,(AN23-AR23)/($G$10*100000)*L23*AS23*AT23*1))</f>
        <v/>
      </c>
      <c r="AC23" s="78">
        <f>IF(TablePipeInsulation[[#This Row],[Insulation to be Added (")]]&lt;TablePipeInsulation[[#This Row],[Insulation Required by Code (")]],"",BC23)</f>
        <v>0</v>
      </c>
      <c r="AD23" s="78">
        <f>IF(TablePipeInsulation[[#This Row],[Insulation to be Added (")]]&lt;TablePipeInsulation[[#This Row],[Insulation Required by Code (")]],"",BD23)</f>
        <v>0</v>
      </c>
      <c r="AG23" s="67" t="e">
        <f>VLOOKUP(G23,'Insulation Table'!$AE$61:$AF$64,2,FALSE)</f>
        <v>#N/A</v>
      </c>
      <c r="AH23" s="75" t="str">
        <f>IF(TablePipeInsulation[[#This Row],[System Application]]="Custom",TablePipeInsulation[[#This Row],[Pipe Surface Temperature, °F (If Custom Application)]],IF(G23="","",VLOOKUP(G23,$BG$21:$BH$24,2,FALSE)))</f>
        <v/>
      </c>
      <c r="AI23" s="75" t="str">
        <f>IF(TablePipeInsulation[[#This Row],[System Application]]="Custom",TablePipeInsulation[[#This Row],[Ambient Temperature, °F (If Custom Application)]],IF(G23="","",VLOOKUP(G23,$BG$21:$BI$24,3,FALSE)))</f>
        <v/>
      </c>
      <c r="AJ2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3" s="75" t="str">
        <f>IF(TablePipeInsulation[[#This Row],[System Application]]="Custom",TablePipeInsulation[[#This Row],[Custom Pipe Bare Heat Transfer Coefficient]],IF(P23="","",(VLOOKUP(AJ23,'Insulation Table'!$F$35:$G$124,2,FALSE))))</f>
        <v/>
      </c>
      <c r="AO23" s="75" t="e">
        <f t="shared" si="1"/>
        <v>#N/A</v>
      </c>
      <c r="AP23" s="75" t="e">
        <f>VLOOKUP(AO23,'Insulation Table'!$Y$35:$Z$103,2,FALSE)</f>
        <v>#N/A</v>
      </c>
      <c r="AQ23" s="67" t="str">
        <f>CONCATENATE(P23,U23,MIN(TablePipeInsulation[[#This Row],[Insulation to be Added (")]],3))</f>
        <v>3</v>
      </c>
      <c r="AR23" s="75" t="str">
        <f>IF(P23="","",(VLOOKUP(AQ23,'Insulation Table'!$N$35:$O$250,2,FALSE)))</f>
        <v/>
      </c>
      <c r="AS23" s="67" t="e">
        <f t="shared" si="2"/>
        <v>#VALUE!</v>
      </c>
      <c r="AT23" s="75" t="str">
        <f>IF(TablePipeInsulation[[#This Row],[System Application]]="Custom",TablePipeInsulation[[#This Row],[Full Load Hours (If Custom Application)]],IF(G23="","",IF(G23="Domestic Hot Water",8760,$AJ$16)))</f>
        <v/>
      </c>
      <c r="AU23" s="75" t="str">
        <f>VLOOKUP($G$7,'Incentive Structure'!$C$6:$D$10,2,FALSE)</f>
        <v>CI</v>
      </c>
      <c r="AV23" s="75" t="str">
        <f>IF(ISNUMBER(FIND("MF",TablePipeInsulation[[#This Row],[Incentive Code]]))=TRUE,"MF Logic","CI Logic")</f>
        <v>CI Logic</v>
      </c>
      <c r="AW2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3" t="str">
        <f t="shared" si="3"/>
        <v/>
      </c>
      <c r="AY23" t="str">
        <f t="shared" si="4"/>
        <v>CI</v>
      </c>
      <c r="AZ2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3" s="190" t="e">
        <f>INDEX(#REF!,MATCH(TablePipeInsulation[[#This Row],[Coding - Temperature of Pipe]],#REF!,0),MATCH(TEXT($P23,"#.00"),#REF!,0))</f>
        <v>#REF!</v>
      </c>
      <c r="BC23" s="211">
        <f>IFERROR(MIN(IF(TablePipeInsulation[[#This Row],[System Application]]="Custom",(TablePipeInsulation[[#This Row],[Therms saved]]*BE23)*CI_Custom_Incentive_USD_per_therm,IF(OR(TablePipeInsulation[[#This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saved]]*BE23),"Excel Error"))),TablePipeInsulation[[#This Row],[Total Cost]]),0)</f>
        <v>0</v>
      </c>
      <c r="BD23" s="216">
        <f>IFERROR(MIN(IF(TablePipeInsulation[[#This Row],[System Application]]="Custom",(TablePipeInsulation[[#This Row],[Therms saved]]*BE23)*CI_Custom_Bonus_Incentive_USD_per_therm,IF(OR(TablePipeInsulation[[#This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saved]]*BE23),"Excel Error"))),TablePipeInsulation[[#This Row],[Total Cost]]),0)</f>
        <v>0</v>
      </c>
      <c r="BE23" s="212">
        <f>Boiler!$AA$9</f>
        <v>0</v>
      </c>
      <c r="BG23" s="239" t="s">
        <v>128</v>
      </c>
      <c r="BH23" s="239">
        <v>125</v>
      </c>
      <c r="BI23" s="239">
        <v>70</v>
      </c>
      <c r="BJ23" s="239" t="s">
        <v>241</v>
      </c>
      <c r="BK23" s="240">
        <v>1</v>
      </c>
      <c r="BL23" s="239" t="s">
        <v>541</v>
      </c>
      <c r="BM23" s="241">
        <v>1.5</v>
      </c>
      <c r="BN23" s="239"/>
      <c r="BO23" s="239"/>
      <c r="BP23" s="239"/>
      <c r="BQ23" s="239"/>
      <c r="BS23" s="157"/>
    </row>
    <row r="24" spans="1:71">
      <c r="A24" s="75">
        <v>3</v>
      </c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9"/>
      <c r="Q24" s="69"/>
      <c r="R24" s="3" t="str">
        <f>IFERROR(INDEX(TableInsulationCodeReq[],MATCH(TablePipeInsulation[[#This Row],[Coding - Temperature of Pipe]],TableInsulationCodeReq[Coding Pipe Temperature],-1),MATCH(TEXT($P24,"0.00"),TableInsulationCodeReq[#Headers],0)),"")</f>
        <v/>
      </c>
      <c r="S24" s="67"/>
      <c r="T24" s="67"/>
      <c r="U24" s="67"/>
      <c r="V24" s="67"/>
      <c r="W24" s="77"/>
      <c r="X24" s="77"/>
      <c r="Y24" s="189" t="str">
        <f t="shared" si="0"/>
        <v/>
      </c>
      <c r="Z24" s="77"/>
      <c r="AA24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4" s="3" t="str">
        <f>IF(OR(G24="",TablePipeInsulation[[#This Row],[Insulation to be Added (")]]&lt;TablePipeInsulation[[#This Row],[Insulation Required by Code (")]]),"",IF(System_App_Only_DHW,(AN24-AR24)/(0.8*100000)*L24*AS24*AT24*1,(AN24-AR24)/($G$10*100000)*L24*AS24*AT24*1))</f>
        <v/>
      </c>
      <c r="AC24" s="78">
        <f>IF(TablePipeInsulation[[#This Row],[Insulation to be Added (")]]&lt;TablePipeInsulation[[#This Row],[Insulation Required by Code (")]],"",BC24)</f>
        <v>0</v>
      </c>
      <c r="AD24" s="78">
        <f>IF(TablePipeInsulation[[#This Row],[Insulation to be Added (")]]&lt;TablePipeInsulation[[#This Row],[Insulation Required by Code (")]],"",BD24)</f>
        <v>0</v>
      </c>
      <c r="AG24" s="67" t="e">
        <f>VLOOKUP(G24,'Insulation Table'!$AE$61:$AF$64,2,FALSE)</f>
        <v>#N/A</v>
      </c>
      <c r="AH24" s="75" t="str">
        <f>IF(TablePipeInsulation[[#This Row],[System Application]]="Custom",TablePipeInsulation[[#This Row],[Pipe Surface Temperature, °F (If Custom Application)]],IF(G24="","",VLOOKUP(G24,$BG$21:$BH$24,2,FALSE)))</f>
        <v/>
      </c>
      <c r="AI24" s="75" t="str">
        <f>IF(TablePipeInsulation[[#This Row],[System Application]]="Custom",TablePipeInsulation[[#This Row],[Ambient Temperature, °F (If Custom Application)]],IF(G24="","",VLOOKUP(G24,$BG$21:$BI$24,3,FALSE)))</f>
        <v/>
      </c>
      <c r="AJ2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4" s="75" t="str">
        <f>IF(TablePipeInsulation[[#This Row],[System Application]]="Custom",TablePipeInsulation[[#This Row],[Custom Pipe Bare Heat Transfer Coefficient]],IF(P24="","",(VLOOKUP(AJ24,'Insulation Table'!$F$35:$G$124,2,FALSE))))</f>
        <v/>
      </c>
      <c r="AO24" s="75" t="e">
        <f t="shared" si="1"/>
        <v>#N/A</v>
      </c>
      <c r="AP24" s="75" t="e">
        <f>VLOOKUP(AO24,'Insulation Table'!$Y$35:$Z$103,2,FALSE)</f>
        <v>#N/A</v>
      </c>
      <c r="AQ24" s="67" t="str">
        <f>CONCATENATE(P24,U24,MIN(TablePipeInsulation[[#This Row],[Insulation to be Added (")]],3))</f>
        <v>3</v>
      </c>
      <c r="AR24" s="75" t="str">
        <f>IF(P24="","",(VLOOKUP(AQ24,'Insulation Table'!$N$35:$O$250,2,FALSE)))</f>
        <v/>
      </c>
      <c r="AS24" s="67" t="e">
        <f t="shared" si="2"/>
        <v>#VALUE!</v>
      </c>
      <c r="AT24" s="75" t="str">
        <f>IF(TablePipeInsulation[[#This Row],[System Application]]="Custom",TablePipeInsulation[[#This Row],[Full Load Hours (If Custom Application)]],IF(G24="","",IF(G24="Domestic Hot Water",8760,$AJ$16)))</f>
        <v/>
      </c>
      <c r="AU24" s="75" t="str">
        <f>VLOOKUP($G$7,'Incentive Structure'!$C$6:$D$10,2,FALSE)</f>
        <v>CI</v>
      </c>
      <c r="AV24" s="75" t="str">
        <f>IF(ISNUMBER(FIND("MF",TablePipeInsulation[[#This Row],[Incentive Code]]))=TRUE,"MF Logic","CI Logic")</f>
        <v>CI Logic</v>
      </c>
      <c r="AW2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4" t="str">
        <f t="shared" si="3"/>
        <v/>
      </c>
      <c r="AY24" t="str">
        <f t="shared" si="4"/>
        <v>CI</v>
      </c>
      <c r="AZ2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4" s="190" t="e">
        <f>INDEX(#REF!,MATCH(TablePipeInsulation[[#This Row],[Coding - Temperature of Pipe]],#REF!,0),MATCH(TEXT($P24,"#.00"),#REF!,0))</f>
        <v>#REF!</v>
      </c>
      <c r="BC24" s="211">
        <f>IFERROR(MIN(IF(TablePipeInsulation[[#This Row],[System Application]]="Custom",(TablePipeInsulation[[#This Row],[Therms saved]]*BE24)*CI_Custom_Incentive_USD_per_therm,IF(OR(TablePipeInsulation[[#This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saved]]*BE24),"Excel Error"))),TablePipeInsulation[[#This Row],[Total Cost]]),0)</f>
        <v>0</v>
      </c>
      <c r="BD24" s="216">
        <f>IFERROR(MIN(IF(TablePipeInsulation[[#This Row],[System Application]]="Custom",(TablePipeInsulation[[#This Row],[Therms saved]]*BE24)*CI_Custom_Bonus_Incentive_USD_per_therm,IF(OR(TablePipeInsulation[[#This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saved]]*BE24),"Excel Error"))),TablePipeInsulation[[#This Row],[Total Cost]]),0)</f>
        <v>0</v>
      </c>
      <c r="BE24" s="212">
        <f>Boiler!$AA$9</f>
        <v>0</v>
      </c>
      <c r="BG24" s="239" t="s">
        <v>242</v>
      </c>
      <c r="BH24" s="239"/>
      <c r="BI24" s="239"/>
      <c r="BJ24" s="239"/>
      <c r="BK24" s="240">
        <v>1.25</v>
      </c>
      <c r="BL24" s="239" t="s">
        <v>542</v>
      </c>
      <c r="BM24" s="241">
        <v>2</v>
      </c>
      <c r="BN24" s="239"/>
      <c r="BO24" s="239"/>
      <c r="BP24" s="239"/>
      <c r="BQ24" s="239"/>
      <c r="BS24" s="157"/>
    </row>
    <row r="25" spans="1:71">
      <c r="A25" s="75">
        <v>4</v>
      </c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9"/>
      <c r="Q25" s="69"/>
      <c r="R25" s="3" t="str">
        <f>IFERROR(INDEX(TableInsulationCodeReq[],MATCH(TablePipeInsulation[[#This Row],[Coding - Temperature of Pipe]],TableInsulationCodeReq[Coding Pipe Temperature],-1),MATCH(TEXT($P25,"0.00"),TableInsulationCodeReq[#Headers],0)),"")</f>
        <v/>
      </c>
      <c r="S25" s="67"/>
      <c r="T25" s="67"/>
      <c r="U25" s="67"/>
      <c r="V25" s="67"/>
      <c r="W25" s="77"/>
      <c r="X25" s="77"/>
      <c r="Y25" s="189" t="str">
        <f t="shared" si="0"/>
        <v/>
      </c>
      <c r="Z25" s="77"/>
      <c r="AA25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5" s="3" t="str">
        <f>IF(OR(G25="",TablePipeInsulation[[#This Row],[Insulation to be Added (")]]&lt;TablePipeInsulation[[#This Row],[Insulation Required by Code (")]]),"",IF(System_App_Only_DHW,(AN25-AR25)/(0.8*100000)*L25*AS25*AT25*1,(AN25-AR25)/($G$10*100000)*L25*AS25*AT25*1))</f>
        <v/>
      </c>
      <c r="AC25" s="78">
        <f>IF(TablePipeInsulation[[#This Row],[Insulation to be Added (")]]&lt;TablePipeInsulation[[#This Row],[Insulation Required by Code (")]],"",BC25)</f>
        <v>0</v>
      </c>
      <c r="AD25" s="78">
        <f>IF(TablePipeInsulation[[#This Row],[Insulation to be Added (")]]&lt;TablePipeInsulation[[#This Row],[Insulation Required by Code (")]],"",BD25)</f>
        <v>0</v>
      </c>
      <c r="AG25" s="67" t="e">
        <f>VLOOKUP(G25,'Insulation Table'!$AE$61:$AF$64,2,FALSE)</f>
        <v>#N/A</v>
      </c>
      <c r="AH25" s="75" t="str">
        <f>IF(TablePipeInsulation[[#This Row],[System Application]]="Custom",TablePipeInsulation[[#This Row],[Pipe Surface Temperature, °F (If Custom Application)]],IF(G25="","",VLOOKUP(G25,$BG$21:$BH$24,2,FALSE)))</f>
        <v/>
      </c>
      <c r="AI25" s="75" t="str">
        <f>IF(TablePipeInsulation[[#This Row],[System Application]]="Custom",TablePipeInsulation[[#This Row],[Ambient Temperature, °F (If Custom Application)]],IF(G25="","",VLOOKUP(G25,$BG$21:$BI$24,3,FALSE)))</f>
        <v/>
      </c>
      <c r="AJ2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5" s="75" t="str">
        <f>IF(TablePipeInsulation[[#This Row],[System Application]]="Custom",TablePipeInsulation[[#This Row],[Custom Pipe Bare Heat Transfer Coefficient]],IF(P25="","",(VLOOKUP(AJ25,'Insulation Table'!$F$35:$G$124,2,FALSE))))</f>
        <v/>
      </c>
      <c r="AO25" s="75" t="e">
        <f t="shared" si="1"/>
        <v>#N/A</v>
      </c>
      <c r="AP25" s="75" t="e">
        <f>VLOOKUP(AO25,'Insulation Table'!$Y$35:$Z$103,2,FALSE)</f>
        <v>#N/A</v>
      </c>
      <c r="AQ25" s="67" t="str">
        <f>CONCATENATE(P25,U25,MIN(TablePipeInsulation[[#This Row],[Insulation to be Added (")]],3))</f>
        <v>3</v>
      </c>
      <c r="AR25" s="75" t="str">
        <f>IF(P25="","",(VLOOKUP(AQ25,'Insulation Table'!$N$35:$O$250,2,FALSE)))</f>
        <v/>
      </c>
      <c r="AS25" s="67" t="e">
        <f t="shared" si="2"/>
        <v>#VALUE!</v>
      </c>
      <c r="AT25" s="75" t="str">
        <f>IF(TablePipeInsulation[[#This Row],[System Application]]="Custom",TablePipeInsulation[[#This Row],[Full Load Hours (If Custom Application)]],IF(G25="","",IF(G25="Domestic Hot Water",8760,$AJ$16)))</f>
        <v/>
      </c>
      <c r="AU25" s="75" t="str">
        <f>VLOOKUP($G$7,'Incentive Structure'!$C$6:$D$10,2,FALSE)</f>
        <v>CI</v>
      </c>
      <c r="AV25" s="75" t="str">
        <f>IF(ISNUMBER(FIND("MF",TablePipeInsulation[[#This Row],[Incentive Code]]))=TRUE,"MF Logic","CI Logic")</f>
        <v>CI Logic</v>
      </c>
      <c r="AW2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5" t="str">
        <f t="shared" si="3"/>
        <v/>
      </c>
      <c r="AY25" t="str">
        <f t="shared" si="4"/>
        <v>CI</v>
      </c>
      <c r="AZ2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5" s="190" t="e">
        <f>INDEX(#REF!,MATCH(TablePipeInsulation[[#This Row],[Coding - Temperature of Pipe]],#REF!,0),MATCH(TEXT($P25,"#.00"),#REF!,0))</f>
        <v>#REF!</v>
      </c>
      <c r="BC25" s="211">
        <f>IFERROR(MIN(IF(TablePipeInsulation[[#This Row],[System Application]]="Custom",(TablePipeInsulation[[#This Row],[Therms saved]]*BE25)*CI_Custom_Incentive_USD_per_therm,IF(OR(TablePipeInsulation[[#This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saved]]*BE25),"Excel Error"))),TablePipeInsulation[[#This Row],[Total Cost]]),0)</f>
        <v>0</v>
      </c>
      <c r="BD25" s="216">
        <f>IFERROR(MIN(IF(TablePipeInsulation[[#This Row],[System Application]]="Custom",(TablePipeInsulation[[#This Row],[Therms saved]]*BE25)*CI_Custom_Bonus_Incentive_USD_per_therm,IF(OR(TablePipeInsulation[[#This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saved]]*BE25),"Excel Error"))),TablePipeInsulation[[#This Row],[Total Cost]]),0)</f>
        <v>0</v>
      </c>
      <c r="BE25" s="212">
        <f>Boiler!$AA$9</f>
        <v>0</v>
      </c>
      <c r="BG25" s="239"/>
      <c r="BH25" s="239"/>
      <c r="BI25" s="239"/>
      <c r="BJ25" s="239"/>
      <c r="BK25" s="240">
        <v>1.5</v>
      </c>
      <c r="BL25" s="239"/>
      <c r="BM25" s="241">
        <v>2.5</v>
      </c>
      <c r="BN25" s="239"/>
      <c r="BO25" s="239"/>
      <c r="BP25" s="239"/>
      <c r="BQ25" s="239"/>
      <c r="BS25" s="157"/>
    </row>
    <row r="26" spans="1:71">
      <c r="A26" s="75">
        <v>5</v>
      </c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9"/>
      <c r="Q26" s="69"/>
      <c r="R26" s="3" t="str">
        <f>IFERROR(INDEX(TableInsulationCodeReq[],MATCH(TablePipeInsulation[[#This Row],[Coding - Temperature of Pipe]],TableInsulationCodeReq[Coding Pipe Temperature],-1),MATCH(TEXT($P26,"0.00"),TableInsulationCodeReq[#Headers],0)),"")</f>
        <v/>
      </c>
      <c r="S26" s="67"/>
      <c r="T26" s="67"/>
      <c r="U26" s="67"/>
      <c r="V26" s="67"/>
      <c r="W26" s="77"/>
      <c r="X26" s="77"/>
      <c r="Y26" s="189" t="str">
        <f t="shared" si="0"/>
        <v/>
      </c>
      <c r="Z26" s="77"/>
      <c r="AA26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6" s="3" t="str">
        <f>IF(OR(G26="",TablePipeInsulation[[#This Row],[Insulation to be Added (")]]&lt;TablePipeInsulation[[#This Row],[Insulation Required by Code (")]]),"",IF(System_App_Only_DHW,(AN26-AR26)/(0.8*100000)*L26*AS26*AT26*1,(AN26-AR26)/($G$10*100000)*L26*AS26*AT26*1))</f>
        <v/>
      </c>
      <c r="AC26" s="78">
        <f>IF(TablePipeInsulation[[#This Row],[Insulation to be Added (")]]&lt;TablePipeInsulation[[#This Row],[Insulation Required by Code (")]],"",BC26)</f>
        <v>0</v>
      </c>
      <c r="AD26" s="78">
        <f>IF(TablePipeInsulation[[#This Row],[Insulation to be Added (")]]&lt;TablePipeInsulation[[#This Row],[Insulation Required by Code (")]],"",BD26)</f>
        <v>0</v>
      </c>
      <c r="AG26" s="67" t="e">
        <f>VLOOKUP(G26,'Insulation Table'!$AE$61:$AF$64,2,FALSE)</f>
        <v>#N/A</v>
      </c>
      <c r="AH26" s="75" t="str">
        <f>IF(TablePipeInsulation[[#This Row],[System Application]]="Custom",TablePipeInsulation[[#This Row],[Pipe Surface Temperature, °F (If Custom Application)]],IF(G26="","",VLOOKUP(G26,$BG$21:$BH$24,2,FALSE)))</f>
        <v/>
      </c>
      <c r="AI26" s="75" t="str">
        <f>IF(TablePipeInsulation[[#This Row],[System Application]]="Custom",TablePipeInsulation[[#This Row],[Ambient Temperature, °F (If Custom Application)]],IF(G26="","",VLOOKUP(G26,$BG$21:$BI$24,3,FALSE)))</f>
        <v/>
      </c>
      <c r="AJ2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6" s="75" t="str">
        <f>IF(TablePipeInsulation[[#This Row],[System Application]]="Custom",TablePipeInsulation[[#This Row],[Custom Pipe Bare Heat Transfer Coefficient]],IF(P26="","",(VLOOKUP(AJ26,'Insulation Table'!$F$35:$G$124,2,FALSE))))</f>
        <v/>
      </c>
      <c r="AO26" s="75" t="e">
        <f t="shared" si="1"/>
        <v>#N/A</v>
      </c>
      <c r="AP26" s="75" t="e">
        <f>VLOOKUP(AO26,'Insulation Table'!$Y$35:$Z$103,2,FALSE)</f>
        <v>#N/A</v>
      </c>
      <c r="AQ26" s="67" t="str">
        <f>CONCATENATE(P26,U26,MIN(TablePipeInsulation[[#This Row],[Insulation to be Added (")]],3))</f>
        <v>3</v>
      </c>
      <c r="AR26" s="75" t="str">
        <f>IF(P26="","",(VLOOKUP(AQ26,'Insulation Table'!$N$35:$O$250,2,FALSE)))</f>
        <v/>
      </c>
      <c r="AS26" s="67" t="e">
        <f t="shared" si="2"/>
        <v>#VALUE!</v>
      </c>
      <c r="AT26" s="75" t="str">
        <f>IF(TablePipeInsulation[[#This Row],[System Application]]="Custom",TablePipeInsulation[[#This Row],[Full Load Hours (If Custom Application)]],IF(G26="","",IF(G26="Domestic Hot Water",8760,$AJ$16)))</f>
        <v/>
      </c>
      <c r="AU26" s="75" t="str">
        <f>VLOOKUP($G$7,'Incentive Structure'!$C$6:$D$10,2,FALSE)</f>
        <v>CI</v>
      </c>
      <c r="AV26" s="75" t="str">
        <f>IF(ISNUMBER(FIND("MF",TablePipeInsulation[[#This Row],[Incentive Code]]))=TRUE,"MF Logic","CI Logic")</f>
        <v>CI Logic</v>
      </c>
      <c r="AW2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6" t="str">
        <f t="shared" si="3"/>
        <v/>
      </c>
      <c r="AY26" t="str">
        <f t="shared" si="4"/>
        <v>CI</v>
      </c>
      <c r="AZ2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6" s="190" t="e">
        <f>INDEX(#REF!,MATCH(TablePipeInsulation[[#This Row],[Coding - Temperature of Pipe]],#REF!,0),MATCH(TEXT($P26,"#.00"),#REF!,0))</f>
        <v>#REF!</v>
      </c>
      <c r="BC26" s="211">
        <f>IFERROR(MIN(IF(TablePipeInsulation[[#This Row],[System Application]]="Custom",(TablePipeInsulation[[#This Row],[Therms saved]]*BE26)*CI_Custom_Incentive_USD_per_therm,IF(OR(TablePipeInsulation[[#This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saved]]*BE26),"Excel Error"))),TablePipeInsulation[[#This Row],[Total Cost]]),0)</f>
        <v>0</v>
      </c>
      <c r="BD26" s="216">
        <f>IFERROR(MIN(IF(TablePipeInsulation[[#This Row],[System Application]]="Custom",(TablePipeInsulation[[#This Row],[Therms saved]]*BE26)*CI_Custom_Bonus_Incentive_USD_per_therm,IF(OR(TablePipeInsulation[[#This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saved]]*BE26),"Excel Error"))),TablePipeInsulation[[#This Row],[Total Cost]]),0)</f>
        <v>0</v>
      </c>
      <c r="BE26" s="212">
        <f>Boiler!$AA$9</f>
        <v>0</v>
      </c>
      <c r="BG26" s="239"/>
      <c r="BH26" s="239"/>
      <c r="BI26" s="239"/>
      <c r="BJ26" s="239"/>
      <c r="BK26" s="240">
        <v>2</v>
      </c>
      <c r="BL26" s="239"/>
      <c r="BM26" s="241">
        <v>3</v>
      </c>
      <c r="BN26" s="239"/>
      <c r="BO26" s="239"/>
      <c r="BP26" s="239"/>
      <c r="BQ26" s="239"/>
      <c r="BS26" s="157"/>
    </row>
    <row r="27" spans="1:71">
      <c r="A27" s="75">
        <v>6</v>
      </c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9"/>
      <c r="Q27" s="69"/>
      <c r="R27" s="3" t="str">
        <f>IFERROR(INDEX(TableInsulationCodeReq[],MATCH(TablePipeInsulation[[#This Row],[Coding - Temperature of Pipe]],TableInsulationCodeReq[Coding Pipe Temperature],-1),MATCH(TEXT($P27,"0.00"),TableInsulationCodeReq[#Headers],0)),"")</f>
        <v/>
      </c>
      <c r="S27" s="67"/>
      <c r="T27" s="67"/>
      <c r="U27" s="67"/>
      <c r="V27" s="67"/>
      <c r="W27" s="77"/>
      <c r="X27" s="77"/>
      <c r="Y27" s="189" t="str">
        <f t="shared" si="0"/>
        <v/>
      </c>
      <c r="Z27" s="77"/>
      <c r="AA27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7" s="3" t="str">
        <f>IF(OR(G27="",TablePipeInsulation[[#This Row],[Insulation to be Added (")]]&lt;TablePipeInsulation[[#This Row],[Insulation Required by Code (")]]),"",IF(System_App_Only_DHW,(AN27-AR27)/(0.8*100000)*L27*AS27*AT27*1,(AN27-AR27)/($G$10*100000)*L27*AS27*AT27*1))</f>
        <v/>
      </c>
      <c r="AC27" s="78">
        <f>IF(TablePipeInsulation[[#This Row],[Insulation to be Added (")]]&lt;TablePipeInsulation[[#This Row],[Insulation Required by Code (")]],"",BC27)</f>
        <v>0</v>
      </c>
      <c r="AD27" s="78">
        <f>IF(TablePipeInsulation[[#This Row],[Insulation to be Added (")]]&lt;TablePipeInsulation[[#This Row],[Insulation Required by Code (")]],"",BD27)</f>
        <v>0</v>
      </c>
      <c r="AG27" s="67" t="e">
        <f>VLOOKUP(G27,'Insulation Table'!$AE$61:$AF$64,2,FALSE)</f>
        <v>#N/A</v>
      </c>
      <c r="AH27" s="75" t="str">
        <f>IF(TablePipeInsulation[[#This Row],[System Application]]="Custom",TablePipeInsulation[[#This Row],[Pipe Surface Temperature, °F (If Custom Application)]],IF(G27="","",VLOOKUP(G27,$BG$21:$BH$24,2,FALSE)))</f>
        <v/>
      </c>
      <c r="AI27" s="75" t="str">
        <f>IF(TablePipeInsulation[[#This Row],[System Application]]="Custom",TablePipeInsulation[[#This Row],[Ambient Temperature, °F (If Custom Application)]],IF(G27="","",VLOOKUP(G27,$BG$21:$BI$24,3,FALSE)))</f>
        <v/>
      </c>
      <c r="AJ2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7" s="75" t="str">
        <f>IF(TablePipeInsulation[[#This Row],[System Application]]="Custom",TablePipeInsulation[[#This Row],[Custom Pipe Bare Heat Transfer Coefficient]],IF(P27="","",(VLOOKUP(AJ27,'Insulation Table'!$F$35:$G$124,2,FALSE))))</f>
        <v/>
      </c>
      <c r="AO27" s="75" t="e">
        <f t="shared" si="1"/>
        <v>#N/A</v>
      </c>
      <c r="AP27" s="75" t="e">
        <f>VLOOKUP(AO27,'Insulation Table'!$Y$35:$Z$103,2,FALSE)</f>
        <v>#N/A</v>
      </c>
      <c r="AQ27" s="67" t="str">
        <f>CONCATENATE(P27,U27,MIN(TablePipeInsulation[[#This Row],[Insulation to be Added (")]],3))</f>
        <v>3</v>
      </c>
      <c r="AR27" s="75" t="str">
        <f>IF(P27="","",(VLOOKUP(AQ27,'Insulation Table'!$N$35:$O$250,2,FALSE)))</f>
        <v/>
      </c>
      <c r="AS27" s="67" t="e">
        <f t="shared" si="2"/>
        <v>#VALUE!</v>
      </c>
      <c r="AT27" s="75" t="str">
        <f>IF(TablePipeInsulation[[#This Row],[System Application]]="Custom",TablePipeInsulation[[#This Row],[Full Load Hours (If Custom Application)]],IF(G27="","",IF(G27="Domestic Hot Water",8760,$AJ$16)))</f>
        <v/>
      </c>
      <c r="AU27" s="75" t="str">
        <f>VLOOKUP($G$7,'Incentive Structure'!$C$6:$D$10,2,FALSE)</f>
        <v>CI</v>
      </c>
      <c r="AV27" s="75" t="str">
        <f>IF(ISNUMBER(FIND("MF",TablePipeInsulation[[#This Row],[Incentive Code]]))=TRUE,"MF Logic","CI Logic")</f>
        <v>CI Logic</v>
      </c>
      <c r="AW2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7" t="str">
        <f t="shared" si="3"/>
        <v/>
      </c>
      <c r="AY27" t="str">
        <f t="shared" si="4"/>
        <v>CI</v>
      </c>
      <c r="AZ2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7" s="190" t="e">
        <f>INDEX(#REF!,MATCH(TablePipeInsulation[[#This Row],[Coding - Temperature of Pipe]],#REF!,0),MATCH(TEXT($P27,"#.00"),#REF!,0))</f>
        <v>#REF!</v>
      </c>
      <c r="BC27" s="211">
        <f>IFERROR(MIN(IF(TablePipeInsulation[[#This Row],[System Application]]="Custom",(TablePipeInsulation[[#This Row],[Therms saved]]*BE27)*CI_Custom_Incentive_USD_per_therm,IF(OR(TablePipeInsulation[[#This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saved]]*BE27),"Excel Error"))),TablePipeInsulation[[#This Row],[Total Cost]]),0)</f>
        <v>0</v>
      </c>
      <c r="BD27" s="216">
        <f>IFERROR(MIN(IF(TablePipeInsulation[[#This Row],[System Application]]="Custom",(TablePipeInsulation[[#This Row],[Therms saved]]*BE27)*CI_Custom_Bonus_Incentive_USD_per_therm,IF(OR(TablePipeInsulation[[#This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saved]]*BE27),"Excel Error"))),TablePipeInsulation[[#This Row],[Total Cost]]),0)</f>
        <v>0</v>
      </c>
      <c r="BE27" s="212">
        <f>Boiler!$AA$9</f>
        <v>0</v>
      </c>
      <c r="BG27" s="239"/>
      <c r="BH27" s="239"/>
      <c r="BI27" s="239"/>
      <c r="BJ27" s="239"/>
      <c r="BK27" s="240">
        <v>2.5</v>
      </c>
      <c r="BL27" s="239"/>
      <c r="BM27" s="241">
        <v>4</v>
      </c>
      <c r="BN27" s="239"/>
      <c r="BO27" s="239"/>
      <c r="BP27" s="239"/>
      <c r="BQ27" s="239"/>
      <c r="BS27" s="157"/>
    </row>
    <row r="28" spans="1:71">
      <c r="A28" s="75">
        <v>7</v>
      </c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9"/>
      <c r="Q28" s="69"/>
      <c r="R28" s="3" t="str">
        <f>IFERROR(INDEX(TableInsulationCodeReq[],MATCH(TablePipeInsulation[[#This Row],[Coding - Temperature of Pipe]],TableInsulationCodeReq[Coding Pipe Temperature],-1),MATCH(TEXT($P28,"0.00"),TableInsulationCodeReq[#Headers],0)),"")</f>
        <v/>
      </c>
      <c r="S28" s="67"/>
      <c r="T28" s="67"/>
      <c r="U28" s="67"/>
      <c r="V28" s="67"/>
      <c r="W28" s="77"/>
      <c r="X28" s="77"/>
      <c r="Y28" s="189" t="str">
        <f t="shared" si="0"/>
        <v/>
      </c>
      <c r="Z28" s="77"/>
      <c r="AA28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8" s="3" t="str">
        <f>IF(OR(G28="",TablePipeInsulation[[#This Row],[Insulation to be Added (")]]&lt;TablePipeInsulation[[#This Row],[Insulation Required by Code (")]]),"",IF(System_App_Only_DHW,(AN28-AR28)/(0.8*100000)*L28*AS28*AT28*1,(AN28-AR28)/($G$10*100000)*L28*AS28*AT28*1))</f>
        <v/>
      </c>
      <c r="AC28" s="78">
        <f>IF(TablePipeInsulation[[#This Row],[Insulation to be Added (")]]&lt;TablePipeInsulation[[#This Row],[Insulation Required by Code (")]],"",BC28)</f>
        <v>0</v>
      </c>
      <c r="AD28" s="78">
        <f>IF(TablePipeInsulation[[#This Row],[Insulation to be Added (")]]&lt;TablePipeInsulation[[#This Row],[Insulation Required by Code (")]],"",BD28)</f>
        <v>0</v>
      </c>
      <c r="AG28" s="67" t="e">
        <f>VLOOKUP(G28,'Insulation Table'!$AE$61:$AF$64,2,FALSE)</f>
        <v>#N/A</v>
      </c>
      <c r="AH28" s="75" t="str">
        <f>IF(TablePipeInsulation[[#This Row],[System Application]]="Custom",TablePipeInsulation[[#This Row],[Pipe Surface Temperature, °F (If Custom Application)]],IF(G28="","",VLOOKUP(G28,$BG$21:$BH$24,2,FALSE)))</f>
        <v/>
      </c>
      <c r="AI28" s="75" t="str">
        <f>IF(TablePipeInsulation[[#This Row],[System Application]]="Custom",TablePipeInsulation[[#This Row],[Ambient Temperature, °F (If Custom Application)]],IF(G28="","",VLOOKUP(G28,$BG$21:$BI$24,3,FALSE)))</f>
        <v/>
      </c>
      <c r="AJ2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8" s="75" t="str">
        <f>IF(TablePipeInsulation[[#This Row],[System Application]]="Custom",TablePipeInsulation[[#This Row],[Custom Pipe Bare Heat Transfer Coefficient]],IF(P28="","",(VLOOKUP(AJ28,'Insulation Table'!$F$35:$G$124,2,FALSE))))</f>
        <v/>
      </c>
      <c r="AO28" s="75" t="e">
        <f t="shared" si="1"/>
        <v>#N/A</v>
      </c>
      <c r="AP28" s="75" t="e">
        <f>VLOOKUP(AO28,'Insulation Table'!$Y$35:$Z$103,2,FALSE)</f>
        <v>#N/A</v>
      </c>
      <c r="AQ28" s="67" t="str">
        <f>CONCATENATE(P28,U28,MIN(TablePipeInsulation[[#This Row],[Insulation to be Added (")]],3))</f>
        <v>3</v>
      </c>
      <c r="AR28" s="75" t="str">
        <f>IF(P28="","",(VLOOKUP(AQ28,'Insulation Table'!$N$35:$O$250,2,FALSE)))</f>
        <v/>
      </c>
      <c r="AS28" s="67" t="e">
        <f t="shared" si="2"/>
        <v>#VALUE!</v>
      </c>
      <c r="AT28" s="75" t="str">
        <f>IF(TablePipeInsulation[[#This Row],[System Application]]="Custom",TablePipeInsulation[[#This Row],[Full Load Hours (If Custom Application)]],IF(G28="","",IF(G28="Domestic Hot Water",8760,$AJ$16)))</f>
        <v/>
      </c>
      <c r="AU28" s="75" t="str">
        <f>VLOOKUP($G$7,'Incentive Structure'!$C$6:$D$10,2,FALSE)</f>
        <v>CI</v>
      </c>
      <c r="AV28" s="75" t="str">
        <f>IF(ISNUMBER(FIND("MF",TablePipeInsulation[[#This Row],[Incentive Code]]))=TRUE,"MF Logic","CI Logic")</f>
        <v>CI Logic</v>
      </c>
      <c r="AW2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8" t="str">
        <f t="shared" si="3"/>
        <v/>
      </c>
      <c r="AY28" t="str">
        <f t="shared" si="4"/>
        <v>CI</v>
      </c>
      <c r="AZ2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8" s="190" t="e">
        <f>INDEX(#REF!,MATCH(TablePipeInsulation[[#This Row],[Coding - Temperature of Pipe]],#REF!,0),MATCH(TEXT($P28,"#.00"),#REF!,0))</f>
        <v>#REF!</v>
      </c>
      <c r="BC28" s="211">
        <f>IFERROR(MIN(IF(TablePipeInsulation[[#This Row],[System Application]]="Custom",(TablePipeInsulation[[#This Row],[Therms saved]]*BE28)*CI_Custom_Incentive_USD_per_therm,IF(OR(TablePipeInsulation[[#This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saved]]*BE28),"Excel Error"))),TablePipeInsulation[[#This Row],[Total Cost]]),0)</f>
        <v>0</v>
      </c>
      <c r="BD28" s="216">
        <f>IFERROR(MIN(IF(TablePipeInsulation[[#This Row],[System Application]]="Custom",(TablePipeInsulation[[#This Row],[Therms saved]]*BE28)*CI_Custom_Bonus_Incentive_USD_per_therm,IF(OR(TablePipeInsulation[[#This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saved]]*BE28),"Excel Error"))),TablePipeInsulation[[#This Row],[Total Cost]]),0)</f>
        <v>0</v>
      </c>
      <c r="BE28" s="212">
        <f>Boiler!$AA$9</f>
        <v>0</v>
      </c>
      <c r="BG28" s="239"/>
      <c r="BH28" s="239"/>
      <c r="BI28" s="239"/>
      <c r="BJ28" s="239"/>
      <c r="BK28" s="240">
        <v>3</v>
      </c>
      <c r="BL28" s="239"/>
      <c r="BM28" s="241">
        <v>4.5</v>
      </c>
      <c r="BN28" s="239"/>
      <c r="BO28" s="239"/>
      <c r="BP28" s="239"/>
      <c r="BQ28" s="239"/>
      <c r="BS28" s="157"/>
    </row>
    <row r="29" spans="1:71">
      <c r="A29" s="75">
        <v>8</v>
      </c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9"/>
      <c r="Q29" s="69"/>
      <c r="R29" s="3" t="str">
        <f>IFERROR(INDEX(TableInsulationCodeReq[],MATCH(TablePipeInsulation[[#This Row],[Coding - Temperature of Pipe]],TableInsulationCodeReq[Coding Pipe Temperature],-1),MATCH(TEXT($P29,"0.00"),TableInsulationCodeReq[#Headers],0)),"")</f>
        <v/>
      </c>
      <c r="S29" s="67"/>
      <c r="T29" s="67"/>
      <c r="U29" s="67"/>
      <c r="V29" s="67"/>
      <c r="W29" s="77"/>
      <c r="X29" s="77"/>
      <c r="Y29" s="189" t="str">
        <f t="shared" si="0"/>
        <v/>
      </c>
      <c r="Z29" s="77"/>
      <c r="AA29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9" s="3" t="str">
        <f>IF(OR(G29="",TablePipeInsulation[[#This Row],[Insulation to be Added (")]]&lt;TablePipeInsulation[[#This Row],[Insulation Required by Code (")]]),"",IF(System_App_Only_DHW,(AN29-AR29)/(0.8*100000)*L29*AS29*AT29*1,(AN29-AR29)/($G$10*100000)*L29*AS29*AT29*1))</f>
        <v/>
      </c>
      <c r="AC29" s="78">
        <f>IF(TablePipeInsulation[[#This Row],[Insulation to be Added (")]]&lt;TablePipeInsulation[[#This Row],[Insulation Required by Code (")]],"",BC29)</f>
        <v>0</v>
      </c>
      <c r="AD29" s="78">
        <f>IF(TablePipeInsulation[[#This Row],[Insulation to be Added (")]]&lt;TablePipeInsulation[[#This Row],[Insulation Required by Code (")]],"",BD29)</f>
        <v>0</v>
      </c>
      <c r="AG29" s="67" t="e">
        <f>VLOOKUP(G29,'Insulation Table'!$AE$61:$AF$64,2,FALSE)</f>
        <v>#N/A</v>
      </c>
      <c r="AH29" s="75" t="str">
        <f>IF(TablePipeInsulation[[#This Row],[System Application]]="Custom",TablePipeInsulation[[#This Row],[Pipe Surface Temperature, °F (If Custom Application)]],IF(G29="","",VLOOKUP(G29,$BG$21:$BH$24,2,FALSE)))</f>
        <v/>
      </c>
      <c r="AI29" s="75" t="str">
        <f>IF(TablePipeInsulation[[#This Row],[System Application]]="Custom",TablePipeInsulation[[#This Row],[Ambient Temperature, °F (If Custom Application)]],IF(G29="","",VLOOKUP(G29,$BG$21:$BI$24,3,FALSE)))</f>
        <v/>
      </c>
      <c r="AJ2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9" s="75" t="str">
        <f>IF(TablePipeInsulation[[#This Row],[System Application]]="Custom",TablePipeInsulation[[#This Row],[Custom Pipe Bare Heat Transfer Coefficient]],IF(P29="","",(VLOOKUP(AJ29,'Insulation Table'!$F$35:$G$124,2,FALSE))))</f>
        <v/>
      </c>
      <c r="AO29" s="75" t="e">
        <f t="shared" si="1"/>
        <v>#N/A</v>
      </c>
      <c r="AP29" s="75" t="e">
        <f>VLOOKUP(AO29,'Insulation Table'!$Y$35:$Z$103,2,FALSE)</f>
        <v>#N/A</v>
      </c>
      <c r="AQ29" s="67" t="str">
        <f>CONCATENATE(P29,U29,MIN(TablePipeInsulation[[#This Row],[Insulation to be Added (")]],3))</f>
        <v>3</v>
      </c>
      <c r="AR29" s="75" t="str">
        <f>IF(P29="","",(VLOOKUP(AQ29,'Insulation Table'!$N$35:$O$250,2,FALSE)))</f>
        <v/>
      </c>
      <c r="AS29" s="67" t="e">
        <f t="shared" si="2"/>
        <v>#VALUE!</v>
      </c>
      <c r="AT29" s="75" t="str">
        <f>IF(TablePipeInsulation[[#This Row],[System Application]]="Custom",TablePipeInsulation[[#This Row],[Full Load Hours (If Custom Application)]],IF(G29="","",IF(G29="Domestic Hot Water",8760,$AJ$16)))</f>
        <v/>
      </c>
      <c r="AU29" s="75" t="str">
        <f>VLOOKUP($G$7,'Incentive Structure'!$C$6:$D$10,2,FALSE)</f>
        <v>CI</v>
      </c>
      <c r="AV29" s="75" t="str">
        <f>IF(ISNUMBER(FIND("MF",TablePipeInsulation[[#This Row],[Incentive Code]]))=TRUE,"MF Logic","CI Logic")</f>
        <v>CI Logic</v>
      </c>
      <c r="AW2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9" t="str">
        <f t="shared" si="3"/>
        <v/>
      </c>
      <c r="AY29" t="str">
        <f t="shared" si="4"/>
        <v>CI</v>
      </c>
      <c r="AZ2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9" s="190" t="e">
        <f>INDEX(#REF!,MATCH(TablePipeInsulation[[#This Row],[Coding - Temperature of Pipe]],#REF!,0),MATCH(TEXT($P29,"#.00"),#REF!,0))</f>
        <v>#REF!</v>
      </c>
      <c r="BC29" s="211">
        <f>IFERROR(MIN(IF(TablePipeInsulation[[#This Row],[System Application]]="Custom",(TablePipeInsulation[[#This Row],[Therms saved]]*BE29)*CI_Custom_Incentive_USD_per_therm,IF(OR(TablePipeInsulation[[#This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saved]]*BE29),"Excel Error"))),TablePipeInsulation[[#This Row],[Total Cost]]),0)</f>
        <v>0</v>
      </c>
      <c r="BD29" s="216">
        <f>IFERROR(MIN(IF(TablePipeInsulation[[#This Row],[System Application]]="Custom",(TablePipeInsulation[[#This Row],[Therms saved]]*BE29)*CI_Custom_Bonus_Incentive_USD_per_therm,IF(OR(TablePipeInsulation[[#This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saved]]*BE29),"Excel Error"))),TablePipeInsulation[[#This Row],[Total Cost]]),0)</f>
        <v>0</v>
      </c>
      <c r="BE29" s="212">
        <f>Boiler!$AA$9</f>
        <v>0</v>
      </c>
      <c r="BG29" s="239"/>
      <c r="BH29" s="239"/>
      <c r="BI29" s="239"/>
      <c r="BJ29" s="239"/>
      <c r="BK29" s="240">
        <v>3.5</v>
      </c>
      <c r="BL29" s="239"/>
      <c r="BM29" s="241">
        <v>5</v>
      </c>
      <c r="BN29" s="239"/>
      <c r="BO29" s="239"/>
      <c r="BP29" s="239"/>
      <c r="BQ29" s="239"/>
      <c r="BS29" s="157"/>
    </row>
    <row r="30" spans="1:71">
      <c r="A30" s="75">
        <v>9</v>
      </c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9"/>
      <c r="Q30" s="69"/>
      <c r="R30" s="3" t="str">
        <f>IFERROR(INDEX(TableInsulationCodeReq[],MATCH(TablePipeInsulation[[#This Row],[Coding - Temperature of Pipe]],TableInsulationCodeReq[Coding Pipe Temperature],-1),MATCH(TEXT($P30,"0.00"),TableInsulationCodeReq[#Headers],0)),"")</f>
        <v/>
      </c>
      <c r="S30" s="67"/>
      <c r="T30" s="67"/>
      <c r="U30" s="67"/>
      <c r="V30" s="67"/>
      <c r="W30" s="77"/>
      <c r="X30" s="77"/>
      <c r="Y30" s="189" t="str">
        <f t="shared" si="0"/>
        <v/>
      </c>
      <c r="Z30" s="77"/>
      <c r="AA30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0" s="3" t="str">
        <f>IF(OR(G30="",TablePipeInsulation[[#This Row],[Insulation to be Added (")]]&lt;TablePipeInsulation[[#This Row],[Insulation Required by Code (")]]),"",IF(System_App_Only_DHW,(AN30-AR30)/(0.8*100000)*L30*AS30*AT30*1,(AN30-AR30)/($G$10*100000)*L30*AS30*AT30*1))</f>
        <v/>
      </c>
      <c r="AC30" s="78">
        <f>IF(TablePipeInsulation[[#This Row],[Insulation to be Added (")]]&lt;TablePipeInsulation[[#This Row],[Insulation Required by Code (")]],"",BC30)</f>
        <v>0</v>
      </c>
      <c r="AD30" s="78">
        <f>IF(TablePipeInsulation[[#This Row],[Insulation to be Added (")]]&lt;TablePipeInsulation[[#This Row],[Insulation Required by Code (")]],"",BD30)</f>
        <v>0</v>
      </c>
      <c r="AG30" s="67" t="e">
        <f>VLOOKUP(G30,'Insulation Table'!$AE$61:$AF$64,2,FALSE)</f>
        <v>#N/A</v>
      </c>
      <c r="AH30" s="75" t="str">
        <f>IF(TablePipeInsulation[[#This Row],[System Application]]="Custom",TablePipeInsulation[[#This Row],[Pipe Surface Temperature, °F (If Custom Application)]],IF(G30="","",VLOOKUP(G30,$BG$21:$BH$24,2,FALSE)))</f>
        <v/>
      </c>
      <c r="AI30" s="75" t="str">
        <f>IF(TablePipeInsulation[[#This Row],[System Application]]="Custom",TablePipeInsulation[[#This Row],[Ambient Temperature, °F (If Custom Application)]],IF(G30="","",VLOOKUP(G30,$BG$21:$BI$24,3,FALSE)))</f>
        <v/>
      </c>
      <c r="AJ3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0" s="75" t="str">
        <f>IF(TablePipeInsulation[[#This Row],[System Application]]="Custom",TablePipeInsulation[[#This Row],[Custom Pipe Bare Heat Transfer Coefficient]],IF(P30="","",(VLOOKUP(AJ30,'Insulation Table'!$F$35:$G$124,2,FALSE))))</f>
        <v/>
      </c>
      <c r="AO30" s="75" t="e">
        <f t="shared" si="1"/>
        <v>#N/A</v>
      </c>
      <c r="AP30" s="75" t="e">
        <f>VLOOKUP(AO30,'Insulation Table'!$Y$35:$Z$103,2,FALSE)</f>
        <v>#N/A</v>
      </c>
      <c r="AQ30" s="67" t="str">
        <f>CONCATENATE(P30,U30,MIN(TablePipeInsulation[[#This Row],[Insulation to be Added (")]],3))</f>
        <v>3</v>
      </c>
      <c r="AR30" s="75" t="str">
        <f>IF(P30="","",(VLOOKUP(AQ30,'Insulation Table'!$N$35:$O$250,2,FALSE)))</f>
        <v/>
      </c>
      <c r="AS30" s="67" t="e">
        <f t="shared" si="2"/>
        <v>#VALUE!</v>
      </c>
      <c r="AT30" s="75" t="str">
        <f>IF(TablePipeInsulation[[#This Row],[System Application]]="Custom",TablePipeInsulation[[#This Row],[Full Load Hours (If Custom Application)]],IF(G30="","",IF(G30="Domestic Hot Water",8760,$AJ$16)))</f>
        <v/>
      </c>
      <c r="AU30" s="75" t="str">
        <f>VLOOKUP($G$7,'Incentive Structure'!$C$6:$D$10,2,FALSE)</f>
        <v>CI</v>
      </c>
      <c r="AV30" s="75" t="str">
        <f>IF(ISNUMBER(FIND("MF",TablePipeInsulation[[#This Row],[Incentive Code]]))=TRUE,"MF Logic","CI Logic")</f>
        <v>CI Logic</v>
      </c>
      <c r="AW3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0" t="str">
        <f t="shared" si="3"/>
        <v/>
      </c>
      <c r="AY30" t="str">
        <f t="shared" si="4"/>
        <v>CI</v>
      </c>
      <c r="AZ3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0" s="190" t="e">
        <f>INDEX(#REF!,MATCH(TablePipeInsulation[[#This Row],[Coding - Temperature of Pipe]],#REF!,0),MATCH(TEXT($P30,"#.00"),#REF!,0))</f>
        <v>#REF!</v>
      </c>
      <c r="BC30" s="211">
        <f>IFERROR(MIN(IF(TablePipeInsulation[[#This Row],[System Application]]="Custom",(TablePipeInsulation[[#This Row],[Therms saved]]*BE30)*CI_Custom_Incentive_USD_per_therm,IF(OR(TablePipeInsulation[[#This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saved]]*BE30),"Excel Error"))),TablePipeInsulation[[#This Row],[Total Cost]]),0)</f>
        <v>0</v>
      </c>
      <c r="BD30" s="216">
        <f>IFERROR(MIN(IF(TablePipeInsulation[[#This Row],[System Application]]="Custom",(TablePipeInsulation[[#This Row],[Therms saved]]*BE30)*CI_Custom_Bonus_Incentive_USD_per_therm,IF(OR(TablePipeInsulation[[#This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saved]]*BE30),"Excel Error"))),TablePipeInsulation[[#This Row],[Total Cost]]),0)</f>
        <v>0</v>
      </c>
      <c r="BE30" s="212">
        <f>Boiler!$AA$9</f>
        <v>0</v>
      </c>
      <c r="BG30" s="239"/>
      <c r="BH30" s="239"/>
      <c r="BI30" s="239"/>
      <c r="BJ30" s="239"/>
      <c r="BK30" s="240">
        <v>4</v>
      </c>
      <c r="BL30" s="239"/>
      <c r="BM30" s="239"/>
      <c r="BN30" s="239"/>
      <c r="BO30" s="239"/>
      <c r="BP30" s="239"/>
      <c r="BQ30" s="239"/>
      <c r="BS30" s="157"/>
    </row>
    <row r="31" spans="1:71">
      <c r="A31" s="75">
        <v>10</v>
      </c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9"/>
      <c r="Q31" s="69"/>
      <c r="R31" s="3" t="str">
        <f>IFERROR(INDEX(TableInsulationCodeReq[],MATCH(TablePipeInsulation[[#This Row],[Coding - Temperature of Pipe]],TableInsulationCodeReq[Coding Pipe Temperature],-1),MATCH(TEXT($P31,"0.00"),TableInsulationCodeReq[#Headers],0)),"")</f>
        <v/>
      </c>
      <c r="S31" s="67"/>
      <c r="T31" s="67"/>
      <c r="U31" s="67"/>
      <c r="V31" s="67"/>
      <c r="W31" s="77"/>
      <c r="X31" s="77"/>
      <c r="Y31" s="189" t="str">
        <f t="shared" si="0"/>
        <v/>
      </c>
      <c r="Z31" s="77"/>
      <c r="AA31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1" s="3" t="str">
        <f>IF(OR(G31="",TablePipeInsulation[[#This Row],[Insulation to be Added (")]]&lt;TablePipeInsulation[[#This Row],[Insulation Required by Code (")]]),"",IF(System_App_Only_DHW,(AN31-AR31)/(0.8*100000)*L31*AS31*AT31*1,(AN31-AR31)/($G$10*100000)*L31*AS31*AT31*1))</f>
        <v/>
      </c>
      <c r="AC31" s="78">
        <f>IF(TablePipeInsulation[[#This Row],[Insulation to be Added (")]]&lt;TablePipeInsulation[[#This Row],[Insulation Required by Code (")]],"",BC31)</f>
        <v>0</v>
      </c>
      <c r="AD31" s="78">
        <f>IF(TablePipeInsulation[[#This Row],[Insulation to be Added (")]]&lt;TablePipeInsulation[[#This Row],[Insulation Required by Code (")]],"",BD31)</f>
        <v>0</v>
      </c>
      <c r="AG31" s="67" t="e">
        <f>VLOOKUP(G31,'Insulation Table'!$AE$61:$AF$64,2,FALSE)</f>
        <v>#N/A</v>
      </c>
      <c r="AH31" s="75" t="str">
        <f>IF(TablePipeInsulation[[#This Row],[System Application]]="Custom",TablePipeInsulation[[#This Row],[Pipe Surface Temperature, °F (If Custom Application)]],IF(G31="","",VLOOKUP(G31,$BG$21:$BH$24,2,FALSE)))</f>
        <v/>
      </c>
      <c r="AI31" s="75" t="str">
        <f>IF(TablePipeInsulation[[#This Row],[System Application]]="Custom",TablePipeInsulation[[#This Row],[Ambient Temperature, °F (If Custom Application)]],IF(G31="","",VLOOKUP(G31,$BG$21:$BI$24,3,FALSE)))</f>
        <v/>
      </c>
      <c r="AJ3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1" s="75" t="str">
        <f>IF(TablePipeInsulation[[#This Row],[System Application]]="Custom",TablePipeInsulation[[#This Row],[Custom Pipe Bare Heat Transfer Coefficient]],IF(P31="","",(VLOOKUP(AJ31,'Insulation Table'!$F$35:$G$124,2,FALSE))))</f>
        <v/>
      </c>
      <c r="AO31" s="75" t="e">
        <f t="shared" si="1"/>
        <v>#N/A</v>
      </c>
      <c r="AP31" s="75" t="e">
        <f>VLOOKUP(AO31,'Insulation Table'!$Y$35:$Z$103,2,FALSE)</f>
        <v>#N/A</v>
      </c>
      <c r="AQ31" s="67" t="str">
        <f>CONCATENATE(P31,U31,MIN(TablePipeInsulation[[#This Row],[Insulation to be Added (")]],3))</f>
        <v>3</v>
      </c>
      <c r="AR31" s="75" t="str">
        <f>IF(P31="","",(VLOOKUP(AQ31,'Insulation Table'!$N$35:$O$250,2,FALSE)))</f>
        <v/>
      </c>
      <c r="AS31" s="67" t="e">
        <f t="shared" si="2"/>
        <v>#VALUE!</v>
      </c>
      <c r="AT31" s="75" t="str">
        <f>IF(TablePipeInsulation[[#This Row],[System Application]]="Custom",TablePipeInsulation[[#This Row],[Full Load Hours (If Custom Application)]],IF(G31="","",IF(G31="Domestic Hot Water",8760,$AJ$16)))</f>
        <v/>
      </c>
      <c r="AU31" s="75" t="str">
        <f>VLOOKUP($G$7,'Incentive Structure'!$C$6:$D$10,2,FALSE)</f>
        <v>CI</v>
      </c>
      <c r="AV31" s="75" t="str">
        <f>IF(ISNUMBER(FIND("MF",TablePipeInsulation[[#This Row],[Incentive Code]]))=TRUE,"MF Logic","CI Logic")</f>
        <v>CI Logic</v>
      </c>
      <c r="AW3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1" t="str">
        <f t="shared" si="3"/>
        <v/>
      </c>
      <c r="AY31" t="str">
        <f t="shared" si="4"/>
        <v>CI</v>
      </c>
      <c r="AZ3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1" s="190" t="e">
        <f>INDEX(#REF!,MATCH(TablePipeInsulation[[#This Row],[Coding - Temperature of Pipe]],#REF!,0),MATCH(TEXT($P31,"#.00"),#REF!,0))</f>
        <v>#REF!</v>
      </c>
      <c r="BC31" s="211">
        <f>IFERROR(MIN(IF(TablePipeInsulation[[#This Row],[System Application]]="Custom",(TablePipeInsulation[[#This Row],[Therms saved]]*BE31)*CI_Custom_Incentive_USD_per_therm,IF(OR(TablePipeInsulation[[#This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saved]]*BE31),"Excel Error"))),TablePipeInsulation[[#This Row],[Total Cost]]),0)</f>
        <v>0</v>
      </c>
      <c r="BD31" s="216">
        <f>IFERROR(MIN(IF(TablePipeInsulation[[#This Row],[System Application]]="Custom",(TablePipeInsulation[[#This Row],[Therms saved]]*BE31)*CI_Custom_Bonus_Incentive_USD_per_therm,IF(OR(TablePipeInsulation[[#This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saved]]*BE31),"Excel Error"))),TablePipeInsulation[[#This Row],[Total Cost]]),0)</f>
        <v>0</v>
      </c>
      <c r="BE31" s="212">
        <f>Boiler!$AA$9</f>
        <v>0</v>
      </c>
      <c r="BG31" s="239"/>
      <c r="BH31" s="239"/>
      <c r="BI31" s="239"/>
      <c r="BJ31" s="239"/>
      <c r="BK31" s="240">
        <v>5</v>
      </c>
      <c r="BL31" s="239"/>
      <c r="BM31" s="239"/>
      <c r="BN31" s="239"/>
      <c r="BO31" s="239"/>
      <c r="BP31" s="239"/>
      <c r="BQ31" s="239"/>
      <c r="BS31" s="157"/>
    </row>
    <row r="32" spans="1:71">
      <c r="A32" s="75">
        <v>11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9"/>
      <c r="Q32" s="69"/>
      <c r="R32" s="3" t="str">
        <f>IFERROR(INDEX(TableInsulationCodeReq[],MATCH(TablePipeInsulation[[#This Row],[Coding - Temperature of Pipe]],TableInsulationCodeReq[Coding Pipe Temperature],-1),MATCH(TEXT($P32,"0.00"),TableInsulationCodeReq[#Headers],0)),"")</f>
        <v/>
      </c>
      <c r="S32" s="67"/>
      <c r="T32" s="67"/>
      <c r="U32" s="67"/>
      <c r="V32" s="67"/>
      <c r="W32" s="77"/>
      <c r="X32" s="77"/>
      <c r="Y32" s="189" t="str">
        <f t="shared" si="0"/>
        <v/>
      </c>
      <c r="Z32" s="77"/>
      <c r="AA32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2" s="3" t="str">
        <f>IF(OR(G32="",TablePipeInsulation[[#This Row],[Insulation to be Added (")]]&lt;TablePipeInsulation[[#This Row],[Insulation Required by Code (")]]),"",IF(System_App_Only_DHW,(AN32-AR32)/(0.8*100000)*L32*AS32*AT32*1,(AN32-AR32)/($G$10*100000)*L32*AS32*AT32*1))</f>
        <v/>
      </c>
      <c r="AC32" s="78">
        <f>IF(TablePipeInsulation[[#This Row],[Insulation to be Added (")]]&lt;TablePipeInsulation[[#This Row],[Insulation Required by Code (")]],"",BC32)</f>
        <v>0</v>
      </c>
      <c r="AD32" s="78">
        <f>IF(TablePipeInsulation[[#This Row],[Insulation to be Added (")]]&lt;TablePipeInsulation[[#This Row],[Insulation Required by Code (")]],"",BD32)</f>
        <v>0</v>
      </c>
      <c r="AG32" s="67" t="e">
        <f>VLOOKUP(G32,'Insulation Table'!$AE$61:$AF$64,2,FALSE)</f>
        <v>#N/A</v>
      </c>
      <c r="AH32" s="75" t="str">
        <f>IF(TablePipeInsulation[[#This Row],[System Application]]="Custom",TablePipeInsulation[[#This Row],[Pipe Surface Temperature, °F (If Custom Application)]],IF(G32="","",VLOOKUP(G32,$BG$21:$BH$24,2,FALSE)))</f>
        <v/>
      </c>
      <c r="AI32" s="75" t="str">
        <f>IF(TablePipeInsulation[[#This Row],[System Application]]="Custom",TablePipeInsulation[[#This Row],[Ambient Temperature, °F (If Custom Application)]],IF(G32="","",VLOOKUP(G32,$BG$21:$BI$24,3,FALSE)))</f>
        <v/>
      </c>
      <c r="AJ3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2" s="75" t="str">
        <f>IF(TablePipeInsulation[[#This Row],[System Application]]="Custom",TablePipeInsulation[[#This Row],[Custom Pipe Bare Heat Transfer Coefficient]],IF(P32="","",(VLOOKUP(AJ32,'Insulation Table'!$F$35:$G$124,2,FALSE))))</f>
        <v/>
      </c>
      <c r="AO32" s="75" t="e">
        <f t="shared" si="1"/>
        <v>#N/A</v>
      </c>
      <c r="AP32" s="75" t="e">
        <f>VLOOKUP(AO32,'Insulation Table'!$Y$35:$Z$103,2,FALSE)</f>
        <v>#N/A</v>
      </c>
      <c r="AQ32" s="67" t="str">
        <f>CONCATENATE(P32,U32,MIN(TablePipeInsulation[[#This Row],[Insulation to be Added (")]],3))</f>
        <v>3</v>
      </c>
      <c r="AR32" s="75" t="str">
        <f>IF(P32="","",(VLOOKUP(AQ32,'Insulation Table'!$N$35:$O$250,2,FALSE)))</f>
        <v/>
      </c>
      <c r="AS32" s="67" t="e">
        <f t="shared" si="2"/>
        <v>#VALUE!</v>
      </c>
      <c r="AT32" s="75" t="str">
        <f>IF(TablePipeInsulation[[#This Row],[System Application]]="Custom",TablePipeInsulation[[#This Row],[Full Load Hours (If Custom Application)]],IF(G32="","",IF(G32="Domestic Hot Water",8760,$AJ$16)))</f>
        <v/>
      </c>
      <c r="AU32" s="75" t="str">
        <f>VLOOKUP($G$7,'Incentive Structure'!$C$6:$D$10,2,FALSE)</f>
        <v>CI</v>
      </c>
      <c r="AV32" s="75" t="str">
        <f>IF(ISNUMBER(FIND("MF",TablePipeInsulation[[#This Row],[Incentive Code]]))=TRUE,"MF Logic","CI Logic")</f>
        <v>CI Logic</v>
      </c>
      <c r="AW3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2" t="str">
        <f t="shared" si="3"/>
        <v/>
      </c>
      <c r="AY32" t="str">
        <f t="shared" si="4"/>
        <v>CI</v>
      </c>
      <c r="AZ3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2" s="190" t="e">
        <f>INDEX(#REF!,MATCH(TablePipeInsulation[[#This Row],[Coding - Temperature of Pipe]],#REF!,0),MATCH(TEXT($P32,"#.00"),#REF!,0))</f>
        <v>#REF!</v>
      </c>
      <c r="BC32" s="211">
        <f>IFERROR(MIN(IF(TablePipeInsulation[[#This Row],[System Application]]="Custom",(TablePipeInsulation[[#This Row],[Therms saved]]*BE32)*CI_Custom_Incentive_USD_per_therm,IF(OR(TablePipeInsulation[[#This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saved]]*BE32),"Excel Error"))),TablePipeInsulation[[#This Row],[Total Cost]]),0)</f>
        <v>0</v>
      </c>
      <c r="BD32" s="216">
        <f>IFERROR(MIN(IF(TablePipeInsulation[[#This Row],[System Application]]="Custom",(TablePipeInsulation[[#This Row],[Therms saved]]*BE32)*CI_Custom_Bonus_Incentive_USD_per_therm,IF(OR(TablePipeInsulation[[#This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saved]]*BE32),"Excel Error"))),TablePipeInsulation[[#This Row],[Total Cost]]),0)</f>
        <v>0</v>
      </c>
      <c r="BE32" s="212">
        <f>Boiler!$AA$9</f>
        <v>0</v>
      </c>
      <c r="BG32" s="239"/>
      <c r="BH32" s="239"/>
      <c r="BI32" s="239"/>
      <c r="BJ32" s="239"/>
      <c r="BK32" s="240">
        <v>6</v>
      </c>
      <c r="BL32" s="239"/>
      <c r="BM32" s="239"/>
      <c r="BN32" s="239"/>
      <c r="BO32" s="239"/>
      <c r="BP32" s="239"/>
      <c r="BQ32" s="239"/>
      <c r="BS32" s="157"/>
    </row>
    <row r="33" spans="1:69">
      <c r="A33" s="75">
        <v>12</v>
      </c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9"/>
      <c r="Q33" s="69"/>
      <c r="R33" s="3" t="str">
        <f>IFERROR(INDEX(TableInsulationCodeReq[],MATCH(TablePipeInsulation[[#This Row],[Coding - Temperature of Pipe]],TableInsulationCodeReq[Coding Pipe Temperature],-1),MATCH(TEXT($P33,"0.00"),TableInsulationCodeReq[#Headers],0)),"")</f>
        <v/>
      </c>
      <c r="S33" s="67"/>
      <c r="T33" s="67"/>
      <c r="U33" s="67"/>
      <c r="V33" s="67"/>
      <c r="W33" s="77"/>
      <c r="X33" s="77"/>
      <c r="Y33" s="189" t="str">
        <f t="shared" si="0"/>
        <v/>
      </c>
      <c r="Z33" s="77"/>
      <c r="AA33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3" s="3" t="str">
        <f>IF(OR(G33="",TablePipeInsulation[[#This Row],[Insulation to be Added (")]]&lt;TablePipeInsulation[[#This Row],[Insulation Required by Code (")]]),"",IF(System_App_Only_DHW,(AN33-AR33)/(0.8*100000)*L33*AS33*AT33*1,(AN33-AR33)/($G$10*100000)*L33*AS33*AT33*1))</f>
        <v/>
      </c>
      <c r="AC33" s="78">
        <f>IF(TablePipeInsulation[[#This Row],[Insulation to be Added (")]]&lt;TablePipeInsulation[[#This Row],[Insulation Required by Code (")]],"",BC33)</f>
        <v>0</v>
      </c>
      <c r="AD33" s="78">
        <f>IF(TablePipeInsulation[[#This Row],[Insulation to be Added (")]]&lt;TablePipeInsulation[[#This Row],[Insulation Required by Code (")]],"",BD33)</f>
        <v>0</v>
      </c>
      <c r="AG33" s="67" t="e">
        <f>VLOOKUP(G33,'Insulation Table'!$AE$61:$AF$64,2,FALSE)</f>
        <v>#N/A</v>
      </c>
      <c r="AH33" s="75" t="str">
        <f>IF(TablePipeInsulation[[#This Row],[System Application]]="Custom",TablePipeInsulation[[#This Row],[Pipe Surface Temperature, °F (If Custom Application)]],IF(G33="","",VLOOKUP(G33,$BG$21:$BH$24,2,FALSE)))</f>
        <v/>
      </c>
      <c r="AI33" s="75" t="str">
        <f>IF(TablePipeInsulation[[#This Row],[System Application]]="Custom",TablePipeInsulation[[#This Row],[Ambient Temperature, °F (If Custom Application)]],IF(G33="","",VLOOKUP(G33,$BG$21:$BI$24,3,FALSE)))</f>
        <v/>
      </c>
      <c r="AJ3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3" s="75" t="str">
        <f>IF(TablePipeInsulation[[#This Row],[System Application]]="Custom",TablePipeInsulation[[#This Row],[Custom Pipe Bare Heat Transfer Coefficient]],IF(P33="","",(VLOOKUP(AJ33,'Insulation Table'!$F$35:$G$124,2,FALSE))))</f>
        <v/>
      </c>
      <c r="AO33" s="75" t="e">
        <f t="shared" si="1"/>
        <v>#N/A</v>
      </c>
      <c r="AP33" s="75" t="e">
        <f>VLOOKUP(AO33,'Insulation Table'!$Y$35:$Z$103,2,FALSE)</f>
        <v>#N/A</v>
      </c>
      <c r="AQ33" s="67" t="str">
        <f>CONCATENATE(P33,U33,MIN(TablePipeInsulation[[#This Row],[Insulation to be Added (")]],3))</f>
        <v>3</v>
      </c>
      <c r="AR33" s="75" t="str">
        <f>IF(P33="","",(VLOOKUP(AQ33,'Insulation Table'!$N$35:$O$250,2,FALSE)))</f>
        <v/>
      </c>
      <c r="AS33" s="67" t="e">
        <f t="shared" si="2"/>
        <v>#VALUE!</v>
      </c>
      <c r="AT33" s="75" t="str">
        <f>IF(TablePipeInsulation[[#This Row],[System Application]]="Custom",TablePipeInsulation[[#This Row],[Full Load Hours (If Custom Application)]],IF(G33="","",IF(G33="Domestic Hot Water",8760,$AJ$16)))</f>
        <v/>
      </c>
      <c r="AU33" s="75" t="str">
        <f>VLOOKUP($G$7,'Incentive Structure'!$C$6:$D$10,2,FALSE)</f>
        <v>CI</v>
      </c>
      <c r="AV33" s="75" t="str">
        <f>IF(ISNUMBER(FIND("MF",TablePipeInsulation[[#This Row],[Incentive Code]]))=TRUE,"MF Logic","CI Logic")</f>
        <v>CI Logic</v>
      </c>
      <c r="AW3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3" t="str">
        <f t="shared" si="3"/>
        <v/>
      </c>
      <c r="AY33" t="str">
        <f t="shared" si="4"/>
        <v>CI</v>
      </c>
      <c r="AZ3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3" s="190" t="e">
        <f>INDEX(#REF!,MATCH(TablePipeInsulation[[#This Row],[Coding - Temperature of Pipe]],#REF!,0),MATCH(TEXT($P33,"#.00"),#REF!,0))</f>
        <v>#REF!</v>
      </c>
      <c r="BC33" s="211">
        <f>IFERROR(MIN(IF(TablePipeInsulation[[#This Row],[System Application]]="Custom",(TablePipeInsulation[[#This Row],[Therms saved]]*BE33)*CI_Custom_Incentive_USD_per_therm,IF(OR(TablePipeInsulation[[#This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saved]]*BE33),"Excel Error"))),TablePipeInsulation[[#This Row],[Total Cost]]),0)</f>
        <v>0</v>
      </c>
      <c r="BD33" s="216">
        <f>IFERROR(MIN(IF(TablePipeInsulation[[#This Row],[System Application]]="Custom",(TablePipeInsulation[[#This Row],[Therms saved]]*BE33)*CI_Custom_Bonus_Incentive_USD_per_therm,IF(OR(TablePipeInsulation[[#This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saved]]*BE33),"Excel Error"))),TablePipeInsulation[[#This Row],[Total Cost]]),0)</f>
        <v>0</v>
      </c>
      <c r="BE33" s="212">
        <f>Boiler!$AA$9</f>
        <v>0</v>
      </c>
      <c r="BG33" s="239"/>
      <c r="BH33" s="239"/>
      <c r="BI33" s="239"/>
      <c r="BJ33" s="239"/>
      <c r="BK33" s="240">
        <v>8</v>
      </c>
      <c r="BL33" s="239"/>
      <c r="BM33" s="239"/>
      <c r="BN33" s="239"/>
      <c r="BO33" s="239"/>
      <c r="BP33" s="239"/>
      <c r="BQ33" s="239"/>
    </row>
    <row r="34" spans="1:69">
      <c r="A34" s="75">
        <v>13</v>
      </c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9"/>
      <c r="Q34" s="69"/>
      <c r="R34" s="3" t="str">
        <f>IFERROR(INDEX(TableInsulationCodeReq[],MATCH(TablePipeInsulation[[#This Row],[Coding - Temperature of Pipe]],TableInsulationCodeReq[Coding Pipe Temperature],-1),MATCH(TEXT($P34,"0.00"),TableInsulationCodeReq[#Headers],0)),"")</f>
        <v/>
      </c>
      <c r="S34" s="67"/>
      <c r="T34" s="67"/>
      <c r="U34" s="67"/>
      <c r="V34" s="67"/>
      <c r="W34" s="77"/>
      <c r="X34" s="77"/>
      <c r="Y34" s="189" t="str">
        <f t="shared" si="0"/>
        <v/>
      </c>
      <c r="Z34" s="77"/>
      <c r="AA34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4" s="3" t="str">
        <f>IF(OR(G34="",TablePipeInsulation[[#This Row],[Insulation to be Added (")]]&lt;TablePipeInsulation[[#This Row],[Insulation Required by Code (")]]),"",IF(System_App_Only_DHW,(AN34-AR34)/(0.8*100000)*L34*AS34*AT34*1,(AN34-AR34)/($G$10*100000)*L34*AS34*AT34*1))</f>
        <v/>
      </c>
      <c r="AC34" s="78">
        <f>IF(TablePipeInsulation[[#This Row],[Insulation to be Added (")]]&lt;TablePipeInsulation[[#This Row],[Insulation Required by Code (")]],"",BC34)</f>
        <v>0</v>
      </c>
      <c r="AD34" s="78">
        <f>IF(TablePipeInsulation[[#This Row],[Insulation to be Added (")]]&lt;TablePipeInsulation[[#This Row],[Insulation Required by Code (")]],"",BD34)</f>
        <v>0</v>
      </c>
      <c r="AG34" s="67" t="e">
        <f>VLOOKUP(G34,'Insulation Table'!$AE$61:$AF$64,2,FALSE)</f>
        <v>#N/A</v>
      </c>
      <c r="AH34" s="75" t="str">
        <f>IF(TablePipeInsulation[[#This Row],[System Application]]="Custom",TablePipeInsulation[[#This Row],[Pipe Surface Temperature, °F (If Custom Application)]],IF(G34="","",VLOOKUP(G34,$BG$21:$BH$24,2,FALSE)))</f>
        <v/>
      </c>
      <c r="AI34" s="75" t="str">
        <f>IF(TablePipeInsulation[[#This Row],[System Application]]="Custom",TablePipeInsulation[[#This Row],[Ambient Temperature, °F (If Custom Application)]],IF(G34="","",VLOOKUP(G34,$BG$21:$BI$24,3,FALSE)))</f>
        <v/>
      </c>
      <c r="AJ3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4" s="75" t="str">
        <f>IF(TablePipeInsulation[[#This Row],[System Application]]="Custom",TablePipeInsulation[[#This Row],[Custom Pipe Bare Heat Transfer Coefficient]],IF(P34="","",(VLOOKUP(AJ34,'Insulation Table'!$F$35:$G$124,2,FALSE))))</f>
        <v/>
      </c>
      <c r="AO34" s="75" t="e">
        <f t="shared" si="1"/>
        <v>#N/A</v>
      </c>
      <c r="AP34" s="75" t="e">
        <f>VLOOKUP(AO34,'Insulation Table'!$Y$35:$Z$103,2,FALSE)</f>
        <v>#N/A</v>
      </c>
      <c r="AQ34" s="67" t="str">
        <f>CONCATENATE(P34,U34,MIN(TablePipeInsulation[[#This Row],[Insulation to be Added (")]],3))</f>
        <v>3</v>
      </c>
      <c r="AR34" s="75" t="str">
        <f>IF(P34="","",(VLOOKUP(AQ34,'Insulation Table'!$N$35:$O$250,2,FALSE)))</f>
        <v/>
      </c>
      <c r="AS34" s="67" t="e">
        <f t="shared" si="2"/>
        <v>#VALUE!</v>
      </c>
      <c r="AT34" s="75" t="str">
        <f>IF(TablePipeInsulation[[#This Row],[System Application]]="Custom",TablePipeInsulation[[#This Row],[Full Load Hours (If Custom Application)]],IF(G34="","",IF(G34="Domestic Hot Water",8760,$AJ$16)))</f>
        <v/>
      </c>
      <c r="AU34" s="75" t="str">
        <f>VLOOKUP($G$7,'Incentive Structure'!$C$6:$D$10,2,FALSE)</f>
        <v>CI</v>
      </c>
      <c r="AV34" s="75" t="str">
        <f>IF(ISNUMBER(FIND("MF",TablePipeInsulation[[#This Row],[Incentive Code]]))=TRUE,"MF Logic","CI Logic")</f>
        <v>CI Logic</v>
      </c>
      <c r="AW3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4" t="str">
        <f t="shared" si="3"/>
        <v/>
      </c>
      <c r="AY34" t="str">
        <f t="shared" si="4"/>
        <v>CI</v>
      </c>
      <c r="AZ3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4" s="190" t="e">
        <f>INDEX(#REF!,MATCH(TablePipeInsulation[[#This Row],[Coding - Temperature of Pipe]],#REF!,0),MATCH(TEXT($P34,"#.00"),#REF!,0))</f>
        <v>#REF!</v>
      </c>
      <c r="BC34" s="211">
        <f>IFERROR(MIN(IF(TablePipeInsulation[[#This Row],[System Application]]="Custom",(TablePipeInsulation[[#This Row],[Therms saved]]*BE34)*CI_Custom_Incentive_USD_per_therm,IF(OR(TablePipeInsulation[[#This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saved]]*BE34),"Excel Error"))),TablePipeInsulation[[#This Row],[Total Cost]]),0)</f>
        <v>0</v>
      </c>
      <c r="BD34" s="216">
        <f>IFERROR(MIN(IF(TablePipeInsulation[[#This Row],[System Application]]="Custom",(TablePipeInsulation[[#This Row],[Therms saved]]*BE34)*CI_Custom_Bonus_Incentive_USD_per_therm,IF(OR(TablePipeInsulation[[#This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saved]]*BE34),"Excel Error"))),TablePipeInsulation[[#This Row],[Total Cost]]),0)</f>
        <v>0</v>
      </c>
      <c r="BE34" s="212">
        <f>Boiler!$AA$9</f>
        <v>0</v>
      </c>
      <c r="BG34" s="239"/>
      <c r="BH34" s="239"/>
      <c r="BI34" s="239"/>
      <c r="BJ34" s="239"/>
      <c r="BK34" s="240">
        <v>9</v>
      </c>
      <c r="BL34" s="239"/>
      <c r="BM34" s="239"/>
      <c r="BN34" s="239"/>
      <c r="BO34" s="239"/>
      <c r="BP34" s="239"/>
      <c r="BQ34" s="239"/>
    </row>
    <row r="35" spans="1:69">
      <c r="A35" s="75">
        <v>14</v>
      </c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9"/>
      <c r="Q35" s="69"/>
      <c r="R35" s="3" t="str">
        <f>IFERROR(INDEX(TableInsulationCodeReq[],MATCH(TablePipeInsulation[[#This Row],[Coding - Temperature of Pipe]],TableInsulationCodeReq[Coding Pipe Temperature],-1),MATCH(TEXT($P35,"0.00"),TableInsulationCodeReq[#Headers],0)),"")</f>
        <v/>
      </c>
      <c r="S35" s="67"/>
      <c r="T35" s="67"/>
      <c r="U35" s="67"/>
      <c r="V35" s="67"/>
      <c r="W35" s="77"/>
      <c r="X35" s="77"/>
      <c r="Y35" s="189" t="str">
        <f t="shared" si="0"/>
        <v/>
      </c>
      <c r="Z35" s="77"/>
      <c r="AA35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5" s="3" t="str">
        <f>IF(OR(G35="",TablePipeInsulation[[#This Row],[Insulation to be Added (")]]&lt;TablePipeInsulation[[#This Row],[Insulation Required by Code (")]]),"",IF(System_App_Only_DHW,(AN35-AR35)/(0.8*100000)*L35*AS35*AT35*1,(AN35-AR35)/($G$10*100000)*L35*AS35*AT35*1))</f>
        <v/>
      </c>
      <c r="AC35" s="78">
        <f>IF(TablePipeInsulation[[#This Row],[Insulation to be Added (")]]&lt;TablePipeInsulation[[#This Row],[Insulation Required by Code (")]],"",BC35)</f>
        <v>0</v>
      </c>
      <c r="AD35" s="78">
        <f>IF(TablePipeInsulation[[#This Row],[Insulation to be Added (")]]&lt;TablePipeInsulation[[#This Row],[Insulation Required by Code (")]],"",BD35)</f>
        <v>0</v>
      </c>
      <c r="AG35" s="67" t="e">
        <f>VLOOKUP(G35,'Insulation Table'!$AE$61:$AF$64,2,FALSE)</f>
        <v>#N/A</v>
      </c>
      <c r="AH35" s="75" t="str">
        <f>IF(TablePipeInsulation[[#This Row],[System Application]]="Custom",TablePipeInsulation[[#This Row],[Pipe Surface Temperature, °F (If Custom Application)]],IF(G35="","",VLOOKUP(G35,$BG$21:$BH$24,2,FALSE)))</f>
        <v/>
      </c>
      <c r="AI35" s="75" t="str">
        <f>IF(TablePipeInsulation[[#This Row],[System Application]]="Custom",TablePipeInsulation[[#This Row],[Ambient Temperature, °F (If Custom Application)]],IF(G35="","",VLOOKUP(G35,$BG$21:$BI$24,3,FALSE)))</f>
        <v/>
      </c>
      <c r="AJ3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5" s="75" t="str">
        <f>IF(TablePipeInsulation[[#This Row],[System Application]]="Custom",TablePipeInsulation[[#This Row],[Custom Pipe Bare Heat Transfer Coefficient]],IF(P35="","",(VLOOKUP(AJ35,'Insulation Table'!$F$35:$G$124,2,FALSE))))</f>
        <v/>
      </c>
      <c r="AO35" s="75" t="e">
        <f t="shared" si="1"/>
        <v>#N/A</v>
      </c>
      <c r="AP35" s="75" t="e">
        <f>VLOOKUP(AO35,'Insulation Table'!$Y$35:$Z$103,2,FALSE)</f>
        <v>#N/A</v>
      </c>
      <c r="AQ35" s="67" t="str">
        <f>CONCATENATE(P35,U35,MIN(TablePipeInsulation[[#This Row],[Insulation to be Added (")]],3))</f>
        <v>3</v>
      </c>
      <c r="AR35" s="75" t="str">
        <f>IF(P35="","",(VLOOKUP(AQ35,'Insulation Table'!$N$35:$O$250,2,FALSE)))</f>
        <v/>
      </c>
      <c r="AS35" s="67" t="e">
        <f t="shared" si="2"/>
        <v>#VALUE!</v>
      </c>
      <c r="AT35" s="75" t="str">
        <f>IF(TablePipeInsulation[[#This Row],[System Application]]="Custom",TablePipeInsulation[[#This Row],[Full Load Hours (If Custom Application)]],IF(G35="","",IF(G35="Domestic Hot Water",8760,$AJ$16)))</f>
        <v/>
      </c>
      <c r="AU35" s="75" t="str">
        <f>VLOOKUP($G$7,'Incentive Structure'!$C$6:$D$10,2,FALSE)</f>
        <v>CI</v>
      </c>
      <c r="AV35" s="75" t="str">
        <f>IF(ISNUMBER(FIND("MF",TablePipeInsulation[[#This Row],[Incentive Code]]))=TRUE,"MF Logic","CI Logic")</f>
        <v>CI Logic</v>
      </c>
      <c r="AW3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5" t="str">
        <f t="shared" si="3"/>
        <v/>
      </c>
      <c r="AY35" t="str">
        <f t="shared" si="4"/>
        <v>CI</v>
      </c>
      <c r="AZ3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5" s="190" t="e">
        <f>INDEX(#REF!,MATCH(TablePipeInsulation[[#This Row],[Coding - Temperature of Pipe]],#REF!,0),MATCH(TEXT($P35,"#.00"),#REF!,0))</f>
        <v>#REF!</v>
      </c>
      <c r="BC35" s="211">
        <f>IFERROR(MIN(IF(TablePipeInsulation[[#This Row],[System Application]]="Custom",(TablePipeInsulation[[#This Row],[Therms saved]]*BE35)*CI_Custom_Incentive_USD_per_therm,IF(OR(TablePipeInsulation[[#This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saved]]*BE35),"Excel Error"))),TablePipeInsulation[[#This Row],[Total Cost]]),0)</f>
        <v>0</v>
      </c>
      <c r="BD35" s="216">
        <f>IFERROR(MIN(IF(TablePipeInsulation[[#This Row],[System Application]]="Custom",(TablePipeInsulation[[#This Row],[Therms saved]]*BE35)*CI_Custom_Bonus_Incentive_USD_per_therm,IF(OR(TablePipeInsulation[[#This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saved]]*BE35),"Excel Error"))),TablePipeInsulation[[#This Row],[Total Cost]]),0)</f>
        <v>0</v>
      </c>
      <c r="BE35" s="212">
        <f>Boiler!$AA$9</f>
        <v>0</v>
      </c>
      <c r="BG35" s="239"/>
      <c r="BH35" s="239"/>
      <c r="BI35" s="239"/>
      <c r="BJ35" s="239"/>
      <c r="BK35" s="240">
        <v>10</v>
      </c>
      <c r="BL35" s="239"/>
      <c r="BM35" s="239"/>
      <c r="BN35" s="239"/>
      <c r="BO35" s="239"/>
      <c r="BP35" s="239"/>
      <c r="BQ35" s="239"/>
    </row>
    <row r="36" spans="1:69">
      <c r="A36" s="75">
        <v>15</v>
      </c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9"/>
      <c r="Q36" s="69"/>
      <c r="R36" s="3" t="str">
        <f>IFERROR(INDEX(TableInsulationCodeReq[],MATCH(TablePipeInsulation[[#This Row],[Coding - Temperature of Pipe]],TableInsulationCodeReq[Coding Pipe Temperature],-1),MATCH(TEXT($P36,"0.00"),TableInsulationCodeReq[#Headers],0)),"")</f>
        <v/>
      </c>
      <c r="S36" s="67"/>
      <c r="T36" s="67"/>
      <c r="U36" s="67"/>
      <c r="V36" s="67"/>
      <c r="W36" s="77"/>
      <c r="X36" s="77"/>
      <c r="Y36" s="189" t="str">
        <f t="shared" si="0"/>
        <v/>
      </c>
      <c r="Z36" s="77"/>
      <c r="AA36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6" s="3" t="str">
        <f>IF(OR(G36="",TablePipeInsulation[[#This Row],[Insulation to be Added (")]]&lt;TablePipeInsulation[[#This Row],[Insulation Required by Code (")]]),"",IF(System_App_Only_DHW,(AN36-AR36)/(0.8*100000)*L36*AS36*AT36*1,(AN36-AR36)/($G$10*100000)*L36*AS36*AT36*1))</f>
        <v/>
      </c>
      <c r="AC36" s="78">
        <f>IF(TablePipeInsulation[[#This Row],[Insulation to be Added (")]]&lt;TablePipeInsulation[[#This Row],[Insulation Required by Code (")]],"",BC36)</f>
        <v>0</v>
      </c>
      <c r="AD36" s="78">
        <f>IF(TablePipeInsulation[[#This Row],[Insulation to be Added (")]]&lt;TablePipeInsulation[[#This Row],[Insulation Required by Code (")]],"",BD36)</f>
        <v>0</v>
      </c>
      <c r="AG36" s="67" t="e">
        <f>VLOOKUP(G36,'Insulation Table'!$AE$61:$AF$64,2,FALSE)</f>
        <v>#N/A</v>
      </c>
      <c r="AH36" s="75" t="str">
        <f>IF(TablePipeInsulation[[#This Row],[System Application]]="Custom",TablePipeInsulation[[#This Row],[Pipe Surface Temperature, °F (If Custom Application)]],IF(G36="","",VLOOKUP(G36,$BG$21:$BH$24,2,FALSE)))</f>
        <v/>
      </c>
      <c r="AI36" s="75" t="str">
        <f>IF(TablePipeInsulation[[#This Row],[System Application]]="Custom",TablePipeInsulation[[#This Row],[Ambient Temperature, °F (If Custom Application)]],IF(G36="","",VLOOKUP(G36,$BG$21:$BI$24,3,FALSE)))</f>
        <v/>
      </c>
      <c r="AJ3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6" s="75" t="str">
        <f>IF(TablePipeInsulation[[#This Row],[System Application]]="Custom",TablePipeInsulation[[#This Row],[Custom Pipe Bare Heat Transfer Coefficient]],IF(P36="","",(VLOOKUP(AJ36,'Insulation Table'!$F$35:$G$124,2,FALSE))))</f>
        <v/>
      </c>
      <c r="AO36" s="75" t="e">
        <f t="shared" si="1"/>
        <v>#N/A</v>
      </c>
      <c r="AP36" s="75" t="e">
        <f>VLOOKUP(AO36,'Insulation Table'!$Y$35:$Z$103,2,FALSE)</f>
        <v>#N/A</v>
      </c>
      <c r="AQ36" s="67" t="str">
        <f>CONCATENATE(P36,U36,MIN(TablePipeInsulation[[#This Row],[Insulation to be Added (")]],3))</f>
        <v>3</v>
      </c>
      <c r="AR36" s="75" t="str">
        <f>IF(P36="","",(VLOOKUP(AQ36,'Insulation Table'!$N$35:$O$250,2,FALSE)))</f>
        <v/>
      </c>
      <c r="AS36" s="67" t="e">
        <f t="shared" si="2"/>
        <v>#VALUE!</v>
      </c>
      <c r="AT36" s="75" t="str">
        <f>IF(TablePipeInsulation[[#This Row],[System Application]]="Custom",TablePipeInsulation[[#This Row],[Full Load Hours (If Custom Application)]],IF(G36="","",IF(G36="Domestic Hot Water",8760,$AJ$16)))</f>
        <v/>
      </c>
      <c r="AU36" s="75" t="str">
        <f>VLOOKUP($G$7,'Incentive Structure'!$C$6:$D$10,2,FALSE)</f>
        <v>CI</v>
      </c>
      <c r="AV36" s="75" t="str">
        <f>IF(ISNUMBER(FIND("MF",TablePipeInsulation[[#This Row],[Incentive Code]]))=TRUE,"MF Logic","CI Logic")</f>
        <v>CI Logic</v>
      </c>
      <c r="AW3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6" t="str">
        <f t="shared" si="3"/>
        <v/>
      </c>
      <c r="AY36" t="str">
        <f t="shared" si="4"/>
        <v>CI</v>
      </c>
      <c r="AZ3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6" s="190" t="e">
        <f>INDEX(#REF!,MATCH(TablePipeInsulation[[#This Row],[Coding - Temperature of Pipe]],#REF!,0),MATCH(TEXT($P36,"#.00"),#REF!,0))</f>
        <v>#REF!</v>
      </c>
      <c r="BC36" s="211">
        <f>IFERROR(MIN(IF(TablePipeInsulation[[#This Row],[System Application]]="Custom",(TablePipeInsulation[[#This Row],[Therms saved]]*BE36)*CI_Custom_Incentive_USD_per_therm,IF(OR(TablePipeInsulation[[#This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saved]]*BE36),"Excel Error"))),TablePipeInsulation[[#This Row],[Total Cost]]),0)</f>
        <v>0</v>
      </c>
      <c r="BD36" s="216">
        <f>IFERROR(MIN(IF(TablePipeInsulation[[#This Row],[System Application]]="Custom",(TablePipeInsulation[[#This Row],[Therms saved]]*BE36)*CI_Custom_Bonus_Incentive_USD_per_therm,IF(OR(TablePipeInsulation[[#This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saved]]*BE36),"Excel Error"))),TablePipeInsulation[[#This Row],[Total Cost]]),0)</f>
        <v>0</v>
      </c>
      <c r="BE36" s="212">
        <f>Boiler!$AA$9</f>
        <v>0</v>
      </c>
      <c r="BG36" s="239"/>
      <c r="BH36" s="239"/>
      <c r="BI36" s="239"/>
      <c r="BJ36" s="239"/>
      <c r="BK36" s="240">
        <v>12</v>
      </c>
      <c r="BL36" s="239"/>
      <c r="BM36" s="239"/>
      <c r="BN36" s="239"/>
      <c r="BO36" s="239"/>
      <c r="BP36" s="239"/>
      <c r="BQ36" s="239"/>
    </row>
    <row r="37" spans="1:69">
      <c r="A37" s="75">
        <v>16</v>
      </c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9"/>
      <c r="Q37" s="69"/>
      <c r="R37" s="3" t="str">
        <f>IFERROR(INDEX(TableInsulationCodeReq[],MATCH(TablePipeInsulation[[#This Row],[Coding - Temperature of Pipe]],TableInsulationCodeReq[Coding Pipe Temperature],-1),MATCH(TEXT($P37,"0.00"),TableInsulationCodeReq[#Headers],0)),"")</f>
        <v/>
      </c>
      <c r="S37" s="67"/>
      <c r="T37" s="67"/>
      <c r="U37" s="67"/>
      <c r="V37" s="67"/>
      <c r="W37" s="77"/>
      <c r="X37" s="77"/>
      <c r="Y37" s="189" t="str">
        <f t="shared" si="0"/>
        <v/>
      </c>
      <c r="Z37" s="77"/>
      <c r="AA37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7" s="3" t="str">
        <f>IF(OR(G37="",TablePipeInsulation[[#This Row],[Insulation to be Added (")]]&lt;TablePipeInsulation[[#This Row],[Insulation Required by Code (")]]),"",IF(System_App_Only_DHW,(AN37-AR37)/(0.8*100000)*L37*AS37*AT37*1,(AN37-AR37)/($G$10*100000)*L37*AS37*AT37*1))</f>
        <v/>
      </c>
      <c r="AC37" s="78">
        <f>IF(TablePipeInsulation[[#This Row],[Insulation to be Added (")]]&lt;TablePipeInsulation[[#This Row],[Insulation Required by Code (")]],"",BC37)</f>
        <v>0</v>
      </c>
      <c r="AD37" s="78">
        <f>IF(TablePipeInsulation[[#This Row],[Insulation to be Added (")]]&lt;TablePipeInsulation[[#This Row],[Insulation Required by Code (")]],"",BD37)</f>
        <v>0</v>
      </c>
      <c r="AG37" s="67" t="e">
        <f>VLOOKUP(G37,'Insulation Table'!$AE$61:$AF$64,2,FALSE)</f>
        <v>#N/A</v>
      </c>
      <c r="AH37" s="75" t="str">
        <f>IF(TablePipeInsulation[[#This Row],[System Application]]="Custom",TablePipeInsulation[[#This Row],[Pipe Surface Temperature, °F (If Custom Application)]],IF(G37="","",VLOOKUP(G37,$BG$21:$BH$24,2,FALSE)))</f>
        <v/>
      </c>
      <c r="AI37" s="75" t="str">
        <f>IF(TablePipeInsulation[[#This Row],[System Application]]="Custom",TablePipeInsulation[[#This Row],[Ambient Temperature, °F (If Custom Application)]],IF(G37="","",VLOOKUP(G37,$BG$21:$BI$24,3,FALSE)))</f>
        <v/>
      </c>
      <c r="AJ3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7" s="75" t="str">
        <f>IF(TablePipeInsulation[[#This Row],[System Application]]="Custom",TablePipeInsulation[[#This Row],[Custom Pipe Bare Heat Transfer Coefficient]],IF(P37="","",(VLOOKUP(AJ37,'Insulation Table'!$F$35:$G$124,2,FALSE))))</f>
        <v/>
      </c>
      <c r="AO37" s="75" t="e">
        <f t="shared" si="1"/>
        <v>#N/A</v>
      </c>
      <c r="AP37" s="75" t="e">
        <f>VLOOKUP(AO37,'Insulation Table'!$Y$35:$Z$103,2,FALSE)</f>
        <v>#N/A</v>
      </c>
      <c r="AQ37" s="67" t="str">
        <f>CONCATENATE(P37,U37,MIN(TablePipeInsulation[[#This Row],[Insulation to be Added (")]],3))</f>
        <v>3</v>
      </c>
      <c r="AR37" s="75" t="str">
        <f>IF(P37="","",(VLOOKUP(AQ37,'Insulation Table'!$N$35:$O$250,2,FALSE)))</f>
        <v/>
      </c>
      <c r="AS37" s="67" t="e">
        <f t="shared" si="2"/>
        <v>#VALUE!</v>
      </c>
      <c r="AT37" s="75" t="str">
        <f>IF(TablePipeInsulation[[#This Row],[System Application]]="Custom",TablePipeInsulation[[#This Row],[Full Load Hours (If Custom Application)]],IF(G37="","",IF(G37="Domestic Hot Water",8760,$AJ$16)))</f>
        <v/>
      </c>
      <c r="AU37" s="75" t="str">
        <f>VLOOKUP($G$7,'Incentive Structure'!$C$6:$D$10,2,FALSE)</f>
        <v>CI</v>
      </c>
      <c r="AV37" s="75" t="str">
        <f>IF(ISNUMBER(FIND("MF",TablePipeInsulation[[#This Row],[Incentive Code]]))=TRUE,"MF Logic","CI Logic")</f>
        <v>CI Logic</v>
      </c>
      <c r="AW3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7" t="str">
        <f t="shared" si="3"/>
        <v/>
      </c>
      <c r="AY37" t="str">
        <f t="shared" si="4"/>
        <v>CI</v>
      </c>
      <c r="AZ3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7" s="190" t="e">
        <f>INDEX(#REF!,MATCH(TablePipeInsulation[[#This Row],[Coding - Temperature of Pipe]],#REF!,0),MATCH(TEXT($P37,"#.00"),#REF!,0))</f>
        <v>#REF!</v>
      </c>
      <c r="BC37" s="211">
        <f>IFERROR(MIN(IF(TablePipeInsulation[[#This Row],[System Application]]="Custom",(TablePipeInsulation[[#This Row],[Therms saved]]*BE37)*CI_Custom_Incentive_USD_per_therm,IF(OR(TablePipeInsulation[[#This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saved]]*BE37),"Excel Error"))),TablePipeInsulation[[#This Row],[Total Cost]]),0)</f>
        <v>0</v>
      </c>
      <c r="BD37" s="216">
        <f>IFERROR(MIN(IF(TablePipeInsulation[[#This Row],[System Application]]="Custom",(TablePipeInsulation[[#This Row],[Therms saved]]*BE37)*CI_Custom_Bonus_Incentive_USD_per_therm,IF(OR(TablePipeInsulation[[#This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saved]]*BE37),"Excel Error"))),TablePipeInsulation[[#This Row],[Total Cost]]),0)</f>
        <v>0</v>
      </c>
      <c r="BE37" s="212">
        <f>Boiler!$AA$9</f>
        <v>0</v>
      </c>
      <c r="BG37" s="239"/>
      <c r="BH37" s="239"/>
      <c r="BI37" s="239"/>
      <c r="BJ37" s="239"/>
      <c r="BK37" s="240">
        <v>14</v>
      </c>
      <c r="BL37" s="239"/>
      <c r="BM37" s="239"/>
      <c r="BN37" s="239"/>
      <c r="BO37" s="239"/>
      <c r="BP37" s="239"/>
      <c r="BQ37" s="239"/>
    </row>
    <row r="38" spans="1:69">
      <c r="A38" s="75">
        <v>17</v>
      </c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9"/>
      <c r="Q38" s="69"/>
      <c r="R38" s="3" t="str">
        <f>IFERROR(INDEX(TableInsulationCodeReq[],MATCH(TablePipeInsulation[[#This Row],[Coding - Temperature of Pipe]],TableInsulationCodeReq[Coding Pipe Temperature],-1),MATCH(TEXT($P38,"0.00"),TableInsulationCodeReq[#Headers],0)),"")</f>
        <v/>
      </c>
      <c r="S38" s="67"/>
      <c r="T38" s="67"/>
      <c r="U38" s="67"/>
      <c r="V38" s="67"/>
      <c r="W38" s="77"/>
      <c r="X38" s="77"/>
      <c r="Y38" s="189" t="str">
        <f t="shared" si="0"/>
        <v/>
      </c>
      <c r="Z38" s="77"/>
      <c r="AA38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8" s="3" t="str">
        <f>IF(OR(G38="",TablePipeInsulation[[#This Row],[Insulation to be Added (")]]&lt;TablePipeInsulation[[#This Row],[Insulation Required by Code (")]]),"",IF(System_App_Only_DHW,(AN38-AR38)/(0.8*100000)*L38*AS38*AT38*1,(AN38-AR38)/($G$10*100000)*L38*AS38*AT38*1))</f>
        <v/>
      </c>
      <c r="AC38" s="78">
        <f>IF(TablePipeInsulation[[#This Row],[Insulation to be Added (")]]&lt;TablePipeInsulation[[#This Row],[Insulation Required by Code (")]],"",BC38)</f>
        <v>0</v>
      </c>
      <c r="AD38" s="78">
        <f>IF(TablePipeInsulation[[#This Row],[Insulation to be Added (")]]&lt;TablePipeInsulation[[#This Row],[Insulation Required by Code (")]],"",BD38)</f>
        <v>0</v>
      </c>
      <c r="AG38" s="67" t="e">
        <f>VLOOKUP(G38,'Insulation Table'!$AE$61:$AF$64,2,FALSE)</f>
        <v>#N/A</v>
      </c>
      <c r="AH38" s="75" t="str">
        <f>IF(TablePipeInsulation[[#This Row],[System Application]]="Custom",TablePipeInsulation[[#This Row],[Pipe Surface Temperature, °F (If Custom Application)]],IF(G38="","",VLOOKUP(G38,$BG$21:$BH$24,2,FALSE)))</f>
        <v/>
      </c>
      <c r="AI38" s="75" t="str">
        <f>IF(TablePipeInsulation[[#This Row],[System Application]]="Custom",TablePipeInsulation[[#This Row],[Ambient Temperature, °F (If Custom Application)]],IF(G38="","",VLOOKUP(G38,$BG$21:$BI$24,3,FALSE)))</f>
        <v/>
      </c>
      <c r="AJ3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8" s="75" t="str">
        <f>IF(TablePipeInsulation[[#This Row],[System Application]]="Custom",TablePipeInsulation[[#This Row],[Custom Pipe Bare Heat Transfer Coefficient]],IF(P38="","",(VLOOKUP(AJ38,'Insulation Table'!$F$35:$G$124,2,FALSE))))</f>
        <v/>
      </c>
      <c r="AO38" s="75" t="e">
        <f t="shared" si="1"/>
        <v>#N/A</v>
      </c>
      <c r="AP38" s="75" t="e">
        <f>VLOOKUP(AO38,'Insulation Table'!$Y$35:$Z$103,2,FALSE)</f>
        <v>#N/A</v>
      </c>
      <c r="AQ38" s="67" t="str">
        <f>CONCATENATE(P38,U38,MIN(TablePipeInsulation[[#This Row],[Insulation to be Added (")]],3))</f>
        <v>3</v>
      </c>
      <c r="AR38" s="75" t="str">
        <f>IF(P38="","",(VLOOKUP(AQ38,'Insulation Table'!$N$35:$O$250,2,FALSE)))</f>
        <v/>
      </c>
      <c r="AS38" s="67" t="e">
        <f t="shared" si="2"/>
        <v>#VALUE!</v>
      </c>
      <c r="AT38" s="75" t="str">
        <f>IF(TablePipeInsulation[[#This Row],[System Application]]="Custom",TablePipeInsulation[[#This Row],[Full Load Hours (If Custom Application)]],IF(G38="","",IF(G38="Domestic Hot Water",8760,$AJ$16)))</f>
        <v/>
      </c>
      <c r="AU38" s="75" t="str">
        <f>VLOOKUP($G$7,'Incentive Structure'!$C$6:$D$10,2,FALSE)</f>
        <v>CI</v>
      </c>
      <c r="AV38" s="75" t="str">
        <f>IF(ISNUMBER(FIND("MF",TablePipeInsulation[[#This Row],[Incentive Code]]))=TRUE,"MF Logic","CI Logic")</f>
        <v>CI Logic</v>
      </c>
      <c r="AW3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8" t="str">
        <f t="shared" si="3"/>
        <v/>
      </c>
      <c r="AY38" t="str">
        <f t="shared" si="4"/>
        <v>CI</v>
      </c>
      <c r="AZ3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8" s="190" t="e">
        <f>INDEX(#REF!,MATCH(TablePipeInsulation[[#This Row],[Coding - Temperature of Pipe]],#REF!,0),MATCH(TEXT($P38,"#.00"),#REF!,0))</f>
        <v>#REF!</v>
      </c>
      <c r="BC38" s="211">
        <f>IFERROR(MIN(IF(TablePipeInsulation[[#This Row],[System Application]]="Custom",(TablePipeInsulation[[#This Row],[Therms saved]]*BE38)*CI_Custom_Incentive_USD_per_therm,IF(OR(TablePipeInsulation[[#This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saved]]*BE38),"Excel Error"))),TablePipeInsulation[[#This Row],[Total Cost]]),0)</f>
        <v>0</v>
      </c>
      <c r="BD38" s="216">
        <f>IFERROR(MIN(IF(TablePipeInsulation[[#This Row],[System Application]]="Custom",(TablePipeInsulation[[#This Row],[Therms saved]]*BE38)*CI_Custom_Bonus_Incentive_USD_per_therm,IF(OR(TablePipeInsulation[[#This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saved]]*BE38),"Excel Error"))),TablePipeInsulation[[#This Row],[Total Cost]]),0)</f>
        <v>0</v>
      </c>
      <c r="BE38" s="212">
        <f>Boiler!$AA$9</f>
        <v>0</v>
      </c>
      <c r="BG38" s="239"/>
      <c r="BH38" s="239"/>
      <c r="BI38" s="239"/>
      <c r="BJ38" s="239"/>
      <c r="BK38" s="240">
        <v>16</v>
      </c>
      <c r="BL38" s="239"/>
      <c r="BM38" s="239"/>
      <c r="BN38" s="239"/>
      <c r="BO38" s="239"/>
      <c r="BP38" s="239"/>
      <c r="BQ38" s="239"/>
    </row>
    <row r="39" spans="1:69">
      <c r="A39" s="75">
        <v>18</v>
      </c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9"/>
      <c r="Q39" s="69"/>
      <c r="R39" s="3" t="str">
        <f>IFERROR(INDEX(TableInsulationCodeReq[],MATCH(TablePipeInsulation[[#This Row],[Coding - Temperature of Pipe]],TableInsulationCodeReq[Coding Pipe Temperature],-1),MATCH(TEXT($P39,"0.00"),TableInsulationCodeReq[#Headers],0)),"")</f>
        <v/>
      </c>
      <c r="S39" s="67"/>
      <c r="T39" s="67"/>
      <c r="U39" s="67"/>
      <c r="V39" s="67"/>
      <c r="W39" s="77"/>
      <c r="X39" s="77"/>
      <c r="Y39" s="189" t="str">
        <f t="shared" si="0"/>
        <v/>
      </c>
      <c r="Z39" s="77"/>
      <c r="AA39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9" s="3" t="str">
        <f>IF(OR(G39="",TablePipeInsulation[[#This Row],[Insulation to be Added (")]]&lt;TablePipeInsulation[[#This Row],[Insulation Required by Code (")]]),"",IF(System_App_Only_DHW,(AN39-AR39)/(0.8*100000)*L39*AS39*AT39*1,(AN39-AR39)/($G$10*100000)*L39*AS39*AT39*1))</f>
        <v/>
      </c>
      <c r="AC39" s="78">
        <f>IF(TablePipeInsulation[[#This Row],[Insulation to be Added (")]]&lt;TablePipeInsulation[[#This Row],[Insulation Required by Code (")]],"",BC39)</f>
        <v>0</v>
      </c>
      <c r="AD39" s="78">
        <f>IF(TablePipeInsulation[[#This Row],[Insulation to be Added (")]]&lt;TablePipeInsulation[[#This Row],[Insulation Required by Code (")]],"",BD39)</f>
        <v>0</v>
      </c>
      <c r="AG39" s="67" t="e">
        <f>VLOOKUP(G39,'Insulation Table'!$AE$61:$AF$64,2,FALSE)</f>
        <v>#N/A</v>
      </c>
      <c r="AH39" s="75" t="str">
        <f>IF(TablePipeInsulation[[#This Row],[System Application]]="Custom",TablePipeInsulation[[#This Row],[Pipe Surface Temperature, °F (If Custom Application)]],IF(G39="","",VLOOKUP(G39,$BG$21:$BH$24,2,FALSE)))</f>
        <v/>
      </c>
      <c r="AI39" s="75" t="str">
        <f>IF(TablePipeInsulation[[#This Row],[System Application]]="Custom",TablePipeInsulation[[#This Row],[Ambient Temperature, °F (If Custom Application)]],IF(G39="","",VLOOKUP(G39,$BG$21:$BI$24,3,FALSE)))</f>
        <v/>
      </c>
      <c r="AJ3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9" s="75" t="str">
        <f>IF(TablePipeInsulation[[#This Row],[System Application]]="Custom",TablePipeInsulation[[#This Row],[Custom Pipe Bare Heat Transfer Coefficient]],IF(P39="","",(VLOOKUP(AJ39,'Insulation Table'!$F$35:$G$124,2,FALSE))))</f>
        <v/>
      </c>
      <c r="AO39" s="75" t="e">
        <f t="shared" si="1"/>
        <v>#N/A</v>
      </c>
      <c r="AP39" s="75" t="e">
        <f>VLOOKUP(AO39,'Insulation Table'!$Y$35:$Z$103,2,FALSE)</f>
        <v>#N/A</v>
      </c>
      <c r="AQ39" s="67" t="str">
        <f>CONCATENATE(P39,U39,MIN(TablePipeInsulation[[#This Row],[Insulation to be Added (")]],3))</f>
        <v>3</v>
      </c>
      <c r="AR39" s="75" t="str">
        <f>IF(P39="","",(VLOOKUP(AQ39,'Insulation Table'!$N$35:$O$250,2,FALSE)))</f>
        <v/>
      </c>
      <c r="AS39" s="67" t="e">
        <f t="shared" si="2"/>
        <v>#VALUE!</v>
      </c>
      <c r="AT39" s="75" t="str">
        <f>IF(TablePipeInsulation[[#This Row],[System Application]]="Custom",TablePipeInsulation[[#This Row],[Full Load Hours (If Custom Application)]],IF(G39="","",IF(G39="Domestic Hot Water",8760,$AJ$16)))</f>
        <v/>
      </c>
      <c r="AU39" s="75" t="str">
        <f>VLOOKUP($G$7,'Incentive Structure'!$C$6:$D$10,2,FALSE)</f>
        <v>CI</v>
      </c>
      <c r="AV39" s="75" t="str">
        <f>IF(ISNUMBER(FIND("MF",TablePipeInsulation[[#This Row],[Incentive Code]]))=TRUE,"MF Logic","CI Logic")</f>
        <v>CI Logic</v>
      </c>
      <c r="AW3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9" t="str">
        <f t="shared" si="3"/>
        <v/>
      </c>
      <c r="AY39" t="str">
        <f t="shared" si="4"/>
        <v>CI</v>
      </c>
      <c r="AZ3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9" s="190" t="e">
        <f>INDEX(#REF!,MATCH(TablePipeInsulation[[#This Row],[Coding - Temperature of Pipe]],#REF!,0),MATCH(TEXT($P39,"#.00"),#REF!,0))</f>
        <v>#REF!</v>
      </c>
      <c r="BC39" s="211">
        <f>IFERROR(MIN(IF(TablePipeInsulation[[#This Row],[System Application]]="Custom",(TablePipeInsulation[[#This Row],[Therms saved]]*BE39)*CI_Custom_Incentive_USD_per_therm,IF(OR(TablePipeInsulation[[#This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saved]]*BE39),"Excel Error"))),TablePipeInsulation[[#This Row],[Total Cost]]),0)</f>
        <v>0</v>
      </c>
      <c r="BD39" s="216">
        <f>IFERROR(MIN(IF(TablePipeInsulation[[#This Row],[System Application]]="Custom",(TablePipeInsulation[[#This Row],[Therms saved]]*BE39)*CI_Custom_Bonus_Incentive_USD_per_therm,IF(OR(TablePipeInsulation[[#This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saved]]*BE39),"Excel Error"))),TablePipeInsulation[[#This Row],[Total Cost]]),0)</f>
        <v>0</v>
      </c>
      <c r="BE39" s="212">
        <f>Boiler!$AA$9</f>
        <v>0</v>
      </c>
      <c r="BG39" s="217"/>
      <c r="BH39" s="217"/>
      <c r="BI39" s="217"/>
      <c r="BJ39" s="217"/>
      <c r="BK39" s="217"/>
      <c r="BL39" s="217"/>
      <c r="BM39" s="217"/>
      <c r="BN39" s="217"/>
      <c r="BO39" s="217"/>
      <c r="BP39" s="217"/>
      <c r="BQ39" s="217"/>
    </row>
    <row r="40" spans="1:69">
      <c r="A40" s="75">
        <v>19</v>
      </c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9"/>
      <c r="Q40" s="69"/>
      <c r="R40" s="3" t="str">
        <f>IFERROR(INDEX(TableInsulationCodeReq[],MATCH(TablePipeInsulation[[#This Row],[Coding - Temperature of Pipe]],TableInsulationCodeReq[Coding Pipe Temperature],-1),MATCH(TEXT($P40,"0.00"),TableInsulationCodeReq[#Headers],0)),"")</f>
        <v/>
      </c>
      <c r="S40" s="67"/>
      <c r="T40" s="67"/>
      <c r="U40" s="67"/>
      <c r="V40" s="67"/>
      <c r="W40" s="77"/>
      <c r="X40" s="77"/>
      <c r="Y40" s="189" t="str">
        <f t="shared" si="0"/>
        <v/>
      </c>
      <c r="Z40" s="77"/>
      <c r="AA40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0" s="3" t="str">
        <f>IF(OR(G40="",TablePipeInsulation[[#This Row],[Insulation to be Added (")]]&lt;TablePipeInsulation[[#This Row],[Insulation Required by Code (")]]),"",IF(System_App_Only_DHW,(AN40-AR40)/(0.8*100000)*L40*AS40*AT40*1,(AN40-AR40)/($G$10*100000)*L40*AS40*AT40*1))</f>
        <v/>
      </c>
      <c r="AC40" s="78">
        <f>IF(TablePipeInsulation[[#This Row],[Insulation to be Added (")]]&lt;TablePipeInsulation[[#This Row],[Insulation Required by Code (")]],"",BC40)</f>
        <v>0</v>
      </c>
      <c r="AD40" s="78">
        <f>IF(TablePipeInsulation[[#This Row],[Insulation to be Added (")]]&lt;TablePipeInsulation[[#This Row],[Insulation Required by Code (")]],"",BD40)</f>
        <v>0</v>
      </c>
      <c r="AG40" s="67" t="e">
        <f>VLOOKUP(G40,'Insulation Table'!$AE$61:$AF$64,2,FALSE)</f>
        <v>#N/A</v>
      </c>
      <c r="AH40" s="75" t="str">
        <f>IF(TablePipeInsulation[[#This Row],[System Application]]="Custom",TablePipeInsulation[[#This Row],[Pipe Surface Temperature, °F (If Custom Application)]],IF(G40="","",VLOOKUP(G40,$BG$21:$BH$24,2,FALSE)))</f>
        <v/>
      </c>
      <c r="AI40" s="75" t="str">
        <f>IF(TablePipeInsulation[[#This Row],[System Application]]="Custom",TablePipeInsulation[[#This Row],[Ambient Temperature, °F (If Custom Application)]],IF(G40="","",VLOOKUP(G40,$BG$21:$BI$24,3,FALSE)))</f>
        <v/>
      </c>
      <c r="AJ4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0" s="75" t="str">
        <f>IF(TablePipeInsulation[[#This Row],[System Application]]="Custom",TablePipeInsulation[[#This Row],[Custom Pipe Bare Heat Transfer Coefficient]],IF(P40="","",(VLOOKUP(AJ40,'Insulation Table'!$F$35:$G$124,2,FALSE))))</f>
        <v/>
      </c>
      <c r="AO40" s="75" t="e">
        <f t="shared" si="1"/>
        <v>#N/A</v>
      </c>
      <c r="AP40" s="75" t="e">
        <f>VLOOKUP(AO40,'Insulation Table'!$Y$35:$Z$103,2,FALSE)</f>
        <v>#N/A</v>
      </c>
      <c r="AQ40" s="67" t="str">
        <f>CONCATENATE(P40,U40,MIN(TablePipeInsulation[[#This Row],[Insulation to be Added (")]],3))</f>
        <v>3</v>
      </c>
      <c r="AR40" s="75" t="str">
        <f>IF(P40="","",(VLOOKUP(AQ40,'Insulation Table'!$N$35:$O$250,2,FALSE)))</f>
        <v/>
      </c>
      <c r="AS40" s="67" t="e">
        <f t="shared" si="2"/>
        <v>#VALUE!</v>
      </c>
      <c r="AT40" s="75" t="str">
        <f>IF(TablePipeInsulation[[#This Row],[System Application]]="Custom",TablePipeInsulation[[#This Row],[Full Load Hours (If Custom Application)]],IF(G40="","",IF(G40="Domestic Hot Water",8760,$AJ$16)))</f>
        <v/>
      </c>
      <c r="AU40" s="75" t="str">
        <f>VLOOKUP($G$7,'Incentive Structure'!$C$6:$D$10,2,FALSE)</f>
        <v>CI</v>
      </c>
      <c r="AV40" s="75" t="str">
        <f>IF(ISNUMBER(FIND("MF",TablePipeInsulation[[#This Row],[Incentive Code]]))=TRUE,"MF Logic","CI Logic")</f>
        <v>CI Logic</v>
      </c>
      <c r="AW4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0" t="str">
        <f t="shared" si="3"/>
        <v/>
      </c>
      <c r="AY40" t="str">
        <f t="shared" si="4"/>
        <v>CI</v>
      </c>
      <c r="AZ4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0" s="190" t="e">
        <f>INDEX(#REF!,MATCH(TablePipeInsulation[[#This Row],[Coding - Temperature of Pipe]],#REF!,0),MATCH(TEXT($P40,"#.00"),#REF!,0))</f>
        <v>#REF!</v>
      </c>
      <c r="BC40" s="211">
        <f>IFERROR(MIN(IF(TablePipeInsulation[[#This Row],[System Application]]="Custom",(TablePipeInsulation[[#This Row],[Therms saved]]*BE40)*CI_Custom_Incentive_USD_per_therm,IF(OR(TablePipeInsulation[[#This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saved]]*BE40),"Excel Error"))),TablePipeInsulation[[#This Row],[Total Cost]]),0)</f>
        <v>0</v>
      </c>
      <c r="BD40" s="216">
        <f>IFERROR(MIN(IF(TablePipeInsulation[[#This Row],[System Application]]="Custom",(TablePipeInsulation[[#This Row],[Therms saved]]*BE40)*CI_Custom_Bonus_Incentive_USD_per_therm,IF(OR(TablePipeInsulation[[#This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saved]]*BE40),"Excel Error"))),TablePipeInsulation[[#This Row],[Total Cost]]),0)</f>
        <v>0</v>
      </c>
      <c r="BE40" s="212">
        <f>Boiler!$AA$9</f>
        <v>0</v>
      </c>
      <c r="BG40" s="217"/>
      <c r="BH40" s="217"/>
      <c r="BI40" s="217"/>
      <c r="BJ40" s="217"/>
      <c r="BK40" s="217"/>
      <c r="BL40" s="217"/>
      <c r="BM40" s="217"/>
      <c r="BN40" s="217"/>
      <c r="BO40" s="217"/>
      <c r="BP40" s="217"/>
      <c r="BQ40" s="217"/>
    </row>
    <row r="41" spans="1:69">
      <c r="A41" s="75">
        <v>20</v>
      </c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9"/>
      <c r="Q41" s="69"/>
      <c r="R41" s="3" t="str">
        <f>IFERROR(INDEX(TableInsulationCodeReq[],MATCH(TablePipeInsulation[[#This Row],[Coding - Temperature of Pipe]],TableInsulationCodeReq[Coding Pipe Temperature],-1),MATCH(TEXT($P41,"0.00"),TableInsulationCodeReq[#Headers],0)),"")</f>
        <v/>
      </c>
      <c r="S41" s="67"/>
      <c r="T41" s="67"/>
      <c r="U41" s="67"/>
      <c r="V41" s="67"/>
      <c r="W41" s="77"/>
      <c r="X41" s="77"/>
      <c r="Y41" s="189" t="str">
        <f t="shared" si="0"/>
        <v/>
      </c>
      <c r="Z41" s="77"/>
      <c r="AA41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1" s="3" t="str">
        <f>IF(OR(G41="",TablePipeInsulation[[#This Row],[Insulation to be Added (")]]&lt;TablePipeInsulation[[#This Row],[Insulation Required by Code (")]]),"",IF(System_App_Only_DHW,(AN41-AR41)/(0.8*100000)*L41*AS41*AT41*1,(AN41-AR41)/($G$10*100000)*L41*AS41*AT41*1))</f>
        <v/>
      </c>
      <c r="AC41" s="78">
        <f>IF(TablePipeInsulation[[#This Row],[Insulation to be Added (")]]&lt;TablePipeInsulation[[#This Row],[Insulation Required by Code (")]],"",BC41)</f>
        <v>0</v>
      </c>
      <c r="AD41" s="78">
        <f>IF(TablePipeInsulation[[#This Row],[Insulation to be Added (")]]&lt;TablePipeInsulation[[#This Row],[Insulation Required by Code (")]],"",BD41)</f>
        <v>0</v>
      </c>
      <c r="AG41" s="67" t="e">
        <f>VLOOKUP(G41,'Insulation Table'!$AE$61:$AF$64,2,FALSE)</f>
        <v>#N/A</v>
      </c>
      <c r="AH41" s="75" t="str">
        <f>IF(TablePipeInsulation[[#This Row],[System Application]]="Custom",TablePipeInsulation[[#This Row],[Pipe Surface Temperature, °F (If Custom Application)]],IF(G41="","",VLOOKUP(G41,$BG$21:$BH$24,2,FALSE)))</f>
        <v/>
      </c>
      <c r="AI41" s="75" t="str">
        <f>IF(TablePipeInsulation[[#This Row],[System Application]]="Custom",TablePipeInsulation[[#This Row],[Ambient Temperature, °F (If Custom Application)]],IF(G41="","",VLOOKUP(G41,$BG$21:$BI$24,3,FALSE)))</f>
        <v/>
      </c>
      <c r="AJ4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1" s="75" t="str">
        <f>IF(TablePipeInsulation[[#This Row],[System Application]]="Custom",TablePipeInsulation[[#This Row],[Custom Pipe Bare Heat Transfer Coefficient]],IF(P41="","",(VLOOKUP(AJ41,'Insulation Table'!$F$35:$G$124,2,FALSE))))</f>
        <v/>
      </c>
      <c r="AO41" s="75" t="e">
        <f t="shared" si="1"/>
        <v>#N/A</v>
      </c>
      <c r="AP41" s="75" t="e">
        <f>VLOOKUP(AO41,'Insulation Table'!$Y$35:$Z$103,2,FALSE)</f>
        <v>#N/A</v>
      </c>
      <c r="AQ41" s="67" t="str">
        <f>CONCATENATE(P41,U41,MIN(TablePipeInsulation[[#This Row],[Insulation to be Added (")]],3))</f>
        <v>3</v>
      </c>
      <c r="AR41" s="75" t="str">
        <f>IF(P41="","",(VLOOKUP(AQ41,'Insulation Table'!$N$35:$O$250,2,FALSE)))</f>
        <v/>
      </c>
      <c r="AS41" s="67" t="e">
        <f t="shared" si="2"/>
        <v>#VALUE!</v>
      </c>
      <c r="AT41" s="75" t="str">
        <f>IF(TablePipeInsulation[[#This Row],[System Application]]="Custom",TablePipeInsulation[[#This Row],[Full Load Hours (If Custom Application)]],IF(G41="","",IF(G41="Domestic Hot Water",8760,$AJ$16)))</f>
        <v/>
      </c>
      <c r="AU41" s="75" t="str">
        <f>VLOOKUP($G$7,'Incentive Structure'!$C$6:$D$10,2,FALSE)</f>
        <v>CI</v>
      </c>
      <c r="AV41" s="75" t="str">
        <f>IF(ISNUMBER(FIND("MF",TablePipeInsulation[[#This Row],[Incentive Code]]))=TRUE,"MF Logic","CI Logic")</f>
        <v>CI Logic</v>
      </c>
      <c r="AW4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1" t="str">
        <f t="shared" si="3"/>
        <v/>
      </c>
      <c r="AY41" t="str">
        <f t="shared" si="4"/>
        <v>CI</v>
      </c>
      <c r="AZ4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1" s="190" t="e">
        <f>INDEX(#REF!,MATCH(TablePipeInsulation[[#This Row],[Coding - Temperature of Pipe]],#REF!,0),MATCH(TEXT($P41,"#.00"),#REF!,0))</f>
        <v>#REF!</v>
      </c>
      <c r="BC41" s="211">
        <f>IFERROR(MIN(IF(TablePipeInsulation[[#This Row],[System Application]]="Custom",(TablePipeInsulation[[#This Row],[Therms saved]]*BE41)*CI_Custom_Incentive_USD_per_therm,IF(OR(TablePipeInsulation[[#This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saved]]*BE41),"Excel Error"))),TablePipeInsulation[[#This Row],[Total Cost]]),0)</f>
        <v>0</v>
      </c>
      <c r="BD41" s="216">
        <f>IFERROR(MIN(IF(TablePipeInsulation[[#This Row],[System Application]]="Custom",(TablePipeInsulation[[#This Row],[Therms saved]]*BE41)*CI_Custom_Bonus_Incentive_USD_per_therm,IF(OR(TablePipeInsulation[[#This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saved]]*BE41),"Excel Error"))),TablePipeInsulation[[#This Row],[Total Cost]]),0)</f>
        <v>0</v>
      </c>
      <c r="BE41" s="212">
        <f>Boiler!$AA$9</f>
        <v>0</v>
      </c>
    </row>
    <row r="42" spans="1:69">
      <c r="A42" s="75">
        <v>21</v>
      </c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9"/>
      <c r="Q42" s="69"/>
      <c r="R42" s="3" t="str">
        <f>IFERROR(INDEX(TableInsulationCodeReq[],MATCH(TablePipeInsulation[[#This Row],[Coding - Temperature of Pipe]],TableInsulationCodeReq[Coding Pipe Temperature],-1),MATCH(TEXT($P42,"0.00"),TableInsulationCodeReq[#Headers],0)),"")</f>
        <v/>
      </c>
      <c r="S42" s="67"/>
      <c r="T42" s="67"/>
      <c r="U42" s="67"/>
      <c r="V42" s="67"/>
      <c r="W42" s="77"/>
      <c r="X42" s="77"/>
      <c r="Y42" s="189" t="str">
        <f t="shared" si="0"/>
        <v/>
      </c>
      <c r="Z42" s="77"/>
      <c r="AA42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2" s="3" t="str">
        <f>IF(OR(G42="",TablePipeInsulation[[#This Row],[Insulation to be Added (")]]&lt;TablePipeInsulation[[#This Row],[Insulation Required by Code (")]]),"",IF(System_App_Only_DHW,(AN42-AR42)/(0.8*100000)*L42*AS42*AT42*1,(AN42-AR42)/($G$10*100000)*L42*AS42*AT42*1))</f>
        <v/>
      </c>
      <c r="AC42" s="78">
        <f>IF(TablePipeInsulation[[#This Row],[Insulation to be Added (")]]&lt;TablePipeInsulation[[#This Row],[Insulation Required by Code (")]],"",BC42)</f>
        <v>0</v>
      </c>
      <c r="AD42" s="78">
        <f>IF(TablePipeInsulation[[#This Row],[Insulation to be Added (")]]&lt;TablePipeInsulation[[#This Row],[Insulation Required by Code (")]],"",BD42)</f>
        <v>0</v>
      </c>
      <c r="AG42" s="67" t="e">
        <f>VLOOKUP(G42,'Insulation Table'!$AE$61:$AF$64,2,FALSE)</f>
        <v>#N/A</v>
      </c>
      <c r="AH42" s="75" t="str">
        <f>IF(TablePipeInsulation[[#This Row],[System Application]]="Custom",TablePipeInsulation[[#This Row],[Pipe Surface Temperature, °F (If Custom Application)]],IF(G42="","",VLOOKUP(G42,$BG$21:$BH$24,2,FALSE)))</f>
        <v/>
      </c>
      <c r="AI42" s="75" t="str">
        <f>IF(TablePipeInsulation[[#This Row],[System Application]]="Custom",TablePipeInsulation[[#This Row],[Ambient Temperature, °F (If Custom Application)]],IF(G42="","",VLOOKUP(G42,$BG$21:$BI$24,3,FALSE)))</f>
        <v/>
      </c>
      <c r="AJ4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2" s="75" t="str">
        <f>IF(TablePipeInsulation[[#This Row],[System Application]]="Custom",TablePipeInsulation[[#This Row],[Custom Pipe Bare Heat Transfer Coefficient]],IF(P42="","",(VLOOKUP(AJ42,'Insulation Table'!$F$35:$G$124,2,FALSE))))</f>
        <v/>
      </c>
      <c r="AO42" s="75" t="e">
        <f t="shared" si="1"/>
        <v>#N/A</v>
      </c>
      <c r="AP42" s="75" t="e">
        <f>VLOOKUP(AO42,'Insulation Table'!$Y$35:$Z$103,2,FALSE)</f>
        <v>#N/A</v>
      </c>
      <c r="AQ42" s="67" t="str">
        <f>CONCATENATE(P42,U42,MIN(TablePipeInsulation[[#This Row],[Insulation to be Added (")]],3))</f>
        <v>3</v>
      </c>
      <c r="AR42" s="75" t="str">
        <f>IF(P42="","",(VLOOKUP(AQ42,'Insulation Table'!$N$35:$O$250,2,FALSE)))</f>
        <v/>
      </c>
      <c r="AS42" s="67" t="e">
        <f t="shared" si="2"/>
        <v>#VALUE!</v>
      </c>
      <c r="AT42" s="75" t="str">
        <f>IF(TablePipeInsulation[[#This Row],[System Application]]="Custom",TablePipeInsulation[[#This Row],[Full Load Hours (If Custom Application)]],IF(G42="","",IF(G42="Domestic Hot Water",8760,$AJ$16)))</f>
        <v/>
      </c>
      <c r="AU42" s="75" t="str">
        <f>VLOOKUP($G$7,'Incentive Structure'!$C$6:$D$10,2,FALSE)</f>
        <v>CI</v>
      </c>
      <c r="AV42" s="75" t="str">
        <f>IF(ISNUMBER(FIND("MF",TablePipeInsulation[[#This Row],[Incentive Code]]))=TRUE,"MF Logic","CI Logic")</f>
        <v>CI Logic</v>
      </c>
      <c r="AW4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2" t="str">
        <f t="shared" si="3"/>
        <v/>
      </c>
      <c r="AY42" t="str">
        <f t="shared" si="4"/>
        <v>CI</v>
      </c>
      <c r="AZ4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2" s="190" t="e">
        <f>INDEX(#REF!,MATCH(TablePipeInsulation[[#This Row],[Coding - Temperature of Pipe]],#REF!,0),MATCH(TEXT($P42,"#.00"),#REF!,0))</f>
        <v>#REF!</v>
      </c>
      <c r="BC42" s="211">
        <f>IFERROR(MIN(IF(TablePipeInsulation[[#This Row],[System Application]]="Custom",(TablePipeInsulation[[#This Row],[Therms saved]]*BE42)*CI_Custom_Incentive_USD_per_therm,IF(OR(TablePipeInsulation[[#This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saved]]*BE42),"Excel Error"))),TablePipeInsulation[[#This Row],[Total Cost]]),0)</f>
        <v>0</v>
      </c>
      <c r="BD42" s="216">
        <f>IFERROR(MIN(IF(TablePipeInsulation[[#This Row],[System Application]]="Custom",(TablePipeInsulation[[#This Row],[Therms saved]]*BE42)*CI_Custom_Bonus_Incentive_USD_per_therm,IF(OR(TablePipeInsulation[[#This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saved]]*BE42),"Excel Error"))),TablePipeInsulation[[#This Row],[Total Cost]]),0)</f>
        <v>0</v>
      </c>
      <c r="BE42" s="212">
        <f>Boiler!$AA$9</f>
        <v>0</v>
      </c>
    </row>
    <row r="43" spans="1:69">
      <c r="A43" s="75">
        <v>22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9"/>
      <c r="Q43" s="69"/>
      <c r="R43" s="3" t="str">
        <f>IFERROR(INDEX(TableInsulationCodeReq[],MATCH(TablePipeInsulation[[#This Row],[Coding - Temperature of Pipe]],TableInsulationCodeReq[Coding Pipe Temperature],-1),MATCH(TEXT($P43,"0.00"),TableInsulationCodeReq[#Headers],0)),"")</f>
        <v/>
      </c>
      <c r="S43" s="67"/>
      <c r="T43" s="67"/>
      <c r="U43" s="67"/>
      <c r="V43" s="67"/>
      <c r="W43" s="77"/>
      <c r="X43" s="77"/>
      <c r="Y43" s="189" t="str">
        <f t="shared" si="0"/>
        <v/>
      </c>
      <c r="Z43" s="77"/>
      <c r="AA43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3" s="3" t="str">
        <f>IF(OR(G43="",TablePipeInsulation[[#This Row],[Insulation to be Added (")]]&lt;TablePipeInsulation[[#This Row],[Insulation Required by Code (")]]),"",IF(System_App_Only_DHW,(AN43-AR43)/(0.8*100000)*L43*AS43*AT43*1,(AN43-AR43)/($G$10*100000)*L43*AS43*AT43*1))</f>
        <v/>
      </c>
      <c r="AC43" s="78">
        <f>IF(TablePipeInsulation[[#This Row],[Insulation to be Added (")]]&lt;TablePipeInsulation[[#This Row],[Insulation Required by Code (")]],"",BC43)</f>
        <v>0</v>
      </c>
      <c r="AD43" s="78">
        <f>IF(TablePipeInsulation[[#This Row],[Insulation to be Added (")]]&lt;TablePipeInsulation[[#This Row],[Insulation Required by Code (")]],"",BD43)</f>
        <v>0</v>
      </c>
      <c r="AG43" s="67" t="e">
        <f>VLOOKUP(G43,'Insulation Table'!$AE$61:$AF$64,2,FALSE)</f>
        <v>#N/A</v>
      </c>
      <c r="AH43" s="75" t="str">
        <f>IF(TablePipeInsulation[[#This Row],[System Application]]="Custom",TablePipeInsulation[[#This Row],[Pipe Surface Temperature, °F (If Custom Application)]],IF(G43="","",VLOOKUP(G43,$BG$21:$BH$24,2,FALSE)))</f>
        <v/>
      </c>
      <c r="AI43" s="75" t="str">
        <f>IF(TablePipeInsulation[[#This Row],[System Application]]="Custom",TablePipeInsulation[[#This Row],[Ambient Temperature, °F (If Custom Application)]],IF(G43="","",VLOOKUP(G43,$BG$21:$BI$24,3,FALSE)))</f>
        <v/>
      </c>
      <c r="AJ4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3" s="75" t="str">
        <f>IF(TablePipeInsulation[[#This Row],[System Application]]="Custom",TablePipeInsulation[[#This Row],[Custom Pipe Bare Heat Transfer Coefficient]],IF(P43="","",(VLOOKUP(AJ43,'Insulation Table'!$F$35:$G$124,2,FALSE))))</f>
        <v/>
      </c>
      <c r="AO43" s="75" t="e">
        <f t="shared" si="1"/>
        <v>#N/A</v>
      </c>
      <c r="AP43" s="75" t="e">
        <f>VLOOKUP(AO43,'Insulation Table'!$Y$35:$Z$103,2,FALSE)</f>
        <v>#N/A</v>
      </c>
      <c r="AQ43" s="67" t="str">
        <f>CONCATENATE(P43,U43,MIN(TablePipeInsulation[[#This Row],[Insulation to be Added (")]],3))</f>
        <v>3</v>
      </c>
      <c r="AR43" s="75" t="str">
        <f>IF(P43="","",(VLOOKUP(AQ43,'Insulation Table'!$N$35:$O$250,2,FALSE)))</f>
        <v/>
      </c>
      <c r="AS43" s="67" t="e">
        <f t="shared" si="2"/>
        <v>#VALUE!</v>
      </c>
      <c r="AT43" s="75" t="str">
        <f>IF(TablePipeInsulation[[#This Row],[System Application]]="Custom",TablePipeInsulation[[#This Row],[Full Load Hours (If Custom Application)]],IF(G43="","",IF(G43="Domestic Hot Water",8760,$AJ$16)))</f>
        <v/>
      </c>
      <c r="AU43" s="75" t="str">
        <f>VLOOKUP($G$7,'Incentive Structure'!$C$6:$D$10,2,FALSE)</f>
        <v>CI</v>
      </c>
      <c r="AV43" s="75" t="str">
        <f>IF(ISNUMBER(FIND("MF",TablePipeInsulation[[#This Row],[Incentive Code]]))=TRUE,"MF Logic","CI Logic")</f>
        <v>CI Logic</v>
      </c>
      <c r="AW4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3" t="str">
        <f t="shared" si="3"/>
        <v/>
      </c>
      <c r="AY43" t="str">
        <f t="shared" si="4"/>
        <v>CI</v>
      </c>
      <c r="AZ4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3" s="190" t="e">
        <f>INDEX(#REF!,MATCH(TablePipeInsulation[[#This Row],[Coding - Temperature of Pipe]],#REF!,0),MATCH(TEXT($P43,"#.00"),#REF!,0))</f>
        <v>#REF!</v>
      </c>
      <c r="BC43" s="211">
        <f>IFERROR(MIN(IF(TablePipeInsulation[[#This Row],[System Application]]="Custom",(TablePipeInsulation[[#This Row],[Therms saved]]*BE43)*CI_Custom_Incentive_USD_per_therm,IF(OR(TablePipeInsulation[[#This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saved]]*BE43),"Excel Error"))),TablePipeInsulation[[#This Row],[Total Cost]]),0)</f>
        <v>0</v>
      </c>
      <c r="BD43" s="216">
        <f>IFERROR(MIN(IF(TablePipeInsulation[[#This Row],[System Application]]="Custom",(TablePipeInsulation[[#This Row],[Therms saved]]*BE43)*CI_Custom_Bonus_Incentive_USD_per_therm,IF(OR(TablePipeInsulation[[#This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saved]]*BE43),"Excel Error"))),TablePipeInsulation[[#This Row],[Total Cost]]),0)</f>
        <v>0</v>
      </c>
      <c r="BE43" s="212">
        <f>Boiler!$AA$9</f>
        <v>0</v>
      </c>
    </row>
    <row r="44" spans="1:69">
      <c r="A44" s="75">
        <v>23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9"/>
      <c r="Q44" s="69"/>
      <c r="R44" s="3" t="str">
        <f>IFERROR(INDEX(TableInsulationCodeReq[],MATCH(TablePipeInsulation[[#This Row],[Coding - Temperature of Pipe]],TableInsulationCodeReq[Coding Pipe Temperature],-1),MATCH(TEXT($P44,"0.00"),TableInsulationCodeReq[#Headers],0)),"")</f>
        <v/>
      </c>
      <c r="S44" s="67"/>
      <c r="T44" s="67"/>
      <c r="U44" s="67"/>
      <c r="V44" s="67"/>
      <c r="W44" s="77"/>
      <c r="X44" s="77"/>
      <c r="Y44" s="189" t="str">
        <f t="shared" si="0"/>
        <v/>
      </c>
      <c r="Z44" s="77"/>
      <c r="AA44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4" s="3" t="str">
        <f>IF(OR(G44="",TablePipeInsulation[[#This Row],[Insulation to be Added (")]]&lt;TablePipeInsulation[[#This Row],[Insulation Required by Code (")]]),"",IF(System_App_Only_DHW,(AN44-AR44)/(0.8*100000)*L44*AS44*AT44*1,(AN44-AR44)/($G$10*100000)*L44*AS44*AT44*1))</f>
        <v/>
      </c>
      <c r="AC44" s="78">
        <f>IF(TablePipeInsulation[[#This Row],[Insulation to be Added (")]]&lt;TablePipeInsulation[[#This Row],[Insulation Required by Code (")]],"",BC44)</f>
        <v>0</v>
      </c>
      <c r="AD44" s="78">
        <f>IF(TablePipeInsulation[[#This Row],[Insulation to be Added (")]]&lt;TablePipeInsulation[[#This Row],[Insulation Required by Code (")]],"",BD44)</f>
        <v>0</v>
      </c>
      <c r="AG44" s="67" t="e">
        <f>VLOOKUP(G44,'Insulation Table'!$AE$61:$AF$64,2,FALSE)</f>
        <v>#N/A</v>
      </c>
      <c r="AH44" s="75" t="str">
        <f>IF(TablePipeInsulation[[#This Row],[System Application]]="Custom",TablePipeInsulation[[#This Row],[Pipe Surface Temperature, °F (If Custom Application)]],IF(G44="","",VLOOKUP(G44,$BG$21:$BH$24,2,FALSE)))</f>
        <v/>
      </c>
      <c r="AI44" s="75" t="str">
        <f>IF(TablePipeInsulation[[#This Row],[System Application]]="Custom",TablePipeInsulation[[#This Row],[Ambient Temperature, °F (If Custom Application)]],IF(G44="","",VLOOKUP(G44,$BG$21:$BI$24,3,FALSE)))</f>
        <v/>
      </c>
      <c r="AJ4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4" s="75" t="str">
        <f>IF(TablePipeInsulation[[#This Row],[System Application]]="Custom",TablePipeInsulation[[#This Row],[Custom Pipe Bare Heat Transfer Coefficient]],IF(P44="","",(VLOOKUP(AJ44,'Insulation Table'!$F$35:$G$124,2,FALSE))))</f>
        <v/>
      </c>
      <c r="AO44" s="75" t="e">
        <f t="shared" si="1"/>
        <v>#N/A</v>
      </c>
      <c r="AP44" s="75" t="e">
        <f>VLOOKUP(AO44,'Insulation Table'!$Y$35:$Z$103,2,FALSE)</f>
        <v>#N/A</v>
      </c>
      <c r="AQ44" s="67" t="str">
        <f>CONCATENATE(P44,U44,MIN(TablePipeInsulation[[#This Row],[Insulation to be Added (")]],3))</f>
        <v>3</v>
      </c>
      <c r="AR44" s="75" t="str">
        <f>IF(P44="","",(VLOOKUP(AQ44,'Insulation Table'!$N$35:$O$250,2,FALSE)))</f>
        <v/>
      </c>
      <c r="AS44" s="67" t="e">
        <f t="shared" si="2"/>
        <v>#VALUE!</v>
      </c>
      <c r="AT44" s="75" t="str">
        <f>IF(TablePipeInsulation[[#This Row],[System Application]]="Custom",TablePipeInsulation[[#This Row],[Full Load Hours (If Custom Application)]],IF(G44="","",IF(G44="Domestic Hot Water",8760,$AJ$16)))</f>
        <v/>
      </c>
      <c r="AU44" s="75" t="str">
        <f>VLOOKUP($G$7,'Incentive Structure'!$C$6:$D$10,2,FALSE)</f>
        <v>CI</v>
      </c>
      <c r="AV44" s="75" t="str">
        <f>IF(ISNUMBER(FIND("MF",TablePipeInsulation[[#This Row],[Incentive Code]]))=TRUE,"MF Logic","CI Logic")</f>
        <v>CI Logic</v>
      </c>
      <c r="AW4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4" t="str">
        <f t="shared" si="3"/>
        <v/>
      </c>
      <c r="AY44" t="str">
        <f t="shared" si="4"/>
        <v>CI</v>
      </c>
      <c r="AZ4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4" s="190" t="e">
        <f>INDEX(#REF!,MATCH(TablePipeInsulation[[#This Row],[Coding - Temperature of Pipe]],#REF!,0),MATCH(TEXT($P44,"#.00"),#REF!,0))</f>
        <v>#REF!</v>
      </c>
      <c r="BC44" s="211">
        <f>IFERROR(MIN(IF(TablePipeInsulation[[#This Row],[System Application]]="Custom",(TablePipeInsulation[[#This Row],[Therms saved]]*BE44)*CI_Custom_Incentive_USD_per_therm,IF(OR(TablePipeInsulation[[#This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saved]]*BE44),"Excel Error"))),TablePipeInsulation[[#This Row],[Total Cost]]),0)</f>
        <v>0</v>
      </c>
      <c r="BD44" s="216">
        <f>IFERROR(MIN(IF(TablePipeInsulation[[#This Row],[System Application]]="Custom",(TablePipeInsulation[[#This Row],[Therms saved]]*BE44)*CI_Custom_Bonus_Incentive_USD_per_therm,IF(OR(TablePipeInsulation[[#This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saved]]*BE44),"Excel Error"))),TablePipeInsulation[[#This Row],[Total Cost]]),0)</f>
        <v>0</v>
      </c>
      <c r="BE44" s="212">
        <f>Boiler!$AA$9</f>
        <v>0</v>
      </c>
    </row>
    <row r="45" spans="1:69">
      <c r="A45" s="75">
        <v>24</v>
      </c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9"/>
      <c r="Q45" s="69"/>
      <c r="R45" s="3" t="str">
        <f>IFERROR(INDEX(TableInsulationCodeReq[],MATCH(TablePipeInsulation[[#This Row],[Coding - Temperature of Pipe]],TableInsulationCodeReq[Coding Pipe Temperature],-1),MATCH(TEXT($P45,"0.00"),TableInsulationCodeReq[#Headers],0)),"")</f>
        <v/>
      </c>
      <c r="S45" s="67"/>
      <c r="T45" s="67"/>
      <c r="U45" s="67"/>
      <c r="V45" s="67"/>
      <c r="W45" s="77"/>
      <c r="X45" s="77"/>
      <c r="Y45" s="189" t="str">
        <f t="shared" si="0"/>
        <v/>
      </c>
      <c r="Z45" s="77"/>
      <c r="AA45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5" s="3" t="str">
        <f>IF(OR(G45="",TablePipeInsulation[[#This Row],[Insulation to be Added (")]]&lt;TablePipeInsulation[[#This Row],[Insulation Required by Code (")]]),"",IF(System_App_Only_DHW,(AN45-AR45)/(0.8*100000)*L45*AS45*AT45*1,(AN45-AR45)/($G$10*100000)*L45*AS45*AT45*1))</f>
        <v/>
      </c>
      <c r="AC45" s="78">
        <f>IF(TablePipeInsulation[[#This Row],[Insulation to be Added (")]]&lt;TablePipeInsulation[[#This Row],[Insulation Required by Code (")]],"",BC45)</f>
        <v>0</v>
      </c>
      <c r="AD45" s="78">
        <f>IF(TablePipeInsulation[[#This Row],[Insulation to be Added (")]]&lt;TablePipeInsulation[[#This Row],[Insulation Required by Code (")]],"",BD45)</f>
        <v>0</v>
      </c>
      <c r="AG45" s="67" t="e">
        <f>VLOOKUP(G45,'Insulation Table'!$AE$61:$AF$64,2,FALSE)</f>
        <v>#N/A</v>
      </c>
      <c r="AH45" s="75" t="str">
        <f>IF(TablePipeInsulation[[#This Row],[System Application]]="Custom",TablePipeInsulation[[#This Row],[Pipe Surface Temperature, °F (If Custom Application)]],IF(G45="","",VLOOKUP(G45,$BG$21:$BH$24,2,FALSE)))</f>
        <v/>
      </c>
      <c r="AI45" s="75" t="str">
        <f>IF(TablePipeInsulation[[#This Row],[System Application]]="Custom",TablePipeInsulation[[#This Row],[Ambient Temperature, °F (If Custom Application)]],IF(G45="","",VLOOKUP(G45,$BG$21:$BI$24,3,FALSE)))</f>
        <v/>
      </c>
      <c r="AJ4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5" s="75" t="str">
        <f>IF(TablePipeInsulation[[#This Row],[System Application]]="Custom",TablePipeInsulation[[#This Row],[Custom Pipe Bare Heat Transfer Coefficient]],IF(P45="","",(VLOOKUP(AJ45,'Insulation Table'!$F$35:$G$124,2,FALSE))))</f>
        <v/>
      </c>
      <c r="AO45" s="75" t="e">
        <f t="shared" si="1"/>
        <v>#N/A</v>
      </c>
      <c r="AP45" s="75" t="e">
        <f>VLOOKUP(AO45,'Insulation Table'!$Y$35:$Z$103,2,FALSE)</f>
        <v>#N/A</v>
      </c>
      <c r="AQ45" s="67" t="str">
        <f>CONCATENATE(P45,U45,MIN(TablePipeInsulation[[#This Row],[Insulation to be Added (")]],3))</f>
        <v>3</v>
      </c>
      <c r="AR45" s="75" t="str">
        <f>IF(P45="","",(VLOOKUP(AQ45,'Insulation Table'!$N$35:$O$250,2,FALSE)))</f>
        <v/>
      </c>
      <c r="AS45" s="67" t="e">
        <f t="shared" si="2"/>
        <v>#VALUE!</v>
      </c>
      <c r="AT45" s="75" t="str">
        <f>IF(TablePipeInsulation[[#This Row],[System Application]]="Custom",TablePipeInsulation[[#This Row],[Full Load Hours (If Custom Application)]],IF(G45="","",IF(G45="Domestic Hot Water",8760,$AJ$16)))</f>
        <v/>
      </c>
      <c r="AU45" s="75" t="str">
        <f>VLOOKUP($G$7,'Incentive Structure'!$C$6:$D$10,2,FALSE)</f>
        <v>CI</v>
      </c>
      <c r="AV45" s="75" t="str">
        <f>IF(ISNUMBER(FIND("MF",TablePipeInsulation[[#This Row],[Incentive Code]]))=TRUE,"MF Logic","CI Logic")</f>
        <v>CI Logic</v>
      </c>
      <c r="AW4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5" t="str">
        <f t="shared" si="3"/>
        <v/>
      </c>
      <c r="AY45" t="str">
        <f t="shared" si="4"/>
        <v>CI</v>
      </c>
      <c r="AZ4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5" s="190" t="e">
        <f>INDEX(#REF!,MATCH(TablePipeInsulation[[#This Row],[Coding - Temperature of Pipe]],#REF!,0),MATCH(TEXT($P45,"#.00"),#REF!,0))</f>
        <v>#REF!</v>
      </c>
      <c r="BC45" s="211">
        <f>IFERROR(MIN(IF(TablePipeInsulation[[#This Row],[System Application]]="Custom",(TablePipeInsulation[[#This Row],[Therms saved]]*BE45)*CI_Custom_Incentive_USD_per_therm,IF(OR(TablePipeInsulation[[#This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saved]]*BE45),"Excel Error"))),TablePipeInsulation[[#This Row],[Total Cost]]),0)</f>
        <v>0</v>
      </c>
      <c r="BD45" s="216">
        <f>IFERROR(MIN(IF(TablePipeInsulation[[#This Row],[System Application]]="Custom",(TablePipeInsulation[[#This Row],[Therms saved]]*BE45)*CI_Custom_Bonus_Incentive_USD_per_therm,IF(OR(TablePipeInsulation[[#This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saved]]*BE45),"Excel Error"))),TablePipeInsulation[[#This Row],[Total Cost]]),0)</f>
        <v>0</v>
      </c>
      <c r="BE45" s="212">
        <f>Boiler!$AA$9</f>
        <v>0</v>
      </c>
    </row>
    <row r="46" spans="1:69">
      <c r="A46" s="75">
        <v>25</v>
      </c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9"/>
      <c r="Q46" s="69"/>
      <c r="R46" s="3" t="str">
        <f>IFERROR(INDEX(TableInsulationCodeReq[],MATCH(TablePipeInsulation[[#This Row],[Coding - Temperature of Pipe]],TableInsulationCodeReq[Coding Pipe Temperature],-1),MATCH(TEXT($P46,"0.00"),TableInsulationCodeReq[#Headers],0)),"")</f>
        <v/>
      </c>
      <c r="S46" s="67"/>
      <c r="T46" s="67"/>
      <c r="U46" s="67"/>
      <c r="V46" s="67"/>
      <c r="W46" s="77"/>
      <c r="X46" s="77"/>
      <c r="Y46" s="189" t="str">
        <f t="shared" si="0"/>
        <v/>
      </c>
      <c r="Z46" s="77"/>
      <c r="AA46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6" s="3" t="str">
        <f>IF(OR(G46="",TablePipeInsulation[[#This Row],[Insulation to be Added (")]]&lt;TablePipeInsulation[[#This Row],[Insulation Required by Code (")]]),"",IF(System_App_Only_DHW,(AN46-AR46)/(0.8*100000)*L46*AS46*AT46*1,(AN46-AR46)/($G$10*100000)*L46*AS46*AT46*1))</f>
        <v/>
      </c>
      <c r="AC46" s="78">
        <f>IF(TablePipeInsulation[[#This Row],[Insulation to be Added (")]]&lt;TablePipeInsulation[[#This Row],[Insulation Required by Code (")]],"",BC46)</f>
        <v>0</v>
      </c>
      <c r="AD46" s="78">
        <f>IF(TablePipeInsulation[[#This Row],[Insulation to be Added (")]]&lt;TablePipeInsulation[[#This Row],[Insulation Required by Code (")]],"",BD46)</f>
        <v>0</v>
      </c>
      <c r="AG46" s="67" t="e">
        <f>VLOOKUP(G46,'Insulation Table'!$AE$61:$AF$64,2,FALSE)</f>
        <v>#N/A</v>
      </c>
      <c r="AH46" s="75" t="str">
        <f>IF(TablePipeInsulation[[#This Row],[System Application]]="Custom",TablePipeInsulation[[#This Row],[Pipe Surface Temperature, °F (If Custom Application)]],IF(G46="","",VLOOKUP(G46,$BG$21:$BH$24,2,FALSE)))</f>
        <v/>
      </c>
      <c r="AI46" s="75" t="str">
        <f>IF(TablePipeInsulation[[#This Row],[System Application]]="Custom",TablePipeInsulation[[#This Row],[Ambient Temperature, °F (If Custom Application)]],IF(G46="","",VLOOKUP(G46,$BG$21:$BI$24,3,FALSE)))</f>
        <v/>
      </c>
      <c r="AJ4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6" s="75" t="str">
        <f>IF(TablePipeInsulation[[#This Row],[System Application]]="Custom",TablePipeInsulation[[#This Row],[Custom Pipe Bare Heat Transfer Coefficient]],IF(P46="","",(VLOOKUP(AJ46,'Insulation Table'!$F$35:$G$124,2,FALSE))))</f>
        <v/>
      </c>
      <c r="AO46" s="75" t="e">
        <f t="shared" si="1"/>
        <v>#N/A</v>
      </c>
      <c r="AP46" s="75" t="e">
        <f>VLOOKUP(AO46,'Insulation Table'!$Y$35:$Z$103,2,FALSE)</f>
        <v>#N/A</v>
      </c>
      <c r="AQ46" s="67" t="str">
        <f>CONCATENATE(P46,U46,MIN(TablePipeInsulation[[#This Row],[Insulation to be Added (")]],3))</f>
        <v>3</v>
      </c>
      <c r="AR46" s="75" t="str">
        <f>IF(P46="","",(VLOOKUP(AQ46,'Insulation Table'!$N$35:$O$250,2,FALSE)))</f>
        <v/>
      </c>
      <c r="AS46" s="67" t="e">
        <f t="shared" si="2"/>
        <v>#VALUE!</v>
      </c>
      <c r="AT46" s="75" t="str">
        <f>IF(TablePipeInsulation[[#This Row],[System Application]]="Custom",TablePipeInsulation[[#This Row],[Full Load Hours (If Custom Application)]],IF(G46="","",IF(G46="Domestic Hot Water",8760,$AJ$16)))</f>
        <v/>
      </c>
      <c r="AU46" s="75" t="str">
        <f>VLOOKUP($G$7,'Incentive Structure'!$C$6:$D$10,2,FALSE)</f>
        <v>CI</v>
      </c>
      <c r="AV46" s="75" t="str">
        <f>IF(ISNUMBER(FIND("MF",TablePipeInsulation[[#This Row],[Incentive Code]]))=TRUE,"MF Logic","CI Logic")</f>
        <v>CI Logic</v>
      </c>
      <c r="AW4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6" t="str">
        <f t="shared" si="3"/>
        <v/>
      </c>
      <c r="AY46" t="str">
        <f t="shared" si="4"/>
        <v>CI</v>
      </c>
      <c r="AZ4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6" s="190" t="e">
        <f>INDEX(#REF!,MATCH(TablePipeInsulation[[#This Row],[Coding - Temperature of Pipe]],#REF!,0),MATCH(TEXT($P46,"#.00"),#REF!,0))</f>
        <v>#REF!</v>
      </c>
      <c r="BC46" s="211">
        <f>IFERROR(MIN(IF(TablePipeInsulation[[#This Row],[System Application]]="Custom",(TablePipeInsulation[[#This Row],[Therms saved]]*BE46)*CI_Custom_Incentive_USD_per_therm,IF(OR(TablePipeInsulation[[#This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saved]]*BE46),"Excel Error"))),TablePipeInsulation[[#This Row],[Total Cost]]),0)</f>
        <v>0</v>
      </c>
      <c r="BD46" s="216">
        <f>IFERROR(MIN(IF(TablePipeInsulation[[#This Row],[System Application]]="Custom",(TablePipeInsulation[[#This Row],[Therms saved]]*BE46)*CI_Custom_Bonus_Incentive_USD_per_therm,IF(OR(TablePipeInsulation[[#This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saved]]*BE46),"Excel Error"))),TablePipeInsulation[[#This Row],[Total Cost]]),0)</f>
        <v>0</v>
      </c>
      <c r="BE46" s="212">
        <f>Boiler!$AA$9</f>
        <v>0</v>
      </c>
    </row>
    <row r="47" spans="1:69">
      <c r="A47" s="75">
        <v>26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9"/>
      <c r="Q47" s="69"/>
      <c r="R47" s="3" t="str">
        <f>IFERROR(INDEX(TableInsulationCodeReq[],MATCH(TablePipeInsulation[[#This Row],[Coding - Temperature of Pipe]],TableInsulationCodeReq[Coding Pipe Temperature],-1),MATCH(TEXT($P47,"0.00"),TableInsulationCodeReq[#Headers],0)),"")</f>
        <v/>
      </c>
      <c r="S47" s="67"/>
      <c r="T47" s="67"/>
      <c r="U47" s="67"/>
      <c r="V47" s="67"/>
      <c r="W47" s="77"/>
      <c r="X47" s="77"/>
      <c r="Y47" s="189" t="str">
        <f t="shared" si="0"/>
        <v/>
      </c>
      <c r="Z47" s="77"/>
      <c r="AA47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7" s="3" t="str">
        <f>IF(OR(G47="",TablePipeInsulation[[#This Row],[Insulation to be Added (")]]&lt;TablePipeInsulation[[#This Row],[Insulation Required by Code (")]]),"",IF(System_App_Only_DHW,(AN47-AR47)/(0.8*100000)*L47*AS47*AT47*1,(AN47-AR47)/($G$10*100000)*L47*AS47*AT47*1))</f>
        <v/>
      </c>
      <c r="AC47" s="78">
        <f>IF(TablePipeInsulation[[#This Row],[Insulation to be Added (")]]&lt;TablePipeInsulation[[#This Row],[Insulation Required by Code (")]],"",BC47)</f>
        <v>0</v>
      </c>
      <c r="AD47" s="78">
        <f>IF(TablePipeInsulation[[#This Row],[Insulation to be Added (")]]&lt;TablePipeInsulation[[#This Row],[Insulation Required by Code (")]],"",BD47)</f>
        <v>0</v>
      </c>
      <c r="AG47" s="67" t="e">
        <f>VLOOKUP(G47,'Insulation Table'!$AE$61:$AF$64,2,FALSE)</f>
        <v>#N/A</v>
      </c>
      <c r="AH47" s="75" t="str">
        <f>IF(TablePipeInsulation[[#This Row],[System Application]]="Custom",TablePipeInsulation[[#This Row],[Pipe Surface Temperature, °F (If Custom Application)]],IF(G47="","",VLOOKUP(G47,$BG$21:$BH$24,2,FALSE)))</f>
        <v/>
      </c>
      <c r="AI47" s="75" t="str">
        <f>IF(TablePipeInsulation[[#This Row],[System Application]]="Custom",TablePipeInsulation[[#This Row],[Ambient Temperature, °F (If Custom Application)]],IF(G47="","",VLOOKUP(G47,$BG$21:$BI$24,3,FALSE)))</f>
        <v/>
      </c>
      <c r="AJ4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7" s="75" t="str">
        <f>IF(TablePipeInsulation[[#This Row],[System Application]]="Custom",TablePipeInsulation[[#This Row],[Custom Pipe Bare Heat Transfer Coefficient]],IF(P47="","",(VLOOKUP(AJ47,'Insulation Table'!$F$35:$G$124,2,FALSE))))</f>
        <v/>
      </c>
      <c r="AO47" s="75" t="e">
        <f t="shared" si="1"/>
        <v>#N/A</v>
      </c>
      <c r="AP47" s="75" t="e">
        <f>VLOOKUP(AO47,'Insulation Table'!$Y$35:$Z$103,2,FALSE)</f>
        <v>#N/A</v>
      </c>
      <c r="AQ47" s="67" t="str">
        <f>CONCATENATE(P47,U47,MIN(TablePipeInsulation[[#This Row],[Insulation to be Added (")]],3))</f>
        <v>3</v>
      </c>
      <c r="AR47" s="75" t="str">
        <f>IF(P47="","",(VLOOKUP(AQ47,'Insulation Table'!$N$35:$O$250,2,FALSE)))</f>
        <v/>
      </c>
      <c r="AS47" s="67" t="e">
        <f t="shared" si="2"/>
        <v>#VALUE!</v>
      </c>
      <c r="AT47" s="75" t="str">
        <f>IF(TablePipeInsulation[[#This Row],[System Application]]="Custom",TablePipeInsulation[[#This Row],[Full Load Hours (If Custom Application)]],IF(G47="","",IF(G47="Domestic Hot Water",8760,$AJ$16)))</f>
        <v/>
      </c>
      <c r="AU47" s="75" t="str">
        <f>VLOOKUP($G$7,'Incentive Structure'!$C$6:$D$10,2,FALSE)</f>
        <v>CI</v>
      </c>
      <c r="AV47" s="75" t="str">
        <f>IF(ISNUMBER(FIND("MF",TablePipeInsulation[[#This Row],[Incentive Code]]))=TRUE,"MF Logic","CI Logic")</f>
        <v>CI Logic</v>
      </c>
      <c r="AW4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7" t="str">
        <f t="shared" si="3"/>
        <v/>
      </c>
      <c r="AY47" t="str">
        <f t="shared" si="4"/>
        <v>CI</v>
      </c>
      <c r="AZ4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7" s="190" t="e">
        <f>INDEX(#REF!,MATCH(TablePipeInsulation[[#This Row],[Coding - Temperature of Pipe]],#REF!,0),MATCH(TEXT($P47,"#.00"),#REF!,0))</f>
        <v>#REF!</v>
      </c>
      <c r="BC47" s="211">
        <f>IFERROR(MIN(IF(TablePipeInsulation[[#This Row],[System Application]]="Custom",(TablePipeInsulation[[#This Row],[Therms saved]]*BE47)*CI_Custom_Incentive_USD_per_therm,IF(OR(TablePipeInsulation[[#This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saved]]*BE47),"Excel Error"))),TablePipeInsulation[[#This Row],[Total Cost]]),0)</f>
        <v>0</v>
      </c>
      <c r="BD47" s="216">
        <f>IFERROR(MIN(IF(TablePipeInsulation[[#This Row],[System Application]]="Custom",(TablePipeInsulation[[#This Row],[Therms saved]]*BE47)*CI_Custom_Bonus_Incentive_USD_per_therm,IF(OR(TablePipeInsulation[[#This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saved]]*BE47),"Excel Error"))),TablePipeInsulation[[#This Row],[Total Cost]]),0)</f>
        <v>0</v>
      </c>
      <c r="BE47" s="212">
        <f>Boiler!$AA$9</f>
        <v>0</v>
      </c>
    </row>
    <row r="48" spans="1:69">
      <c r="A48" s="75">
        <v>27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9"/>
      <c r="Q48" s="69"/>
      <c r="R48" s="3" t="str">
        <f>IFERROR(INDEX(TableInsulationCodeReq[],MATCH(TablePipeInsulation[[#This Row],[Coding - Temperature of Pipe]],TableInsulationCodeReq[Coding Pipe Temperature],-1),MATCH(TEXT($P48,"0.00"),TableInsulationCodeReq[#Headers],0)),"")</f>
        <v/>
      </c>
      <c r="S48" s="67"/>
      <c r="T48" s="67"/>
      <c r="U48" s="67"/>
      <c r="V48" s="67"/>
      <c r="W48" s="77"/>
      <c r="X48" s="77"/>
      <c r="Y48" s="189" t="str">
        <f t="shared" si="0"/>
        <v/>
      </c>
      <c r="Z48" s="77"/>
      <c r="AA48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8" s="3" t="str">
        <f>IF(OR(G48="",TablePipeInsulation[[#This Row],[Insulation to be Added (")]]&lt;TablePipeInsulation[[#This Row],[Insulation Required by Code (")]]),"",IF(System_App_Only_DHW,(AN48-AR48)/(0.8*100000)*L48*AS48*AT48*1,(AN48-AR48)/($G$10*100000)*L48*AS48*AT48*1))</f>
        <v/>
      </c>
      <c r="AC48" s="78">
        <f>IF(TablePipeInsulation[[#This Row],[Insulation to be Added (")]]&lt;TablePipeInsulation[[#This Row],[Insulation Required by Code (")]],"",BC48)</f>
        <v>0</v>
      </c>
      <c r="AD48" s="78">
        <f>IF(TablePipeInsulation[[#This Row],[Insulation to be Added (")]]&lt;TablePipeInsulation[[#This Row],[Insulation Required by Code (")]],"",BD48)</f>
        <v>0</v>
      </c>
      <c r="AG48" s="67" t="e">
        <f>VLOOKUP(G48,'Insulation Table'!$AE$61:$AF$64,2,FALSE)</f>
        <v>#N/A</v>
      </c>
      <c r="AH48" s="75" t="str">
        <f>IF(TablePipeInsulation[[#This Row],[System Application]]="Custom",TablePipeInsulation[[#This Row],[Pipe Surface Temperature, °F (If Custom Application)]],IF(G48="","",VLOOKUP(G48,$BG$21:$BH$24,2,FALSE)))</f>
        <v/>
      </c>
      <c r="AI48" s="75" t="str">
        <f>IF(TablePipeInsulation[[#This Row],[System Application]]="Custom",TablePipeInsulation[[#This Row],[Ambient Temperature, °F (If Custom Application)]],IF(G48="","",VLOOKUP(G48,$BG$21:$BI$24,3,FALSE)))</f>
        <v/>
      </c>
      <c r="AJ4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8" s="75" t="str">
        <f>IF(TablePipeInsulation[[#This Row],[System Application]]="Custom",TablePipeInsulation[[#This Row],[Custom Pipe Bare Heat Transfer Coefficient]],IF(P48="","",(VLOOKUP(AJ48,'Insulation Table'!$F$35:$G$124,2,FALSE))))</f>
        <v/>
      </c>
      <c r="AO48" s="75" t="e">
        <f t="shared" si="1"/>
        <v>#N/A</v>
      </c>
      <c r="AP48" s="75" t="e">
        <f>VLOOKUP(AO48,'Insulation Table'!$Y$35:$Z$103,2,FALSE)</f>
        <v>#N/A</v>
      </c>
      <c r="AQ48" s="67" t="str">
        <f>CONCATENATE(P48,U48,MIN(TablePipeInsulation[[#This Row],[Insulation to be Added (")]],3))</f>
        <v>3</v>
      </c>
      <c r="AR48" s="75" t="str">
        <f>IF(P48="","",(VLOOKUP(AQ48,'Insulation Table'!$N$35:$O$250,2,FALSE)))</f>
        <v/>
      </c>
      <c r="AS48" s="67" t="e">
        <f t="shared" si="2"/>
        <v>#VALUE!</v>
      </c>
      <c r="AT48" s="75" t="str">
        <f>IF(TablePipeInsulation[[#This Row],[System Application]]="Custom",TablePipeInsulation[[#This Row],[Full Load Hours (If Custom Application)]],IF(G48="","",IF(G48="Domestic Hot Water",8760,$AJ$16)))</f>
        <v/>
      </c>
      <c r="AU48" s="75" t="str">
        <f>VLOOKUP($G$7,'Incentive Structure'!$C$6:$D$10,2,FALSE)</f>
        <v>CI</v>
      </c>
      <c r="AV48" s="75" t="str">
        <f>IF(ISNUMBER(FIND("MF",TablePipeInsulation[[#This Row],[Incentive Code]]))=TRUE,"MF Logic","CI Logic")</f>
        <v>CI Logic</v>
      </c>
      <c r="AW4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8" t="str">
        <f t="shared" si="3"/>
        <v/>
      </c>
      <c r="AY48" t="str">
        <f t="shared" si="4"/>
        <v>CI</v>
      </c>
      <c r="AZ4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8" s="190" t="e">
        <f>INDEX(#REF!,MATCH(TablePipeInsulation[[#This Row],[Coding - Temperature of Pipe]],#REF!,0),MATCH(TEXT($P48,"#.00"),#REF!,0))</f>
        <v>#REF!</v>
      </c>
      <c r="BC48" s="211">
        <f>IFERROR(MIN(IF(TablePipeInsulation[[#This Row],[System Application]]="Custom",(TablePipeInsulation[[#This Row],[Therms saved]]*BE48)*CI_Custom_Incentive_USD_per_therm,IF(OR(TablePipeInsulation[[#This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saved]]*BE48),"Excel Error"))),TablePipeInsulation[[#This Row],[Total Cost]]),0)</f>
        <v>0</v>
      </c>
      <c r="BD48" s="216">
        <f>IFERROR(MIN(IF(TablePipeInsulation[[#This Row],[System Application]]="Custom",(TablePipeInsulation[[#This Row],[Therms saved]]*BE48)*CI_Custom_Bonus_Incentive_USD_per_therm,IF(OR(TablePipeInsulation[[#This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saved]]*BE48),"Excel Error"))),TablePipeInsulation[[#This Row],[Total Cost]]),0)</f>
        <v>0</v>
      </c>
      <c r="BE48" s="212">
        <f>Boiler!$AA$9</f>
        <v>0</v>
      </c>
    </row>
    <row r="49" spans="1:57">
      <c r="A49" s="75">
        <v>28</v>
      </c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9"/>
      <c r="Q49" s="69"/>
      <c r="R49" s="3" t="str">
        <f>IFERROR(INDEX(TableInsulationCodeReq[],MATCH(TablePipeInsulation[[#This Row],[Coding - Temperature of Pipe]],TableInsulationCodeReq[Coding Pipe Temperature],-1),MATCH(TEXT($P49,"0.00"),TableInsulationCodeReq[#Headers],0)),"")</f>
        <v/>
      </c>
      <c r="S49" s="67"/>
      <c r="T49" s="67"/>
      <c r="U49" s="67"/>
      <c r="V49" s="67"/>
      <c r="W49" s="77"/>
      <c r="X49" s="77"/>
      <c r="Y49" s="189" t="str">
        <f t="shared" si="0"/>
        <v/>
      </c>
      <c r="Z49" s="77"/>
      <c r="AA49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9" s="3" t="str">
        <f>IF(OR(G49="",TablePipeInsulation[[#This Row],[Insulation to be Added (")]]&lt;TablePipeInsulation[[#This Row],[Insulation Required by Code (")]]),"",IF(System_App_Only_DHW,(AN49-AR49)/(0.8*100000)*L49*AS49*AT49*1,(AN49-AR49)/($G$10*100000)*L49*AS49*AT49*1))</f>
        <v/>
      </c>
      <c r="AC49" s="78">
        <f>IF(TablePipeInsulation[[#This Row],[Insulation to be Added (")]]&lt;TablePipeInsulation[[#This Row],[Insulation Required by Code (")]],"",BC49)</f>
        <v>0</v>
      </c>
      <c r="AD49" s="78">
        <f>IF(TablePipeInsulation[[#This Row],[Insulation to be Added (")]]&lt;TablePipeInsulation[[#This Row],[Insulation Required by Code (")]],"",BD49)</f>
        <v>0</v>
      </c>
      <c r="AG49" s="67" t="e">
        <f>VLOOKUP(G49,'Insulation Table'!$AE$61:$AF$64,2,FALSE)</f>
        <v>#N/A</v>
      </c>
      <c r="AH49" s="75" t="str">
        <f>IF(TablePipeInsulation[[#This Row],[System Application]]="Custom",TablePipeInsulation[[#This Row],[Pipe Surface Temperature, °F (If Custom Application)]],IF(G49="","",VLOOKUP(G49,$BG$21:$BH$24,2,FALSE)))</f>
        <v/>
      </c>
      <c r="AI49" s="75" t="str">
        <f>IF(TablePipeInsulation[[#This Row],[System Application]]="Custom",TablePipeInsulation[[#This Row],[Ambient Temperature, °F (If Custom Application)]],IF(G49="","",VLOOKUP(G49,$BG$21:$BI$24,3,FALSE)))</f>
        <v/>
      </c>
      <c r="AJ4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9" s="75" t="str">
        <f>IF(TablePipeInsulation[[#This Row],[System Application]]="Custom",TablePipeInsulation[[#This Row],[Custom Pipe Bare Heat Transfer Coefficient]],IF(P49="","",(VLOOKUP(AJ49,'Insulation Table'!$F$35:$G$124,2,FALSE))))</f>
        <v/>
      </c>
      <c r="AO49" s="75" t="e">
        <f t="shared" si="1"/>
        <v>#N/A</v>
      </c>
      <c r="AP49" s="75" t="e">
        <f>VLOOKUP(AO49,'Insulation Table'!$Y$35:$Z$103,2,FALSE)</f>
        <v>#N/A</v>
      </c>
      <c r="AQ49" s="67" t="str">
        <f>CONCATENATE(P49,U49,MIN(TablePipeInsulation[[#This Row],[Insulation to be Added (")]],3))</f>
        <v>3</v>
      </c>
      <c r="AR49" s="75" t="str">
        <f>IF(P49="","",(VLOOKUP(AQ49,'Insulation Table'!$N$35:$O$250,2,FALSE)))</f>
        <v/>
      </c>
      <c r="AS49" s="67" t="e">
        <f t="shared" si="2"/>
        <v>#VALUE!</v>
      </c>
      <c r="AT49" s="75" t="str">
        <f>IF(TablePipeInsulation[[#This Row],[System Application]]="Custom",TablePipeInsulation[[#This Row],[Full Load Hours (If Custom Application)]],IF(G49="","",IF(G49="Domestic Hot Water",8760,$AJ$16)))</f>
        <v/>
      </c>
      <c r="AU49" s="75" t="str">
        <f>VLOOKUP($G$7,'Incentive Structure'!$C$6:$D$10,2,FALSE)</f>
        <v>CI</v>
      </c>
      <c r="AV49" s="75" t="str">
        <f>IF(ISNUMBER(FIND("MF",TablePipeInsulation[[#This Row],[Incentive Code]]))=TRUE,"MF Logic","CI Logic")</f>
        <v>CI Logic</v>
      </c>
      <c r="AW4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9" t="str">
        <f t="shared" si="3"/>
        <v/>
      </c>
      <c r="AY49" t="str">
        <f t="shared" si="4"/>
        <v>CI</v>
      </c>
      <c r="AZ4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9" s="190" t="e">
        <f>INDEX(#REF!,MATCH(TablePipeInsulation[[#This Row],[Coding - Temperature of Pipe]],#REF!,0),MATCH(TEXT($P49,"#.00"),#REF!,0))</f>
        <v>#REF!</v>
      </c>
      <c r="BC49" s="211">
        <f>IFERROR(MIN(IF(TablePipeInsulation[[#This Row],[System Application]]="Custom",(TablePipeInsulation[[#This Row],[Therms saved]]*BE49)*CI_Custom_Incentive_USD_per_therm,IF(OR(TablePipeInsulation[[#This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saved]]*BE49),"Excel Error"))),TablePipeInsulation[[#This Row],[Total Cost]]),0)</f>
        <v>0</v>
      </c>
      <c r="BD49" s="216">
        <f>IFERROR(MIN(IF(TablePipeInsulation[[#This Row],[System Application]]="Custom",(TablePipeInsulation[[#This Row],[Therms saved]]*BE49)*CI_Custom_Bonus_Incentive_USD_per_therm,IF(OR(TablePipeInsulation[[#This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saved]]*BE49),"Excel Error"))),TablePipeInsulation[[#This Row],[Total Cost]]),0)</f>
        <v>0</v>
      </c>
      <c r="BE49" s="212">
        <f>Boiler!$AA$9</f>
        <v>0</v>
      </c>
    </row>
    <row r="50" spans="1:57">
      <c r="A50" s="75">
        <v>29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9"/>
      <c r="Q50" s="69"/>
      <c r="R50" s="3" t="str">
        <f>IFERROR(INDEX(TableInsulationCodeReq[],MATCH(TablePipeInsulation[[#This Row],[Coding - Temperature of Pipe]],TableInsulationCodeReq[Coding Pipe Temperature],-1),MATCH(TEXT($P50,"0.00"),TableInsulationCodeReq[#Headers],0)),"")</f>
        <v/>
      </c>
      <c r="S50" s="67"/>
      <c r="T50" s="67"/>
      <c r="U50" s="67"/>
      <c r="V50" s="67"/>
      <c r="W50" s="77"/>
      <c r="X50" s="77"/>
      <c r="Y50" s="189" t="str">
        <f t="shared" si="0"/>
        <v/>
      </c>
      <c r="Z50" s="77"/>
      <c r="AA50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0" s="3" t="str">
        <f>IF(OR(G50="",TablePipeInsulation[[#This Row],[Insulation to be Added (")]]&lt;TablePipeInsulation[[#This Row],[Insulation Required by Code (")]]),"",IF(System_App_Only_DHW,(AN50-AR50)/(0.8*100000)*L50*AS50*AT50*1,(AN50-AR50)/($G$10*100000)*L50*AS50*AT50*1))</f>
        <v/>
      </c>
      <c r="AC50" s="78">
        <f>IF(TablePipeInsulation[[#This Row],[Insulation to be Added (")]]&lt;TablePipeInsulation[[#This Row],[Insulation Required by Code (")]],"",BC50)</f>
        <v>0</v>
      </c>
      <c r="AD50" s="78">
        <f>IF(TablePipeInsulation[[#This Row],[Insulation to be Added (")]]&lt;TablePipeInsulation[[#This Row],[Insulation Required by Code (")]],"",BD50)</f>
        <v>0</v>
      </c>
      <c r="AG50" s="67" t="e">
        <f>VLOOKUP(G50,'Insulation Table'!$AE$61:$AF$64,2,FALSE)</f>
        <v>#N/A</v>
      </c>
      <c r="AH50" s="75" t="str">
        <f>IF(TablePipeInsulation[[#This Row],[System Application]]="Custom",TablePipeInsulation[[#This Row],[Pipe Surface Temperature, °F (If Custom Application)]],IF(G50="","",VLOOKUP(G50,$BG$21:$BH$24,2,FALSE)))</f>
        <v/>
      </c>
      <c r="AI50" s="75" t="str">
        <f>IF(TablePipeInsulation[[#This Row],[System Application]]="Custom",TablePipeInsulation[[#This Row],[Ambient Temperature, °F (If Custom Application)]],IF(G50="","",VLOOKUP(G50,$BG$21:$BI$24,3,FALSE)))</f>
        <v/>
      </c>
      <c r="AJ5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0" s="75" t="str">
        <f>IF(TablePipeInsulation[[#This Row],[System Application]]="Custom",TablePipeInsulation[[#This Row],[Custom Pipe Bare Heat Transfer Coefficient]],IF(P50="","",(VLOOKUP(AJ50,'Insulation Table'!$F$35:$G$124,2,FALSE))))</f>
        <v/>
      </c>
      <c r="AO50" s="75" t="e">
        <f t="shared" si="1"/>
        <v>#N/A</v>
      </c>
      <c r="AP50" s="75" t="e">
        <f>VLOOKUP(AO50,'Insulation Table'!$Y$35:$Z$103,2,FALSE)</f>
        <v>#N/A</v>
      </c>
      <c r="AQ50" s="67" t="str">
        <f>CONCATENATE(P50,U50,MIN(TablePipeInsulation[[#This Row],[Insulation to be Added (")]],3))</f>
        <v>3</v>
      </c>
      <c r="AR50" s="75" t="str">
        <f>IF(P50="","",(VLOOKUP(AQ50,'Insulation Table'!$N$35:$O$250,2,FALSE)))</f>
        <v/>
      </c>
      <c r="AS50" s="67" t="e">
        <f t="shared" si="2"/>
        <v>#VALUE!</v>
      </c>
      <c r="AT50" s="75" t="str">
        <f>IF(TablePipeInsulation[[#This Row],[System Application]]="Custom",TablePipeInsulation[[#This Row],[Full Load Hours (If Custom Application)]],IF(G50="","",IF(G50="Domestic Hot Water",8760,$AJ$16)))</f>
        <v/>
      </c>
      <c r="AU50" s="75" t="str">
        <f>VLOOKUP($G$7,'Incentive Structure'!$C$6:$D$10,2,FALSE)</f>
        <v>CI</v>
      </c>
      <c r="AV50" s="75" t="str">
        <f>IF(ISNUMBER(FIND("MF",TablePipeInsulation[[#This Row],[Incentive Code]]))=TRUE,"MF Logic","CI Logic")</f>
        <v>CI Logic</v>
      </c>
      <c r="AW5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0" t="str">
        <f t="shared" si="3"/>
        <v/>
      </c>
      <c r="AY50" t="str">
        <f t="shared" si="4"/>
        <v>CI</v>
      </c>
      <c r="AZ5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0" s="190" t="e">
        <f>INDEX(#REF!,MATCH(TablePipeInsulation[[#This Row],[Coding - Temperature of Pipe]],#REF!,0),MATCH(TEXT($P50,"#.00"),#REF!,0))</f>
        <v>#REF!</v>
      </c>
      <c r="BC50" s="211">
        <f>IFERROR(MIN(IF(TablePipeInsulation[[#This Row],[System Application]]="Custom",(TablePipeInsulation[[#This Row],[Therms saved]]*BE50)*CI_Custom_Incentive_USD_per_therm,IF(OR(TablePipeInsulation[[#This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saved]]*BE50),"Excel Error"))),TablePipeInsulation[[#This Row],[Total Cost]]),0)</f>
        <v>0</v>
      </c>
      <c r="BD50" s="216">
        <f>IFERROR(MIN(IF(TablePipeInsulation[[#This Row],[System Application]]="Custom",(TablePipeInsulation[[#This Row],[Therms saved]]*BE50)*CI_Custom_Bonus_Incentive_USD_per_therm,IF(OR(TablePipeInsulation[[#This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saved]]*BE50),"Excel Error"))),TablePipeInsulation[[#This Row],[Total Cost]]),0)</f>
        <v>0</v>
      </c>
      <c r="BE50" s="212">
        <f>Boiler!$AA$9</f>
        <v>0</v>
      </c>
    </row>
    <row r="51" spans="1:57">
      <c r="A51" s="75">
        <v>30</v>
      </c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9"/>
      <c r="Q51" s="69"/>
      <c r="R51" s="3" t="str">
        <f>IFERROR(INDEX(TableInsulationCodeReq[],MATCH(TablePipeInsulation[[#This Row],[Coding - Temperature of Pipe]],TableInsulationCodeReq[Coding Pipe Temperature],-1),MATCH(TEXT($P51,"0.00"),TableInsulationCodeReq[#Headers],0)),"")</f>
        <v/>
      </c>
      <c r="S51" s="67"/>
      <c r="T51" s="67"/>
      <c r="U51" s="67"/>
      <c r="V51" s="67"/>
      <c r="W51" s="77"/>
      <c r="X51" s="77"/>
      <c r="Y51" s="189" t="str">
        <f t="shared" si="0"/>
        <v/>
      </c>
      <c r="Z51" s="77"/>
      <c r="AA51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1" s="3" t="str">
        <f>IF(OR(G51="",TablePipeInsulation[[#This Row],[Insulation to be Added (")]]&lt;TablePipeInsulation[[#This Row],[Insulation Required by Code (")]]),"",IF(System_App_Only_DHW,(AN51-AR51)/(0.8*100000)*L51*AS51*AT51*1,(AN51-AR51)/($G$10*100000)*L51*AS51*AT51*1))</f>
        <v/>
      </c>
      <c r="AC51" s="78">
        <f>IF(TablePipeInsulation[[#This Row],[Insulation to be Added (")]]&lt;TablePipeInsulation[[#This Row],[Insulation Required by Code (")]],"",BC51)</f>
        <v>0</v>
      </c>
      <c r="AD51" s="78">
        <f>IF(TablePipeInsulation[[#This Row],[Insulation to be Added (")]]&lt;TablePipeInsulation[[#This Row],[Insulation Required by Code (")]],"",BD51)</f>
        <v>0</v>
      </c>
      <c r="AG51" s="67" t="e">
        <f>VLOOKUP(G51,'Insulation Table'!$AE$61:$AF$64,2,FALSE)</f>
        <v>#N/A</v>
      </c>
      <c r="AH51" s="75" t="str">
        <f>IF(TablePipeInsulation[[#This Row],[System Application]]="Custom",TablePipeInsulation[[#This Row],[Pipe Surface Temperature, °F (If Custom Application)]],IF(G51="","",VLOOKUP(G51,$BG$21:$BH$24,2,FALSE)))</f>
        <v/>
      </c>
      <c r="AI51" s="75" t="str">
        <f>IF(TablePipeInsulation[[#This Row],[System Application]]="Custom",TablePipeInsulation[[#This Row],[Ambient Temperature, °F (If Custom Application)]],IF(G51="","",VLOOKUP(G51,$BG$21:$BI$24,3,FALSE)))</f>
        <v/>
      </c>
      <c r="AJ5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1" s="75" t="str">
        <f>IF(TablePipeInsulation[[#This Row],[System Application]]="Custom",TablePipeInsulation[[#This Row],[Custom Pipe Bare Heat Transfer Coefficient]],IF(P51="","",(VLOOKUP(AJ51,'Insulation Table'!$F$35:$G$124,2,FALSE))))</f>
        <v/>
      </c>
      <c r="AO51" s="75" t="e">
        <f t="shared" si="1"/>
        <v>#N/A</v>
      </c>
      <c r="AP51" s="75" t="e">
        <f>VLOOKUP(AO51,'Insulation Table'!$Y$35:$Z$103,2,FALSE)</f>
        <v>#N/A</v>
      </c>
      <c r="AQ51" s="67" t="str">
        <f>CONCATENATE(P51,U51,MIN(TablePipeInsulation[[#This Row],[Insulation to be Added (")]],3))</f>
        <v>3</v>
      </c>
      <c r="AR51" s="75" t="str">
        <f>IF(P51="","",(VLOOKUP(AQ51,'Insulation Table'!$N$35:$O$250,2,FALSE)))</f>
        <v/>
      </c>
      <c r="AS51" s="67" t="e">
        <f t="shared" si="2"/>
        <v>#VALUE!</v>
      </c>
      <c r="AT51" s="75" t="str">
        <f>IF(TablePipeInsulation[[#This Row],[System Application]]="Custom",TablePipeInsulation[[#This Row],[Full Load Hours (If Custom Application)]],IF(G51="","",IF(G51="Domestic Hot Water",8760,$AJ$16)))</f>
        <v/>
      </c>
      <c r="AU51" s="75" t="str">
        <f>VLOOKUP($G$7,'Incentive Structure'!$C$6:$D$10,2,FALSE)</f>
        <v>CI</v>
      </c>
      <c r="AV51" s="75" t="str">
        <f>IF(ISNUMBER(FIND("MF",TablePipeInsulation[[#This Row],[Incentive Code]]))=TRUE,"MF Logic","CI Logic")</f>
        <v>CI Logic</v>
      </c>
      <c r="AW5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1" t="str">
        <f t="shared" si="3"/>
        <v/>
      </c>
      <c r="AY51" t="str">
        <f t="shared" si="4"/>
        <v>CI</v>
      </c>
      <c r="AZ5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1" s="190" t="e">
        <f>INDEX(#REF!,MATCH(TablePipeInsulation[[#This Row],[Coding - Temperature of Pipe]],#REF!,0),MATCH(TEXT($P51,"#.00"),#REF!,0))</f>
        <v>#REF!</v>
      </c>
      <c r="BC51" s="211">
        <f>IFERROR(MIN(IF(TablePipeInsulation[[#This Row],[System Application]]="Custom",(TablePipeInsulation[[#This Row],[Therms saved]]*BE51)*CI_Custom_Incentive_USD_per_therm,IF(OR(TablePipeInsulation[[#This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saved]]*BE51),"Excel Error"))),TablePipeInsulation[[#This Row],[Total Cost]]),0)</f>
        <v>0</v>
      </c>
      <c r="BD51" s="216">
        <f>IFERROR(MIN(IF(TablePipeInsulation[[#This Row],[System Application]]="Custom",(TablePipeInsulation[[#This Row],[Therms saved]]*BE51)*CI_Custom_Bonus_Incentive_USD_per_therm,IF(OR(TablePipeInsulation[[#This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saved]]*BE51),"Excel Error"))),TablePipeInsulation[[#This Row],[Total Cost]]),0)</f>
        <v>0</v>
      </c>
      <c r="BE51" s="212">
        <f>Boiler!$AA$9</f>
        <v>0</v>
      </c>
    </row>
    <row r="52" spans="1:57">
      <c r="A52" s="75">
        <v>31</v>
      </c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9"/>
      <c r="Q52" s="69"/>
      <c r="R52" s="3" t="str">
        <f>IFERROR(INDEX(TableInsulationCodeReq[],MATCH(TablePipeInsulation[[#This Row],[Coding - Temperature of Pipe]],TableInsulationCodeReq[Coding Pipe Temperature],-1),MATCH(TEXT($P52,"0.00"),TableInsulationCodeReq[#Headers],0)),"")</f>
        <v/>
      </c>
      <c r="S52" s="67"/>
      <c r="T52" s="67"/>
      <c r="U52" s="67"/>
      <c r="V52" s="67"/>
      <c r="W52" s="77"/>
      <c r="X52" s="77"/>
      <c r="Y52" s="189" t="str">
        <f t="shared" si="0"/>
        <v/>
      </c>
      <c r="Z52" s="77"/>
      <c r="AA52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2" s="3" t="str">
        <f>IF(OR(G52="",TablePipeInsulation[[#This Row],[Insulation to be Added (")]]&lt;TablePipeInsulation[[#This Row],[Insulation Required by Code (")]]),"",IF(System_App_Only_DHW,(AN52-AR52)/(0.8*100000)*L52*AS52*AT52*1,(AN52-AR52)/($G$10*100000)*L52*AS52*AT52*1))</f>
        <v/>
      </c>
      <c r="AC52" s="78">
        <f>IF(TablePipeInsulation[[#This Row],[Insulation to be Added (")]]&lt;TablePipeInsulation[[#This Row],[Insulation Required by Code (")]],"",BC52)</f>
        <v>0</v>
      </c>
      <c r="AD52" s="78">
        <f>IF(TablePipeInsulation[[#This Row],[Insulation to be Added (")]]&lt;TablePipeInsulation[[#This Row],[Insulation Required by Code (")]],"",BD52)</f>
        <v>0</v>
      </c>
      <c r="AG52" s="67" t="e">
        <f>VLOOKUP(G52,'Insulation Table'!$AE$61:$AF$64,2,FALSE)</f>
        <v>#N/A</v>
      </c>
      <c r="AH52" s="75" t="str">
        <f>IF(TablePipeInsulation[[#This Row],[System Application]]="Custom",TablePipeInsulation[[#This Row],[Pipe Surface Temperature, °F (If Custom Application)]],IF(G52="","",VLOOKUP(G52,$BG$21:$BH$24,2,FALSE)))</f>
        <v/>
      </c>
      <c r="AI52" s="75" t="str">
        <f>IF(TablePipeInsulation[[#This Row],[System Application]]="Custom",TablePipeInsulation[[#This Row],[Ambient Temperature, °F (If Custom Application)]],IF(G52="","",VLOOKUP(G52,$BG$21:$BI$24,3,FALSE)))</f>
        <v/>
      </c>
      <c r="AJ5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2" s="75" t="str">
        <f>IF(TablePipeInsulation[[#This Row],[System Application]]="Custom",TablePipeInsulation[[#This Row],[Custom Pipe Bare Heat Transfer Coefficient]],IF(P52="","",(VLOOKUP(AJ52,'Insulation Table'!$F$35:$G$124,2,FALSE))))</f>
        <v/>
      </c>
      <c r="AO52" s="75" t="e">
        <f t="shared" si="1"/>
        <v>#N/A</v>
      </c>
      <c r="AP52" s="75" t="e">
        <f>VLOOKUP(AO52,'Insulation Table'!$Y$35:$Z$103,2,FALSE)</f>
        <v>#N/A</v>
      </c>
      <c r="AQ52" s="67" t="str">
        <f>CONCATENATE(P52,U52,MIN(TablePipeInsulation[[#This Row],[Insulation to be Added (")]],3))</f>
        <v>3</v>
      </c>
      <c r="AR52" s="75" t="str">
        <f>IF(P52="","",(VLOOKUP(AQ52,'Insulation Table'!$N$35:$O$250,2,FALSE)))</f>
        <v/>
      </c>
      <c r="AS52" s="67" t="e">
        <f t="shared" si="2"/>
        <v>#VALUE!</v>
      </c>
      <c r="AT52" s="75" t="str">
        <f>IF(TablePipeInsulation[[#This Row],[System Application]]="Custom",TablePipeInsulation[[#This Row],[Full Load Hours (If Custom Application)]],IF(G52="","",IF(G52="Domestic Hot Water",8760,$AJ$16)))</f>
        <v/>
      </c>
      <c r="AU52" s="75" t="str">
        <f>VLOOKUP($G$7,'Incentive Structure'!$C$6:$D$10,2,FALSE)</f>
        <v>CI</v>
      </c>
      <c r="AV52" s="75" t="str">
        <f>IF(ISNUMBER(FIND("MF",TablePipeInsulation[[#This Row],[Incentive Code]]))=TRUE,"MF Logic","CI Logic")</f>
        <v>CI Logic</v>
      </c>
      <c r="AW5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2" t="str">
        <f t="shared" si="3"/>
        <v/>
      </c>
      <c r="AY52" t="str">
        <f t="shared" si="4"/>
        <v>CI</v>
      </c>
      <c r="AZ5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2" s="190" t="e">
        <f>INDEX(#REF!,MATCH(TablePipeInsulation[[#This Row],[Coding - Temperature of Pipe]],#REF!,0),MATCH(TEXT($P52,"#.00"),#REF!,0))</f>
        <v>#REF!</v>
      </c>
      <c r="BC52" s="211">
        <f>IFERROR(MIN(IF(TablePipeInsulation[[#This Row],[System Application]]="Custom",(TablePipeInsulation[[#This Row],[Therms saved]]*BE52)*CI_Custom_Incentive_USD_per_therm,IF(OR(TablePipeInsulation[[#This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saved]]*BE52),"Excel Error"))),TablePipeInsulation[[#This Row],[Total Cost]]),0)</f>
        <v>0</v>
      </c>
      <c r="BD52" s="216">
        <f>IFERROR(MIN(IF(TablePipeInsulation[[#This Row],[System Application]]="Custom",(TablePipeInsulation[[#This Row],[Therms saved]]*BE52)*CI_Custom_Bonus_Incentive_USD_per_therm,IF(OR(TablePipeInsulation[[#This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saved]]*BE52),"Excel Error"))),TablePipeInsulation[[#This Row],[Total Cost]]),0)</f>
        <v>0</v>
      </c>
      <c r="BE52" s="212">
        <f>Boiler!$AA$9</f>
        <v>0</v>
      </c>
    </row>
    <row r="53" spans="1:57">
      <c r="A53" s="75">
        <v>32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9"/>
      <c r="Q53" s="69"/>
      <c r="R53" s="3" t="str">
        <f>IFERROR(INDEX(TableInsulationCodeReq[],MATCH(TablePipeInsulation[[#This Row],[Coding - Temperature of Pipe]],TableInsulationCodeReq[Coding Pipe Temperature],-1),MATCH(TEXT($P53,"0.00"),TableInsulationCodeReq[#Headers],0)),"")</f>
        <v/>
      </c>
      <c r="S53" s="67"/>
      <c r="T53" s="67"/>
      <c r="U53" s="67"/>
      <c r="V53" s="67"/>
      <c r="W53" s="77"/>
      <c r="X53" s="77"/>
      <c r="Y53" s="189" t="str">
        <f t="shared" si="0"/>
        <v/>
      </c>
      <c r="Z53" s="77"/>
      <c r="AA53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3" s="3" t="str">
        <f>IF(OR(G53="",TablePipeInsulation[[#This Row],[Insulation to be Added (")]]&lt;TablePipeInsulation[[#This Row],[Insulation Required by Code (")]]),"",IF(System_App_Only_DHW,(AN53-AR53)/(0.8*100000)*L53*AS53*AT53*1,(AN53-AR53)/($G$10*100000)*L53*AS53*AT53*1))</f>
        <v/>
      </c>
      <c r="AC53" s="78">
        <f>IF(TablePipeInsulation[[#This Row],[Insulation to be Added (")]]&lt;TablePipeInsulation[[#This Row],[Insulation Required by Code (")]],"",BC53)</f>
        <v>0</v>
      </c>
      <c r="AD53" s="78">
        <f>IF(TablePipeInsulation[[#This Row],[Insulation to be Added (")]]&lt;TablePipeInsulation[[#This Row],[Insulation Required by Code (")]],"",BD53)</f>
        <v>0</v>
      </c>
      <c r="AG53" s="67" t="e">
        <f>VLOOKUP(G53,'Insulation Table'!$AE$61:$AF$64,2,FALSE)</f>
        <v>#N/A</v>
      </c>
      <c r="AH53" s="75" t="str">
        <f>IF(TablePipeInsulation[[#This Row],[System Application]]="Custom",TablePipeInsulation[[#This Row],[Pipe Surface Temperature, °F (If Custom Application)]],IF(G53="","",VLOOKUP(G53,$BG$21:$BH$24,2,FALSE)))</f>
        <v/>
      </c>
      <c r="AI53" s="75" t="str">
        <f>IF(TablePipeInsulation[[#This Row],[System Application]]="Custom",TablePipeInsulation[[#This Row],[Ambient Temperature, °F (If Custom Application)]],IF(G53="","",VLOOKUP(G53,$BG$21:$BI$24,3,FALSE)))</f>
        <v/>
      </c>
      <c r="AJ5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3" s="75" t="str">
        <f>IF(TablePipeInsulation[[#This Row],[System Application]]="Custom",TablePipeInsulation[[#This Row],[Custom Pipe Bare Heat Transfer Coefficient]],IF(P53="","",(VLOOKUP(AJ53,'Insulation Table'!$F$35:$G$124,2,FALSE))))</f>
        <v/>
      </c>
      <c r="AO53" s="75" t="e">
        <f t="shared" si="1"/>
        <v>#N/A</v>
      </c>
      <c r="AP53" s="75" t="e">
        <f>VLOOKUP(AO53,'Insulation Table'!$Y$35:$Z$103,2,FALSE)</f>
        <v>#N/A</v>
      </c>
      <c r="AQ53" s="67" t="str">
        <f>CONCATENATE(P53,U53,MIN(TablePipeInsulation[[#This Row],[Insulation to be Added (")]],3))</f>
        <v>3</v>
      </c>
      <c r="AR53" s="75" t="str">
        <f>IF(P53="","",(VLOOKUP(AQ53,'Insulation Table'!$N$35:$O$250,2,FALSE)))</f>
        <v/>
      </c>
      <c r="AS53" s="67" t="e">
        <f t="shared" si="2"/>
        <v>#VALUE!</v>
      </c>
      <c r="AT53" s="75" t="str">
        <f>IF(TablePipeInsulation[[#This Row],[System Application]]="Custom",TablePipeInsulation[[#This Row],[Full Load Hours (If Custom Application)]],IF(G53="","",IF(G53="Domestic Hot Water",8760,$AJ$16)))</f>
        <v/>
      </c>
      <c r="AU53" s="75" t="str">
        <f>VLOOKUP($G$7,'Incentive Structure'!$C$6:$D$10,2,FALSE)</f>
        <v>CI</v>
      </c>
      <c r="AV53" s="75" t="str">
        <f>IF(ISNUMBER(FIND("MF",TablePipeInsulation[[#This Row],[Incentive Code]]))=TRUE,"MF Logic","CI Logic")</f>
        <v>CI Logic</v>
      </c>
      <c r="AW5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3" t="str">
        <f t="shared" si="3"/>
        <v/>
      </c>
      <c r="AY53" t="str">
        <f t="shared" si="4"/>
        <v>CI</v>
      </c>
      <c r="AZ5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3" s="190" t="e">
        <f>INDEX(#REF!,MATCH(TablePipeInsulation[[#This Row],[Coding - Temperature of Pipe]],#REF!,0),MATCH(TEXT($P53,"#.00"),#REF!,0))</f>
        <v>#REF!</v>
      </c>
      <c r="BC53" s="211">
        <f>IFERROR(MIN(IF(TablePipeInsulation[[#This Row],[System Application]]="Custom",(TablePipeInsulation[[#This Row],[Therms saved]]*BE53)*CI_Custom_Incentive_USD_per_therm,IF(OR(TablePipeInsulation[[#This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saved]]*BE53),"Excel Error"))),TablePipeInsulation[[#This Row],[Total Cost]]),0)</f>
        <v>0</v>
      </c>
      <c r="BD53" s="216">
        <f>IFERROR(MIN(IF(TablePipeInsulation[[#This Row],[System Application]]="Custom",(TablePipeInsulation[[#This Row],[Therms saved]]*BE53)*CI_Custom_Bonus_Incentive_USD_per_therm,IF(OR(TablePipeInsulation[[#This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saved]]*BE53),"Excel Error"))),TablePipeInsulation[[#This Row],[Total Cost]]),0)</f>
        <v>0</v>
      </c>
      <c r="BE53" s="212">
        <f>Boiler!$AA$9</f>
        <v>0</v>
      </c>
    </row>
    <row r="54" spans="1:57">
      <c r="A54" s="75">
        <v>33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9"/>
      <c r="Q54" s="69"/>
      <c r="R54" s="3" t="str">
        <f>IFERROR(INDEX(TableInsulationCodeReq[],MATCH(TablePipeInsulation[[#This Row],[Coding - Temperature of Pipe]],TableInsulationCodeReq[Coding Pipe Temperature],-1),MATCH(TEXT($P54,"0.00"),TableInsulationCodeReq[#Headers],0)),"")</f>
        <v/>
      </c>
      <c r="S54" s="67"/>
      <c r="T54" s="67"/>
      <c r="U54" s="67"/>
      <c r="V54" s="67"/>
      <c r="W54" s="77"/>
      <c r="X54" s="77"/>
      <c r="Y54" s="189" t="str">
        <f t="shared" si="0"/>
        <v/>
      </c>
      <c r="Z54" s="77"/>
      <c r="AA54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4" s="3" t="str">
        <f>IF(OR(G54="",TablePipeInsulation[[#This Row],[Insulation to be Added (")]]&lt;TablePipeInsulation[[#This Row],[Insulation Required by Code (")]]),"",IF(System_App_Only_DHW,(AN54-AR54)/(0.8*100000)*L54*AS54*AT54*1,(AN54-AR54)/($G$10*100000)*L54*AS54*AT54*1))</f>
        <v/>
      </c>
      <c r="AC54" s="78">
        <f>IF(TablePipeInsulation[[#This Row],[Insulation to be Added (")]]&lt;TablePipeInsulation[[#This Row],[Insulation Required by Code (")]],"",BC54)</f>
        <v>0</v>
      </c>
      <c r="AD54" s="78">
        <f>IF(TablePipeInsulation[[#This Row],[Insulation to be Added (")]]&lt;TablePipeInsulation[[#This Row],[Insulation Required by Code (")]],"",BD54)</f>
        <v>0</v>
      </c>
      <c r="AG54" s="67" t="e">
        <f>VLOOKUP(G54,'Insulation Table'!$AE$61:$AF$64,2,FALSE)</f>
        <v>#N/A</v>
      </c>
      <c r="AH54" s="75" t="str">
        <f>IF(TablePipeInsulation[[#This Row],[System Application]]="Custom",TablePipeInsulation[[#This Row],[Pipe Surface Temperature, °F (If Custom Application)]],IF(G54="","",VLOOKUP(G54,$BG$21:$BH$24,2,FALSE)))</f>
        <v/>
      </c>
      <c r="AI54" s="75" t="str">
        <f>IF(TablePipeInsulation[[#This Row],[System Application]]="Custom",TablePipeInsulation[[#This Row],[Ambient Temperature, °F (If Custom Application)]],IF(G54="","",VLOOKUP(G54,$BG$21:$BI$24,3,FALSE)))</f>
        <v/>
      </c>
      <c r="AJ5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4" s="75" t="str">
        <f>IF(TablePipeInsulation[[#This Row],[System Application]]="Custom",TablePipeInsulation[[#This Row],[Custom Pipe Bare Heat Transfer Coefficient]],IF(P54="","",(VLOOKUP(AJ54,'Insulation Table'!$F$35:$G$124,2,FALSE))))</f>
        <v/>
      </c>
      <c r="AO54" s="75" t="e">
        <f t="shared" si="1"/>
        <v>#N/A</v>
      </c>
      <c r="AP54" s="75" t="e">
        <f>VLOOKUP(AO54,'Insulation Table'!$Y$35:$Z$103,2,FALSE)</f>
        <v>#N/A</v>
      </c>
      <c r="AQ54" s="67" t="str">
        <f>CONCATENATE(P54,U54,MIN(TablePipeInsulation[[#This Row],[Insulation to be Added (")]],3))</f>
        <v>3</v>
      </c>
      <c r="AR54" s="75" t="str">
        <f>IF(P54="","",(VLOOKUP(AQ54,'Insulation Table'!$N$35:$O$250,2,FALSE)))</f>
        <v/>
      </c>
      <c r="AS54" s="67" t="e">
        <f t="shared" si="2"/>
        <v>#VALUE!</v>
      </c>
      <c r="AT54" s="75" t="str">
        <f>IF(TablePipeInsulation[[#This Row],[System Application]]="Custom",TablePipeInsulation[[#This Row],[Full Load Hours (If Custom Application)]],IF(G54="","",IF(G54="Domestic Hot Water",8760,$AJ$16)))</f>
        <v/>
      </c>
      <c r="AU54" s="75" t="str">
        <f>VLOOKUP($G$7,'Incentive Structure'!$C$6:$D$10,2,FALSE)</f>
        <v>CI</v>
      </c>
      <c r="AV54" s="75" t="str">
        <f>IF(ISNUMBER(FIND("MF",TablePipeInsulation[[#This Row],[Incentive Code]]))=TRUE,"MF Logic","CI Logic")</f>
        <v>CI Logic</v>
      </c>
      <c r="AW5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4" t="str">
        <f t="shared" si="3"/>
        <v/>
      </c>
      <c r="AY54" t="str">
        <f t="shared" si="4"/>
        <v>CI</v>
      </c>
      <c r="AZ5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4" s="190" t="e">
        <f>INDEX(#REF!,MATCH(TablePipeInsulation[[#This Row],[Coding - Temperature of Pipe]],#REF!,0),MATCH(TEXT($P54,"#.00"),#REF!,0))</f>
        <v>#REF!</v>
      </c>
      <c r="BC54" s="211">
        <f>IFERROR(MIN(IF(TablePipeInsulation[[#This Row],[System Application]]="Custom",(TablePipeInsulation[[#This Row],[Therms saved]]*BE54)*CI_Custom_Incentive_USD_per_therm,IF(OR(TablePipeInsulation[[#This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saved]]*BE54),"Excel Error"))),TablePipeInsulation[[#This Row],[Total Cost]]),0)</f>
        <v>0</v>
      </c>
      <c r="BD54" s="216">
        <f>IFERROR(MIN(IF(TablePipeInsulation[[#This Row],[System Application]]="Custom",(TablePipeInsulation[[#This Row],[Therms saved]]*BE54)*CI_Custom_Bonus_Incentive_USD_per_therm,IF(OR(TablePipeInsulation[[#This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saved]]*BE54),"Excel Error"))),TablePipeInsulation[[#This Row],[Total Cost]]),0)</f>
        <v>0</v>
      </c>
      <c r="BE54" s="212">
        <f>Boiler!$AA$9</f>
        <v>0</v>
      </c>
    </row>
    <row r="55" spans="1:57">
      <c r="A55" s="75">
        <v>34</v>
      </c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9"/>
      <c r="Q55" s="69"/>
      <c r="R55" s="3" t="str">
        <f>IFERROR(INDEX(TableInsulationCodeReq[],MATCH(TablePipeInsulation[[#This Row],[Coding - Temperature of Pipe]],TableInsulationCodeReq[Coding Pipe Temperature],-1),MATCH(TEXT($P55,"0.00"),TableInsulationCodeReq[#Headers],0)),"")</f>
        <v/>
      </c>
      <c r="S55" s="67"/>
      <c r="T55" s="67"/>
      <c r="U55" s="67"/>
      <c r="V55" s="67"/>
      <c r="W55" s="77"/>
      <c r="X55" s="77"/>
      <c r="Y55" s="189" t="str">
        <f t="shared" si="0"/>
        <v/>
      </c>
      <c r="Z55" s="77"/>
      <c r="AA55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5" s="3" t="str">
        <f>IF(OR(G55="",TablePipeInsulation[[#This Row],[Insulation to be Added (")]]&lt;TablePipeInsulation[[#This Row],[Insulation Required by Code (")]]),"",IF(System_App_Only_DHW,(AN55-AR55)/(0.8*100000)*L55*AS55*AT55*1,(AN55-AR55)/($G$10*100000)*L55*AS55*AT55*1))</f>
        <v/>
      </c>
      <c r="AC55" s="78">
        <f>IF(TablePipeInsulation[[#This Row],[Insulation to be Added (")]]&lt;TablePipeInsulation[[#This Row],[Insulation Required by Code (")]],"",BC55)</f>
        <v>0</v>
      </c>
      <c r="AD55" s="78">
        <f>IF(TablePipeInsulation[[#This Row],[Insulation to be Added (")]]&lt;TablePipeInsulation[[#This Row],[Insulation Required by Code (")]],"",BD55)</f>
        <v>0</v>
      </c>
      <c r="AG55" s="67" t="e">
        <f>VLOOKUP(G55,'Insulation Table'!$AE$61:$AF$64,2,FALSE)</f>
        <v>#N/A</v>
      </c>
      <c r="AH55" s="75" t="str">
        <f>IF(TablePipeInsulation[[#This Row],[System Application]]="Custom",TablePipeInsulation[[#This Row],[Pipe Surface Temperature, °F (If Custom Application)]],IF(G55="","",VLOOKUP(G55,$BG$21:$BH$24,2,FALSE)))</f>
        <v/>
      </c>
      <c r="AI55" s="75" t="str">
        <f>IF(TablePipeInsulation[[#This Row],[System Application]]="Custom",TablePipeInsulation[[#This Row],[Ambient Temperature, °F (If Custom Application)]],IF(G55="","",VLOOKUP(G55,$BG$21:$BI$24,3,FALSE)))</f>
        <v/>
      </c>
      <c r="AJ5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5" s="75" t="str">
        <f>IF(TablePipeInsulation[[#This Row],[System Application]]="Custom",TablePipeInsulation[[#This Row],[Custom Pipe Bare Heat Transfer Coefficient]],IF(P55="","",(VLOOKUP(AJ55,'Insulation Table'!$F$35:$G$124,2,FALSE))))</f>
        <v/>
      </c>
      <c r="AO55" s="75" t="e">
        <f t="shared" si="1"/>
        <v>#N/A</v>
      </c>
      <c r="AP55" s="75" t="e">
        <f>VLOOKUP(AO55,'Insulation Table'!$Y$35:$Z$103,2,FALSE)</f>
        <v>#N/A</v>
      </c>
      <c r="AQ55" s="67" t="str">
        <f>CONCATENATE(P55,U55,MIN(TablePipeInsulation[[#This Row],[Insulation to be Added (")]],3))</f>
        <v>3</v>
      </c>
      <c r="AR55" s="75" t="str">
        <f>IF(P55="","",(VLOOKUP(AQ55,'Insulation Table'!$N$35:$O$250,2,FALSE)))</f>
        <v/>
      </c>
      <c r="AS55" s="67" t="e">
        <f t="shared" si="2"/>
        <v>#VALUE!</v>
      </c>
      <c r="AT55" s="75" t="str">
        <f>IF(TablePipeInsulation[[#This Row],[System Application]]="Custom",TablePipeInsulation[[#This Row],[Full Load Hours (If Custom Application)]],IF(G55="","",IF(G55="Domestic Hot Water",8760,$AJ$16)))</f>
        <v/>
      </c>
      <c r="AU55" s="75" t="str">
        <f>VLOOKUP($G$7,'Incentive Structure'!$C$6:$D$10,2,FALSE)</f>
        <v>CI</v>
      </c>
      <c r="AV55" s="75" t="str">
        <f>IF(ISNUMBER(FIND("MF",TablePipeInsulation[[#This Row],[Incentive Code]]))=TRUE,"MF Logic","CI Logic")</f>
        <v>CI Logic</v>
      </c>
      <c r="AW5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5" t="str">
        <f t="shared" si="3"/>
        <v/>
      </c>
      <c r="AY55" t="str">
        <f t="shared" si="4"/>
        <v>CI</v>
      </c>
      <c r="AZ5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5" s="190" t="e">
        <f>INDEX(#REF!,MATCH(TablePipeInsulation[[#This Row],[Coding - Temperature of Pipe]],#REF!,0),MATCH(TEXT($P55,"#.00"),#REF!,0))</f>
        <v>#REF!</v>
      </c>
      <c r="BC55" s="211">
        <f>IFERROR(MIN(IF(TablePipeInsulation[[#This Row],[System Application]]="Custom",(TablePipeInsulation[[#This Row],[Therms saved]]*BE55)*CI_Custom_Incentive_USD_per_therm,IF(OR(TablePipeInsulation[[#This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saved]]*BE55),"Excel Error"))),TablePipeInsulation[[#This Row],[Total Cost]]),0)</f>
        <v>0</v>
      </c>
      <c r="BD55" s="216">
        <f>IFERROR(MIN(IF(TablePipeInsulation[[#This Row],[System Application]]="Custom",(TablePipeInsulation[[#This Row],[Therms saved]]*BE55)*CI_Custom_Bonus_Incentive_USD_per_therm,IF(OR(TablePipeInsulation[[#This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saved]]*BE55),"Excel Error"))),TablePipeInsulation[[#This Row],[Total Cost]]),0)</f>
        <v>0</v>
      </c>
      <c r="BE55" s="212">
        <f>Boiler!$AA$9</f>
        <v>0</v>
      </c>
    </row>
    <row r="56" spans="1:57">
      <c r="A56" s="75">
        <v>35</v>
      </c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9"/>
      <c r="Q56" s="69"/>
      <c r="R56" s="3" t="str">
        <f>IFERROR(INDEX(TableInsulationCodeReq[],MATCH(TablePipeInsulation[[#This Row],[Coding - Temperature of Pipe]],TableInsulationCodeReq[Coding Pipe Temperature],-1),MATCH(TEXT($P56,"0.00"),TableInsulationCodeReq[#Headers],0)),"")</f>
        <v/>
      </c>
      <c r="S56" s="67"/>
      <c r="T56" s="67"/>
      <c r="U56" s="67"/>
      <c r="V56" s="67"/>
      <c r="W56" s="77"/>
      <c r="X56" s="77"/>
      <c r="Y56" s="189" t="str">
        <f t="shared" si="0"/>
        <v/>
      </c>
      <c r="Z56" s="77"/>
      <c r="AA56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6" s="3" t="str">
        <f>IF(OR(G56="",TablePipeInsulation[[#This Row],[Insulation to be Added (")]]&lt;TablePipeInsulation[[#This Row],[Insulation Required by Code (")]]),"",IF(System_App_Only_DHW,(AN56-AR56)/(0.8*100000)*L56*AS56*AT56*1,(AN56-AR56)/($G$10*100000)*L56*AS56*AT56*1))</f>
        <v/>
      </c>
      <c r="AC56" s="78">
        <f>IF(TablePipeInsulation[[#This Row],[Insulation to be Added (")]]&lt;TablePipeInsulation[[#This Row],[Insulation Required by Code (")]],"",BC56)</f>
        <v>0</v>
      </c>
      <c r="AD56" s="78">
        <f>IF(TablePipeInsulation[[#This Row],[Insulation to be Added (")]]&lt;TablePipeInsulation[[#This Row],[Insulation Required by Code (")]],"",BD56)</f>
        <v>0</v>
      </c>
      <c r="AG56" s="67" t="e">
        <f>VLOOKUP(G56,'Insulation Table'!$AE$61:$AF$64,2,FALSE)</f>
        <v>#N/A</v>
      </c>
      <c r="AH56" s="75" t="str">
        <f>IF(TablePipeInsulation[[#This Row],[System Application]]="Custom",TablePipeInsulation[[#This Row],[Pipe Surface Temperature, °F (If Custom Application)]],IF(G56="","",VLOOKUP(G56,$BG$21:$BH$24,2,FALSE)))</f>
        <v/>
      </c>
      <c r="AI56" s="75" t="str">
        <f>IF(TablePipeInsulation[[#This Row],[System Application]]="Custom",TablePipeInsulation[[#This Row],[Ambient Temperature, °F (If Custom Application)]],IF(G56="","",VLOOKUP(G56,$BG$21:$BI$24,3,FALSE)))</f>
        <v/>
      </c>
      <c r="AJ5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6" s="75" t="str">
        <f>IF(TablePipeInsulation[[#This Row],[System Application]]="Custom",TablePipeInsulation[[#This Row],[Custom Pipe Bare Heat Transfer Coefficient]],IF(P56="","",(VLOOKUP(AJ56,'Insulation Table'!$F$35:$G$124,2,FALSE))))</f>
        <v/>
      </c>
      <c r="AO56" s="75" t="e">
        <f t="shared" si="1"/>
        <v>#N/A</v>
      </c>
      <c r="AP56" s="75" t="e">
        <f>VLOOKUP(AO56,'Insulation Table'!$Y$35:$Z$103,2,FALSE)</f>
        <v>#N/A</v>
      </c>
      <c r="AQ56" s="67" t="str">
        <f>CONCATENATE(P56,U56,MIN(TablePipeInsulation[[#This Row],[Insulation to be Added (")]],3))</f>
        <v>3</v>
      </c>
      <c r="AR56" s="75" t="str">
        <f>IF(P56="","",(VLOOKUP(AQ56,'Insulation Table'!$N$35:$O$250,2,FALSE)))</f>
        <v/>
      </c>
      <c r="AS56" s="67" t="e">
        <f t="shared" si="2"/>
        <v>#VALUE!</v>
      </c>
      <c r="AT56" s="75" t="str">
        <f>IF(TablePipeInsulation[[#This Row],[System Application]]="Custom",TablePipeInsulation[[#This Row],[Full Load Hours (If Custom Application)]],IF(G56="","",IF(G56="Domestic Hot Water",8760,$AJ$16)))</f>
        <v/>
      </c>
      <c r="AU56" s="75" t="str">
        <f>VLOOKUP($G$7,'Incentive Structure'!$C$6:$D$10,2,FALSE)</f>
        <v>CI</v>
      </c>
      <c r="AV56" s="75" t="str">
        <f>IF(ISNUMBER(FIND("MF",TablePipeInsulation[[#This Row],[Incentive Code]]))=TRUE,"MF Logic","CI Logic")</f>
        <v>CI Logic</v>
      </c>
      <c r="AW5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6" t="str">
        <f t="shared" si="3"/>
        <v/>
      </c>
      <c r="AY56" t="str">
        <f t="shared" si="4"/>
        <v>CI</v>
      </c>
      <c r="AZ5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6" s="190" t="e">
        <f>INDEX(#REF!,MATCH(TablePipeInsulation[[#This Row],[Coding - Temperature of Pipe]],#REF!,0),MATCH(TEXT($P56,"#.00"),#REF!,0))</f>
        <v>#REF!</v>
      </c>
      <c r="BC56" s="211">
        <f>IFERROR(MIN(IF(TablePipeInsulation[[#This Row],[System Application]]="Custom",(TablePipeInsulation[[#This Row],[Therms saved]]*BE56)*CI_Custom_Incentive_USD_per_therm,IF(OR(TablePipeInsulation[[#This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saved]]*BE56),"Excel Error"))),TablePipeInsulation[[#This Row],[Total Cost]]),0)</f>
        <v>0</v>
      </c>
      <c r="BD56" s="216">
        <f>IFERROR(MIN(IF(TablePipeInsulation[[#This Row],[System Application]]="Custom",(TablePipeInsulation[[#This Row],[Therms saved]]*BE56)*CI_Custom_Bonus_Incentive_USD_per_therm,IF(OR(TablePipeInsulation[[#This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saved]]*BE56),"Excel Error"))),TablePipeInsulation[[#This Row],[Total Cost]]),0)</f>
        <v>0</v>
      </c>
      <c r="BE56" s="212">
        <f>Boiler!$AA$9</f>
        <v>0</v>
      </c>
    </row>
    <row r="57" spans="1:57">
      <c r="A57" s="75">
        <v>36</v>
      </c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9"/>
      <c r="Q57" s="69"/>
      <c r="R57" s="3" t="str">
        <f>IFERROR(INDEX(TableInsulationCodeReq[],MATCH(TablePipeInsulation[[#This Row],[Coding - Temperature of Pipe]],TableInsulationCodeReq[Coding Pipe Temperature],-1),MATCH(TEXT($P57,"0.00"),TableInsulationCodeReq[#Headers],0)),"")</f>
        <v/>
      </c>
      <c r="S57" s="67"/>
      <c r="T57" s="67"/>
      <c r="U57" s="67"/>
      <c r="V57" s="67"/>
      <c r="W57" s="77"/>
      <c r="X57" s="77"/>
      <c r="Y57" s="189" t="str">
        <f t="shared" si="0"/>
        <v/>
      </c>
      <c r="Z57" s="77"/>
      <c r="AA57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7" s="3" t="str">
        <f>IF(OR(G57="",TablePipeInsulation[[#This Row],[Insulation to be Added (")]]&lt;TablePipeInsulation[[#This Row],[Insulation Required by Code (")]]),"",IF(System_App_Only_DHW,(AN57-AR57)/(0.8*100000)*L57*AS57*AT57*1,(AN57-AR57)/($G$10*100000)*L57*AS57*AT57*1))</f>
        <v/>
      </c>
      <c r="AC57" s="78">
        <f>IF(TablePipeInsulation[[#This Row],[Insulation to be Added (")]]&lt;TablePipeInsulation[[#This Row],[Insulation Required by Code (")]],"",BC57)</f>
        <v>0</v>
      </c>
      <c r="AD57" s="78">
        <f>IF(TablePipeInsulation[[#This Row],[Insulation to be Added (")]]&lt;TablePipeInsulation[[#This Row],[Insulation Required by Code (")]],"",BD57)</f>
        <v>0</v>
      </c>
      <c r="AG57" s="67" t="e">
        <f>VLOOKUP(G57,'Insulation Table'!$AE$61:$AF$64,2,FALSE)</f>
        <v>#N/A</v>
      </c>
      <c r="AH57" s="75" t="str">
        <f>IF(TablePipeInsulation[[#This Row],[System Application]]="Custom",TablePipeInsulation[[#This Row],[Pipe Surface Temperature, °F (If Custom Application)]],IF(G57="","",VLOOKUP(G57,$BG$21:$BH$24,2,FALSE)))</f>
        <v/>
      </c>
      <c r="AI57" s="75" t="str">
        <f>IF(TablePipeInsulation[[#This Row],[System Application]]="Custom",TablePipeInsulation[[#This Row],[Ambient Temperature, °F (If Custom Application)]],IF(G57="","",VLOOKUP(G57,$BG$21:$BI$24,3,FALSE)))</f>
        <v/>
      </c>
      <c r="AJ5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7" s="75" t="str">
        <f>IF(TablePipeInsulation[[#This Row],[System Application]]="Custom",TablePipeInsulation[[#This Row],[Custom Pipe Bare Heat Transfer Coefficient]],IF(P57="","",(VLOOKUP(AJ57,'Insulation Table'!$F$35:$G$124,2,FALSE))))</f>
        <v/>
      </c>
      <c r="AO57" s="75" t="e">
        <f t="shared" si="1"/>
        <v>#N/A</v>
      </c>
      <c r="AP57" s="75" t="e">
        <f>VLOOKUP(AO57,'Insulation Table'!$Y$35:$Z$103,2,FALSE)</f>
        <v>#N/A</v>
      </c>
      <c r="AQ57" s="67" t="str">
        <f>CONCATENATE(P57,U57,MIN(TablePipeInsulation[[#This Row],[Insulation to be Added (")]],3))</f>
        <v>3</v>
      </c>
      <c r="AR57" s="75" t="str">
        <f>IF(P57="","",(VLOOKUP(AQ57,'Insulation Table'!$N$35:$O$250,2,FALSE)))</f>
        <v/>
      </c>
      <c r="AS57" s="67" t="e">
        <f t="shared" si="2"/>
        <v>#VALUE!</v>
      </c>
      <c r="AT57" s="75" t="str">
        <f>IF(TablePipeInsulation[[#This Row],[System Application]]="Custom",TablePipeInsulation[[#This Row],[Full Load Hours (If Custom Application)]],IF(G57="","",IF(G57="Domestic Hot Water",8760,$AJ$16)))</f>
        <v/>
      </c>
      <c r="AU57" s="75" t="str">
        <f>VLOOKUP($G$7,'Incentive Structure'!$C$6:$D$10,2,FALSE)</f>
        <v>CI</v>
      </c>
      <c r="AV57" s="75" t="str">
        <f>IF(ISNUMBER(FIND("MF",TablePipeInsulation[[#This Row],[Incentive Code]]))=TRUE,"MF Logic","CI Logic")</f>
        <v>CI Logic</v>
      </c>
      <c r="AW5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7" t="str">
        <f t="shared" si="3"/>
        <v/>
      </c>
      <c r="AY57" t="str">
        <f t="shared" si="4"/>
        <v>CI</v>
      </c>
      <c r="AZ5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7" s="190" t="e">
        <f>INDEX(#REF!,MATCH(TablePipeInsulation[[#This Row],[Coding - Temperature of Pipe]],#REF!,0),MATCH(TEXT($P57,"#.00"),#REF!,0))</f>
        <v>#REF!</v>
      </c>
      <c r="BC57" s="211">
        <f>IFERROR(MIN(IF(TablePipeInsulation[[#This Row],[System Application]]="Custom",(TablePipeInsulation[[#This Row],[Therms saved]]*BE57)*CI_Custom_Incentive_USD_per_therm,IF(OR(TablePipeInsulation[[#This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saved]]*BE57),"Excel Error"))),TablePipeInsulation[[#This Row],[Total Cost]]),0)</f>
        <v>0</v>
      </c>
      <c r="BD57" s="216">
        <f>IFERROR(MIN(IF(TablePipeInsulation[[#This Row],[System Application]]="Custom",(TablePipeInsulation[[#This Row],[Therms saved]]*BE57)*CI_Custom_Bonus_Incentive_USD_per_therm,IF(OR(TablePipeInsulation[[#This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saved]]*BE57),"Excel Error"))),TablePipeInsulation[[#This Row],[Total Cost]]),0)</f>
        <v>0</v>
      </c>
      <c r="BE57" s="212">
        <f>Boiler!$AA$9</f>
        <v>0</v>
      </c>
    </row>
    <row r="58" spans="1:57">
      <c r="A58" s="75">
        <v>37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9"/>
      <c r="Q58" s="69"/>
      <c r="R58" s="3" t="str">
        <f>IFERROR(INDEX(TableInsulationCodeReq[],MATCH(TablePipeInsulation[[#This Row],[Coding - Temperature of Pipe]],TableInsulationCodeReq[Coding Pipe Temperature],-1),MATCH(TEXT($P58,"0.00"),TableInsulationCodeReq[#Headers],0)),"")</f>
        <v/>
      </c>
      <c r="S58" s="67"/>
      <c r="T58" s="67"/>
      <c r="U58" s="67"/>
      <c r="V58" s="67"/>
      <c r="W58" s="77"/>
      <c r="X58" s="77"/>
      <c r="Y58" s="189" t="str">
        <f t="shared" si="0"/>
        <v/>
      </c>
      <c r="Z58" s="77"/>
      <c r="AA58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8" s="3" t="str">
        <f>IF(OR(G58="",TablePipeInsulation[[#This Row],[Insulation to be Added (")]]&lt;TablePipeInsulation[[#This Row],[Insulation Required by Code (")]]),"",IF(System_App_Only_DHW,(AN58-AR58)/(0.8*100000)*L58*AS58*AT58*1,(AN58-AR58)/($G$10*100000)*L58*AS58*AT58*1))</f>
        <v/>
      </c>
      <c r="AC58" s="78">
        <f>IF(TablePipeInsulation[[#This Row],[Insulation to be Added (")]]&lt;TablePipeInsulation[[#This Row],[Insulation Required by Code (")]],"",BC58)</f>
        <v>0</v>
      </c>
      <c r="AD58" s="78">
        <f>IF(TablePipeInsulation[[#This Row],[Insulation to be Added (")]]&lt;TablePipeInsulation[[#This Row],[Insulation Required by Code (")]],"",BD58)</f>
        <v>0</v>
      </c>
      <c r="AG58" s="67" t="e">
        <f>VLOOKUP(G58,'Insulation Table'!$AE$61:$AF$64,2,FALSE)</f>
        <v>#N/A</v>
      </c>
      <c r="AH58" s="75" t="str">
        <f>IF(TablePipeInsulation[[#This Row],[System Application]]="Custom",TablePipeInsulation[[#This Row],[Pipe Surface Temperature, °F (If Custom Application)]],IF(G58="","",VLOOKUP(G58,$BG$21:$BH$24,2,FALSE)))</f>
        <v/>
      </c>
      <c r="AI58" s="75" t="str">
        <f>IF(TablePipeInsulation[[#This Row],[System Application]]="Custom",TablePipeInsulation[[#This Row],[Ambient Temperature, °F (If Custom Application)]],IF(G58="","",VLOOKUP(G58,$BG$21:$BI$24,3,FALSE)))</f>
        <v/>
      </c>
      <c r="AJ5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8" s="75" t="str">
        <f>IF(TablePipeInsulation[[#This Row],[System Application]]="Custom",TablePipeInsulation[[#This Row],[Custom Pipe Bare Heat Transfer Coefficient]],IF(P58="","",(VLOOKUP(AJ58,'Insulation Table'!$F$35:$G$124,2,FALSE))))</f>
        <v/>
      </c>
      <c r="AO58" s="75" t="e">
        <f t="shared" si="1"/>
        <v>#N/A</v>
      </c>
      <c r="AP58" s="75" t="e">
        <f>VLOOKUP(AO58,'Insulation Table'!$Y$35:$Z$103,2,FALSE)</f>
        <v>#N/A</v>
      </c>
      <c r="AQ58" s="67" t="str">
        <f>CONCATENATE(P58,U58,MIN(TablePipeInsulation[[#This Row],[Insulation to be Added (")]],3))</f>
        <v>3</v>
      </c>
      <c r="AR58" s="75" t="str">
        <f>IF(P58="","",(VLOOKUP(AQ58,'Insulation Table'!$N$35:$O$250,2,FALSE)))</f>
        <v/>
      </c>
      <c r="AS58" s="67" t="e">
        <f t="shared" si="2"/>
        <v>#VALUE!</v>
      </c>
      <c r="AT58" s="75" t="str">
        <f>IF(TablePipeInsulation[[#This Row],[System Application]]="Custom",TablePipeInsulation[[#This Row],[Full Load Hours (If Custom Application)]],IF(G58="","",IF(G58="Domestic Hot Water",8760,$AJ$16)))</f>
        <v/>
      </c>
      <c r="AU58" s="75" t="str">
        <f>VLOOKUP($G$7,'Incentive Structure'!$C$6:$D$10,2,FALSE)</f>
        <v>CI</v>
      </c>
      <c r="AV58" s="75" t="str">
        <f>IF(ISNUMBER(FIND("MF",TablePipeInsulation[[#This Row],[Incentive Code]]))=TRUE,"MF Logic","CI Logic")</f>
        <v>CI Logic</v>
      </c>
      <c r="AW5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8" t="str">
        <f t="shared" si="3"/>
        <v/>
      </c>
      <c r="AY58" t="str">
        <f t="shared" si="4"/>
        <v>CI</v>
      </c>
      <c r="AZ5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8" s="190" t="e">
        <f>INDEX(#REF!,MATCH(TablePipeInsulation[[#This Row],[Coding - Temperature of Pipe]],#REF!,0),MATCH(TEXT($P58,"#.00"),#REF!,0))</f>
        <v>#REF!</v>
      </c>
      <c r="BC58" s="211">
        <f>IFERROR(MIN(IF(TablePipeInsulation[[#This Row],[System Application]]="Custom",(TablePipeInsulation[[#This Row],[Therms saved]]*BE58)*CI_Custom_Incentive_USD_per_therm,IF(OR(TablePipeInsulation[[#This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saved]]*BE58),"Excel Error"))),TablePipeInsulation[[#This Row],[Total Cost]]),0)</f>
        <v>0</v>
      </c>
      <c r="BD58" s="216">
        <f>IFERROR(MIN(IF(TablePipeInsulation[[#This Row],[System Application]]="Custom",(TablePipeInsulation[[#This Row],[Therms saved]]*BE58)*CI_Custom_Bonus_Incentive_USD_per_therm,IF(OR(TablePipeInsulation[[#This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saved]]*BE58),"Excel Error"))),TablePipeInsulation[[#This Row],[Total Cost]]),0)</f>
        <v>0</v>
      </c>
      <c r="BE58" s="212">
        <f>Boiler!$AA$9</f>
        <v>0</v>
      </c>
    </row>
    <row r="59" spans="1:57">
      <c r="A59" s="75">
        <v>38</v>
      </c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9"/>
      <c r="Q59" s="69"/>
      <c r="R59" s="3" t="str">
        <f>IFERROR(INDEX(TableInsulationCodeReq[],MATCH(TablePipeInsulation[[#This Row],[Coding - Temperature of Pipe]],TableInsulationCodeReq[Coding Pipe Temperature],-1),MATCH(TEXT($P59,"0.00"),TableInsulationCodeReq[#Headers],0)),"")</f>
        <v/>
      </c>
      <c r="S59" s="67"/>
      <c r="T59" s="67"/>
      <c r="U59" s="67"/>
      <c r="V59" s="67"/>
      <c r="W59" s="77"/>
      <c r="X59" s="77"/>
      <c r="Y59" s="189" t="str">
        <f t="shared" si="0"/>
        <v/>
      </c>
      <c r="Z59" s="77"/>
      <c r="AA59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9" s="3" t="str">
        <f>IF(OR(G59="",TablePipeInsulation[[#This Row],[Insulation to be Added (")]]&lt;TablePipeInsulation[[#This Row],[Insulation Required by Code (")]]),"",IF(System_App_Only_DHW,(AN59-AR59)/(0.8*100000)*L59*AS59*AT59*1,(AN59-AR59)/($G$10*100000)*L59*AS59*AT59*1))</f>
        <v/>
      </c>
      <c r="AC59" s="78">
        <f>IF(TablePipeInsulation[[#This Row],[Insulation to be Added (")]]&lt;TablePipeInsulation[[#This Row],[Insulation Required by Code (")]],"",BC59)</f>
        <v>0</v>
      </c>
      <c r="AD59" s="78">
        <f>IF(TablePipeInsulation[[#This Row],[Insulation to be Added (")]]&lt;TablePipeInsulation[[#This Row],[Insulation Required by Code (")]],"",BD59)</f>
        <v>0</v>
      </c>
      <c r="AG59" s="67" t="e">
        <f>VLOOKUP(G59,'Insulation Table'!$AE$61:$AF$64,2,FALSE)</f>
        <v>#N/A</v>
      </c>
      <c r="AH59" s="75" t="str">
        <f>IF(TablePipeInsulation[[#This Row],[System Application]]="Custom",TablePipeInsulation[[#This Row],[Pipe Surface Temperature, °F (If Custom Application)]],IF(G59="","",VLOOKUP(G59,$BG$21:$BH$24,2,FALSE)))</f>
        <v/>
      </c>
      <c r="AI59" s="75" t="str">
        <f>IF(TablePipeInsulation[[#This Row],[System Application]]="Custom",TablePipeInsulation[[#This Row],[Ambient Temperature, °F (If Custom Application)]],IF(G59="","",VLOOKUP(G59,$BG$21:$BI$24,3,FALSE)))</f>
        <v/>
      </c>
      <c r="AJ5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9" s="75" t="str">
        <f>IF(TablePipeInsulation[[#This Row],[System Application]]="Custom",TablePipeInsulation[[#This Row],[Custom Pipe Bare Heat Transfer Coefficient]],IF(P59="","",(VLOOKUP(AJ59,'Insulation Table'!$F$35:$G$124,2,FALSE))))</f>
        <v/>
      </c>
      <c r="AO59" s="75" t="e">
        <f t="shared" si="1"/>
        <v>#N/A</v>
      </c>
      <c r="AP59" s="75" t="e">
        <f>VLOOKUP(AO59,'Insulation Table'!$Y$35:$Z$103,2,FALSE)</f>
        <v>#N/A</v>
      </c>
      <c r="AQ59" s="67" t="str">
        <f>CONCATENATE(P59,U59,MIN(TablePipeInsulation[[#This Row],[Insulation to be Added (")]],3))</f>
        <v>3</v>
      </c>
      <c r="AR59" s="75" t="str">
        <f>IF(P59="","",(VLOOKUP(AQ59,'Insulation Table'!$N$35:$O$250,2,FALSE)))</f>
        <v/>
      </c>
      <c r="AS59" s="67" t="e">
        <f t="shared" si="2"/>
        <v>#VALUE!</v>
      </c>
      <c r="AT59" s="75" t="str">
        <f>IF(TablePipeInsulation[[#This Row],[System Application]]="Custom",TablePipeInsulation[[#This Row],[Full Load Hours (If Custom Application)]],IF(G59="","",IF(G59="Domestic Hot Water",8760,$AJ$16)))</f>
        <v/>
      </c>
      <c r="AU59" s="75" t="str">
        <f>VLOOKUP($G$7,'Incentive Structure'!$C$6:$D$10,2,FALSE)</f>
        <v>CI</v>
      </c>
      <c r="AV59" s="75" t="str">
        <f>IF(ISNUMBER(FIND("MF",TablePipeInsulation[[#This Row],[Incentive Code]]))=TRUE,"MF Logic","CI Logic")</f>
        <v>CI Logic</v>
      </c>
      <c r="AW5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9" t="str">
        <f t="shared" si="3"/>
        <v/>
      </c>
      <c r="AY59" t="str">
        <f t="shared" si="4"/>
        <v>CI</v>
      </c>
      <c r="AZ5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9" s="190" t="e">
        <f>INDEX(#REF!,MATCH(TablePipeInsulation[[#This Row],[Coding - Temperature of Pipe]],#REF!,0),MATCH(TEXT($P59,"#.00"),#REF!,0))</f>
        <v>#REF!</v>
      </c>
      <c r="BC59" s="211">
        <f>IFERROR(MIN(IF(TablePipeInsulation[[#This Row],[System Application]]="Custom",(TablePipeInsulation[[#This Row],[Therms saved]]*BE59)*CI_Custom_Incentive_USD_per_therm,IF(OR(TablePipeInsulation[[#This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saved]]*BE59),"Excel Error"))),TablePipeInsulation[[#This Row],[Total Cost]]),0)</f>
        <v>0</v>
      </c>
      <c r="BD59" s="216">
        <f>IFERROR(MIN(IF(TablePipeInsulation[[#This Row],[System Application]]="Custom",(TablePipeInsulation[[#This Row],[Therms saved]]*BE59)*CI_Custom_Bonus_Incentive_USD_per_therm,IF(OR(TablePipeInsulation[[#This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saved]]*BE59),"Excel Error"))),TablePipeInsulation[[#This Row],[Total Cost]]),0)</f>
        <v>0</v>
      </c>
      <c r="BE59" s="212">
        <f>Boiler!$AA$9</f>
        <v>0</v>
      </c>
    </row>
    <row r="60" spans="1:57">
      <c r="A60" s="75">
        <v>39</v>
      </c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9"/>
      <c r="Q60" s="69"/>
      <c r="R60" s="3" t="str">
        <f>IFERROR(INDEX(TableInsulationCodeReq[],MATCH(TablePipeInsulation[[#This Row],[Coding - Temperature of Pipe]],TableInsulationCodeReq[Coding Pipe Temperature],-1),MATCH(TEXT($P60,"0.00"),TableInsulationCodeReq[#Headers],0)),"")</f>
        <v/>
      </c>
      <c r="S60" s="67"/>
      <c r="T60" s="67"/>
      <c r="U60" s="67"/>
      <c r="V60" s="67"/>
      <c r="W60" s="77"/>
      <c r="X60" s="77"/>
      <c r="Y60" s="189" t="str">
        <f t="shared" si="0"/>
        <v/>
      </c>
      <c r="Z60" s="77"/>
      <c r="AA60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0" s="3" t="str">
        <f>IF(OR(G60="",TablePipeInsulation[[#This Row],[Insulation to be Added (")]]&lt;TablePipeInsulation[[#This Row],[Insulation Required by Code (")]]),"",IF(System_App_Only_DHW,(AN60-AR60)/(0.8*100000)*L60*AS60*AT60*1,(AN60-AR60)/($G$10*100000)*L60*AS60*AT60*1))</f>
        <v/>
      </c>
      <c r="AC60" s="78">
        <f>IF(TablePipeInsulation[[#This Row],[Insulation to be Added (")]]&lt;TablePipeInsulation[[#This Row],[Insulation Required by Code (")]],"",BC60)</f>
        <v>0</v>
      </c>
      <c r="AD60" s="78">
        <f>IF(TablePipeInsulation[[#This Row],[Insulation to be Added (")]]&lt;TablePipeInsulation[[#This Row],[Insulation Required by Code (")]],"",BD60)</f>
        <v>0</v>
      </c>
      <c r="AG60" s="67" t="e">
        <f>VLOOKUP(G60,'Insulation Table'!$AE$61:$AF$64,2,FALSE)</f>
        <v>#N/A</v>
      </c>
      <c r="AH60" s="75" t="str">
        <f>IF(TablePipeInsulation[[#This Row],[System Application]]="Custom",TablePipeInsulation[[#This Row],[Pipe Surface Temperature, °F (If Custom Application)]],IF(G60="","",VLOOKUP(G60,$BG$21:$BH$24,2,FALSE)))</f>
        <v/>
      </c>
      <c r="AI60" s="75" t="str">
        <f>IF(TablePipeInsulation[[#This Row],[System Application]]="Custom",TablePipeInsulation[[#This Row],[Ambient Temperature, °F (If Custom Application)]],IF(G60="","",VLOOKUP(G60,$BG$21:$BI$24,3,FALSE)))</f>
        <v/>
      </c>
      <c r="AJ6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0" s="75" t="str">
        <f>IF(TablePipeInsulation[[#This Row],[System Application]]="Custom",TablePipeInsulation[[#This Row],[Custom Pipe Bare Heat Transfer Coefficient]],IF(P60="","",(VLOOKUP(AJ60,'Insulation Table'!$F$35:$G$124,2,FALSE))))</f>
        <v/>
      </c>
      <c r="AO60" s="75" t="e">
        <f t="shared" si="1"/>
        <v>#N/A</v>
      </c>
      <c r="AP60" s="75" t="e">
        <f>VLOOKUP(AO60,'Insulation Table'!$Y$35:$Z$103,2,FALSE)</f>
        <v>#N/A</v>
      </c>
      <c r="AQ60" s="67" t="str">
        <f>CONCATENATE(P60,U60,MIN(TablePipeInsulation[[#This Row],[Insulation to be Added (")]],3))</f>
        <v>3</v>
      </c>
      <c r="AR60" s="75" t="str">
        <f>IF(P60="","",(VLOOKUP(AQ60,'Insulation Table'!$N$35:$O$250,2,FALSE)))</f>
        <v/>
      </c>
      <c r="AS60" s="67" t="e">
        <f t="shared" si="2"/>
        <v>#VALUE!</v>
      </c>
      <c r="AT60" s="75" t="str">
        <f>IF(TablePipeInsulation[[#This Row],[System Application]]="Custom",TablePipeInsulation[[#This Row],[Full Load Hours (If Custom Application)]],IF(G60="","",IF(G60="Domestic Hot Water",8760,$AJ$16)))</f>
        <v/>
      </c>
      <c r="AU60" s="75" t="str">
        <f>VLOOKUP($G$7,'Incentive Structure'!$C$6:$D$10,2,FALSE)</f>
        <v>CI</v>
      </c>
      <c r="AV60" s="75" t="str">
        <f>IF(ISNUMBER(FIND("MF",TablePipeInsulation[[#This Row],[Incentive Code]]))=TRUE,"MF Logic","CI Logic")</f>
        <v>CI Logic</v>
      </c>
      <c r="AW6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0" t="str">
        <f t="shared" si="3"/>
        <v/>
      </c>
      <c r="AY60" t="str">
        <f t="shared" si="4"/>
        <v>CI</v>
      </c>
      <c r="AZ6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0" s="190" t="e">
        <f>INDEX(#REF!,MATCH(TablePipeInsulation[[#This Row],[Coding - Temperature of Pipe]],#REF!,0),MATCH(TEXT($P60,"#.00"),#REF!,0))</f>
        <v>#REF!</v>
      </c>
      <c r="BC60" s="211">
        <f>IFERROR(MIN(IF(TablePipeInsulation[[#This Row],[System Application]]="Custom",(TablePipeInsulation[[#This Row],[Therms saved]]*BE60)*CI_Custom_Incentive_USD_per_therm,IF(OR(TablePipeInsulation[[#This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saved]]*BE60),"Excel Error"))),TablePipeInsulation[[#This Row],[Total Cost]]),0)</f>
        <v>0</v>
      </c>
      <c r="BD60" s="216">
        <f>IFERROR(MIN(IF(TablePipeInsulation[[#This Row],[System Application]]="Custom",(TablePipeInsulation[[#This Row],[Therms saved]]*BE60)*CI_Custom_Bonus_Incentive_USD_per_therm,IF(OR(TablePipeInsulation[[#This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saved]]*BE60),"Excel Error"))),TablePipeInsulation[[#This Row],[Total Cost]]),0)</f>
        <v>0</v>
      </c>
      <c r="BE60" s="212">
        <f>Boiler!$AA$9</f>
        <v>0</v>
      </c>
    </row>
    <row r="61" spans="1:57">
      <c r="A61" s="75">
        <v>40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9"/>
      <c r="Q61" s="69"/>
      <c r="R61" s="3" t="str">
        <f>IFERROR(INDEX(TableInsulationCodeReq[],MATCH(TablePipeInsulation[[#This Row],[Coding - Temperature of Pipe]],TableInsulationCodeReq[Coding Pipe Temperature],-1),MATCH(TEXT($P61,"0.00"),TableInsulationCodeReq[#Headers],0)),"")</f>
        <v/>
      </c>
      <c r="S61" s="67"/>
      <c r="T61" s="67"/>
      <c r="U61" s="67"/>
      <c r="V61" s="67"/>
      <c r="W61" s="77"/>
      <c r="X61" s="77"/>
      <c r="Y61" s="189" t="str">
        <f t="shared" si="0"/>
        <v/>
      </c>
      <c r="Z61" s="77"/>
      <c r="AA61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1" s="3" t="str">
        <f>IF(OR(G61="",TablePipeInsulation[[#This Row],[Insulation to be Added (")]]&lt;TablePipeInsulation[[#This Row],[Insulation Required by Code (")]]),"",IF(System_App_Only_DHW,(AN61-AR61)/(0.8*100000)*L61*AS61*AT61*1,(AN61-AR61)/($G$10*100000)*L61*AS61*AT61*1))</f>
        <v/>
      </c>
      <c r="AC61" s="78">
        <f>IF(TablePipeInsulation[[#This Row],[Insulation to be Added (")]]&lt;TablePipeInsulation[[#This Row],[Insulation Required by Code (")]],"",BC61)</f>
        <v>0</v>
      </c>
      <c r="AD61" s="78">
        <f>IF(TablePipeInsulation[[#This Row],[Insulation to be Added (")]]&lt;TablePipeInsulation[[#This Row],[Insulation Required by Code (")]],"",BD61)</f>
        <v>0</v>
      </c>
      <c r="AG61" s="67" t="e">
        <f>VLOOKUP(G61,'Insulation Table'!$AE$61:$AF$64,2,FALSE)</f>
        <v>#N/A</v>
      </c>
      <c r="AH61" s="75" t="str">
        <f>IF(TablePipeInsulation[[#This Row],[System Application]]="Custom",TablePipeInsulation[[#This Row],[Pipe Surface Temperature, °F (If Custom Application)]],IF(G61="","",VLOOKUP(G61,$BG$21:$BH$24,2,FALSE)))</f>
        <v/>
      </c>
      <c r="AI61" s="75" t="str">
        <f>IF(TablePipeInsulation[[#This Row],[System Application]]="Custom",TablePipeInsulation[[#This Row],[Ambient Temperature, °F (If Custom Application)]],IF(G61="","",VLOOKUP(G61,$BG$21:$BI$24,3,FALSE)))</f>
        <v/>
      </c>
      <c r="AJ6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1" s="75" t="str">
        <f>IF(TablePipeInsulation[[#This Row],[System Application]]="Custom",TablePipeInsulation[[#This Row],[Custom Pipe Bare Heat Transfer Coefficient]],IF(P61="","",(VLOOKUP(AJ61,'Insulation Table'!$F$35:$G$124,2,FALSE))))</f>
        <v/>
      </c>
      <c r="AO61" s="75" t="e">
        <f t="shared" si="1"/>
        <v>#N/A</v>
      </c>
      <c r="AP61" s="75" t="e">
        <f>VLOOKUP(AO61,'Insulation Table'!$Y$35:$Z$103,2,FALSE)</f>
        <v>#N/A</v>
      </c>
      <c r="AQ61" s="67" t="str">
        <f>CONCATENATE(P61,U61,MIN(TablePipeInsulation[[#This Row],[Insulation to be Added (")]],3))</f>
        <v>3</v>
      </c>
      <c r="AR61" s="75" t="str">
        <f>IF(P61="","",(VLOOKUP(AQ61,'Insulation Table'!$N$35:$O$250,2,FALSE)))</f>
        <v/>
      </c>
      <c r="AS61" s="67" t="e">
        <f t="shared" si="2"/>
        <v>#VALUE!</v>
      </c>
      <c r="AT61" s="75" t="str">
        <f>IF(TablePipeInsulation[[#This Row],[System Application]]="Custom",TablePipeInsulation[[#This Row],[Full Load Hours (If Custom Application)]],IF(G61="","",IF(G61="Domestic Hot Water",8760,$AJ$16)))</f>
        <v/>
      </c>
      <c r="AU61" s="75" t="str">
        <f>VLOOKUP($G$7,'Incentive Structure'!$C$6:$D$10,2,FALSE)</f>
        <v>CI</v>
      </c>
      <c r="AV61" s="75" t="str">
        <f>IF(ISNUMBER(FIND("MF",TablePipeInsulation[[#This Row],[Incentive Code]]))=TRUE,"MF Logic","CI Logic")</f>
        <v>CI Logic</v>
      </c>
      <c r="AW6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1" t="str">
        <f t="shared" si="3"/>
        <v/>
      </c>
      <c r="AY61" t="str">
        <f t="shared" si="4"/>
        <v>CI</v>
      </c>
      <c r="AZ6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1" s="190" t="e">
        <f>INDEX(#REF!,MATCH(TablePipeInsulation[[#This Row],[Coding - Temperature of Pipe]],#REF!,0),MATCH(TEXT($P61,"#.00"),#REF!,0))</f>
        <v>#REF!</v>
      </c>
      <c r="BC61" s="211">
        <f>IFERROR(MIN(IF(TablePipeInsulation[[#This Row],[System Application]]="Custom",(TablePipeInsulation[[#This Row],[Therms saved]]*BE61)*CI_Custom_Incentive_USD_per_therm,IF(OR(TablePipeInsulation[[#This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saved]]*BE61),"Excel Error"))),TablePipeInsulation[[#This Row],[Total Cost]]),0)</f>
        <v>0</v>
      </c>
      <c r="BD61" s="216">
        <f>IFERROR(MIN(IF(TablePipeInsulation[[#This Row],[System Application]]="Custom",(TablePipeInsulation[[#This Row],[Therms saved]]*BE61)*CI_Custom_Bonus_Incentive_USD_per_therm,IF(OR(TablePipeInsulation[[#This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saved]]*BE61),"Excel Error"))),TablePipeInsulation[[#This Row],[Total Cost]]),0)</f>
        <v>0</v>
      </c>
      <c r="BE61" s="212">
        <f>Boiler!$AA$9</f>
        <v>0</v>
      </c>
    </row>
    <row r="62" spans="1:57">
      <c r="A62" s="75">
        <v>41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9"/>
      <c r="Q62" s="69"/>
      <c r="R62" s="3" t="str">
        <f>IFERROR(INDEX(TableInsulationCodeReq[],MATCH(TablePipeInsulation[[#This Row],[Coding - Temperature of Pipe]],TableInsulationCodeReq[Coding Pipe Temperature],-1),MATCH(TEXT($P62,"0.00"),TableInsulationCodeReq[#Headers],0)),"")</f>
        <v/>
      </c>
      <c r="S62" s="67"/>
      <c r="T62" s="67"/>
      <c r="U62" s="67"/>
      <c r="V62" s="67"/>
      <c r="W62" s="77"/>
      <c r="X62" s="77"/>
      <c r="Y62" s="189" t="str">
        <f t="shared" si="0"/>
        <v/>
      </c>
      <c r="Z62" s="77"/>
      <c r="AA62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2" s="3" t="str">
        <f>IF(OR(G62="",TablePipeInsulation[[#This Row],[Insulation to be Added (")]]&lt;TablePipeInsulation[[#This Row],[Insulation Required by Code (")]]),"",IF(System_App_Only_DHW,(AN62-AR62)/(0.8*100000)*L62*AS62*AT62*1,(AN62-AR62)/($G$10*100000)*L62*AS62*AT62*1))</f>
        <v/>
      </c>
      <c r="AC62" s="78">
        <f>IF(TablePipeInsulation[[#This Row],[Insulation to be Added (")]]&lt;TablePipeInsulation[[#This Row],[Insulation Required by Code (")]],"",BC62)</f>
        <v>0</v>
      </c>
      <c r="AD62" s="78">
        <f>IF(TablePipeInsulation[[#This Row],[Insulation to be Added (")]]&lt;TablePipeInsulation[[#This Row],[Insulation Required by Code (")]],"",BD62)</f>
        <v>0</v>
      </c>
      <c r="AG62" s="67" t="e">
        <f>VLOOKUP(G62,'Insulation Table'!$AE$61:$AF$64,2,FALSE)</f>
        <v>#N/A</v>
      </c>
      <c r="AH62" s="75" t="str">
        <f>IF(TablePipeInsulation[[#This Row],[System Application]]="Custom",TablePipeInsulation[[#This Row],[Pipe Surface Temperature, °F (If Custom Application)]],IF(G62="","",VLOOKUP(G62,$BG$21:$BH$24,2,FALSE)))</f>
        <v/>
      </c>
      <c r="AI62" s="75" t="str">
        <f>IF(TablePipeInsulation[[#This Row],[System Application]]="Custom",TablePipeInsulation[[#This Row],[Ambient Temperature, °F (If Custom Application)]],IF(G62="","",VLOOKUP(G62,$BG$21:$BI$24,3,FALSE)))</f>
        <v/>
      </c>
      <c r="AJ6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2" s="75" t="str">
        <f>IF(TablePipeInsulation[[#This Row],[System Application]]="Custom",TablePipeInsulation[[#This Row],[Custom Pipe Bare Heat Transfer Coefficient]],IF(P62="","",(VLOOKUP(AJ62,'Insulation Table'!$F$35:$G$124,2,FALSE))))</f>
        <v/>
      </c>
      <c r="AO62" s="75" t="e">
        <f t="shared" si="1"/>
        <v>#N/A</v>
      </c>
      <c r="AP62" s="75" t="e">
        <f>VLOOKUP(AO62,'Insulation Table'!$Y$35:$Z$103,2,FALSE)</f>
        <v>#N/A</v>
      </c>
      <c r="AQ62" s="67" t="str">
        <f>CONCATENATE(P62,U62,MIN(TablePipeInsulation[[#This Row],[Insulation to be Added (")]],3))</f>
        <v>3</v>
      </c>
      <c r="AR62" s="75" t="str">
        <f>IF(P62="","",(VLOOKUP(AQ62,'Insulation Table'!$N$35:$O$250,2,FALSE)))</f>
        <v/>
      </c>
      <c r="AS62" s="67" t="e">
        <f t="shared" si="2"/>
        <v>#VALUE!</v>
      </c>
      <c r="AT62" s="75" t="str">
        <f>IF(TablePipeInsulation[[#This Row],[System Application]]="Custom",TablePipeInsulation[[#This Row],[Full Load Hours (If Custom Application)]],IF(G62="","",IF(G62="Domestic Hot Water",8760,$AJ$16)))</f>
        <v/>
      </c>
      <c r="AU62" s="75" t="str">
        <f>VLOOKUP($G$7,'Incentive Structure'!$C$6:$D$10,2,FALSE)</f>
        <v>CI</v>
      </c>
      <c r="AV62" s="75" t="str">
        <f>IF(ISNUMBER(FIND("MF",TablePipeInsulation[[#This Row],[Incentive Code]]))=TRUE,"MF Logic","CI Logic")</f>
        <v>CI Logic</v>
      </c>
      <c r="AW6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2" t="str">
        <f t="shared" si="3"/>
        <v/>
      </c>
      <c r="AY62" t="str">
        <f t="shared" si="4"/>
        <v>CI</v>
      </c>
      <c r="AZ6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2" s="190" t="e">
        <f>INDEX(#REF!,MATCH(TablePipeInsulation[[#This Row],[Coding - Temperature of Pipe]],#REF!,0),MATCH(TEXT($P62,"#.00"),#REF!,0))</f>
        <v>#REF!</v>
      </c>
      <c r="BC62" s="211">
        <f>IFERROR(MIN(IF(TablePipeInsulation[[#This Row],[System Application]]="Custom",(TablePipeInsulation[[#This Row],[Therms saved]]*BE62)*CI_Custom_Incentive_USD_per_therm,IF(OR(TablePipeInsulation[[#This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saved]]*BE62),"Excel Error"))),TablePipeInsulation[[#This Row],[Total Cost]]),0)</f>
        <v>0</v>
      </c>
      <c r="BD62" s="216">
        <f>IFERROR(MIN(IF(TablePipeInsulation[[#This Row],[System Application]]="Custom",(TablePipeInsulation[[#This Row],[Therms saved]]*BE62)*CI_Custom_Bonus_Incentive_USD_per_therm,IF(OR(TablePipeInsulation[[#This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saved]]*BE62),"Excel Error"))),TablePipeInsulation[[#This Row],[Total Cost]]),0)</f>
        <v>0</v>
      </c>
      <c r="BE62" s="212">
        <f>Boiler!$AA$9</f>
        <v>0</v>
      </c>
    </row>
    <row r="63" spans="1:57">
      <c r="A63" s="75">
        <v>42</v>
      </c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9"/>
      <c r="Q63" s="69"/>
      <c r="R63" s="3" t="str">
        <f>IFERROR(INDEX(TableInsulationCodeReq[],MATCH(TablePipeInsulation[[#This Row],[Coding - Temperature of Pipe]],TableInsulationCodeReq[Coding Pipe Temperature],-1),MATCH(TEXT($P63,"0.00"),TableInsulationCodeReq[#Headers],0)),"")</f>
        <v/>
      </c>
      <c r="S63" s="67"/>
      <c r="T63" s="67"/>
      <c r="U63" s="67"/>
      <c r="V63" s="67"/>
      <c r="W63" s="77"/>
      <c r="X63" s="77"/>
      <c r="Y63" s="189" t="str">
        <f t="shared" si="0"/>
        <v/>
      </c>
      <c r="Z63" s="77"/>
      <c r="AA63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3" s="3" t="str">
        <f>IF(OR(G63="",TablePipeInsulation[[#This Row],[Insulation to be Added (")]]&lt;TablePipeInsulation[[#This Row],[Insulation Required by Code (")]]),"",IF(System_App_Only_DHW,(AN63-AR63)/(0.8*100000)*L63*AS63*AT63*1,(AN63-AR63)/($G$10*100000)*L63*AS63*AT63*1))</f>
        <v/>
      </c>
      <c r="AC63" s="78">
        <f>IF(TablePipeInsulation[[#This Row],[Insulation to be Added (")]]&lt;TablePipeInsulation[[#This Row],[Insulation Required by Code (")]],"",BC63)</f>
        <v>0</v>
      </c>
      <c r="AD63" s="78">
        <f>IF(TablePipeInsulation[[#This Row],[Insulation to be Added (")]]&lt;TablePipeInsulation[[#This Row],[Insulation Required by Code (")]],"",BD63)</f>
        <v>0</v>
      </c>
      <c r="AG63" s="67" t="e">
        <f>VLOOKUP(G63,'Insulation Table'!$AE$61:$AF$64,2,FALSE)</f>
        <v>#N/A</v>
      </c>
      <c r="AH63" s="75" t="str">
        <f>IF(TablePipeInsulation[[#This Row],[System Application]]="Custom",TablePipeInsulation[[#This Row],[Pipe Surface Temperature, °F (If Custom Application)]],IF(G63="","",VLOOKUP(G63,$BG$21:$BH$24,2,FALSE)))</f>
        <v/>
      </c>
      <c r="AI63" s="75" t="str">
        <f>IF(TablePipeInsulation[[#This Row],[System Application]]="Custom",TablePipeInsulation[[#This Row],[Ambient Temperature, °F (If Custom Application)]],IF(G63="","",VLOOKUP(G63,$BG$21:$BI$24,3,FALSE)))</f>
        <v/>
      </c>
      <c r="AJ6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3" s="75" t="str">
        <f>IF(TablePipeInsulation[[#This Row],[System Application]]="Custom",TablePipeInsulation[[#This Row],[Custom Pipe Bare Heat Transfer Coefficient]],IF(P63="","",(VLOOKUP(AJ63,'Insulation Table'!$F$35:$G$124,2,FALSE))))</f>
        <v/>
      </c>
      <c r="AO63" s="75" t="e">
        <f t="shared" si="1"/>
        <v>#N/A</v>
      </c>
      <c r="AP63" s="75" t="e">
        <f>VLOOKUP(AO63,'Insulation Table'!$Y$35:$Z$103,2,FALSE)</f>
        <v>#N/A</v>
      </c>
      <c r="AQ63" s="67" t="str">
        <f>CONCATENATE(P63,U63,MIN(TablePipeInsulation[[#This Row],[Insulation to be Added (")]],3))</f>
        <v>3</v>
      </c>
      <c r="AR63" s="75" t="str">
        <f>IF(P63="","",(VLOOKUP(AQ63,'Insulation Table'!$N$35:$O$250,2,FALSE)))</f>
        <v/>
      </c>
      <c r="AS63" s="67" t="e">
        <f t="shared" si="2"/>
        <v>#VALUE!</v>
      </c>
      <c r="AT63" s="75" t="str">
        <f>IF(TablePipeInsulation[[#This Row],[System Application]]="Custom",TablePipeInsulation[[#This Row],[Full Load Hours (If Custom Application)]],IF(G63="","",IF(G63="Domestic Hot Water",8760,$AJ$16)))</f>
        <v/>
      </c>
      <c r="AU63" s="75" t="str">
        <f>VLOOKUP($G$7,'Incentive Structure'!$C$6:$D$10,2,FALSE)</f>
        <v>CI</v>
      </c>
      <c r="AV63" s="75" t="str">
        <f>IF(ISNUMBER(FIND("MF",TablePipeInsulation[[#This Row],[Incentive Code]]))=TRUE,"MF Logic","CI Logic")</f>
        <v>CI Logic</v>
      </c>
      <c r="AW6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3" t="str">
        <f t="shared" si="3"/>
        <v/>
      </c>
      <c r="AY63" t="str">
        <f t="shared" si="4"/>
        <v>CI</v>
      </c>
      <c r="AZ6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3" s="190" t="e">
        <f>INDEX(#REF!,MATCH(TablePipeInsulation[[#This Row],[Coding - Temperature of Pipe]],#REF!,0),MATCH(TEXT($P63,"#.00"),#REF!,0))</f>
        <v>#REF!</v>
      </c>
      <c r="BC63" s="211">
        <f>IFERROR(MIN(IF(TablePipeInsulation[[#This Row],[System Application]]="Custom",(TablePipeInsulation[[#This Row],[Therms saved]]*BE63)*CI_Custom_Incentive_USD_per_therm,IF(OR(TablePipeInsulation[[#This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saved]]*BE63),"Excel Error"))),TablePipeInsulation[[#This Row],[Total Cost]]),0)</f>
        <v>0</v>
      </c>
      <c r="BD63" s="216">
        <f>IFERROR(MIN(IF(TablePipeInsulation[[#This Row],[System Application]]="Custom",(TablePipeInsulation[[#This Row],[Therms saved]]*BE63)*CI_Custom_Bonus_Incentive_USD_per_therm,IF(OR(TablePipeInsulation[[#This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saved]]*BE63),"Excel Error"))),TablePipeInsulation[[#This Row],[Total Cost]]),0)</f>
        <v>0</v>
      </c>
      <c r="BE63" s="212">
        <f>Boiler!$AA$9</f>
        <v>0</v>
      </c>
    </row>
    <row r="64" spans="1:57">
      <c r="A64" s="75">
        <v>43</v>
      </c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9"/>
      <c r="Q64" s="69"/>
      <c r="R64" s="3" t="str">
        <f>IFERROR(INDEX(TableInsulationCodeReq[],MATCH(TablePipeInsulation[[#This Row],[Coding - Temperature of Pipe]],TableInsulationCodeReq[Coding Pipe Temperature],-1),MATCH(TEXT($P64,"0.00"),TableInsulationCodeReq[#Headers],0)),"")</f>
        <v/>
      </c>
      <c r="S64" s="67"/>
      <c r="T64" s="67"/>
      <c r="U64" s="67"/>
      <c r="V64" s="67"/>
      <c r="W64" s="77"/>
      <c r="X64" s="77"/>
      <c r="Y64" s="189" t="str">
        <f t="shared" si="0"/>
        <v/>
      </c>
      <c r="Z64" s="77"/>
      <c r="AA64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4" s="3" t="str">
        <f>IF(OR(G64="",TablePipeInsulation[[#This Row],[Insulation to be Added (")]]&lt;TablePipeInsulation[[#This Row],[Insulation Required by Code (")]]),"",IF(System_App_Only_DHW,(AN64-AR64)/(0.8*100000)*L64*AS64*AT64*1,(AN64-AR64)/($G$10*100000)*L64*AS64*AT64*1))</f>
        <v/>
      </c>
      <c r="AC64" s="78">
        <f>IF(TablePipeInsulation[[#This Row],[Insulation to be Added (")]]&lt;TablePipeInsulation[[#This Row],[Insulation Required by Code (")]],"",BC64)</f>
        <v>0</v>
      </c>
      <c r="AD64" s="78">
        <f>IF(TablePipeInsulation[[#This Row],[Insulation to be Added (")]]&lt;TablePipeInsulation[[#This Row],[Insulation Required by Code (")]],"",BD64)</f>
        <v>0</v>
      </c>
      <c r="AG64" s="67" t="e">
        <f>VLOOKUP(G64,'Insulation Table'!$AE$61:$AF$64,2,FALSE)</f>
        <v>#N/A</v>
      </c>
      <c r="AH64" s="75" t="str">
        <f>IF(TablePipeInsulation[[#This Row],[System Application]]="Custom",TablePipeInsulation[[#This Row],[Pipe Surface Temperature, °F (If Custom Application)]],IF(G64="","",VLOOKUP(G64,$BG$21:$BH$24,2,FALSE)))</f>
        <v/>
      </c>
      <c r="AI64" s="75" t="str">
        <f>IF(TablePipeInsulation[[#This Row],[System Application]]="Custom",TablePipeInsulation[[#This Row],[Ambient Temperature, °F (If Custom Application)]],IF(G64="","",VLOOKUP(G64,$BG$21:$BI$24,3,FALSE)))</f>
        <v/>
      </c>
      <c r="AJ6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4" s="75" t="str">
        <f>IF(TablePipeInsulation[[#This Row],[System Application]]="Custom",TablePipeInsulation[[#This Row],[Custom Pipe Bare Heat Transfer Coefficient]],IF(P64="","",(VLOOKUP(AJ64,'Insulation Table'!$F$35:$G$124,2,FALSE))))</f>
        <v/>
      </c>
      <c r="AO64" s="75" t="e">
        <f t="shared" si="1"/>
        <v>#N/A</v>
      </c>
      <c r="AP64" s="75" t="e">
        <f>VLOOKUP(AO64,'Insulation Table'!$Y$35:$Z$103,2,FALSE)</f>
        <v>#N/A</v>
      </c>
      <c r="AQ64" s="67" t="str">
        <f>CONCATENATE(P64,U64,MIN(TablePipeInsulation[[#This Row],[Insulation to be Added (")]],3))</f>
        <v>3</v>
      </c>
      <c r="AR64" s="75" t="str">
        <f>IF(P64="","",(VLOOKUP(AQ64,'Insulation Table'!$N$35:$O$250,2,FALSE)))</f>
        <v/>
      </c>
      <c r="AS64" s="67" t="e">
        <f t="shared" si="2"/>
        <v>#VALUE!</v>
      </c>
      <c r="AT64" s="75" t="str">
        <f>IF(TablePipeInsulation[[#This Row],[System Application]]="Custom",TablePipeInsulation[[#This Row],[Full Load Hours (If Custom Application)]],IF(G64="","",IF(G64="Domestic Hot Water",8760,$AJ$16)))</f>
        <v/>
      </c>
      <c r="AU64" s="75" t="str">
        <f>VLOOKUP($G$7,'Incentive Structure'!$C$6:$D$10,2,FALSE)</f>
        <v>CI</v>
      </c>
      <c r="AV64" s="75" t="str">
        <f>IF(ISNUMBER(FIND("MF",TablePipeInsulation[[#This Row],[Incentive Code]]))=TRUE,"MF Logic","CI Logic")</f>
        <v>CI Logic</v>
      </c>
      <c r="AW6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4" t="str">
        <f t="shared" si="3"/>
        <v/>
      </c>
      <c r="AY64" t="str">
        <f t="shared" si="4"/>
        <v>CI</v>
      </c>
      <c r="AZ6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4" s="190" t="e">
        <f>INDEX(#REF!,MATCH(TablePipeInsulation[[#This Row],[Coding - Temperature of Pipe]],#REF!,0),MATCH(TEXT($P64,"#.00"),#REF!,0))</f>
        <v>#REF!</v>
      </c>
      <c r="BC64" s="211">
        <f>IFERROR(MIN(IF(TablePipeInsulation[[#This Row],[System Application]]="Custom",(TablePipeInsulation[[#This Row],[Therms saved]]*BE64)*CI_Custom_Incentive_USD_per_therm,IF(OR(TablePipeInsulation[[#This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saved]]*BE64),"Excel Error"))),TablePipeInsulation[[#This Row],[Total Cost]]),0)</f>
        <v>0</v>
      </c>
      <c r="BD64" s="216">
        <f>IFERROR(MIN(IF(TablePipeInsulation[[#This Row],[System Application]]="Custom",(TablePipeInsulation[[#This Row],[Therms saved]]*BE64)*CI_Custom_Bonus_Incentive_USD_per_therm,IF(OR(TablePipeInsulation[[#This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saved]]*BE64),"Excel Error"))),TablePipeInsulation[[#This Row],[Total Cost]]),0)</f>
        <v>0</v>
      </c>
      <c r="BE64" s="212">
        <f>Boiler!$AA$9</f>
        <v>0</v>
      </c>
    </row>
    <row r="65" spans="1:57">
      <c r="A65" s="75">
        <v>44</v>
      </c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9"/>
      <c r="Q65" s="69"/>
      <c r="R65" s="3" t="str">
        <f>IFERROR(INDEX(TableInsulationCodeReq[],MATCH(TablePipeInsulation[[#This Row],[Coding - Temperature of Pipe]],TableInsulationCodeReq[Coding Pipe Temperature],-1),MATCH(TEXT($P65,"0.00"),TableInsulationCodeReq[#Headers],0)),"")</f>
        <v/>
      </c>
      <c r="S65" s="67"/>
      <c r="T65" s="67"/>
      <c r="U65" s="67"/>
      <c r="V65" s="67"/>
      <c r="W65" s="77"/>
      <c r="X65" s="77"/>
      <c r="Y65" s="189" t="str">
        <f t="shared" si="0"/>
        <v/>
      </c>
      <c r="Z65" s="77"/>
      <c r="AA65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5" s="3" t="str">
        <f>IF(OR(G65="",TablePipeInsulation[[#This Row],[Insulation to be Added (")]]&lt;TablePipeInsulation[[#This Row],[Insulation Required by Code (")]]),"",IF(System_App_Only_DHW,(AN65-AR65)/(0.8*100000)*L65*AS65*AT65*1,(AN65-AR65)/($G$10*100000)*L65*AS65*AT65*1))</f>
        <v/>
      </c>
      <c r="AC65" s="78">
        <f>IF(TablePipeInsulation[[#This Row],[Insulation to be Added (")]]&lt;TablePipeInsulation[[#This Row],[Insulation Required by Code (")]],"",BC65)</f>
        <v>0</v>
      </c>
      <c r="AD65" s="78">
        <f>IF(TablePipeInsulation[[#This Row],[Insulation to be Added (")]]&lt;TablePipeInsulation[[#This Row],[Insulation Required by Code (")]],"",BD65)</f>
        <v>0</v>
      </c>
      <c r="AG65" s="67" t="e">
        <f>VLOOKUP(G65,'Insulation Table'!$AE$61:$AF$64,2,FALSE)</f>
        <v>#N/A</v>
      </c>
      <c r="AH65" s="75" t="str">
        <f>IF(TablePipeInsulation[[#This Row],[System Application]]="Custom",TablePipeInsulation[[#This Row],[Pipe Surface Temperature, °F (If Custom Application)]],IF(G65="","",VLOOKUP(G65,$BG$21:$BH$24,2,FALSE)))</f>
        <v/>
      </c>
      <c r="AI65" s="75" t="str">
        <f>IF(TablePipeInsulation[[#This Row],[System Application]]="Custom",TablePipeInsulation[[#This Row],[Ambient Temperature, °F (If Custom Application)]],IF(G65="","",VLOOKUP(G65,$BG$21:$BI$24,3,FALSE)))</f>
        <v/>
      </c>
      <c r="AJ6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5" s="75" t="str">
        <f>IF(TablePipeInsulation[[#This Row],[System Application]]="Custom",TablePipeInsulation[[#This Row],[Custom Pipe Bare Heat Transfer Coefficient]],IF(P65="","",(VLOOKUP(AJ65,'Insulation Table'!$F$35:$G$124,2,FALSE))))</f>
        <v/>
      </c>
      <c r="AO65" s="75" t="e">
        <f t="shared" si="1"/>
        <v>#N/A</v>
      </c>
      <c r="AP65" s="75" t="e">
        <f>VLOOKUP(AO65,'Insulation Table'!$Y$35:$Z$103,2,FALSE)</f>
        <v>#N/A</v>
      </c>
      <c r="AQ65" s="67" t="str">
        <f>CONCATENATE(P65,U65,MIN(TablePipeInsulation[[#This Row],[Insulation to be Added (")]],3))</f>
        <v>3</v>
      </c>
      <c r="AR65" s="75" t="str">
        <f>IF(P65="","",(VLOOKUP(AQ65,'Insulation Table'!$N$35:$O$250,2,FALSE)))</f>
        <v/>
      </c>
      <c r="AS65" s="67" t="e">
        <f t="shared" si="2"/>
        <v>#VALUE!</v>
      </c>
      <c r="AT65" s="75" t="str">
        <f>IF(TablePipeInsulation[[#This Row],[System Application]]="Custom",TablePipeInsulation[[#This Row],[Full Load Hours (If Custom Application)]],IF(G65="","",IF(G65="Domestic Hot Water",8760,$AJ$16)))</f>
        <v/>
      </c>
      <c r="AU65" s="75" t="str">
        <f>VLOOKUP($G$7,'Incentive Structure'!$C$6:$D$10,2,FALSE)</f>
        <v>CI</v>
      </c>
      <c r="AV65" s="75" t="str">
        <f>IF(ISNUMBER(FIND("MF",TablePipeInsulation[[#This Row],[Incentive Code]]))=TRUE,"MF Logic","CI Logic")</f>
        <v>CI Logic</v>
      </c>
      <c r="AW6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5" t="str">
        <f t="shared" si="3"/>
        <v/>
      </c>
      <c r="AY65" t="str">
        <f t="shared" si="4"/>
        <v>CI</v>
      </c>
      <c r="AZ6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5" s="190" t="e">
        <f>INDEX(#REF!,MATCH(TablePipeInsulation[[#This Row],[Coding - Temperature of Pipe]],#REF!,0),MATCH(TEXT($P65,"#.00"),#REF!,0))</f>
        <v>#REF!</v>
      </c>
      <c r="BC65" s="211">
        <f>IFERROR(MIN(IF(TablePipeInsulation[[#This Row],[System Application]]="Custom",(TablePipeInsulation[[#This Row],[Therms saved]]*BE65)*CI_Custom_Incentive_USD_per_therm,IF(OR(TablePipeInsulation[[#This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saved]]*BE65),"Excel Error"))),TablePipeInsulation[[#This Row],[Total Cost]]),0)</f>
        <v>0</v>
      </c>
      <c r="BD65" s="216">
        <f>IFERROR(MIN(IF(TablePipeInsulation[[#This Row],[System Application]]="Custom",(TablePipeInsulation[[#This Row],[Therms saved]]*BE65)*CI_Custom_Bonus_Incentive_USD_per_therm,IF(OR(TablePipeInsulation[[#This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saved]]*BE65),"Excel Error"))),TablePipeInsulation[[#This Row],[Total Cost]]),0)</f>
        <v>0</v>
      </c>
      <c r="BE65" s="212">
        <f>Boiler!$AA$9</f>
        <v>0</v>
      </c>
    </row>
    <row r="66" spans="1:57">
      <c r="A66" s="75">
        <v>45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9"/>
      <c r="Q66" s="69"/>
      <c r="R66" s="3" t="str">
        <f>IFERROR(INDEX(TableInsulationCodeReq[],MATCH(TablePipeInsulation[[#This Row],[Coding - Temperature of Pipe]],TableInsulationCodeReq[Coding Pipe Temperature],-1),MATCH(TEXT($P66,"0.00"),TableInsulationCodeReq[#Headers],0)),"")</f>
        <v/>
      </c>
      <c r="S66" s="67"/>
      <c r="T66" s="67"/>
      <c r="U66" s="67"/>
      <c r="V66" s="67"/>
      <c r="W66" s="77"/>
      <c r="X66" s="77"/>
      <c r="Y66" s="189" t="str">
        <f t="shared" si="0"/>
        <v/>
      </c>
      <c r="Z66" s="77"/>
      <c r="AA66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6" s="3" t="str">
        <f>IF(OR(G66="",TablePipeInsulation[[#This Row],[Insulation to be Added (")]]&lt;TablePipeInsulation[[#This Row],[Insulation Required by Code (")]]),"",IF(System_App_Only_DHW,(AN66-AR66)/(0.8*100000)*L66*AS66*AT66*1,(AN66-AR66)/($G$10*100000)*L66*AS66*AT66*1))</f>
        <v/>
      </c>
      <c r="AC66" s="78">
        <f>IF(TablePipeInsulation[[#This Row],[Insulation to be Added (")]]&lt;TablePipeInsulation[[#This Row],[Insulation Required by Code (")]],"",BC66)</f>
        <v>0</v>
      </c>
      <c r="AD66" s="78">
        <f>IF(TablePipeInsulation[[#This Row],[Insulation to be Added (")]]&lt;TablePipeInsulation[[#This Row],[Insulation Required by Code (")]],"",BD66)</f>
        <v>0</v>
      </c>
      <c r="AG66" s="67" t="e">
        <f>VLOOKUP(G66,'Insulation Table'!$AE$61:$AF$64,2,FALSE)</f>
        <v>#N/A</v>
      </c>
      <c r="AH66" s="75" t="str">
        <f>IF(TablePipeInsulation[[#This Row],[System Application]]="Custom",TablePipeInsulation[[#This Row],[Pipe Surface Temperature, °F (If Custom Application)]],IF(G66="","",VLOOKUP(G66,$BG$21:$BH$24,2,FALSE)))</f>
        <v/>
      </c>
      <c r="AI66" s="75" t="str">
        <f>IF(TablePipeInsulation[[#This Row],[System Application]]="Custom",TablePipeInsulation[[#This Row],[Ambient Temperature, °F (If Custom Application)]],IF(G66="","",VLOOKUP(G66,$BG$21:$BI$24,3,FALSE)))</f>
        <v/>
      </c>
      <c r="AJ6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6" s="75" t="str">
        <f>IF(TablePipeInsulation[[#This Row],[System Application]]="Custom",TablePipeInsulation[[#This Row],[Custom Pipe Bare Heat Transfer Coefficient]],IF(P66="","",(VLOOKUP(AJ66,'Insulation Table'!$F$35:$G$124,2,FALSE))))</f>
        <v/>
      </c>
      <c r="AO66" s="75" t="e">
        <f t="shared" si="1"/>
        <v>#N/A</v>
      </c>
      <c r="AP66" s="75" t="e">
        <f>VLOOKUP(AO66,'Insulation Table'!$Y$35:$Z$103,2,FALSE)</f>
        <v>#N/A</v>
      </c>
      <c r="AQ66" s="67" t="str">
        <f>CONCATENATE(P66,U66,MIN(TablePipeInsulation[[#This Row],[Insulation to be Added (")]],3))</f>
        <v>3</v>
      </c>
      <c r="AR66" s="75" t="str">
        <f>IF(P66="","",(VLOOKUP(AQ66,'Insulation Table'!$N$35:$O$250,2,FALSE)))</f>
        <v/>
      </c>
      <c r="AS66" s="67" t="e">
        <f t="shared" si="2"/>
        <v>#VALUE!</v>
      </c>
      <c r="AT66" s="75" t="str">
        <f>IF(TablePipeInsulation[[#This Row],[System Application]]="Custom",TablePipeInsulation[[#This Row],[Full Load Hours (If Custom Application)]],IF(G66="","",IF(G66="Domestic Hot Water",8760,$AJ$16)))</f>
        <v/>
      </c>
      <c r="AU66" s="75" t="str">
        <f>VLOOKUP($G$7,'Incentive Structure'!$C$6:$D$10,2,FALSE)</f>
        <v>CI</v>
      </c>
      <c r="AV66" s="75" t="str">
        <f>IF(ISNUMBER(FIND("MF",TablePipeInsulation[[#This Row],[Incentive Code]]))=TRUE,"MF Logic","CI Logic")</f>
        <v>CI Logic</v>
      </c>
      <c r="AW6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6" t="str">
        <f t="shared" si="3"/>
        <v/>
      </c>
      <c r="AY66" t="str">
        <f t="shared" si="4"/>
        <v>CI</v>
      </c>
      <c r="AZ6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6" s="190" t="e">
        <f>INDEX(#REF!,MATCH(TablePipeInsulation[[#This Row],[Coding - Temperature of Pipe]],#REF!,0),MATCH(TEXT($P66,"#.00"),#REF!,0))</f>
        <v>#REF!</v>
      </c>
      <c r="BC66" s="211">
        <f>IFERROR(MIN(IF(TablePipeInsulation[[#This Row],[System Application]]="Custom",(TablePipeInsulation[[#This Row],[Therms saved]]*BE66)*CI_Custom_Incentive_USD_per_therm,IF(OR(TablePipeInsulation[[#This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saved]]*BE66),"Excel Error"))),TablePipeInsulation[[#This Row],[Total Cost]]),0)</f>
        <v>0</v>
      </c>
      <c r="BD66" s="216">
        <f>IFERROR(MIN(IF(TablePipeInsulation[[#This Row],[System Application]]="Custom",(TablePipeInsulation[[#This Row],[Therms saved]]*BE66)*CI_Custom_Bonus_Incentive_USD_per_therm,IF(OR(TablePipeInsulation[[#This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saved]]*BE66),"Excel Error"))),TablePipeInsulation[[#This Row],[Total Cost]]),0)</f>
        <v>0</v>
      </c>
      <c r="BE66" s="212">
        <f>Boiler!$AA$9</f>
        <v>0</v>
      </c>
    </row>
    <row r="67" spans="1:57">
      <c r="A67" s="75">
        <v>46</v>
      </c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9"/>
      <c r="Q67" s="69"/>
      <c r="R67" s="3" t="str">
        <f>IFERROR(INDEX(TableInsulationCodeReq[],MATCH(TablePipeInsulation[[#This Row],[Coding - Temperature of Pipe]],TableInsulationCodeReq[Coding Pipe Temperature],-1),MATCH(TEXT($P67,"0.00"),TableInsulationCodeReq[#Headers],0)),"")</f>
        <v/>
      </c>
      <c r="S67" s="67"/>
      <c r="T67" s="67"/>
      <c r="U67" s="67"/>
      <c r="V67" s="67"/>
      <c r="W67" s="77"/>
      <c r="X67" s="77"/>
      <c r="Y67" s="189" t="str">
        <f t="shared" si="0"/>
        <v/>
      </c>
      <c r="Z67" s="77"/>
      <c r="AA67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7" s="3" t="str">
        <f>IF(OR(G67="",TablePipeInsulation[[#This Row],[Insulation to be Added (")]]&lt;TablePipeInsulation[[#This Row],[Insulation Required by Code (")]]),"",IF(System_App_Only_DHW,(AN67-AR67)/(0.8*100000)*L67*AS67*AT67*1,(AN67-AR67)/($G$10*100000)*L67*AS67*AT67*1))</f>
        <v/>
      </c>
      <c r="AC67" s="78">
        <f>IF(TablePipeInsulation[[#This Row],[Insulation to be Added (")]]&lt;TablePipeInsulation[[#This Row],[Insulation Required by Code (")]],"",BC67)</f>
        <v>0</v>
      </c>
      <c r="AD67" s="78">
        <f>IF(TablePipeInsulation[[#This Row],[Insulation to be Added (")]]&lt;TablePipeInsulation[[#This Row],[Insulation Required by Code (")]],"",BD67)</f>
        <v>0</v>
      </c>
      <c r="AG67" s="67" t="e">
        <f>VLOOKUP(G67,'Insulation Table'!$AE$61:$AF$64,2,FALSE)</f>
        <v>#N/A</v>
      </c>
      <c r="AH67" s="75" t="str">
        <f>IF(TablePipeInsulation[[#This Row],[System Application]]="Custom",TablePipeInsulation[[#This Row],[Pipe Surface Temperature, °F (If Custom Application)]],IF(G67="","",VLOOKUP(G67,$BG$21:$BH$24,2,FALSE)))</f>
        <v/>
      </c>
      <c r="AI67" s="75" t="str">
        <f>IF(TablePipeInsulation[[#This Row],[System Application]]="Custom",TablePipeInsulation[[#This Row],[Ambient Temperature, °F (If Custom Application)]],IF(G67="","",VLOOKUP(G67,$BG$21:$BI$24,3,FALSE)))</f>
        <v/>
      </c>
      <c r="AJ6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7" s="75" t="str">
        <f>IF(TablePipeInsulation[[#This Row],[System Application]]="Custom",TablePipeInsulation[[#This Row],[Custom Pipe Bare Heat Transfer Coefficient]],IF(P67="","",(VLOOKUP(AJ67,'Insulation Table'!$F$35:$G$124,2,FALSE))))</f>
        <v/>
      </c>
      <c r="AO67" s="75" t="e">
        <f t="shared" si="1"/>
        <v>#N/A</v>
      </c>
      <c r="AP67" s="75" t="e">
        <f>VLOOKUP(AO67,'Insulation Table'!$Y$35:$Z$103,2,FALSE)</f>
        <v>#N/A</v>
      </c>
      <c r="AQ67" s="67" t="str">
        <f>CONCATENATE(P67,U67,MIN(TablePipeInsulation[[#This Row],[Insulation to be Added (")]],3))</f>
        <v>3</v>
      </c>
      <c r="AR67" s="75" t="str">
        <f>IF(P67="","",(VLOOKUP(AQ67,'Insulation Table'!$N$35:$O$250,2,FALSE)))</f>
        <v/>
      </c>
      <c r="AS67" s="67" t="e">
        <f t="shared" si="2"/>
        <v>#VALUE!</v>
      </c>
      <c r="AT67" s="75" t="str">
        <f>IF(TablePipeInsulation[[#This Row],[System Application]]="Custom",TablePipeInsulation[[#This Row],[Full Load Hours (If Custom Application)]],IF(G67="","",IF(G67="Domestic Hot Water",8760,$AJ$16)))</f>
        <v/>
      </c>
      <c r="AU67" s="75" t="str">
        <f>VLOOKUP($G$7,'Incentive Structure'!$C$6:$D$10,2,FALSE)</f>
        <v>CI</v>
      </c>
      <c r="AV67" s="75" t="str">
        <f>IF(ISNUMBER(FIND("MF",TablePipeInsulation[[#This Row],[Incentive Code]]))=TRUE,"MF Logic","CI Logic")</f>
        <v>CI Logic</v>
      </c>
      <c r="AW6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7" t="str">
        <f t="shared" si="3"/>
        <v/>
      </c>
      <c r="AY67" t="str">
        <f t="shared" si="4"/>
        <v>CI</v>
      </c>
      <c r="AZ6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7" s="190" t="e">
        <f>INDEX(#REF!,MATCH(TablePipeInsulation[[#This Row],[Coding - Temperature of Pipe]],#REF!,0),MATCH(TEXT($P67,"#.00"),#REF!,0))</f>
        <v>#REF!</v>
      </c>
      <c r="BC67" s="211">
        <f>IFERROR(MIN(IF(TablePipeInsulation[[#This Row],[System Application]]="Custom",(TablePipeInsulation[[#This Row],[Therms saved]]*BE67)*CI_Custom_Incentive_USD_per_therm,IF(OR(TablePipeInsulation[[#This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saved]]*BE67),"Excel Error"))),TablePipeInsulation[[#This Row],[Total Cost]]),0)</f>
        <v>0</v>
      </c>
      <c r="BD67" s="216">
        <f>IFERROR(MIN(IF(TablePipeInsulation[[#This Row],[System Application]]="Custom",(TablePipeInsulation[[#This Row],[Therms saved]]*BE67)*CI_Custom_Bonus_Incentive_USD_per_therm,IF(OR(TablePipeInsulation[[#This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saved]]*BE67),"Excel Error"))),TablePipeInsulation[[#This Row],[Total Cost]]),0)</f>
        <v>0</v>
      </c>
      <c r="BE67" s="212">
        <f>Boiler!$AA$9</f>
        <v>0</v>
      </c>
    </row>
    <row r="68" spans="1:57">
      <c r="A68" s="75">
        <v>47</v>
      </c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9"/>
      <c r="Q68" s="69"/>
      <c r="R68" s="3" t="str">
        <f>IFERROR(INDEX(TableInsulationCodeReq[],MATCH(TablePipeInsulation[[#This Row],[Coding - Temperature of Pipe]],TableInsulationCodeReq[Coding Pipe Temperature],-1),MATCH(TEXT($P68,"0.00"),TableInsulationCodeReq[#Headers],0)),"")</f>
        <v/>
      </c>
      <c r="S68" s="67"/>
      <c r="T68" s="67"/>
      <c r="U68" s="67"/>
      <c r="V68" s="67"/>
      <c r="W68" s="77"/>
      <c r="X68" s="77"/>
      <c r="Y68" s="189" t="str">
        <f t="shared" si="0"/>
        <v/>
      </c>
      <c r="Z68" s="77"/>
      <c r="AA68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8" s="3" t="str">
        <f>IF(OR(G68="",TablePipeInsulation[[#This Row],[Insulation to be Added (")]]&lt;TablePipeInsulation[[#This Row],[Insulation Required by Code (")]]),"",IF(System_App_Only_DHW,(AN68-AR68)/(0.8*100000)*L68*AS68*AT68*1,(AN68-AR68)/($G$10*100000)*L68*AS68*AT68*1))</f>
        <v/>
      </c>
      <c r="AC68" s="78">
        <f>IF(TablePipeInsulation[[#This Row],[Insulation to be Added (")]]&lt;TablePipeInsulation[[#This Row],[Insulation Required by Code (")]],"",BC68)</f>
        <v>0</v>
      </c>
      <c r="AD68" s="78">
        <f>IF(TablePipeInsulation[[#This Row],[Insulation to be Added (")]]&lt;TablePipeInsulation[[#This Row],[Insulation Required by Code (")]],"",BD68)</f>
        <v>0</v>
      </c>
      <c r="AG68" s="67" t="e">
        <f>VLOOKUP(G68,'Insulation Table'!$AE$61:$AF$64,2,FALSE)</f>
        <v>#N/A</v>
      </c>
      <c r="AH68" s="75" t="str">
        <f>IF(TablePipeInsulation[[#This Row],[System Application]]="Custom",TablePipeInsulation[[#This Row],[Pipe Surface Temperature, °F (If Custom Application)]],IF(G68="","",VLOOKUP(G68,$BG$21:$BH$24,2,FALSE)))</f>
        <v/>
      </c>
      <c r="AI68" s="75" t="str">
        <f>IF(TablePipeInsulation[[#This Row],[System Application]]="Custom",TablePipeInsulation[[#This Row],[Ambient Temperature, °F (If Custom Application)]],IF(G68="","",VLOOKUP(G68,$BG$21:$BI$24,3,FALSE)))</f>
        <v/>
      </c>
      <c r="AJ6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8" s="75" t="str">
        <f>IF(TablePipeInsulation[[#This Row],[System Application]]="Custom",TablePipeInsulation[[#This Row],[Custom Pipe Bare Heat Transfer Coefficient]],IF(P68="","",(VLOOKUP(AJ68,'Insulation Table'!$F$35:$G$124,2,FALSE))))</f>
        <v/>
      </c>
      <c r="AO68" s="75" t="e">
        <f t="shared" si="1"/>
        <v>#N/A</v>
      </c>
      <c r="AP68" s="75" t="e">
        <f>VLOOKUP(AO68,'Insulation Table'!$Y$35:$Z$103,2,FALSE)</f>
        <v>#N/A</v>
      </c>
      <c r="AQ68" s="67" t="str">
        <f>CONCATENATE(P68,U68,MIN(TablePipeInsulation[[#This Row],[Insulation to be Added (")]],3))</f>
        <v>3</v>
      </c>
      <c r="AR68" s="75" t="str">
        <f>IF(P68="","",(VLOOKUP(AQ68,'Insulation Table'!$N$35:$O$250,2,FALSE)))</f>
        <v/>
      </c>
      <c r="AS68" s="67" t="e">
        <f t="shared" si="2"/>
        <v>#VALUE!</v>
      </c>
      <c r="AT68" s="75" t="str">
        <f>IF(TablePipeInsulation[[#This Row],[System Application]]="Custom",TablePipeInsulation[[#This Row],[Full Load Hours (If Custom Application)]],IF(G68="","",IF(G68="Domestic Hot Water",8760,$AJ$16)))</f>
        <v/>
      </c>
      <c r="AU68" s="75" t="str">
        <f>VLOOKUP($G$7,'Incentive Structure'!$C$6:$D$10,2,FALSE)</f>
        <v>CI</v>
      </c>
      <c r="AV68" s="75" t="str">
        <f>IF(ISNUMBER(FIND("MF",TablePipeInsulation[[#This Row],[Incentive Code]]))=TRUE,"MF Logic","CI Logic")</f>
        <v>CI Logic</v>
      </c>
      <c r="AW6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8" t="str">
        <f t="shared" si="3"/>
        <v/>
      </c>
      <c r="AY68" t="str">
        <f t="shared" si="4"/>
        <v>CI</v>
      </c>
      <c r="AZ6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8" s="190" t="e">
        <f>INDEX(#REF!,MATCH(TablePipeInsulation[[#This Row],[Coding - Temperature of Pipe]],#REF!,0),MATCH(TEXT($P68,"#.00"),#REF!,0))</f>
        <v>#REF!</v>
      </c>
      <c r="BC68" s="211">
        <f>IFERROR(MIN(IF(TablePipeInsulation[[#This Row],[System Application]]="Custom",(TablePipeInsulation[[#This Row],[Therms saved]]*BE68)*CI_Custom_Incentive_USD_per_therm,IF(OR(TablePipeInsulation[[#This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saved]]*BE68),"Excel Error"))),TablePipeInsulation[[#This Row],[Total Cost]]),0)</f>
        <v>0</v>
      </c>
      <c r="BD68" s="216">
        <f>IFERROR(MIN(IF(TablePipeInsulation[[#This Row],[System Application]]="Custom",(TablePipeInsulation[[#This Row],[Therms saved]]*BE68)*CI_Custom_Bonus_Incentive_USD_per_therm,IF(OR(TablePipeInsulation[[#This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saved]]*BE68),"Excel Error"))),TablePipeInsulation[[#This Row],[Total Cost]]),0)</f>
        <v>0</v>
      </c>
      <c r="BE68" s="212">
        <f>Boiler!$AA$9</f>
        <v>0</v>
      </c>
    </row>
    <row r="69" spans="1:57">
      <c r="A69" s="75">
        <v>48</v>
      </c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9"/>
      <c r="Q69" s="69"/>
      <c r="R69" s="3" t="str">
        <f>IFERROR(INDEX(TableInsulationCodeReq[],MATCH(TablePipeInsulation[[#This Row],[Coding - Temperature of Pipe]],TableInsulationCodeReq[Coding Pipe Temperature],-1),MATCH(TEXT($P69,"0.00"),TableInsulationCodeReq[#Headers],0)),"")</f>
        <v/>
      </c>
      <c r="S69" s="67"/>
      <c r="T69" s="67"/>
      <c r="U69" s="67"/>
      <c r="V69" s="67"/>
      <c r="W69" s="77"/>
      <c r="X69" s="77"/>
      <c r="Y69" s="189" t="str">
        <f t="shared" si="0"/>
        <v/>
      </c>
      <c r="Z69" s="77"/>
      <c r="AA69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9" s="3" t="str">
        <f>IF(OR(G69="",TablePipeInsulation[[#This Row],[Insulation to be Added (")]]&lt;TablePipeInsulation[[#This Row],[Insulation Required by Code (")]]),"",IF(System_App_Only_DHW,(AN69-AR69)/(0.8*100000)*L69*AS69*AT69*1,(AN69-AR69)/($G$10*100000)*L69*AS69*AT69*1))</f>
        <v/>
      </c>
      <c r="AC69" s="78">
        <f>IF(TablePipeInsulation[[#This Row],[Insulation to be Added (")]]&lt;TablePipeInsulation[[#This Row],[Insulation Required by Code (")]],"",BC69)</f>
        <v>0</v>
      </c>
      <c r="AD69" s="78">
        <f>IF(TablePipeInsulation[[#This Row],[Insulation to be Added (")]]&lt;TablePipeInsulation[[#This Row],[Insulation Required by Code (")]],"",BD69)</f>
        <v>0</v>
      </c>
      <c r="AG69" s="67" t="e">
        <f>VLOOKUP(G69,'Insulation Table'!$AE$61:$AF$64,2,FALSE)</f>
        <v>#N/A</v>
      </c>
      <c r="AH69" s="75" t="str">
        <f>IF(TablePipeInsulation[[#This Row],[System Application]]="Custom",TablePipeInsulation[[#This Row],[Pipe Surface Temperature, °F (If Custom Application)]],IF(G69="","",VLOOKUP(G69,$BG$21:$BH$24,2,FALSE)))</f>
        <v/>
      </c>
      <c r="AI69" s="75" t="str">
        <f>IF(TablePipeInsulation[[#This Row],[System Application]]="Custom",TablePipeInsulation[[#This Row],[Ambient Temperature, °F (If Custom Application)]],IF(G69="","",VLOOKUP(G69,$BG$21:$BI$24,3,FALSE)))</f>
        <v/>
      </c>
      <c r="AJ6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9" s="75" t="str">
        <f>IF(TablePipeInsulation[[#This Row],[System Application]]="Custom",TablePipeInsulation[[#This Row],[Custom Pipe Bare Heat Transfer Coefficient]],IF(P69="","",(VLOOKUP(AJ69,'Insulation Table'!$F$35:$G$124,2,FALSE))))</f>
        <v/>
      </c>
      <c r="AO69" s="75" t="e">
        <f t="shared" si="1"/>
        <v>#N/A</v>
      </c>
      <c r="AP69" s="75" t="e">
        <f>VLOOKUP(AO69,'Insulation Table'!$Y$35:$Z$103,2,FALSE)</f>
        <v>#N/A</v>
      </c>
      <c r="AQ69" s="67" t="str">
        <f>CONCATENATE(P69,U69,MIN(TablePipeInsulation[[#This Row],[Insulation to be Added (")]],3))</f>
        <v>3</v>
      </c>
      <c r="AR69" s="75" t="str">
        <f>IF(P69="","",(VLOOKUP(AQ69,'Insulation Table'!$N$35:$O$250,2,FALSE)))</f>
        <v/>
      </c>
      <c r="AS69" s="67" t="e">
        <f t="shared" si="2"/>
        <v>#VALUE!</v>
      </c>
      <c r="AT69" s="75" t="str">
        <f>IF(TablePipeInsulation[[#This Row],[System Application]]="Custom",TablePipeInsulation[[#This Row],[Full Load Hours (If Custom Application)]],IF(G69="","",IF(G69="Domestic Hot Water",8760,$AJ$16)))</f>
        <v/>
      </c>
      <c r="AU69" s="75" t="str">
        <f>VLOOKUP($G$7,'Incentive Structure'!$C$6:$D$10,2,FALSE)</f>
        <v>CI</v>
      </c>
      <c r="AV69" s="75" t="str">
        <f>IF(ISNUMBER(FIND("MF",TablePipeInsulation[[#This Row],[Incentive Code]]))=TRUE,"MF Logic","CI Logic")</f>
        <v>CI Logic</v>
      </c>
      <c r="AW6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9" t="str">
        <f t="shared" si="3"/>
        <v/>
      </c>
      <c r="AY69" t="str">
        <f t="shared" si="4"/>
        <v>CI</v>
      </c>
      <c r="AZ6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9" s="190" t="e">
        <f>INDEX(#REF!,MATCH(TablePipeInsulation[[#This Row],[Coding - Temperature of Pipe]],#REF!,0),MATCH(TEXT($P69,"#.00"),#REF!,0))</f>
        <v>#REF!</v>
      </c>
      <c r="BC69" s="211">
        <f>IFERROR(MIN(IF(TablePipeInsulation[[#This Row],[System Application]]="Custom",(TablePipeInsulation[[#This Row],[Therms saved]]*BE69)*CI_Custom_Incentive_USD_per_therm,IF(OR(TablePipeInsulation[[#This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saved]]*BE69),"Excel Error"))),TablePipeInsulation[[#This Row],[Total Cost]]),0)</f>
        <v>0</v>
      </c>
      <c r="BD69" s="216">
        <f>IFERROR(MIN(IF(TablePipeInsulation[[#This Row],[System Application]]="Custom",(TablePipeInsulation[[#This Row],[Therms saved]]*BE69)*CI_Custom_Bonus_Incentive_USD_per_therm,IF(OR(TablePipeInsulation[[#This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saved]]*BE69),"Excel Error"))),TablePipeInsulation[[#This Row],[Total Cost]]),0)</f>
        <v>0</v>
      </c>
      <c r="BE69" s="212">
        <f>Boiler!$AA$9</f>
        <v>0</v>
      </c>
    </row>
    <row r="70" spans="1:57">
      <c r="A70" s="75">
        <v>49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9"/>
      <c r="Q70" s="69"/>
      <c r="R70" s="3" t="str">
        <f>IFERROR(INDEX(TableInsulationCodeReq[],MATCH(TablePipeInsulation[[#This Row],[Coding - Temperature of Pipe]],TableInsulationCodeReq[Coding Pipe Temperature],-1),MATCH(TEXT($P70,"0.00"),TableInsulationCodeReq[#Headers],0)),"")</f>
        <v/>
      </c>
      <c r="S70" s="67"/>
      <c r="T70" s="67"/>
      <c r="U70" s="67"/>
      <c r="V70" s="67"/>
      <c r="W70" s="77"/>
      <c r="X70" s="77"/>
      <c r="Y70" s="189" t="str">
        <f t="shared" si="0"/>
        <v/>
      </c>
      <c r="Z70" s="77"/>
      <c r="AA70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0" s="3" t="str">
        <f>IF(OR(G70="",TablePipeInsulation[[#This Row],[Insulation to be Added (")]]&lt;TablePipeInsulation[[#This Row],[Insulation Required by Code (")]]),"",IF(System_App_Only_DHW,(AN70-AR70)/(0.8*100000)*L70*AS70*AT70*1,(AN70-AR70)/($G$10*100000)*L70*AS70*AT70*1))</f>
        <v/>
      </c>
      <c r="AC70" s="78">
        <f>IF(TablePipeInsulation[[#This Row],[Insulation to be Added (")]]&lt;TablePipeInsulation[[#This Row],[Insulation Required by Code (")]],"",BC70)</f>
        <v>0</v>
      </c>
      <c r="AD70" s="78">
        <f>IF(TablePipeInsulation[[#This Row],[Insulation to be Added (")]]&lt;TablePipeInsulation[[#This Row],[Insulation Required by Code (")]],"",BD70)</f>
        <v>0</v>
      </c>
      <c r="AG70" s="67" t="e">
        <f>VLOOKUP(G70,'Insulation Table'!$AE$61:$AF$64,2,FALSE)</f>
        <v>#N/A</v>
      </c>
      <c r="AH70" s="75" t="str">
        <f>IF(TablePipeInsulation[[#This Row],[System Application]]="Custom",TablePipeInsulation[[#This Row],[Pipe Surface Temperature, °F (If Custom Application)]],IF(G70="","",VLOOKUP(G70,$BG$21:$BH$24,2,FALSE)))</f>
        <v/>
      </c>
      <c r="AI70" s="75" t="str">
        <f>IF(TablePipeInsulation[[#This Row],[System Application]]="Custom",TablePipeInsulation[[#This Row],[Ambient Temperature, °F (If Custom Application)]],IF(G70="","",VLOOKUP(G70,$BG$21:$BI$24,3,FALSE)))</f>
        <v/>
      </c>
      <c r="AJ7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0" s="75" t="str">
        <f>IF(TablePipeInsulation[[#This Row],[System Application]]="Custom",TablePipeInsulation[[#This Row],[Custom Pipe Bare Heat Transfer Coefficient]],IF(P70="","",(VLOOKUP(AJ70,'Insulation Table'!$F$35:$G$124,2,FALSE))))</f>
        <v/>
      </c>
      <c r="AO70" s="75" t="e">
        <f t="shared" si="1"/>
        <v>#N/A</v>
      </c>
      <c r="AP70" s="75" t="e">
        <f>VLOOKUP(AO70,'Insulation Table'!$Y$35:$Z$103,2,FALSE)</f>
        <v>#N/A</v>
      </c>
      <c r="AQ70" s="67" t="str">
        <f>CONCATENATE(P70,U70,MIN(TablePipeInsulation[[#This Row],[Insulation to be Added (")]],3))</f>
        <v>3</v>
      </c>
      <c r="AR70" s="75" t="str">
        <f>IF(P70="","",(VLOOKUP(AQ70,'Insulation Table'!$N$35:$O$250,2,FALSE)))</f>
        <v/>
      </c>
      <c r="AS70" s="67" t="e">
        <f t="shared" si="2"/>
        <v>#VALUE!</v>
      </c>
      <c r="AT70" s="75" t="str">
        <f>IF(TablePipeInsulation[[#This Row],[System Application]]="Custom",TablePipeInsulation[[#This Row],[Full Load Hours (If Custom Application)]],IF(G70="","",IF(G70="Domestic Hot Water",8760,$AJ$16)))</f>
        <v/>
      </c>
      <c r="AU70" s="75" t="str">
        <f>VLOOKUP($G$7,'Incentive Structure'!$C$6:$D$10,2,FALSE)</f>
        <v>CI</v>
      </c>
      <c r="AV70" s="75" t="str">
        <f>IF(ISNUMBER(FIND("MF",TablePipeInsulation[[#This Row],[Incentive Code]]))=TRUE,"MF Logic","CI Logic")</f>
        <v>CI Logic</v>
      </c>
      <c r="AW7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0" t="str">
        <f t="shared" si="3"/>
        <v/>
      </c>
      <c r="AY70" t="str">
        <f t="shared" si="4"/>
        <v>CI</v>
      </c>
      <c r="AZ7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0" s="190" t="e">
        <f>INDEX(#REF!,MATCH(TablePipeInsulation[[#This Row],[Coding - Temperature of Pipe]],#REF!,0),MATCH(TEXT($P70,"#.00"),#REF!,0))</f>
        <v>#REF!</v>
      </c>
      <c r="BC70" s="211">
        <f>IFERROR(MIN(IF(TablePipeInsulation[[#This Row],[System Application]]="Custom",(TablePipeInsulation[[#This Row],[Therms saved]]*BE70)*CI_Custom_Incentive_USD_per_therm,IF(OR(TablePipeInsulation[[#This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saved]]*BE70),"Excel Error"))),TablePipeInsulation[[#This Row],[Total Cost]]),0)</f>
        <v>0</v>
      </c>
      <c r="BD70" s="216">
        <f>IFERROR(MIN(IF(TablePipeInsulation[[#This Row],[System Application]]="Custom",(TablePipeInsulation[[#This Row],[Therms saved]]*BE70)*CI_Custom_Bonus_Incentive_USD_per_therm,IF(OR(TablePipeInsulation[[#This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saved]]*BE70),"Excel Error"))),TablePipeInsulation[[#This Row],[Total Cost]]),0)</f>
        <v>0</v>
      </c>
      <c r="BE70" s="212">
        <f>Boiler!$AA$9</f>
        <v>0</v>
      </c>
    </row>
    <row r="71" spans="1:57">
      <c r="A71" s="75">
        <v>50</v>
      </c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9"/>
      <c r="Q71" s="69"/>
      <c r="R71" s="3" t="str">
        <f>IFERROR(INDEX(TableInsulationCodeReq[],MATCH(TablePipeInsulation[[#This Row],[Coding - Temperature of Pipe]],TableInsulationCodeReq[Coding Pipe Temperature],-1),MATCH(TEXT($P71,"0.00"),TableInsulationCodeReq[#Headers],0)),"")</f>
        <v/>
      </c>
      <c r="S71" s="67"/>
      <c r="T71" s="67"/>
      <c r="U71" s="67"/>
      <c r="V71" s="67"/>
      <c r="W71" s="77"/>
      <c r="X71" s="77"/>
      <c r="Y71" s="189" t="str">
        <f t="shared" si="0"/>
        <v/>
      </c>
      <c r="Z71" s="77"/>
      <c r="AA71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1" s="3" t="str">
        <f>IF(OR(G71="",TablePipeInsulation[[#This Row],[Insulation to be Added (")]]&lt;TablePipeInsulation[[#This Row],[Insulation Required by Code (")]]),"",IF(System_App_Only_DHW,(AN71-AR71)/(0.8*100000)*L71*AS71*AT71*1,(AN71-AR71)/($G$10*100000)*L71*AS71*AT71*1))</f>
        <v/>
      </c>
      <c r="AC71" s="78">
        <f>IF(TablePipeInsulation[[#This Row],[Insulation to be Added (")]]&lt;TablePipeInsulation[[#This Row],[Insulation Required by Code (")]],"",BC71)</f>
        <v>0</v>
      </c>
      <c r="AD71" s="78">
        <f>IF(TablePipeInsulation[[#This Row],[Insulation to be Added (")]]&lt;TablePipeInsulation[[#This Row],[Insulation Required by Code (")]],"",BD71)</f>
        <v>0</v>
      </c>
      <c r="AG71" s="67" t="e">
        <f>VLOOKUP(G71,'Insulation Table'!$AE$61:$AF$64,2,FALSE)</f>
        <v>#N/A</v>
      </c>
      <c r="AH71" s="75" t="str">
        <f>IF(TablePipeInsulation[[#This Row],[System Application]]="Custom",TablePipeInsulation[[#This Row],[Pipe Surface Temperature, °F (If Custom Application)]],IF(G71="","",VLOOKUP(G71,$BG$21:$BH$24,2,FALSE)))</f>
        <v/>
      </c>
      <c r="AI71" s="75" t="str">
        <f>IF(TablePipeInsulation[[#This Row],[System Application]]="Custom",TablePipeInsulation[[#This Row],[Ambient Temperature, °F (If Custom Application)]],IF(G71="","",VLOOKUP(G71,$BG$21:$BI$24,3,FALSE)))</f>
        <v/>
      </c>
      <c r="AJ7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1" s="75" t="str">
        <f>IF(TablePipeInsulation[[#This Row],[System Application]]="Custom",TablePipeInsulation[[#This Row],[Custom Pipe Bare Heat Transfer Coefficient]],IF(P71="","",(VLOOKUP(AJ71,'Insulation Table'!$F$35:$G$124,2,FALSE))))</f>
        <v/>
      </c>
      <c r="AO71" s="75" t="e">
        <f t="shared" si="1"/>
        <v>#N/A</v>
      </c>
      <c r="AP71" s="75" t="e">
        <f>VLOOKUP(AO71,'Insulation Table'!$Y$35:$Z$103,2,FALSE)</f>
        <v>#N/A</v>
      </c>
      <c r="AQ71" s="67" t="str">
        <f>CONCATENATE(P71,U71,MIN(TablePipeInsulation[[#This Row],[Insulation to be Added (")]],3))</f>
        <v>3</v>
      </c>
      <c r="AR71" s="75" t="str">
        <f>IF(P71="","",(VLOOKUP(AQ71,'Insulation Table'!$N$35:$O$250,2,FALSE)))</f>
        <v/>
      </c>
      <c r="AS71" s="67" t="e">
        <f t="shared" si="2"/>
        <v>#VALUE!</v>
      </c>
      <c r="AT71" s="75" t="str">
        <f>IF(TablePipeInsulation[[#This Row],[System Application]]="Custom",TablePipeInsulation[[#This Row],[Full Load Hours (If Custom Application)]],IF(G71="","",IF(G71="Domestic Hot Water",8760,$AJ$16)))</f>
        <v/>
      </c>
      <c r="AU71" s="75" t="str">
        <f>VLOOKUP($G$7,'Incentive Structure'!$C$6:$D$10,2,FALSE)</f>
        <v>CI</v>
      </c>
      <c r="AV71" s="75" t="str">
        <f>IF(ISNUMBER(FIND("MF",TablePipeInsulation[[#This Row],[Incentive Code]]))=TRUE,"MF Logic","CI Logic")</f>
        <v>CI Logic</v>
      </c>
      <c r="AW7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1" t="str">
        <f t="shared" si="3"/>
        <v/>
      </c>
      <c r="AY71" t="str">
        <f t="shared" si="4"/>
        <v>CI</v>
      </c>
      <c r="AZ7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1" s="190" t="e">
        <f>INDEX(#REF!,MATCH(TablePipeInsulation[[#This Row],[Coding - Temperature of Pipe]],#REF!,0),MATCH(TEXT($P71,"#.00"),#REF!,0))</f>
        <v>#REF!</v>
      </c>
      <c r="BC71" s="211">
        <f>IFERROR(MIN(IF(TablePipeInsulation[[#This Row],[System Application]]="Custom",(TablePipeInsulation[[#This Row],[Therms saved]]*BE71)*CI_Custom_Incentive_USD_per_therm,IF(OR(TablePipeInsulation[[#This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saved]]*BE71),"Excel Error"))),TablePipeInsulation[[#This Row],[Total Cost]]),0)</f>
        <v>0</v>
      </c>
      <c r="BD71" s="216">
        <f>IFERROR(MIN(IF(TablePipeInsulation[[#This Row],[System Application]]="Custom",(TablePipeInsulation[[#This Row],[Therms saved]]*BE71)*CI_Custom_Bonus_Incentive_USD_per_therm,IF(OR(TablePipeInsulation[[#This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saved]]*BE71),"Excel Error"))),TablePipeInsulation[[#This Row],[Total Cost]]),0)</f>
        <v>0</v>
      </c>
      <c r="BE71" s="212">
        <f>Boiler!$AA$9</f>
        <v>0</v>
      </c>
    </row>
    <row r="72" spans="1:57">
      <c r="A72" s="75">
        <v>51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9"/>
      <c r="Q72" s="69"/>
      <c r="R72" s="3" t="str">
        <f>IFERROR(INDEX(TableInsulationCodeReq[],MATCH(TablePipeInsulation[[#This Row],[Coding - Temperature of Pipe]],TableInsulationCodeReq[Coding Pipe Temperature],-1),MATCH(TEXT($P72,"0.00"),TableInsulationCodeReq[#Headers],0)),"")</f>
        <v/>
      </c>
      <c r="S72" s="67"/>
      <c r="T72" s="67"/>
      <c r="U72" s="67"/>
      <c r="V72" s="67"/>
      <c r="W72" s="77"/>
      <c r="X72" s="77"/>
      <c r="Y72" s="189" t="str">
        <f t="shared" si="0"/>
        <v/>
      </c>
      <c r="Z72" s="77"/>
      <c r="AA72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2" s="3" t="str">
        <f>IF(OR(G72="",TablePipeInsulation[[#This Row],[Insulation to be Added (")]]&lt;TablePipeInsulation[[#This Row],[Insulation Required by Code (")]]),"",IF(System_App_Only_DHW,(AN72-AR72)/(0.8*100000)*L72*AS72*AT72*1,(AN72-AR72)/($G$10*100000)*L72*AS72*AT72*1))</f>
        <v/>
      </c>
      <c r="AC72" s="78">
        <f>IF(TablePipeInsulation[[#This Row],[Insulation to be Added (")]]&lt;TablePipeInsulation[[#This Row],[Insulation Required by Code (")]],"",BC72)</f>
        <v>0</v>
      </c>
      <c r="AD72" s="78">
        <f>IF(TablePipeInsulation[[#This Row],[Insulation to be Added (")]]&lt;TablePipeInsulation[[#This Row],[Insulation Required by Code (")]],"",BD72)</f>
        <v>0</v>
      </c>
      <c r="AG72" s="67" t="e">
        <f>VLOOKUP(G72,'Insulation Table'!$AE$61:$AF$64,2,FALSE)</f>
        <v>#N/A</v>
      </c>
      <c r="AH72" s="75" t="str">
        <f>IF(TablePipeInsulation[[#This Row],[System Application]]="Custom",TablePipeInsulation[[#This Row],[Pipe Surface Temperature, °F (If Custom Application)]],IF(G72="","",VLOOKUP(G72,$BG$21:$BH$24,2,FALSE)))</f>
        <v/>
      </c>
      <c r="AI72" s="75" t="str">
        <f>IF(TablePipeInsulation[[#This Row],[System Application]]="Custom",TablePipeInsulation[[#This Row],[Ambient Temperature, °F (If Custom Application)]],IF(G72="","",VLOOKUP(G72,$BG$21:$BI$24,3,FALSE)))</f>
        <v/>
      </c>
      <c r="AJ7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2" s="75" t="str">
        <f>IF(TablePipeInsulation[[#This Row],[System Application]]="Custom",TablePipeInsulation[[#This Row],[Custom Pipe Bare Heat Transfer Coefficient]],IF(P72="","",(VLOOKUP(AJ72,'Insulation Table'!$F$35:$G$124,2,FALSE))))</f>
        <v/>
      </c>
      <c r="AO72" s="75" t="e">
        <f t="shared" si="1"/>
        <v>#N/A</v>
      </c>
      <c r="AP72" s="75" t="e">
        <f>VLOOKUP(AO72,'Insulation Table'!$Y$35:$Z$103,2,FALSE)</f>
        <v>#N/A</v>
      </c>
      <c r="AQ72" s="67" t="str">
        <f>CONCATENATE(P72,U72,MIN(TablePipeInsulation[[#This Row],[Insulation to be Added (")]],3))</f>
        <v>3</v>
      </c>
      <c r="AR72" s="75" t="str">
        <f>IF(P72="","",(VLOOKUP(AQ72,'Insulation Table'!$N$35:$O$250,2,FALSE)))</f>
        <v/>
      </c>
      <c r="AS72" s="67" t="e">
        <f t="shared" si="2"/>
        <v>#VALUE!</v>
      </c>
      <c r="AT72" s="75" t="str">
        <f>IF(TablePipeInsulation[[#This Row],[System Application]]="Custom",TablePipeInsulation[[#This Row],[Full Load Hours (If Custom Application)]],IF(G72="","",IF(G72="Domestic Hot Water",8760,$AJ$16)))</f>
        <v/>
      </c>
      <c r="AU72" s="75" t="str">
        <f>VLOOKUP($G$7,'Incentive Structure'!$C$6:$D$10,2,FALSE)</f>
        <v>CI</v>
      </c>
      <c r="AV72" s="75" t="str">
        <f>IF(ISNUMBER(FIND("MF",TablePipeInsulation[[#This Row],[Incentive Code]]))=TRUE,"MF Logic","CI Logic")</f>
        <v>CI Logic</v>
      </c>
      <c r="AW7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2" t="str">
        <f t="shared" si="3"/>
        <v/>
      </c>
      <c r="AY72" t="str">
        <f t="shared" si="4"/>
        <v>CI</v>
      </c>
      <c r="AZ7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2" s="190" t="e">
        <f>INDEX(#REF!,MATCH(TablePipeInsulation[[#This Row],[Coding - Temperature of Pipe]],#REF!,0),MATCH(TEXT($P72,"#.00"),#REF!,0))</f>
        <v>#REF!</v>
      </c>
      <c r="BC72" s="211">
        <f>IFERROR(MIN(IF(TablePipeInsulation[[#This Row],[System Application]]="Custom",(TablePipeInsulation[[#This Row],[Therms saved]]*BE72)*CI_Custom_Incentive_USD_per_therm,IF(OR(TablePipeInsulation[[#This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saved]]*BE72),"Excel Error"))),TablePipeInsulation[[#This Row],[Total Cost]]),0)</f>
        <v>0</v>
      </c>
      <c r="BD72" s="216">
        <f>IFERROR(MIN(IF(TablePipeInsulation[[#This Row],[System Application]]="Custom",(TablePipeInsulation[[#This Row],[Therms saved]]*BE72)*CI_Custom_Bonus_Incentive_USD_per_therm,IF(OR(TablePipeInsulation[[#This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saved]]*BE72),"Excel Error"))),TablePipeInsulation[[#This Row],[Total Cost]]),0)</f>
        <v>0</v>
      </c>
      <c r="BE72" s="212">
        <f>Boiler!$AA$9</f>
        <v>0</v>
      </c>
    </row>
    <row r="73" spans="1:57">
      <c r="A73" s="75">
        <v>52</v>
      </c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9"/>
      <c r="Q73" s="69"/>
      <c r="R73" s="3" t="str">
        <f>IFERROR(INDEX(TableInsulationCodeReq[],MATCH(TablePipeInsulation[[#This Row],[Coding - Temperature of Pipe]],TableInsulationCodeReq[Coding Pipe Temperature],-1),MATCH(TEXT($P73,"0.00"),TableInsulationCodeReq[#Headers],0)),"")</f>
        <v/>
      </c>
      <c r="S73" s="67"/>
      <c r="T73" s="67"/>
      <c r="U73" s="67"/>
      <c r="V73" s="67"/>
      <c r="W73" s="77"/>
      <c r="X73" s="77"/>
      <c r="Y73" s="189" t="str">
        <f t="shared" si="0"/>
        <v/>
      </c>
      <c r="Z73" s="77"/>
      <c r="AA73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3" s="3" t="str">
        <f>IF(OR(G73="",TablePipeInsulation[[#This Row],[Insulation to be Added (")]]&lt;TablePipeInsulation[[#This Row],[Insulation Required by Code (")]]),"",IF(System_App_Only_DHW,(AN73-AR73)/(0.8*100000)*L73*AS73*AT73*1,(AN73-AR73)/($G$10*100000)*L73*AS73*AT73*1))</f>
        <v/>
      </c>
      <c r="AC73" s="78">
        <f>IF(TablePipeInsulation[[#This Row],[Insulation to be Added (")]]&lt;TablePipeInsulation[[#This Row],[Insulation Required by Code (")]],"",BC73)</f>
        <v>0</v>
      </c>
      <c r="AD73" s="78">
        <f>IF(TablePipeInsulation[[#This Row],[Insulation to be Added (")]]&lt;TablePipeInsulation[[#This Row],[Insulation Required by Code (")]],"",BD73)</f>
        <v>0</v>
      </c>
      <c r="AG73" s="67" t="e">
        <f>VLOOKUP(G73,'Insulation Table'!$AE$61:$AF$64,2,FALSE)</f>
        <v>#N/A</v>
      </c>
      <c r="AH73" s="75" t="str">
        <f>IF(TablePipeInsulation[[#This Row],[System Application]]="Custom",TablePipeInsulation[[#This Row],[Pipe Surface Temperature, °F (If Custom Application)]],IF(G73="","",VLOOKUP(G73,$BG$21:$BH$24,2,FALSE)))</f>
        <v/>
      </c>
      <c r="AI73" s="75" t="str">
        <f>IF(TablePipeInsulation[[#This Row],[System Application]]="Custom",TablePipeInsulation[[#This Row],[Ambient Temperature, °F (If Custom Application)]],IF(G73="","",VLOOKUP(G73,$BG$21:$BI$24,3,FALSE)))</f>
        <v/>
      </c>
      <c r="AJ7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3" s="75" t="str">
        <f>IF(TablePipeInsulation[[#This Row],[System Application]]="Custom",TablePipeInsulation[[#This Row],[Custom Pipe Bare Heat Transfer Coefficient]],IF(P73="","",(VLOOKUP(AJ73,'Insulation Table'!$F$35:$G$124,2,FALSE))))</f>
        <v/>
      </c>
      <c r="AO73" s="75" t="e">
        <f t="shared" si="1"/>
        <v>#N/A</v>
      </c>
      <c r="AP73" s="75" t="e">
        <f>VLOOKUP(AO73,'Insulation Table'!$Y$35:$Z$103,2,FALSE)</f>
        <v>#N/A</v>
      </c>
      <c r="AQ73" s="67" t="str">
        <f>CONCATENATE(P73,U73,MIN(TablePipeInsulation[[#This Row],[Insulation to be Added (")]],3))</f>
        <v>3</v>
      </c>
      <c r="AR73" s="75" t="str">
        <f>IF(P73="","",(VLOOKUP(AQ73,'Insulation Table'!$N$35:$O$250,2,FALSE)))</f>
        <v/>
      </c>
      <c r="AS73" s="67" t="e">
        <f t="shared" si="2"/>
        <v>#VALUE!</v>
      </c>
      <c r="AT73" s="75" t="str">
        <f>IF(TablePipeInsulation[[#This Row],[System Application]]="Custom",TablePipeInsulation[[#This Row],[Full Load Hours (If Custom Application)]],IF(G73="","",IF(G73="Domestic Hot Water",8760,$AJ$16)))</f>
        <v/>
      </c>
      <c r="AU73" s="75" t="str">
        <f>VLOOKUP($G$7,'Incentive Structure'!$C$6:$D$10,2,FALSE)</f>
        <v>CI</v>
      </c>
      <c r="AV73" s="75" t="str">
        <f>IF(ISNUMBER(FIND("MF",TablePipeInsulation[[#This Row],[Incentive Code]]))=TRUE,"MF Logic","CI Logic")</f>
        <v>CI Logic</v>
      </c>
      <c r="AW7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3" t="str">
        <f t="shared" si="3"/>
        <v/>
      </c>
      <c r="AY73" t="str">
        <f t="shared" si="4"/>
        <v>CI</v>
      </c>
      <c r="AZ7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3" s="190" t="e">
        <f>INDEX(#REF!,MATCH(TablePipeInsulation[[#This Row],[Coding - Temperature of Pipe]],#REF!,0),MATCH(TEXT($P73,"#.00"),#REF!,0))</f>
        <v>#REF!</v>
      </c>
      <c r="BC73" s="211">
        <f>IFERROR(MIN(IF(TablePipeInsulation[[#This Row],[System Application]]="Custom",(TablePipeInsulation[[#This Row],[Therms saved]]*BE73)*CI_Custom_Incentive_USD_per_therm,IF(OR(TablePipeInsulation[[#This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saved]]*BE73),"Excel Error"))),TablePipeInsulation[[#This Row],[Total Cost]]),0)</f>
        <v>0</v>
      </c>
      <c r="BD73" s="216">
        <f>IFERROR(MIN(IF(TablePipeInsulation[[#This Row],[System Application]]="Custom",(TablePipeInsulation[[#This Row],[Therms saved]]*BE73)*CI_Custom_Bonus_Incentive_USD_per_therm,IF(OR(TablePipeInsulation[[#This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saved]]*BE73),"Excel Error"))),TablePipeInsulation[[#This Row],[Total Cost]]),0)</f>
        <v>0</v>
      </c>
      <c r="BE73" s="212">
        <f>Boiler!$AA$9</f>
        <v>0</v>
      </c>
    </row>
    <row r="74" spans="1:57">
      <c r="A74" s="75">
        <v>53</v>
      </c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9"/>
      <c r="Q74" s="69"/>
      <c r="R74" s="3" t="str">
        <f>IFERROR(INDEX(TableInsulationCodeReq[],MATCH(TablePipeInsulation[[#This Row],[Coding - Temperature of Pipe]],TableInsulationCodeReq[Coding Pipe Temperature],-1),MATCH(TEXT($P74,"0.00"),TableInsulationCodeReq[#Headers],0)),"")</f>
        <v/>
      </c>
      <c r="S74" s="67"/>
      <c r="T74" s="67"/>
      <c r="U74" s="67"/>
      <c r="V74" s="67"/>
      <c r="W74" s="77"/>
      <c r="X74" s="77"/>
      <c r="Y74" s="189" t="str">
        <f t="shared" si="0"/>
        <v/>
      </c>
      <c r="Z74" s="77"/>
      <c r="AA74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4" s="3" t="str">
        <f>IF(OR(G74="",TablePipeInsulation[[#This Row],[Insulation to be Added (")]]&lt;TablePipeInsulation[[#This Row],[Insulation Required by Code (")]]),"",IF(System_App_Only_DHW,(AN74-AR74)/(0.8*100000)*L74*AS74*AT74*1,(AN74-AR74)/($G$10*100000)*L74*AS74*AT74*1))</f>
        <v/>
      </c>
      <c r="AC74" s="78">
        <f>IF(TablePipeInsulation[[#This Row],[Insulation to be Added (")]]&lt;TablePipeInsulation[[#This Row],[Insulation Required by Code (")]],"",BC74)</f>
        <v>0</v>
      </c>
      <c r="AD74" s="78">
        <f>IF(TablePipeInsulation[[#This Row],[Insulation to be Added (")]]&lt;TablePipeInsulation[[#This Row],[Insulation Required by Code (")]],"",BD74)</f>
        <v>0</v>
      </c>
      <c r="AG74" s="67" t="e">
        <f>VLOOKUP(G74,'Insulation Table'!$AE$61:$AF$64,2,FALSE)</f>
        <v>#N/A</v>
      </c>
      <c r="AH74" s="75" t="str">
        <f>IF(TablePipeInsulation[[#This Row],[System Application]]="Custom",TablePipeInsulation[[#This Row],[Pipe Surface Temperature, °F (If Custom Application)]],IF(G74="","",VLOOKUP(G74,$BG$21:$BH$24,2,FALSE)))</f>
        <v/>
      </c>
      <c r="AI74" s="75" t="str">
        <f>IF(TablePipeInsulation[[#This Row],[System Application]]="Custom",TablePipeInsulation[[#This Row],[Ambient Temperature, °F (If Custom Application)]],IF(G74="","",VLOOKUP(G74,$BG$21:$BI$24,3,FALSE)))</f>
        <v/>
      </c>
      <c r="AJ7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4" s="75" t="str">
        <f>IF(TablePipeInsulation[[#This Row],[System Application]]="Custom",TablePipeInsulation[[#This Row],[Custom Pipe Bare Heat Transfer Coefficient]],IF(P74="","",(VLOOKUP(AJ74,'Insulation Table'!$F$35:$G$124,2,FALSE))))</f>
        <v/>
      </c>
      <c r="AO74" s="75" t="e">
        <f t="shared" si="1"/>
        <v>#N/A</v>
      </c>
      <c r="AP74" s="75" t="e">
        <f>VLOOKUP(AO74,'Insulation Table'!$Y$35:$Z$103,2,FALSE)</f>
        <v>#N/A</v>
      </c>
      <c r="AQ74" s="67" t="str">
        <f>CONCATENATE(P74,U74,MIN(TablePipeInsulation[[#This Row],[Insulation to be Added (")]],3))</f>
        <v>3</v>
      </c>
      <c r="AR74" s="75" t="str">
        <f>IF(P74="","",(VLOOKUP(AQ74,'Insulation Table'!$N$35:$O$250,2,FALSE)))</f>
        <v/>
      </c>
      <c r="AS74" s="67" t="e">
        <f t="shared" si="2"/>
        <v>#VALUE!</v>
      </c>
      <c r="AT74" s="75" t="str">
        <f>IF(TablePipeInsulation[[#This Row],[System Application]]="Custom",TablePipeInsulation[[#This Row],[Full Load Hours (If Custom Application)]],IF(G74="","",IF(G74="Domestic Hot Water",8760,$AJ$16)))</f>
        <v/>
      </c>
      <c r="AU74" s="75" t="str">
        <f>VLOOKUP($G$7,'Incentive Structure'!$C$6:$D$10,2,FALSE)</f>
        <v>CI</v>
      </c>
      <c r="AV74" s="75" t="str">
        <f>IF(ISNUMBER(FIND("MF",TablePipeInsulation[[#This Row],[Incentive Code]]))=TRUE,"MF Logic","CI Logic")</f>
        <v>CI Logic</v>
      </c>
      <c r="AW7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4" t="str">
        <f t="shared" si="3"/>
        <v/>
      </c>
      <c r="AY74" t="str">
        <f t="shared" si="4"/>
        <v>CI</v>
      </c>
      <c r="AZ7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4" s="190" t="e">
        <f>INDEX(#REF!,MATCH(TablePipeInsulation[[#This Row],[Coding - Temperature of Pipe]],#REF!,0),MATCH(TEXT($P74,"#.00"),#REF!,0))</f>
        <v>#REF!</v>
      </c>
      <c r="BC74" s="211">
        <f>IFERROR(MIN(IF(TablePipeInsulation[[#This Row],[System Application]]="Custom",(TablePipeInsulation[[#This Row],[Therms saved]]*BE74)*CI_Custom_Incentive_USD_per_therm,IF(OR(TablePipeInsulation[[#This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saved]]*BE74),"Excel Error"))),TablePipeInsulation[[#This Row],[Total Cost]]),0)</f>
        <v>0</v>
      </c>
      <c r="BD74" s="216">
        <f>IFERROR(MIN(IF(TablePipeInsulation[[#This Row],[System Application]]="Custom",(TablePipeInsulation[[#This Row],[Therms saved]]*BE74)*CI_Custom_Bonus_Incentive_USD_per_therm,IF(OR(TablePipeInsulation[[#This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saved]]*BE74),"Excel Error"))),TablePipeInsulation[[#This Row],[Total Cost]]),0)</f>
        <v>0</v>
      </c>
      <c r="BE74" s="212">
        <f>Boiler!$AA$9</f>
        <v>0</v>
      </c>
    </row>
    <row r="75" spans="1:57">
      <c r="A75" s="75">
        <v>54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9"/>
      <c r="Q75" s="69"/>
      <c r="R75" s="3" t="str">
        <f>IFERROR(INDEX(TableInsulationCodeReq[],MATCH(TablePipeInsulation[[#This Row],[Coding - Temperature of Pipe]],TableInsulationCodeReq[Coding Pipe Temperature],-1),MATCH(TEXT($P75,"0.00"),TableInsulationCodeReq[#Headers],0)),"")</f>
        <v/>
      </c>
      <c r="S75" s="67"/>
      <c r="T75" s="67"/>
      <c r="U75" s="67"/>
      <c r="V75" s="67"/>
      <c r="W75" s="77"/>
      <c r="X75" s="77"/>
      <c r="Y75" s="189" t="str">
        <f t="shared" si="0"/>
        <v/>
      </c>
      <c r="Z75" s="77"/>
      <c r="AA75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5" s="3" t="str">
        <f>IF(OR(G75="",TablePipeInsulation[[#This Row],[Insulation to be Added (")]]&lt;TablePipeInsulation[[#This Row],[Insulation Required by Code (")]]),"",IF(System_App_Only_DHW,(AN75-AR75)/(0.8*100000)*L75*AS75*AT75*1,(AN75-AR75)/($G$10*100000)*L75*AS75*AT75*1))</f>
        <v/>
      </c>
      <c r="AC75" s="78">
        <f>IF(TablePipeInsulation[[#This Row],[Insulation to be Added (")]]&lt;TablePipeInsulation[[#This Row],[Insulation Required by Code (")]],"",BC75)</f>
        <v>0</v>
      </c>
      <c r="AD75" s="78">
        <f>IF(TablePipeInsulation[[#This Row],[Insulation to be Added (")]]&lt;TablePipeInsulation[[#This Row],[Insulation Required by Code (")]],"",BD75)</f>
        <v>0</v>
      </c>
      <c r="AG75" s="67" t="e">
        <f>VLOOKUP(G75,'Insulation Table'!$AE$61:$AF$64,2,FALSE)</f>
        <v>#N/A</v>
      </c>
      <c r="AH75" s="75" t="str">
        <f>IF(TablePipeInsulation[[#This Row],[System Application]]="Custom",TablePipeInsulation[[#This Row],[Pipe Surface Temperature, °F (If Custom Application)]],IF(G75="","",VLOOKUP(G75,$BG$21:$BH$24,2,FALSE)))</f>
        <v/>
      </c>
      <c r="AI75" s="75" t="str">
        <f>IF(TablePipeInsulation[[#This Row],[System Application]]="Custom",TablePipeInsulation[[#This Row],[Ambient Temperature, °F (If Custom Application)]],IF(G75="","",VLOOKUP(G75,$BG$21:$BI$24,3,FALSE)))</f>
        <v/>
      </c>
      <c r="AJ7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5" s="75" t="str">
        <f>IF(TablePipeInsulation[[#This Row],[System Application]]="Custom",TablePipeInsulation[[#This Row],[Custom Pipe Bare Heat Transfer Coefficient]],IF(P75="","",(VLOOKUP(AJ75,'Insulation Table'!$F$35:$G$124,2,FALSE))))</f>
        <v/>
      </c>
      <c r="AO75" s="75" t="e">
        <f t="shared" si="1"/>
        <v>#N/A</v>
      </c>
      <c r="AP75" s="75" t="e">
        <f>VLOOKUP(AO75,'Insulation Table'!$Y$35:$Z$103,2,FALSE)</f>
        <v>#N/A</v>
      </c>
      <c r="AQ75" s="67" t="str">
        <f>CONCATENATE(P75,U75,MIN(TablePipeInsulation[[#This Row],[Insulation to be Added (")]],3))</f>
        <v>3</v>
      </c>
      <c r="AR75" s="75" t="str">
        <f>IF(P75="","",(VLOOKUP(AQ75,'Insulation Table'!$N$35:$O$250,2,FALSE)))</f>
        <v/>
      </c>
      <c r="AS75" s="67" t="e">
        <f t="shared" si="2"/>
        <v>#VALUE!</v>
      </c>
      <c r="AT75" s="75" t="str">
        <f>IF(TablePipeInsulation[[#This Row],[System Application]]="Custom",TablePipeInsulation[[#This Row],[Full Load Hours (If Custom Application)]],IF(G75="","",IF(G75="Domestic Hot Water",8760,$AJ$16)))</f>
        <v/>
      </c>
      <c r="AU75" s="75" t="str">
        <f>VLOOKUP($G$7,'Incentive Structure'!$C$6:$D$10,2,FALSE)</f>
        <v>CI</v>
      </c>
      <c r="AV75" s="75" t="str">
        <f>IF(ISNUMBER(FIND("MF",TablePipeInsulation[[#This Row],[Incentive Code]]))=TRUE,"MF Logic","CI Logic")</f>
        <v>CI Logic</v>
      </c>
      <c r="AW7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5" t="str">
        <f t="shared" si="3"/>
        <v/>
      </c>
      <c r="AY75" t="str">
        <f t="shared" si="4"/>
        <v>CI</v>
      </c>
      <c r="AZ7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5" s="190" t="e">
        <f>INDEX(#REF!,MATCH(TablePipeInsulation[[#This Row],[Coding - Temperature of Pipe]],#REF!,0),MATCH(TEXT($P75,"#.00"),#REF!,0))</f>
        <v>#REF!</v>
      </c>
      <c r="BC75" s="211">
        <f>IFERROR(MIN(IF(TablePipeInsulation[[#This Row],[System Application]]="Custom",(TablePipeInsulation[[#This Row],[Therms saved]]*BE75)*CI_Custom_Incentive_USD_per_therm,IF(OR(TablePipeInsulation[[#This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saved]]*BE75),"Excel Error"))),TablePipeInsulation[[#This Row],[Total Cost]]),0)</f>
        <v>0</v>
      </c>
      <c r="BD75" s="216">
        <f>IFERROR(MIN(IF(TablePipeInsulation[[#This Row],[System Application]]="Custom",(TablePipeInsulation[[#This Row],[Therms saved]]*BE75)*CI_Custom_Bonus_Incentive_USD_per_therm,IF(OR(TablePipeInsulation[[#This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saved]]*BE75),"Excel Error"))),TablePipeInsulation[[#This Row],[Total Cost]]),0)</f>
        <v>0</v>
      </c>
      <c r="BE75" s="212">
        <f>Boiler!$AA$9</f>
        <v>0</v>
      </c>
    </row>
    <row r="76" spans="1:57">
      <c r="A76" s="75">
        <v>55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9"/>
      <c r="Q76" s="69"/>
      <c r="R76" s="3" t="str">
        <f>IFERROR(INDEX(TableInsulationCodeReq[],MATCH(TablePipeInsulation[[#This Row],[Coding - Temperature of Pipe]],TableInsulationCodeReq[Coding Pipe Temperature],-1),MATCH(TEXT($P76,"0.00"),TableInsulationCodeReq[#Headers],0)),"")</f>
        <v/>
      </c>
      <c r="S76" s="67"/>
      <c r="T76" s="67"/>
      <c r="U76" s="67"/>
      <c r="V76" s="67"/>
      <c r="W76" s="77"/>
      <c r="X76" s="77"/>
      <c r="Y76" s="189" t="str">
        <f t="shared" si="0"/>
        <v/>
      </c>
      <c r="Z76" s="77"/>
      <c r="AA76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6" s="3" t="str">
        <f>IF(OR(G76="",TablePipeInsulation[[#This Row],[Insulation to be Added (")]]&lt;TablePipeInsulation[[#This Row],[Insulation Required by Code (")]]),"",IF(System_App_Only_DHW,(AN76-AR76)/(0.8*100000)*L76*AS76*AT76*1,(AN76-AR76)/($G$10*100000)*L76*AS76*AT76*1))</f>
        <v/>
      </c>
      <c r="AC76" s="78">
        <f>IF(TablePipeInsulation[[#This Row],[Insulation to be Added (")]]&lt;TablePipeInsulation[[#This Row],[Insulation Required by Code (")]],"",BC76)</f>
        <v>0</v>
      </c>
      <c r="AD76" s="78">
        <f>IF(TablePipeInsulation[[#This Row],[Insulation to be Added (")]]&lt;TablePipeInsulation[[#This Row],[Insulation Required by Code (")]],"",BD76)</f>
        <v>0</v>
      </c>
      <c r="AG76" s="67" t="e">
        <f>VLOOKUP(G76,'Insulation Table'!$AE$61:$AF$64,2,FALSE)</f>
        <v>#N/A</v>
      </c>
      <c r="AH76" s="75" t="str">
        <f>IF(TablePipeInsulation[[#This Row],[System Application]]="Custom",TablePipeInsulation[[#This Row],[Pipe Surface Temperature, °F (If Custom Application)]],IF(G76="","",VLOOKUP(G76,$BG$21:$BH$24,2,FALSE)))</f>
        <v/>
      </c>
      <c r="AI76" s="75" t="str">
        <f>IF(TablePipeInsulation[[#This Row],[System Application]]="Custom",TablePipeInsulation[[#This Row],[Ambient Temperature, °F (If Custom Application)]],IF(G76="","",VLOOKUP(G76,$BG$21:$BI$24,3,FALSE)))</f>
        <v/>
      </c>
      <c r="AJ7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6" s="75" t="str">
        <f>IF(TablePipeInsulation[[#This Row],[System Application]]="Custom",TablePipeInsulation[[#This Row],[Custom Pipe Bare Heat Transfer Coefficient]],IF(P76="","",(VLOOKUP(AJ76,'Insulation Table'!$F$35:$G$124,2,FALSE))))</f>
        <v/>
      </c>
      <c r="AO76" s="75" t="e">
        <f t="shared" si="1"/>
        <v>#N/A</v>
      </c>
      <c r="AP76" s="75" t="e">
        <f>VLOOKUP(AO76,'Insulation Table'!$Y$35:$Z$103,2,FALSE)</f>
        <v>#N/A</v>
      </c>
      <c r="AQ76" s="67" t="str">
        <f>CONCATENATE(P76,U76,MIN(TablePipeInsulation[[#This Row],[Insulation to be Added (")]],3))</f>
        <v>3</v>
      </c>
      <c r="AR76" s="75" t="str">
        <f>IF(P76="","",(VLOOKUP(AQ76,'Insulation Table'!$N$35:$O$250,2,FALSE)))</f>
        <v/>
      </c>
      <c r="AS76" s="67" t="e">
        <f t="shared" si="2"/>
        <v>#VALUE!</v>
      </c>
      <c r="AT76" s="75" t="str">
        <f>IF(TablePipeInsulation[[#This Row],[System Application]]="Custom",TablePipeInsulation[[#This Row],[Full Load Hours (If Custom Application)]],IF(G76="","",IF(G76="Domestic Hot Water",8760,$AJ$16)))</f>
        <v/>
      </c>
      <c r="AU76" s="75" t="str">
        <f>VLOOKUP($G$7,'Incentive Structure'!$C$6:$D$10,2,FALSE)</f>
        <v>CI</v>
      </c>
      <c r="AV76" s="75" t="str">
        <f>IF(ISNUMBER(FIND("MF",TablePipeInsulation[[#This Row],[Incentive Code]]))=TRUE,"MF Logic","CI Logic")</f>
        <v>CI Logic</v>
      </c>
      <c r="AW7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6" t="str">
        <f t="shared" si="3"/>
        <v/>
      </c>
      <c r="AY76" t="str">
        <f t="shared" si="4"/>
        <v>CI</v>
      </c>
      <c r="AZ7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6" s="190" t="e">
        <f>INDEX(#REF!,MATCH(TablePipeInsulation[[#This Row],[Coding - Temperature of Pipe]],#REF!,0),MATCH(TEXT($P76,"#.00"),#REF!,0))</f>
        <v>#REF!</v>
      </c>
      <c r="BC76" s="211">
        <f>IFERROR(MIN(IF(TablePipeInsulation[[#This Row],[System Application]]="Custom",(TablePipeInsulation[[#This Row],[Therms saved]]*BE76)*CI_Custom_Incentive_USD_per_therm,IF(OR(TablePipeInsulation[[#This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saved]]*BE76),"Excel Error"))),TablePipeInsulation[[#This Row],[Total Cost]]),0)</f>
        <v>0</v>
      </c>
      <c r="BD76" s="216">
        <f>IFERROR(MIN(IF(TablePipeInsulation[[#This Row],[System Application]]="Custom",(TablePipeInsulation[[#This Row],[Therms saved]]*BE76)*CI_Custom_Bonus_Incentive_USD_per_therm,IF(OR(TablePipeInsulation[[#This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saved]]*BE76),"Excel Error"))),TablePipeInsulation[[#This Row],[Total Cost]]),0)</f>
        <v>0</v>
      </c>
      <c r="BE76" s="212">
        <f>Boiler!$AA$9</f>
        <v>0</v>
      </c>
    </row>
    <row r="77" spans="1:57">
      <c r="A77" s="75">
        <v>56</v>
      </c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9"/>
      <c r="Q77" s="69"/>
      <c r="R77" s="3" t="str">
        <f>IFERROR(INDEX(TableInsulationCodeReq[],MATCH(TablePipeInsulation[[#This Row],[Coding - Temperature of Pipe]],TableInsulationCodeReq[Coding Pipe Temperature],-1),MATCH(TEXT($P77,"0.00"),TableInsulationCodeReq[#Headers],0)),"")</f>
        <v/>
      </c>
      <c r="S77" s="67"/>
      <c r="T77" s="67"/>
      <c r="U77" s="67"/>
      <c r="V77" s="67"/>
      <c r="W77" s="77"/>
      <c r="X77" s="77"/>
      <c r="Y77" s="189" t="str">
        <f t="shared" si="0"/>
        <v/>
      </c>
      <c r="Z77" s="77"/>
      <c r="AA77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7" s="3" t="str">
        <f>IF(OR(G77="",TablePipeInsulation[[#This Row],[Insulation to be Added (")]]&lt;TablePipeInsulation[[#This Row],[Insulation Required by Code (")]]),"",IF(System_App_Only_DHW,(AN77-AR77)/(0.8*100000)*L77*AS77*AT77*1,(AN77-AR77)/($G$10*100000)*L77*AS77*AT77*1))</f>
        <v/>
      </c>
      <c r="AC77" s="78">
        <f>IF(TablePipeInsulation[[#This Row],[Insulation to be Added (")]]&lt;TablePipeInsulation[[#This Row],[Insulation Required by Code (")]],"",BC77)</f>
        <v>0</v>
      </c>
      <c r="AD77" s="78">
        <f>IF(TablePipeInsulation[[#This Row],[Insulation to be Added (")]]&lt;TablePipeInsulation[[#This Row],[Insulation Required by Code (")]],"",BD77)</f>
        <v>0</v>
      </c>
      <c r="AG77" s="67" t="e">
        <f>VLOOKUP(G77,'Insulation Table'!$AE$61:$AF$64,2,FALSE)</f>
        <v>#N/A</v>
      </c>
      <c r="AH77" s="75" t="str">
        <f>IF(TablePipeInsulation[[#This Row],[System Application]]="Custom",TablePipeInsulation[[#This Row],[Pipe Surface Temperature, °F (If Custom Application)]],IF(G77="","",VLOOKUP(G77,$BG$21:$BH$24,2,FALSE)))</f>
        <v/>
      </c>
      <c r="AI77" s="75" t="str">
        <f>IF(TablePipeInsulation[[#This Row],[System Application]]="Custom",TablePipeInsulation[[#This Row],[Ambient Temperature, °F (If Custom Application)]],IF(G77="","",VLOOKUP(G77,$BG$21:$BI$24,3,FALSE)))</f>
        <v/>
      </c>
      <c r="AJ7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7" s="75" t="str">
        <f>IF(TablePipeInsulation[[#This Row],[System Application]]="Custom",TablePipeInsulation[[#This Row],[Custom Pipe Bare Heat Transfer Coefficient]],IF(P77="","",(VLOOKUP(AJ77,'Insulation Table'!$F$35:$G$124,2,FALSE))))</f>
        <v/>
      </c>
      <c r="AO77" s="75" t="e">
        <f t="shared" si="1"/>
        <v>#N/A</v>
      </c>
      <c r="AP77" s="75" t="e">
        <f>VLOOKUP(AO77,'Insulation Table'!$Y$35:$Z$103,2,FALSE)</f>
        <v>#N/A</v>
      </c>
      <c r="AQ77" s="67" t="str">
        <f>CONCATENATE(P77,U77,MIN(TablePipeInsulation[[#This Row],[Insulation to be Added (")]],3))</f>
        <v>3</v>
      </c>
      <c r="AR77" s="75" t="str">
        <f>IF(P77="","",(VLOOKUP(AQ77,'Insulation Table'!$N$35:$O$250,2,FALSE)))</f>
        <v/>
      </c>
      <c r="AS77" s="67" t="e">
        <f t="shared" si="2"/>
        <v>#VALUE!</v>
      </c>
      <c r="AT77" s="75" t="str">
        <f>IF(TablePipeInsulation[[#This Row],[System Application]]="Custom",TablePipeInsulation[[#This Row],[Full Load Hours (If Custom Application)]],IF(G77="","",IF(G77="Domestic Hot Water",8760,$AJ$16)))</f>
        <v/>
      </c>
      <c r="AU77" s="75" t="str">
        <f>VLOOKUP($G$7,'Incentive Structure'!$C$6:$D$10,2,FALSE)</f>
        <v>CI</v>
      </c>
      <c r="AV77" s="75" t="str">
        <f>IF(ISNUMBER(FIND("MF",TablePipeInsulation[[#This Row],[Incentive Code]]))=TRUE,"MF Logic","CI Logic")</f>
        <v>CI Logic</v>
      </c>
      <c r="AW7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7" t="str">
        <f t="shared" si="3"/>
        <v/>
      </c>
      <c r="AY77" t="str">
        <f t="shared" si="4"/>
        <v>CI</v>
      </c>
      <c r="AZ7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7" s="190" t="e">
        <f>INDEX(#REF!,MATCH(TablePipeInsulation[[#This Row],[Coding - Temperature of Pipe]],#REF!,0),MATCH(TEXT($P77,"#.00"),#REF!,0))</f>
        <v>#REF!</v>
      </c>
      <c r="BC77" s="211">
        <f>IFERROR(MIN(IF(TablePipeInsulation[[#This Row],[System Application]]="Custom",(TablePipeInsulation[[#This Row],[Therms saved]]*BE77)*CI_Custom_Incentive_USD_per_therm,IF(OR(TablePipeInsulation[[#This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saved]]*BE77),"Excel Error"))),TablePipeInsulation[[#This Row],[Total Cost]]),0)</f>
        <v>0</v>
      </c>
      <c r="BD77" s="216">
        <f>IFERROR(MIN(IF(TablePipeInsulation[[#This Row],[System Application]]="Custom",(TablePipeInsulation[[#This Row],[Therms saved]]*BE77)*CI_Custom_Bonus_Incentive_USD_per_therm,IF(OR(TablePipeInsulation[[#This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saved]]*BE77),"Excel Error"))),TablePipeInsulation[[#This Row],[Total Cost]]),0)</f>
        <v>0</v>
      </c>
      <c r="BE77" s="212">
        <f>Boiler!$AA$9</f>
        <v>0</v>
      </c>
    </row>
    <row r="78" spans="1:57">
      <c r="A78" s="75">
        <v>57</v>
      </c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9"/>
      <c r="Q78" s="69"/>
      <c r="R78" s="3" t="str">
        <f>IFERROR(INDEX(TableInsulationCodeReq[],MATCH(TablePipeInsulation[[#This Row],[Coding - Temperature of Pipe]],TableInsulationCodeReq[Coding Pipe Temperature],-1),MATCH(TEXT($P78,"0.00"),TableInsulationCodeReq[#Headers],0)),"")</f>
        <v/>
      </c>
      <c r="S78" s="67"/>
      <c r="T78" s="67"/>
      <c r="U78" s="67"/>
      <c r="V78" s="67"/>
      <c r="W78" s="77"/>
      <c r="X78" s="77"/>
      <c r="Y78" s="189" t="str">
        <f t="shared" si="0"/>
        <v/>
      </c>
      <c r="Z78" s="77"/>
      <c r="AA78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8" s="3" t="str">
        <f>IF(OR(G78="",TablePipeInsulation[[#This Row],[Insulation to be Added (")]]&lt;TablePipeInsulation[[#This Row],[Insulation Required by Code (")]]),"",IF(System_App_Only_DHW,(AN78-AR78)/(0.8*100000)*L78*AS78*AT78*1,(AN78-AR78)/($G$10*100000)*L78*AS78*AT78*1))</f>
        <v/>
      </c>
      <c r="AC78" s="78">
        <f>IF(TablePipeInsulation[[#This Row],[Insulation to be Added (")]]&lt;TablePipeInsulation[[#This Row],[Insulation Required by Code (")]],"",BC78)</f>
        <v>0</v>
      </c>
      <c r="AD78" s="78">
        <f>IF(TablePipeInsulation[[#This Row],[Insulation to be Added (")]]&lt;TablePipeInsulation[[#This Row],[Insulation Required by Code (")]],"",BD78)</f>
        <v>0</v>
      </c>
      <c r="AG78" s="67" t="e">
        <f>VLOOKUP(G78,'Insulation Table'!$AE$61:$AF$64,2,FALSE)</f>
        <v>#N/A</v>
      </c>
      <c r="AH78" s="75" t="str">
        <f>IF(TablePipeInsulation[[#This Row],[System Application]]="Custom",TablePipeInsulation[[#This Row],[Pipe Surface Temperature, °F (If Custom Application)]],IF(G78="","",VLOOKUP(G78,$BG$21:$BH$24,2,FALSE)))</f>
        <v/>
      </c>
      <c r="AI78" s="75" t="str">
        <f>IF(TablePipeInsulation[[#This Row],[System Application]]="Custom",TablePipeInsulation[[#This Row],[Ambient Temperature, °F (If Custom Application)]],IF(G78="","",VLOOKUP(G78,$BG$21:$BI$24,3,FALSE)))</f>
        <v/>
      </c>
      <c r="AJ7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8" s="75" t="str">
        <f>IF(TablePipeInsulation[[#This Row],[System Application]]="Custom",TablePipeInsulation[[#This Row],[Custom Pipe Bare Heat Transfer Coefficient]],IF(P78="","",(VLOOKUP(AJ78,'Insulation Table'!$F$35:$G$124,2,FALSE))))</f>
        <v/>
      </c>
      <c r="AO78" s="75" t="e">
        <f t="shared" si="1"/>
        <v>#N/A</v>
      </c>
      <c r="AP78" s="75" t="e">
        <f>VLOOKUP(AO78,'Insulation Table'!$Y$35:$Z$103,2,FALSE)</f>
        <v>#N/A</v>
      </c>
      <c r="AQ78" s="67" t="str">
        <f>CONCATENATE(P78,U78,MIN(TablePipeInsulation[[#This Row],[Insulation to be Added (")]],3))</f>
        <v>3</v>
      </c>
      <c r="AR78" s="75" t="str">
        <f>IF(P78="","",(VLOOKUP(AQ78,'Insulation Table'!$N$35:$O$250,2,FALSE)))</f>
        <v/>
      </c>
      <c r="AS78" s="67" t="e">
        <f t="shared" si="2"/>
        <v>#VALUE!</v>
      </c>
      <c r="AT78" s="75" t="str">
        <f>IF(TablePipeInsulation[[#This Row],[System Application]]="Custom",TablePipeInsulation[[#This Row],[Full Load Hours (If Custom Application)]],IF(G78="","",IF(G78="Domestic Hot Water",8760,$AJ$16)))</f>
        <v/>
      </c>
      <c r="AU78" s="75" t="str">
        <f>VLOOKUP($G$7,'Incentive Structure'!$C$6:$D$10,2,FALSE)</f>
        <v>CI</v>
      </c>
      <c r="AV78" s="75" t="str">
        <f>IF(ISNUMBER(FIND("MF",TablePipeInsulation[[#This Row],[Incentive Code]]))=TRUE,"MF Logic","CI Logic")</f>
        <v>CI Logic</v>
      </c>
      <c r="AW7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8" t="str">
        <f t="shared" si="3"/>
        <v/>
      </c>
      <c r="AY78" t="str">
        <f t="shared" si="4"/>
        <v>CI</v>
      </c>
      <c r="AZ7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8" s="190" t="e">
        <f>INDEX(#REF!,MATCH(TablePipeInsulation[[#This Row],[Coding - Temperature of Pipe]],#REF!,0),MATCH(TEXT($P78,"#.00"),#REF!,0))</f>
        <v>#REF!</v>
      </c>
      <c r="BC78" s="211">
        <f>IFERROR(MIN(IF(TablePipeInsulation[[#This Row],[System Application]]="Custom",(TablePipeInsulation[[#This Row],[Therms saved]]*BE78)*CI_Custom_Incentive_USD_per_therm,IF(OR(TablePipeInsulation[[#This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saved]]*BE78),"Excel Error"))),TablePipeInsulation[[#This Row],[Total Cost]]),0)</f>
        <v>0</v>
      </c>
      <c r="BD78" s="216">
        <f>IFERROR(MIN(IF(TablePipeInsulation[[#This Row],[System Application]]="Custom",(TablePipeInsulation[[#This Row],[Therms saved]]*BE78)*CI_Custom_Bonus_Incentive_USD_per_therm,IF(OR(TablePipeInsulation[[#This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saved]]*BE78),"Excel Error"))),TablePipeInsulation[[#This Row],[Total Cost]]),0)</f>
        <v>0</v>
      </c>
      <c r="BE78" s="212">
        <f>Boiler!$AA$9</f>
        <v>0</v>
      </c>
    </row>
    <row r="79" spans="1:57">
      <c r="A79" s="75">
        <v>58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9"/>
      <c r="Q79" s="69"/>
      <c r="R79" s="3" t="str">
        <f>IFERROR(INDEX(TableInsulationCodeReq[],MATCH(TablePipeInsulation[[#This Row],[Coding - Temperature of Pipe]],TableInsulationCodeReq[Coding Pipe Temperature],-1),MATCH(TEXT($P79,"0.00"),TableInsulationCodeReq[#Headers],0)),"")</f>
        <v/>
      </c>
      <c r="S79" s="67"/>
      <c r="T79" s="67"/>
      <c r="U79" s="67"/>
      <c r="V79" s="67"/>
      <c r="W79" s="77"/>
      <c r="X79" s="77"/>
      <c r="Y79" s="189" t="str">
        <f t="shared" si="0"/>
        <v/>
      </c>
      <c r="Z79" s="77"/>
      <c r="AA79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9" s="3" t="str">
        <f>IF(OR(G79="",TablePipeInsulation[[#This Row],[Insulation to be Added (")]]&lt;TablePipeInsulation[[#This Row],[Insulation Required by Code (")]]),"",IF(System_App_Only_DHW,(AN79-AR79)/(0.8*100000)*L79*AS79*AT79*1,(AN79-AR79)/($G$10*100000)*L79*AS79*AT79*1))</f>
        <v/>
      </c>
      <c r="AC79" s="78">
        <f>IF(TablePipeInsulation[[#This Row],[Insulation to be Added (")]]&lt;TablePipeInsulation[[#This Row],[Insulation Required by Code (")]],"",BC79)</f>
        <v>0</v>
      </c>
      <c r="AD79" s="78">
        <f>IF(TablePipeInsulation[[#This Row],[Insulation to be Added (")]]&lt;TablePipeInsulation[[#This Row],[Insulation Required by Code (")]],"",BD79)</f>
        <v>0</v>
      </c>
      <c r="AG79" s="67" t="e">
        <f>VLOOKUP(G79,'Insulation Table'!$AE$61:$AF$64,2,FALSE)</f>
        <v>#N/A</v>
      </c>
      <c r="AH79" s="75" t="str">
        <f>IF(TablePipeInsulation[[#This Row],[System Application]]="Custom",TablePipeInsulation[[#This Row],[Pipe Surface Temperature, °F (If Custom Application)]],IF(G79="","",VLOOKUP(G79,$BG$21:$BH$24,2,FALSE)))</f>
        <v/>
      </c>
      <c r="AI79" s="75" t="str">
        <f>IF(TablePipeInsulation[[#This Row],[System Application]]="Custom",TablePipeInsulation[[#This Row],[Ambient Temperature, °F (If Custom Application)]],IF(G79="","",VLOOKUP(G79,$BG$21:$BI$24,3,FALSE)))</f>
        <v/>
      </c>
      <c r="AJ7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9" s="75" t="str">
        <f>IF(TablePipeInsulation[[#This Row],[System Application]]="Custom",TablePipeInsulation[[#This Row],[Custom Pipe Bare Heat Transfer Coefficient]],IF(P79="","",(VLOOKUP(AJ79,'Insulation Table'!$F$35:$G$124,2,FALSE))))</f>
        <v/>
      </c>
      <c r="AO79" s="75" t="e">
        <f t="shared" si="1"/>
        <v>#N/A</v>
      </c>
      <c r="AP79" s="75" t="e">
        <f>VLOOKUP(AO79,'Insulation Table'!$Y$35:$Z$103,2,FALSE)</f>
        <v>#N/A</v>
      </c>
      <c r="AQ79" s="67" t="str">
        <f>CONCATENATE(P79,U79,MIN(TablePipeInsulation[[#This Row],[Insulation to be Added (")]],3))</f>
        <v>3</v>
      </c>
      <c r="AR79" s="75" t="str">
        <f>IF(P79="","",(VLOOKUP(AQ79,'Insulation Table'!$N$35:$O$250,2,FALSE)))</f>
        <v/>
      </c>
      <c r="AS79" s="67" t="e">
        <f t="shared" si="2"/>
        <v>#VALUE!</v>
      </c>
      <c r="AT79" s="75" t="str">
        <f>IF(TablePipeInsulation[[#This Row],[System Application]]="Custom",TablePipeInsulation[[#This Row],[Full Load Hours (If Custom Application)]],IF(G79="","",IF(G79="Domestic Hot Water",8760,$AJ$16)))</f>
        <v/>
      </c>
      <c r="AU79" s="75" t="str">
        <f>VLOOKUP($G$7,'Incentive Structure'!$C$6:$D$10,2,FALSE)</f>
        <v>CI</v>
      </c>
      <c r="AV79" s="75" t="str">
        <f>IF(ISNUMBER(FIND("MF",TablePipeInsulation[[#This Row],[Incentive Code]]))=TRUE,"MF Logic","CI Logic")</f>
        <v>CI Logic</v>
      </c>
      <c r="AW7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9" t="str">
        <f t="shared" si="3"/>
        <v/>
      </c>
      <c r="AY79" t="str">
        <f t="shared" si="4"/>
        <v>CI</v>
      </c>
      <c r="AZ7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9" s="190" t="e">
        <f>INDEX(#REF!,MATCH(TablePipeInsulation[[#This Row],[Coding - Temperature of Pipe]],#REF!,0),MATCH(TEXT($P79,"#.00"),#REF!,0))</f>
        <v>#REF!</v>
      </c>
      <c r="BC79" s="211">
        <f>IFERROR(MIN(IF(TablePipeInsulation[[#This Row],[System Application]]="Custom",(TablePipeInsulation[[#This Row],[Therms saved]]*BE79)*CI_Custom_Incentive_USD_per_therm,IF(OR(TablePipeInsulation[[#This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saved]]*BE79),"Excel Error"))),TablePipeInsulation[[#This Row],[Total Cost]]),0)</f>
        <v>0</v>
      </c>
      <c r="BD79" s="216">
        <f>IFERROR(MIN(IF(TablePipeInsulation[[#This Row],[System Application]]="Custom",(TablePipeInsulation[[#This Row],[Therms saved]]*BE79)*CI_Custom_Bonus_Incentive_USD_per_therm,IF(OR(TablePipeInsulation[[#This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saved]]*BE79),"Excel Error"))),TablePipeInsulation[[#This Row],[Total Cost]]),0)</f>
        <v>0</v>
      </c>
      <c r="BE79" s="212">
        <f>Boiler!$AA$9</f>
        <v>0</v>
      </c>
    </row>
    <row r="80" spans="1:57">
      <c r="A80" s="75">
        <v>59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9"/>
      <c r="Q80" s="69"/>
      <c r="R80" s="3" t="str">
        <f>IFERROR(INDEX(TableInsulationCodeReq[],MATCH(TablePipeInsulation[[#This Row],[Coding - Temperature of Pipe]],TableInsulationCodeReq[Coding Pipe Temperature],-1),MATCH(TEXT($P80,"0.00"),TableInsulationCodeReq[#Headers],0)),"")</f>
        <v/>
      </c>
      <c r="S80" s="67"/>
      <c r="T80" s="67"/>
      <c r="U80" s="67"/>
      <c r="V80" s="67"/>
      <c r="W80" s="77"/>
      <c r="X80" s="77"/>
      <c r="Y80" s="189" t="str">
        <f t="shared" si="0"/>
        <v/>
      </c>
      <c r="Z80" s="77"/>
      <c r="AA80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0" s="3" t="str">
        <f>IF(OR(G80="",TablePipeInsulation[[#This Row],[Insulation to be Added (")]]&lt;TablePipeInsulation[[#This Row],[Insulation Required by Code (")]]),"",IF(System_App_Only_DHW,(AN80-AR80)/(0.8*100000)*L80*AS80*AT80*1,(AN80-AR80)/($G$10*100000)*L80*AS80*AT80*1))</f>
        <v/>
      </c>
      <c r="AC80" s="78">
        <f>IF(TablePipeInsulation[[#This Row],[Insulation to be Added (")]]&lt;TablePipeInsulation[[#This Row],[Insulation Required by Code (")]],"",BC80)</f>
        <v>0</v>
      </c>
      <c r="AD80" s="78">
        <f>IF(TablePipeInsulation[[#This Row],[Insulation to be Added (")]]&lt;TablePipeInsulation[[#This Row],[Insulation Required by Code (")]],"",BD80)</f>
        <v>0</v>
      </c>
      <c r="AG80" s="67" t="e">
        <f>VLOOKUP(G80,'Insulation Table'!$AE$61:$AF$64,2,FALSE)</f>
        <v>#N/A</v>
      </c>
      <c r="AH80" s="75" t="str">
        <f>IF(TablePipeInsulation[[#This Row],[System Application]]="Custom",TablePipeInsulation[[#This Row],[Pipe Surface Temperature, °F (If Custom Application)]],IF(G80="","",VLOOKUP(G80,$BG$21:$BH$24,2,FALSE)))</f>
        <v/>
      </c>
      <c r="AI80" s="75" t="str">
        <f>IF(TablePipeInsulation[[#This Row],[System Application]]="Custom",TablePipeInsulation[[#This Row],[Ambient Temperature, °F (If Custom Application)]],IF(G80="","",VLOOKUP(G80,$BG$21:$BI$24,3,FALSE)))</f>
        <v/>
      </c>
      <c r="AJ8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0" s="75" t="str">
        <f>IF(TablePipeInsulation[[#This Row],[System Application]]="Custom",TablePipeInsulation[[#This Row],[Custom Pipe Bare Heat Transfer Coefficient]],IF(P80="","",(VLOOKUP(AJ80,'Insulation Table'!$F$35:$G$124,2,FALSE))))</f>
        <v/>
      </c>
      <c r="AO80" s="75" t="e">
        <f t="shared" si="1"/>
        <v>#N/A</v>
      </c>
      <c r="AP80" s="75" t="e">
        <f>VLOOKUP(AO80,'Insulation Table'!$Y$35:$Z$103,2,FALSE)</f>
        <v>#N/A</v>
      </c>
      <c r="AQ80" s="67" t="str">
        <f>CONCATENATE(P80,U80,MIN(TablePipeInsulation[[#This Row],[Insulation to be Added (")]],3))</f>
        <v>3</v>
      </c>
      <c r="AR80" s="75" t="str">
        <f>IF(P80="","",(VLOOKUP(AQ80,'Insulation Table'!$N$35:$O$250,2,FALSE)))</f>
        <v/>
      </c>
      <c r="AS80" s="67" t="e">
        <f t="shared" si="2"/>
        <v>#VALUE!</v>
      </c>
      <c r="AT80" s="75" t="str">
        <f>IF(TablePipeInsulation[[#This Row],[System Application]]="Custom",TablePipeInsulation[[#This Row],[Full Load Hours (If Custom Application)]],IF(G80="","",IF(G80="Domestic Hot Water",8760,$AJ$16)))</f>
        <v/>
      </c>
      <c r="AU80" s="75" t="str">
        <f>VLOOKUP($G$7,'Incentive Structure'!$C$6:$D$10,2,FALSE)</f>
        <v>CI</v>
      </c>
      <c r="AV80" s="75" t="str">
        <f>IF(ISNUMBER(FIND("MF",TablePipeInsulation[[#This Row],[Incentive Code]]))=TRUE,"MF Logic","CI Logic")</f>
        <v>CI Logic</v>
      </c>
      <c r="AW8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0" t="str">
        <f t="shared" si="3"/>
        <v/>
      </c>
      <c r="AY80" t="str">
        <f t="shared" si="4"/>
        <v>CI</v>
      </c>
      <c r="AZ8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0" s="190" t="e">
        <f>INDEX(#REF!,MATCH(TablePipeInsulation[[#This Row],[Coding - Temperature of Pipe]],#REF!,0),MATCH(TEXT($P80,"#.00"),#REF!,0))</f>
        <v>#REF!</v>
      </c>
      <c r="BC80" s="211">
        <f>IFERROR(MIN(IF(TablePipeInsulation[[#This Row],[System Application]]="Custom",(TablePipeInsulation[[#This Row],[Therms saved]]*BE80)*CI_Custom_Incentive_USD_per_therm,IF(OR(TablePipeInsulation[[#This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saved]]*BE80),"Excel Error"))),TablePipeInsulation[[#This Row],[Total Cost]]),0)</f>
        <v>0</v>
      </c>
      <c r="BD80" s="216">
        <f>IFERROR(MIN(IF(TablePipeInsulation[[#This Row],[System Application]]="Custom",(TablePipeInsulation[[#This Row],[Therms saved]]*BE80)*CI_Custom_Bonus_Incentive_USD_per_therm,IF(OR(TablePipeInsulation[[#This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saved]]*BE80),"Excel Error"))),TablePipeInsulation[[#This Row],[Total Cost]]),0)</f>
        <v>0</v>
      </c>
      <c r="BE80" s="212">
        <f>Boiler!$AA$9</f>
        <v>0</v>
      </c>
    </row>
    <row r="81" spans="1:57">
      <c r="A81" s="75">
        <v>60</v>
      </c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9"/>
      <c r="Q81" s="69"/>
      <c r="R81" s="3" t="str">
        <f>IFERROR(INDEX(TableInsulationCodeReq[],MATCH(TablePipeInsulation[[#This Row],[Coding - Temperature of Pipe]],TableInsulationCodeReq[Coding Pipe Temperature],-1),MATCH(TEXT($P81,"0.00"),TableInsulationCodeReq[#Headers],0)),"")</f>
        <v/>
      </c>
      <c r="S81" s="67"/>
      <c r="T81" s="67"/>
      <c r="U81" s="67"/>
      <c r="V81" s="67"/>
      <c r="W81" s="77"/>
      <c r="X81" s="77"/>
      <c r="Y81" s="189" t="str">
        <f t="shared" si="0"/>
        <v/>
      </c>
      <c r="Z81" s="77"/>
      <c r="AA81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1" s="3" t="str">
        <f>IF(OR(G81="",TablePipeInsulation[[#This Row],[Insulation to be Added (")]]&lt;TablePipeInsulation[[#This Row],[Insulation Required by Code (")]]),"",IF(System_App_Only_DHW,(AN81-AR81)/(0.8*100000)*L81*AS81*AT81*1,(AN81-AR81)/($G$10*100000)*L81*AS81*AT81*1))</f>
        <v/>
      </c>
      <c r="AC81" s="78">
        <f>IF(TablePipeInsulation[[#This Row],[Insulation to be Added (")]]&lt;TablePipeInsulation[[#This Row],[Insulation Required by Code (")]],"",BC81)</f>
        <v>0</v>
      </c>
      <c r="AD81" s="78">
        <f>IF(TablePipeInsulation[[#This Row],[Insulation to be Added (")]]&lt;TablePipeInsulation[[#This Row],[Insulation Required by Code (")]],"",BD81)</f>
        <v>0</v>
      </c>
      <c r="AG81" s="67" t="e">
        <f>VLOOKUP(G81,'Insulation Table'!$AE$61:$AF$64,2,FALSE)</f>
        <v>#N/A</v>
      </c>
      <c r="AH81" s="75" t="str">
        <f>IF(TablePipeInsulation[[#This Row],[System Application]]="Custom",TablePipeInsulation[[#This Row],[Pipe Surface Temperature, °F (If Custom Application)]],IF(G81="","",VLOOKUP(G81,$BG$21:$BH$24,2,FALSE)))</f>
        <v/>
      </c>
      <c r="AI81" s="75" t="str">
        <f>IF(TablePipeInsulation[[#This Row],[System Application]]="Custom",TablePipeInsulation[[#This Row],[Ambient Temperature, °F (If Custom Application)]],IF(G81="","",VLOOKUP(G81,$BG$21:$BI$24,3,FALSE)))</f>
        <v/>
      </c>
      <c r="AJ8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1" s="75" t="str">
        <f>IF(TablePipeInsulation[[#This Row],[System Application]]="Custom",TablePipeInsulation[[#This Row],[Custom Pipe Bare Heat Transfer Coefficient]],IF(P81="","",(VLOOKUP(AJ81,'Insulation Table'!$F$35:$G$124,2,FALSE))))</f>
        <v/>
      </c>
      <c r="AO81" s="75" t="e">
        <f t="shared" si="1"/>
        <v>#N/A</v>
      </c>
      <c r="AP81" s="75" t="e">
        <f>VLOOKUP(AO81,'Insulation Table'!$Y$35:$Z$103,2,FALSE)</f>
        <v>#N/A</v>
      </c>
      <c r="AQ81" s="67" t="str">
        <f>CONCATENATE(P81,U81,MIN(TablePipeInsulation[[#This Row],[Insulation to be Added (")]],3))</f>
        <v>3</v>
      </c>
      <c r="AR81" s="75" t="str">
        <f>IF(P81="","",(VLOOKUP(AQ81,'Insulation Table'!$N$35:$O$250,2,FALSE)))</f>
        <v/>
      </c>
      <c r="AS81" s="67" t="e">
        <f t="shared" si="2"/>
        <v>#VALUE!</v>
      </c>
      <c r="AT81" s="75" t="str">
        <f>IF(TablePipeInsulation[[#This Row],[System Application]]="Custom",TablePipeInsulation[[#This Row],[Full Load Hours (If Custom Application)]],IF(G81="","",IF(G81="Domestic Hot Water",8760,$AJ$16)))</f>
        <v/>
      </c>
      <c r="AU81" s="75" t="str">
        <f>VLOOKUP($G$7,'Incentive Structure'!$C$6:$D$10,2,FALSE)</f>
        <v>CI</v>
      </c>
      <c r="AV81" s="75" t="str">
        <f>IF(ISNUMBER(FIND("MF",TablePipeInsulation[[#This Row],[Incentive Code]]))=TRUE,"MF Logic","CI Logic")</f>
        <v>CI Logic</v>
      </c>
      <c r="AW8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1" t="str">
        <f t="shared" si="3"/>
        <v/>
      </c>
      <c r="AY81" t="str">
        <f t="shared" si="4"/>
        <v>CI</v>
      </c>
      <c r="AZ8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1" s="190" t="e">
        <f>INDEX(#REF!,MATCH(TablePipeInsulation[[#This Row],[Coding - Temperature of Pipe]],#REF!,0),MATCH(TEXT($P81,"#.00"),#REF!,0))</f>
        <v>#REF!</v>
      </c>
      <c r="BC81" s="211">
        <f>IFERROR(MIN(IF(TablePipeInsulation[[#This Row],[System Application]]="Custom",(TablePipeInsulation[[#This Row],[Therms saved]]*BE81)*CI_Custom_Incentive_USD_per_therm,IF(OR(TablePipeInsulation[[#This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saved]]*BE81),"Excel Error"))),TablePipeInsulation[[#This Row],[Total Cost]]),0)</f>
        <v>0</v>
      </c>
      <c r="BD81" s="216">
        <f>IFERROR(MIN(IF(TablePipeInsulation[[#This Row],[System Application]]="Custom",(TablePipeInsulation[[#This Row],[Therms saved]]*BE81)*CI_Custom_Bonus_Incentive_USD_per_therm,IF(OR(TablePipeInsulation[[#This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saved]]*BE81),"Excel Error"))),TablePipeInsulation[[#This Row],[Total Cost]]),0)</f>
        <v>0</v>
      </c>
      <c r="BE81" s="212">
        <f>Boiler!$AA$9</f>
        <v>0</v>
      </c>
    </row>
    <row r="82" spans="1:57">
      <c r="A82" s="75">
        <v>61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9"/>
      <c r="Q82" s="69"/>
      <c r="R82" s="3" t="str">
        <f>IFERROR(INDEX(TableInsulationCodeReq[],MATCH(TablePipeInsulation[[#This Row],[Coding - Temperature of Pipe]],TableInsulationCodeReq[Coding Pipe Temperature],-1),MATCH(TEXT($P82,"0.00"),TableInsulationCodeReq[#Headers],0)),"")</f>
        <v/>
      </c>
      <c r="S82" s="67"/>
      <c r="T82" s="67"/>
      <c r="U82" s="67"/>
      <c r="V82" s="67"/>
      <c r="W82" s="77"/>
      <c r="X82" s="77"/>
      <c r="Y82" s="189" t="str">
        <f t="shared" si="0"/>
        <v/>
      </c>
      <c r="Z82" s="77"/>
      <c r="AA82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2" s="3" t="str">
        <f>IF(OR(G82="",TablePipeInsulation[[#This Row],[Insulation to be Added (")]]&lt;TablePipeInsulation[[#This Row],[Insulation Required by Code (")]]),"",IF(System_App_Only_DHW,(AN82-AR82)/(0.8*100000)*L82*AS82*AT82*1,(AN82-AR82)/($G$10*100000)*L82*AS82*AT82*1))</f>
        <v/>
      </c>
      <c r="AC82" s="78">
        <f>IF(TablePipeInsulation[[#This Row],[Insulation to be Added (")]]&lt;TablePipeInsulation[[#This Row],[Insulation Required by Code (")]],"",BC82)</f>
        <v>0</v>
      </c>
      <c r="AD82" s="78">
        <f>IF(TablePipeInsulation[[#This Row],[Insulation to be Added (")]]&lt;TablePipeInsulation[[#This Row],[Insulation Required by Code (")]],"",BD82)</f>
        <v>0</v>
      </c>
      <c r="AG82" s="67" t="e">
        <f>VLOOKUP(G82,'Insulation Table'!$AE$61:$AF$64,2,FALSE)</f>
        <v>#N/A</v>
      </c>
      <c r="AH82" s="75" t="str">
        <f>IF(TablePipeInsulation[[#This Row],[System Application]]="Custom",TablePipeInsulation[[#This Row],[Pipe Surface Temperature, °F (If Custom Application)]],IF(G82="","",VLOOKUP(G82,$BG$21:$BH$24,2,FALSE)))</f>
        <v/>
      </c>
      <c r="AI82" s="75" t="str">
        <f>IF(TablePipeInsulation[[#This Row],[System Application]]="Custom",TablePipeInsulation[[#This Row],[Ambient Temperature, °F (If Custom Application)]],IF(G82="","",VLOOKUP(G82,$BG$21:$BI$24,3,FALSE)))</f>
        <v/>
      </c>
      <c r="AJ8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2" s="75" t="str">
        <f>IF(TablePipeInsulation[[#This Row],[System Application]]="Custom",TablePipeInsulation[[#This Row],[Custom Pipe Bare Heat Transfer Coefficient]],IF(P82="","",(VLOOKUP(AJ82,'Insulation Table'!$F$35:$G$124,2,FALSE))))</f>
        <v/>
      </c>
      <c r="AO82" s="75" t="e">
        <f t="shared" si="1"/>
        <v>#N/A</v>
      </c>
      <c r="AP82" s="75" t="e">
        <f>VLOOKUP(AO82,'Insulation Table'!$Y$35:$Z$103,2,FALSE)</f>
        <v>#N/A</v>
      </c>
      <c r="AQ82" s="67" t="str">
        <f>CONCATENATE(P82,U82,MIN(TablePipeInsulation[[#This Row],[Insulation to be Added (")]],3))</f>
        <v>3</v>
      </c>
      <c r="AR82" s="75" t="str">
        <f>IF(P82="","",(VLOOKUP(AQ82,'Insulation Table'!$N$35:$O$250,2,FALSE)))</f>
        <v/>
      </c>
      <c r="AS82" s="67" t="e">
        <f t="shared" si="2"/>
        <v>#VALUE!</v>
      </c>
      <c r="AT82" s="75" t="str">
        <f>IF(TablePipeInsulation[[#This Row],[System Application]]="Custom",TablePipeInsulation[[#This Row],[Full Load Hours (If Custom Application)]],IF(G82="","",IF(G82="Domestic Hot Water",8760,$AJ$16)))</f>
        <v/>
      </c>
      <c r="AU82" s="75" t="str">
        <f>VLOOKUP($G$7,'Incentive Structure'!$C$6:$D$10,2,FALSE)</f>
        <v>CI</v>
      </c>
      <c r="AV82" s="75" t="str">
        <f>IF(ISNUMBER(FIND("MF",TablePipeInsulation[[#This Row],[Incentive Code]]))=TRUE,"MF Logic","CI Logic")</f>
        <v>CI Logic</v>
      </c>
      <c r="AW8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2" t="str">
        <f t="shared" si="3"/>
        <v/>
      </c>
      <c r="AY82" t="str">
        <f t="shared" si="4"/>
        <v>CI</v>
      </c>
      <c r="AZ8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2" s="190" t="e">
        <f>INDEX(#REF!,MATCH(TablePipeInsulation[[#This Row],[Coding - Temperature of Pipe]],#REF!,0),MATCH(TEXT($P82,"#.00"),#REF!,0))</f>
        <v>#REF!</v>
      </c>
      <c r="BC82" s="211">
        <f>IFERROR(MIN(IF(TablePipeInsulation[[#This Row],[System Application]]="Custom",(TablePipeInsulation[[#This Row],[Therms saved]]*BE82)*CI_Custom_Incentive_USD_per_therm,IF(OR(TablePipeInsulation[[#This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saved]]*BE82),"Excel Error"))),TablePipeInsulation[[#This Row],[Total Cost]]),0)</f>
        <v>0</v>
      </c>
      <c r="BD82" s="216">
        <f>IFERROR(MIN(IF(TablePipeInsulation[[#This Row],[System Application]]="Custom",(TablePipeInsulation[[#This Row],[Therms saved]]*BE82)*CI_Custom_Bonus_Incentive_USD_per_therm,IF(OR(TablePipeInsulation[[#This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saved]]*BE82),"Excel Error"))),TablePipeInsulation[[#This Row],[Total Cost]]),0)</f>
        <v>0</v>
      </c>
      <c r="BE82" s="212">
        <f>Boiler!$AA$9</f>
        <v>0</v>
      </c>
    </row>
    <row r="83" spans="1:57">
      <c r="A83" s="75">
        <v>62</v>
      </c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9"/>
      <c r="Q83" s="69"/>
      <c r="R83" s="3" t="str">
        <f>IFERROR(INDEX(TableInsulationCodeReq[],MATCH(TablePipeInsulation[[#This Row],[Coding - Temperature of Pipe]],TableInsulationCodeReq[Coding Pipe Temperature],-1),MATCH(TEXT($P83,"0.00"),TableInsulationCodeReq[#Headers],0)),"")</f>
        <v/>
      </c>
      <c r="S83" s="67"/>
      <c r="T83" s="67"/>
      <c r="U83" s="67"/>
      <c r="V83" s="67"/>
      <c r="W83" s="77"/>
      <c r="X83" s="77"/>
      <c r="Y83" s="189" t="str">
        <f t="shared" si="0"/>
        <v/>
      </c>
      <c r="Z83" s="77"/>
      <c r="AA83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3" s="3" t="str">
        <f>IF(OR(G83="",TablePipeInsulation[[#This Row],[Insulation to be Added (")]]&lt;TablePipeInsulation[[#This Row],[Insulation Required by Code (")]]),"",IF(System_App_Only_DHW,(AN83-AR83)/(0.8*100000)*L83*AS83*AT83*1,(AN83-AR83)/($G$10*100000)*L83*AS83*AT83*1))</f>
        <v/>
      </c>
      <c r="AC83" s="78">
        <f>IF(TablePipeInsulation[[#This Row],[Insulation to be Added (")]]&lt;TablePipeInsulation[[#This Row],[Insulation Required by Code (")]],"",BC83)</f>
        <v>0</v>
      </c>
      <c r="AD83" s="78">
        <f>IF(TablePipeInsulation[[#This Row],[Insulation to be Added (")]]&lt;TablePipeInsulation[[#This Row],[Insulation Required by Code (")]],"",BD83)</f>
        <v>0</v>
      </c>
      <c r="AG83" s="67" t="e">
        <f>VLOOKUP(G83,'Insulation Table'!$AE$61:$AF$64,2,FALSE)</f>
        <v>#N/A</v>
      </c>
      <c r="AH83" s="75" t="str">
        <f>IF(TablePipeInsulation[[#This Row],[System Application]]="Custom",TablePipeInsulation[[#This Row],[Pipe Surface Temperature, °F (If Custom Application)]],IF(G83="","",VLOOKUP(G83,$BG$21:$BH$24,2,FALSE)))</f>
        <v/>
      </c>
      <c r="AI83" s="75" t="str">
        <f>IF(TablePipeInsulation[[#This Row],[System Application]]="Custom",TablePipeInsulation[[#This Row],[Ambient Temperature, °F (If Custom Application)]],IF(G83="","",VLOOKUP(G83,$BG$21:$BI$24,3,FALSE)))</f>
        <v/>
      </c>
      <c r="AJ8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3" s="75" t="str">
        <f>IF(TablePipeInsulation[[#This Row],[System Application]]="Custom",TablePipeInsulation[[#This Row],[Custom Pipe Bare Heat Transfer Coefficient]],IF(P83="","",(VLOOKUP(AJ83,'Insulation Table'!$F$35:$G$124,2,FALSE))))</f>
        <v/>
      </c>
      <c r="AO83" s="75" t="e">
        <f t="shared" si="1"/>
        <v>#N/A</v>
      </c>
      <c r="AP83" s="75" t="e">
        <f>VLOOKUP(AO83,'Insulation Table'!$Y$35:$Z$103,2,FALSE)</f>
        <v>#N/A</v>
      </c>
      <c r="AQ83" s="67" t="str">
        <f>CONCATENATE(P83,U83,MIN(TablePipeInsulation[[#This Row],[Insulation to be Added (")]],3))</f>
        <v>3</v>
      </c>
      <c r="AR83" s="75" t="str">
        <f>IF(P83="","",(VLOOKUP(AQ83,'Insulation Table'!$N$35:$O$250,2,FALSE)))</f>
        <v/>
      </c>
      <c r="AS83" s="67" t="e">
        <f t="shared" si="2"/>
        <v>#VALUE!</v>
      </c>
      <c r="AT83" s="75" t="str">
        <f>IF(TablePipeInsulation[[#This Row],[System Application]]="Custom",TablePipeInsulation[[#This Row],[Full Load Hours (If Custom Application)]],IF(G83="","",IF(G83="Domestic Hot Water",8760,$AJ$16)))</f>
        <v/>
      </c>
      <c r="AU83" s="75" t="str">
        <f>VLOOKUP($G$7,'Incentive Structure'!$C$6:$D$10,2,FALSE)</f>
        <v>CI</v>
      </c>
      <c r="AV83" s="75" t="str">
        <f>IF(ISNUMBER(FIND("MF",TablePipeInsulation[[#This Row],[Incentive Code]]))=TRUE,"MF Logic","CI Logic")</f>
        <v>CI Logic</v>
      </c>
      <c r="AW8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3" t="str">
        <f t="shared" si="3"/>
        <v/>
      </c>
      <c r="AY83" t="str">
        <f t="shared" si="4"/>
        <v>CI</v>
      </c>
      <c r="AZ8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3" s="190" t="e">
        <f>INDEX(#REF!,MATCH(TablePipeInsulation[[#This Row],[Coding - Temperature of Pipe]],#REF!,0),MATCH(TEXT($P83,"#.00"),#REF!,0))</f>
        <v>#REF!</v>
      </c>
      <c r="BC83" s="211">
        <f>IFERROR(MIN(IF(TablePipeInsulation[[#This Row],[System Application]]="Custom",(TablePipeInsulation[[#This Row],[Therms saved]]*BE83)*CI_Custom_Incentive_USD_per_therm,IF(OR(TablePipeInsulation[[#This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saved]]*BE83),"Excel Error"))),TablePipeInsulation[[#This Row],[Total Cost]]),0)</f>
        <v>0</v>
      </c>
      <c r="BD83" s="216">
        <f>IFERROR(MIN(IF(TablePipeInsulation[[#This Row],[System Application]]="Custom",(TablePipeInsulation[[#This Row],[Therms saved]]*BE83)*CI_Custom_Bonus_Incentive_USD_per_therm,IF(OR(TablePipeInsulation[[#This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saved]]*BE83),"Excel Error"))),TablePipeInsulation[[#This Row],[Total Cost]]),0)</f>
        <v>0</v>
      </c>
      <c r="BE83" s="212">
        <f>Boiler!$AA$9</f>
        <v>0</v>
      </c>
    </row>
    <row r="84" spans="1:57">
      <c r="A84" s="75">
        <v>63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9"/>
      <c r="Q84" s="69"/>
      <c r="R84" s="3" t="str">
        <f>IFERROR(INDEX(TableInsulationCodeReq[],MATCH(TablePipeInsulation[[#This Row],[Coding - Temperature of Pipe]],TableInsulationCodeReq[Coding Pipe Temperature],-1),MATCH(TEXT($P84,"0.00"),TableInsulationCodeReq[#Headers],0)),"")</f>
        <v/>
      </c>
      <c r="S84" s="67"/>
      <c r="T84" s="67"/>
      <c r="U84" s="67"/>
      <c r="V84" s="67"/>
      <c r="W84" s="77"/>
      <c r="X84" s="77"/>
      <c r="Y84" s="189" t="str">
        <f t="shared" si="0"/>
        <v/>
      </c>
      <c r="Z84" s="77"/>
      <c r="AA84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4" s="3" t="str">
        <f>IF(OR(G84="",TablePipeInsulation[[#This Row],[Insulation to be Added (")]]&lt;TablePipeInsulation[[#This Row],[Insulation Required by Code (")]]),"",IF(System_App_Only_DHW,(AN84-AR84)/(0.8*100000)*L84*AS84*AT84*1,(AN84-AR84)/($G$10*100000)*L84*AS84*AT84*1))</f>
        <v/>
      </c>
      <c r="AC84" s="78">
        <f>IF(TablePipeInsulation[[#This Row],[Insulation to be Added (")]]&lt;TablePipeInsulation[[#This Row],[Insulation Required by Code (")]],"",BC84)</f>
        <v>0</v>
      </c>
      <c r="AD84" s="78">
        <f>IF(TablePipeInsulation[[#This Row],[Insulation to be Added (")]]&lt;TablePipeInsulation[[#This Row],[Insulation Required by Code (")]],"",BD84)</f>
        <v>0</v>
      </c>
      <c r="AG84" s="67" t="e">
        <f>VLOOKUP(G84,'Insulation Table'!$AE$61:$AF$64,2,FALSE)</f>
        <v>#N/A</v>
      </c>
      <c r="AH84" s="75" t="str">
        <f>IF(TablePipeInsulation[[#This Row],[System Application]]="Custom",TablePipeInsulation[[#This Row],[Pipe Surface Temperature, °F (If Custom Application)]],IF(G84="","",VLOOKUP(G84,$BG$21:$BH$24,2,FALSE)))</f>
        <v/>
      </c>
      <c r="AI84" s="75" t="str">
        <f>IF(TablePipeInsulation[[#This Row],[System Application]]="Custom",TablePipeInsulation[[#This Row],[Ambient Temperature, °F (If Custom Application)]],IF(G84="","",VLOOKUP(G84,$BG$21:$BI$24,3,FALSE)))</f>
        <v/>
      </c>
      <c r="AJ8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4" s="75" t="str">
        <f>IF(TablePipeInsulation[[#This Row],[System Application]]="Custom",TablePipeInsulation[[#This Row],[Custom Pipe Bare Heat Transfer Coefficient]],IF(P84="","",(VLOOKUP(AJ84,'Insulation Table'!$F$35:$G$124,2,FALSE))))</f>
        <v/>
      </c>
      <c r="AO84" s="75" t="e">
        <f t="shared" si="1"/>
        <v>#N/A</v>
      </c>
      <c r="AP84" s="75" t="e">
        <f>VLOOKUP(AO84,'Insulation Table'!$Y$35:$Z$103,2,FALSE)</f>
        <v>#N/A</v>
      </c>
      <c r="AQ84" s="67" t="str">
        <f>CONCATENATE(P84,U84,MIN(TablePipeInsulation[[#This Row],[Insulation to be Added (")]],3))</f>
        <v>3</v>
      </c>
      <c r="AR84" s="75" t="str">
        <f>IF(P84="","",(VLOOKUP(AQ84,'Insulation Table'!$N$35:$O$250,2,FALSE)))</f>
        <v/>
      </c>
      <c r="AS84" s="67" t="e">
        <f t="shared" si="2"/>
        <v>#VALUE!</v>
      </c>
      <c r="AT84" s="75" t="str">
        <f>IF(TablePipeInsulation[[#This Row],[System Application]]="Custom",TablePipeInsulation[[#This Row],[Full Load Hours (If Custom Application)]],IF(G84="","",IF(G84="Domestic Hot Water",8760,$AJ$16)))</f>
        <v/>
      </c>
      <c r="AU84" s="75" t="str">
        <f>VLOOKUP($G$7,'Incentive Structure'!$C$6:$D$10,2,FALSE)</f>
        <v>CI</v>
      </c>
      <c r="AV84" s="75" t="str">
        <f>IF(ISNUMBER(FIND("MF",TablePipeInsulation[[#This Row],[Incentive Code]]))=TRUE,"MF Logic","CI Logic")</f>
        <v>CI Logic</v>
      </c>
      <c r="AW8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4" t="str">
        <f t="shared" si="3"/>
        <v/>
      </c>
      <c r="AY84" t="str">
        <f t="shared" si="4"/>
        <v>CI</v>
      </c>
      <c r="AZ8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4" s="190" t="e">
        <f>INDEX(#REF!,MATCH(TablePipeInsulation[[#This Row],[Coding - Temperature of Pipe]],#REF!,0),MATCH(TEXT($P84,"#.00"),#REF!,0))</f>
        <v>#REF!</v>
      </c>
      <c r="BC84" s="211">
        <f>IFERROR(MIN(IF(TablePipeInsulation[[#This Row],[System Application]]="Custom",(TablePipeInsulation[[#This Row],[Therms saved]]*BE84)*CI_Custom_Incentive_USD_per_therm,IF(OR(TablePipeInsulation[[#This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saved]]*BE84),"Excel Error"))),TablePipeInsulation[[#This Row],[Total Cost]]),0)</f>
        <v>0</v>
      </c>
      <c r="BD84" s="216">
        <f>IFERROR(MIN(IF(TablePipeInsulation[[#This Row],[System Application]]="Custom",(TablePipeInsulation[[#This Row],[Therms saved]]*BE84)*CI_Custom_Bonus_Incentive_USD_per_therm,IF(OR(TablePipeInsulation[[#This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saved]]*BE84),"Excel Error"))),TablePipeInsulation[[#This Row],[Total Cost]]),0)</f>
        <v>0</v>
      </c>
      <c r="BE84" s="212">
        <f>Boiler!$AA$9</f>
        <v>0</v>
      </c>
    </row>
    <row r="85" spans="1:57">
      <c r="A85" s="75">
        <v>64</v>
      </c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9"/>
      <c r="Q85" s="69"/>
      <c r="R85" s="3" t="str">
        <f>IFERROR(INDEX(TableInsulationCodeReq[],MATCH(TablePipeInsulation[[#This Row],[Coding - Temperature of Pipe]],TableInsulationCodeReq[Coding Pipe Temperature],-1),MATCH(TEXT($P85,"0.00"),TableInsulationCodeReq[#Headers],0)),"")</f>
        <v/>
      </c>
      <c r="S85" s="67"/>
      <c r="T85" s="67"/>
      <c r="U85" s="67"/>
      <c r="V85" s="67"/>
      <c r="W85" s="77"/>
      <c r="X85" s="77"/>
      <c r="Y85" s="189" t="str">
        <f t="shared" si="0"/>
        <v/>
      </c>
      <c r="Z85" s="77"/>
      <c r="AA85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5" s="3" t="str">
        <f>IF(OR(G85="",TablePipeInsulation[[#This Row],[Insulation to be Added (")]]&lt;TablePipeInsulation[[#This Row],[Insulation Required by Code (")]]),"",IF(System_App_Only_DHW,(AN85-AR85)/(0.8*100000)*L85*AS85*AT85*1,(AN85-AR85)/($G$10*100000)*L85*AS85*AT85*1))</f>
        <v/>
      </c>
      <c r="AC85" s="78">
        <f>IF(TablePipeInsulation[[#This Row],[Insulation to be Added (")]]&lt;TablePipeInsulation[[#This Row],[Insulation Required by Code (")]],"",BC85)</f>
        <v>0</v>
      </c>
      <c r="AD85" s="78">
        <f>IF(TablePipeInsulation[[#This Row],[Insulation to be Added (")]]&lt;TablePipeInsulation[[#This Row],[Insulation Required by Code (")]],"",BD85)</f>
        <v>0</v>
      </c>
      <c r="AG85" s="67" t="e">
        <f>VLOOKUP(G85,'Insulation Table'!$AE$61:$AF$64,2,FALSE)</f>
        <v>#N/A</v>
      </c>
      <c r="AH85" s="75" t="str">
        <f>IF(TablePipeInsulation[[#This Row],[System Application]]="Custom",TablePipeInsulation[[#This Row],[Pipe Surface Temperature, °F (If Custom Application)]],IF(G85="","",VLOOKUP(G85,$BG$21:$BH$24,2,FALSE)))</f>
        <v/>
      </c>
      <c r="AI85" s="75" t="str">
        <f>IF(TablePipeInsulation[[#This Row],[System Application]]="Custom",TablePipeInsulation[[#This Row],[Ambient Temperature, °F (If Custom Application)]],IF(G85="","",VLOOKUP(G85,$BG$21:$BI$24,3,FALSE)))</f>
        <v/>
      </c>
      <c r="AJ8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5" s="75" t="str">
        <f>IF(TablePipeInsulation[[#This Row],[System Application]]="Custom",TablePipeInsulation[[#This Row],[Custom Pipe Bare Heat Transfer Coefficient]],IF(P85="","",(VLOOKUP(AJ85,'Insulation Table'!$F$35:$G$124,2,FALSE))))</f>
        <v/>
      </c>
      <c r="AO85" s="75" t="e">
        <f t="shared" si="1"/>
        <v>#N/A</v>
      </c>
      <c r="AP85" s="75" t="e">
        <f>VLOOKUP(AO85,'Insulation Table'!$Y$35:$Z$103,2,FALSE)</f>
        <v>#N/A</v>
      </c>
      <c r="AQ85" s="67" t="str">
        <f>CONCATENATE(P85,U85,MIN(TablePipeInsulation[[#This Row],[Insulation to be Added (")]],3))</f>
        <v>3</v>
      </c>
      <c r="AR85" s="75" t="str">
        <f>IF(P85="","",(VLOOKUP(AQ85,'Insulation Table'!$N$35:$O$250,2,FALSE)))</f>
        <v/>
      </c>
      <c r="AS85" s="67" t="e">
        <f t="shared" ref="AS85:AS148" si="5">AH85-AI85</f>
        <v>#VALUE!</v>
      </c>
      <c r="AT85" s="75" t="str">
        <f>IF(TablePipeInsulation[[#This Row],[System Application]]="Custom",TablePipeInsulation[[#This Row],[Full Load Hours (If Custom Application)]],IF(G85="","",IF(G85="Domestic Hot Water",8760,$AJ$16)))</f>
        <v/>
      </c>
      <c r="AU85" s="75" t="str">
        <f>VLOOKUP($G$7,'Incentive Structure'!$C$6:$D$10,2,FALSE)</f>
        <v>CI</v>
      </c>
      <c r="AV85" s="75" t="str">
        <f>IF(ISNUMBER(FIND("MF",TablePipeInsulation[[#This Row],[Incentive Code]]))=TRUE,"MF Logic","CI Logic")</f>
        <v>CI Logic</v>
      </c>
      <c r="AW8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5" t="str">
        <f t="shared" si="3"/>
        <v/>
      </c>
      <c r="AY85" t="str">
        <f t="shared" si="4"/>
        <v>CI</v>
      </c>
      <c r="AZ8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5" s="190" t="e">
        <f>INDEX(#REF!,MATCH(TablePipeInsulation[[#This Row],[Coding - Temperature of Pipe]],#REF!,0),MATCH(TEXT($P85,"#.00"),#REF!,0))</f>
        <v>#REF!</v>
      </c>
      <c r="BC85" s="211">
        <f>IFERROR(MIN(IF(TablePipeInsulation[[#This Row],[System Application]]="Custom",(TablePipeInsulation[[#This Row],[Therms saved]]*BE85)*CI_Custom_Incentive_USD_per_therm,IF(OR(TablePipeInsulation[[#This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saved]]*BE85),"Excel Error"))),TablePipeInsulation[[#This Row],[Total Cost]]),0)</f>
        <v>0</v>
      </c>
      <c r="BD85" s="216">
        <f>IFERROR(MIN(IF(TablePipeInsulation[[#This Row],[System Application]]="Custom",(TablePipeInsulation[[#This Row],[Therms saved]]*BE85)*CI_Custom_Bonus_Incentive_USD_per_therm,IF(OR(TablePipeInsulation[[#This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saved]]*BE85),"Excel Error"))),TablePipeInsulation[[#This Row],[Total Cost]]),0)</f>
        <v>0</v>
      </c>
      <c r="BE85" s="212">
        <f>Boiler!$AA$9</f>
        <v>0</v>
      </c>
    </row>
    <row r="86" spans="1:57">
      <c r="A86" s="75">
        <v>65</v>
      </c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9"/>
      <c r="Q86" s="69"/>
      <c r="R86" s="3" t="str">
        <f>IFERROR(INDEX(TableInsulationCodeReq[],MATCH(TablePipeInsulation[[#This Row],[Coding - Temperature of Pipe]],TableInsulationCodeReq[Coding Pipe Temperature],-1),MATCH(TEXT($P86,"0.00"),TableInsulationCodeReq[#Headers],0)),"")</f>
        <v/>
      </c>
      <c r="S86" s="67"/>
      <c r="T86" s="67"/>
      <c r="U86" s="67"/>
      <c r="V86" s="67"/>
      <c r="W86" s="77"/>
      <c r="X86" s="77"/>
      <c r="Y86" s="189" t="str">
        <f t="shared" ref="Y86:Y149" si="6">IF(B86="","",(X86+W86))</f>
        <v/>
      </c>
      <c r="Z86" s="77"/>
      <c r="AA86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6" s="3" t="str">
        <f>IF(OR(G86="",TablePipeInsulation[[#This Row],[Insulation to be Added (")]]&lt;TablePipeInsulation[[#This Row],[Insulation Required by Code (")]]),"",IF(System_App_Only_DHW,(AN86-AR86)/(0.8*100000)*L86*AS86*AT86*1,(AN86-AR86)/($G$10*100000)*L86*AS86*AT86*1))</f>
        <v/>
      </c>
      <c r="AC86" s="78">
        <f>IF(TablePipeInsulation[[#This Row],[Insulation to be Added (")]]&lt;TablePipeInsulation[[#This Row],[Insulation Required by Code (")]],"",BC86)</f>
        <v>0</v>
      </c>
      <c r="AD86" s="78">
        <f>IF(TablePipeInsulation[[#This Row],[Insulation to be Added (")]]&lt;TablePipeInsulation[[#This Row],[Insulation Required by Code (")]],"",BD86)</f>
        <v>0</v>
      </c>
      <c r="AG86" s="67" t="e">
        <f>VLOOKUP(G86,'Insulation Table'!$AE$61:$AF$64,2,FALSE)</f>
        <v>#N/A</v>
      </c>
      <c r="AH86" s="75" t="str">
        <f>IF(TablePipeInsulation[[#This Row],[System Application]]="Custom",TablePipeInsulation[[#This Row],[Pipe Surface Temperature, °F (If Custom Application)]],IF(G86="","",VLOOKUP(G86,$BG$21:$BH$24,2,FALSE)))</f>
        <v/>
      </c>
      <c r="AI86" s="75" t="str">
        <f>IF(TablePipeInsulation[[#This Row],[System Application]]="Custom",TablePipeInsulation[[#This Row],[Ambient Temperature, °F (If Custom Application)]],IF(G86="","",VLOOKUP(G86,$BG$21:$BI$24,3,FALSE)))</f>
        <v/>
      </c>
      <c r="AJ8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6" s="75" t="str">
        <f>IF(TablePipeInsulation[[#This Row],[System Application]]="Custom",TablePipeInsulation[[#This Row],[Custom Pipe Bare Heat Transfer Coefficient]],IF(P86="","",(VLOOKUP(AJ86,'Insulation Table'!$F$35:$G$124,2,FALSE))))</f>
        <v/>
      </c>
      <c r="AO86" s="75" t="e">
        <f t="shared" ref="AO86:AO149" si="7">CONCATENATE(AG86,P86)</f>
        <v>#N/A</v>
      </c>
      <c r="AP86" s="75" t="e">
        <f>VLOOKUP(AO86,'Insulation Table'!$Y$35:$Z$103,2,FALSE)</f>
        <v>#N/A</v>
      </c>
      <c r="AQ86" s="67" t="str">
        <f>CONCATENATE(P86,U86,MIN(TablePipeInsulation[[#This Row],[Insulation to be Added (")]],3))</f>
        <v>3</v>
      </c>
      <c r="AR86" s="75" t="str">
        <f>IF(P86="","",(VLOOKUP(AQ86,'Insulation Table'!$N$35:$O$250,2,FALSE)))</f>
        <v/>
      </c>
      <c r="AS86" s="67" t="e">
        <f t="shared" si="5"/>
        <v>#VALUE!</v>
      </c>
      <c r="AT86" s="75" t="str">
        <f>IF(TablePipeInsulation[[#This Row],[System Application]]="Custom",TablePipeInsulation[[#This Row],[Full Load Hours (If Custom Application)]],IF(G86="","",IF(G86="Domestic Hot Water",8760,$AJ$16)))</f>
        <v/>
      </c>
      <c r="AU86" s="75" t="str">
        <f>VLOOKUP($G$7,'Incentive Structure'!$C$6:$D$10,2,FALSE)</f>
        <v>CI</v>
      </c>
      <c r="AV86" s="75" t="str">
        <f>IF(ISNUMBER(FIND("MF",TablePipeInsulation[[#This Row],[Incentive Code]]))=TRUE,"MF Logic","CI Logic")</f>
        <v>CI Logic</v>
      </c>
      <c r="AW8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6" t="str">
        <f t="shared" ref="AX86:AX149" si="8">CONCATENATE(G86,AW86)</f>
        <v/>
      </c>
      <c r="AY86" t="str">
        <f t="shared" si="4"/>
        <v>CI</v>
      </c>
      <c r="AZ8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6" s="190" t="e">
        <f>INDEX(#REF!,MATCH(TablePipeInsulation[[#This Row],[Coding - Temperature of Pipe]],#REF!,0),MATCH(TEXT($P86,"#.00"),#REF!,0))</f>
        <v>#REF!</v>
      </c>
      <c r="BC86" s="211">
        <f>IFERROR(MIN(IF(TablePipeInsulation[[#This Row],[System Application]]="Custom",(TablePipeInsulation[[#This Row],[Therms saved]]*BE86)*CI_Custom_Incentive_USD_per_therm,IF(OR(TablePipeInsulation[[#This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saved]]*BE86),"Excel Error"))),TablePipeInsulation[[#This Row],[Total Cost]]),0)</f>
        <v>0</v>
      </c>
      <c r="BD86" s="216">
        <f>IFERROR(MIN(IF(TablePipeInsulation[[#This Row],[System Application]]="Custom",(TablePipeInsulation[[#This Row],[Therms saved]]*BE86)*CI_Custom_Bonus_Incentive_USD_per_therm,IF(OR(TablePipeInsulation[[#This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saved]]*BE86),"Excel Error"))),TablePipeInsulation[[#This Row],[Total Cost]]),0)</f>
        <v>0</v>
      </c>
      <c r="BE86" s="212">
        <f>Boiler!$AA$9</f>
        <v>0</v>
      </c>
    </row>
    <row r="87" spans="1:57">
      <c r="A87" s="75">
        <v>66</v>
      </c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9"/>
      <c r="Q87" s="69"/>
      <c r="R87" s="3" t="str">
        <f>IFERROR(INDEX(TableInsulationCodeReq[],MATCH(TablePipeInsulation[[#This Row],[Coding - Temperature of Pipe]],TableInsulationCodeReq[Coding Pipe Temperature],-1),MATCH(TEXT($P87,"0.00"),TableInsulationCodeReq[#Headers],0)),"")</f>
        <v/>
      </c>
      <c r="S87" s="67"/>
      <c r="T87" s="67"/>
      <c r="U87" s="67"/>
      <c r="V87" s="67"/>
      <c r="W87" s="77"/>
      <c r="X87" s="77"/>
      <c r="Y87" s="189" t="str">
        <f t="shared" si="6"/>
        <v/>
      </c>
      <c r="Z87" s="77"/>
      <c r="AA87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7" s="3" t="str">
        <f>IF(OR(G87="",TablePipeInsulation[[#This Row],[Insulation to be Added (")]]&lt;TablePipeInsulation[[#This Row],[Insulation Required by Code (")]]),"",IF(System_App_Only_DHW,(AN87-AR87)/(0.8*100000)*L87*AS87*AT87*1,(AN87-AR87)/($G$10*100000)*L87*AS87*AT87*1))</f>
        <v/>
      </c>
      <c r="AC87" s="78">
        <f>IF(TablePipeInsulation[[#This Row],[Insulation to be Added (")]]&lt;TablePipeInsulation[[#This Row],[Insulation Required by Code (")]],"",BC87)</f>
        <v>0</v>
      </c>
      <c r="AD87" s="78">
        <f>IF(TablePipeInsulation[[#This Row],[Insulation to be Added (")]]&lt;TablePipeInsulation[[#This Row],[Insulation Required by Code (")]],"",BD87)</f>
        <v>0</v>
      </c>
      <c r="AG87" s="67" t="e">
        <f>VLOOKUP(G87,'Insulation Table'!$AE$61:$AF$64,2,FALSE)</f>
        <v>#N/A</v>
      </c>
      <c r="AH87" s="75" t="str">
        <f>IF(TablePipeInsulation[[#This Row],[System Application]]="Custom",TablePipeInsulation[[#This Row],[Pipe Surface Temperature, °F (If Custom Application)]],IF(G87="","",VLOOKUP(G87,$BG$21:$BH$24,2,FALSE)))</f>
        <v/>
      </c>
      <c r="AI87" s="75" t="str">
        <f>IF(TablePipeInsulation[[#This Row],[System Application]]="Custom",TablePipeInsulation[[#This Row],[Ambient Temperature, °F (If Custom Application)]],IF(G87="","",VLOOKUP(G87,$BG$21:$BI$24,3,FALSE)))</f>
        <v/>
      </c>
      <c r="AJ8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7" s="75" t="str">
        <f>IF(TablePipeInsulation[[#This Row],[System Application]]="Custom",TablePipeInsulation[[#This Row],[Custom Pipe Bare Heat Transfer Coefficient]],IF(P87="","",(VLOOKUP(AJ87,'Insulation Table'!$F$35:$G$124,2,FALSE))))</f>
        <v/>
      </c>
      <c r="AO87" s="75" t="e">
        <f t="shared" si="7"/>
        <v>#N/A</v>
      </c>
      <c r="AP87" s="75" t="e">
        <f>VLOOKUP(AO87,'Insulation Table'!$Y$35:$Z$103,2,FALSE)</f>
        <v>#N/A</v>
      </c>
      <c r="AQ87" s="67" t="str">
        <f>CONCATENATE(P87,U87,MIN(TablePipeInsulation[[#This Row],[Insulation to be Added (")]],3))</f>
        <v>3</v>
      </c>
      <c r="AR87" s="75" t="str">
        <f>IF(P87="","",(VLOOKUP(AQ87,'Insulation Table'!$N$35:$O$250,2,FALSE)))</f>
        <v/>
      </c>
      <c r="AS87" s="67" t="e">
        <f t="shared" si="5"/>
        <v>#VALUE!</v>
      </c>
      <c r="AT87" s="75" t="str">
        <f>IF(TablePipeInsulation[[#This Row],[System Application]]="Custom",TablePipeInsulation[[#This Row],[Full Load Hours (If Custom Application)]],IF(G87="","",IF(G87="Domestic Hot Water",8760,$AJ$16)))</f>
        <v/>
      </c>
      <c r="AU87" s="75" t="str">
        <f>VLOOKUP($G$7,'Incentive Structure'!$C$6:$D$10,2,FALSE)</f>
        <v>CI</v>
      </c>
      <c r="AV87" s="75" t="str">
        <f>IF(ISNUMBER(FIND("MF",TablePipeInsulation[[#This Row],[Incentive Code]]))=TRUE,"MF Logic","CI Logic")</f>
        <v>CI Logic</v>
      </c>
      <c r="AW8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7" t="str">
        <f t="shared" si="8"/>
        <v/>
      </c>
      <c r="AY87" t="str">
        <f t="shared" ref="AY87:AY150" si="9">CONCATENATE(AU87,AW87)</f>
        <v>CI</v>
      </c>
      <c r="AZ8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7" s="190" t="e">
        <f>INDEX(#REF!,MATCH(TablePipeInsulation[[#This Row],[Coding - Temperature of Pipe]],#REF!,0),MATCH(TEXT($P87,"#.00"),#REF!,0))</f>
        <v>#REF!</v>
      </c>
      <c r="BC87" s="211">
        <f>IFERROR(MIN(IF(TablePipeInsulation[[#This Row],[System Application]]="Custom",(TablePipeInsulation[[#This Row],[Therms saved]]*BE87)*CI_Custom_Incentive_USD_per_therm,IF(OR(TablePipeInsulation[[#This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saved]]*BE87),"Excel Error"))),TablePipeInsulation[[#This Row],[Total Cost]]),0)</f>
        <v>0</v>
      </c>
      <c r="BD87" s="216">
        <f>IFERROR(MIN(IF(TablePipeInsulation[[#This Row],[System Application]]="Custom",(TablePipeInsulation[[#This Row],[Therms saved]]*BE87)*CI_Custom_Bonus_Incentive_USD_per_therm,IF(OR(TablePipeInsulation[[#This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saved]]*BE87),"Excel Error"))),TablePipeInsulation[[#This Row],[Total Cost]]),0)</f>
        <v>0</v>
      </c>
      <c r="BE87" s="212">
        <f>Boiler!$AA$9</f>
        <v>0</v>
      </c>
    </row>
    <row r="88" spans="1:57">
      <c r="A88" s="75">
        <v>67</v>
      </c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9"/>
      <c r="Q88" s="69"/>
      <c r="R88" s="3" t="str">
        <f>IFERROR(INDEX(TableInsulationCodeReq[],MATCH(TablePipeInsulation[[#This Row],[Coding - Temperature of Pipe]],TableInsulationCodeReq[Coding Pipe Temperature],-1),MATCH(TEXT($P88,"0.00"),TableInsulationCodeReq[#Headers],0)),"")</f>
        <v/>
      </c>
      <c r="S88" s="67"/>
      <c r="T88" s="67"/>
      <c r="U88" s="67"/>
      <c r="V88" s="67"/>
      <c r="W88" s="77"/>
      <c r="X88" s="77"/>
      <c r="Y88" s="189" t="str">
        <f t="shared" si="6"/>
        <v/>
      </c>
      <c r="Z88" s="77"/>
      <c r="AA88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8" s="3" t="str">
        <f>IF(OR(G88="",TablePipeInsulation[[#This Row],[Insulation to be Added (")]]&lt;TablePipeInsulation[[#This Row],[Insulation Required by Code (")]]),"",IF(System_App_Only_DHW,(AN88-AR88)/(0.8*100000)*L88*AS88*AT88*1,(AN88-AR88)/($G$10*100000)*L88*AS88*AT88*1))</f>
        <v/>
      </c>
      <c r="AC88" s="78">
        <f>IF(TablePipeInsulation[[#This Row],[Insulation to be Added (")]]&lt;TablePipeInsulation[[#This Row],[Insulation Required by Code (")]],"",BC88)</f>
        <v>0</v>
      </c>
      <c r="AD88" s="78">
        <f>IF(TablePipeInsulation[[#This Row],[Insulation to be Added (")]]&lt;TablePipeInsulation[[#This Row],[Insulation Required by Code (")]],"",BD88)</f>
        <v>0</v>
      </c>
      <c r="AG88" s="67" t="e">
        <f>VLOOKUP(G88,'Insulation Table'!$AE$61:$AF$64,2,FALSE)</f>
        <v>#N/A</v>
      </c>
      <c r="AH88" s="75" t="str">
        <f>IF(TablePipeInsulation[[#This Row],[System Application]]="Custom",TablePipeInsulation[[#This Row],[Pipe Surface Temperature, °F (If Custom Application)]],IF(G88="","",VLOOKUP(G88,$BG$21:$BH$24,2,FALSE)))</f>
        <v/>
      </c>
      <c r="AI88" s="75" t="str">
        <f>IF(TablePipeInsulation[[#This Row],[System Application]]="Custom",TablePipeInsulation[[#This Row],[Ambient Temperature, °F (If Custom Application)]],IF(G88="","",VLOOKUP(G88,$BG$21:$BI$24,3,FALSE)))</f>
        <v/>
      </c>
      <c r="AJ8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8" s="75" t="str">
        <f>IF(TablePipeInsulation[[#This Row],[System Application]]="Custom",TablePipeInsulation[[#This Row],[Custom Pipe Bare Heat Transfer Coefficient]],IF(P88="","",(VLOOKUP(AJ88,'Insulation Table'!$F$35:$G$124,2,FALSE))))</f>
        <v/>
      </c>
      <c r="AO88" s="75" t="e">
        <f t="shared" si="7"/>
        <v>#N/A</v>
      </c>
      <c r="AP88" s="75" t="e">
        <f>VLOOKUP(AO88,'Insulation Table'!$Y$35:$Z$103,2,FALSE)</f>
        <v>#N/A</v>
      </c>
      <c r="AQ88" s="67" t="str">
        <f>CONCATENATE(P88,U88,MIN(TablePipeInsulation[[#This Row],[Insulation to be Added (")]],3))</f>
        <v>3</v>
      </c>
      <c r="AR88" s="75" t="str">
        <f>IF(P88="","",(VLOOKUP(AQ88,'Insulation Table'!$N$35:$O$250,2,FALSE)))</f>
        <v/>
      </c>
      <c r="AS88" s="67" t="e">
        <f t="shared" si="5"/>
        <v>#VALUE!</v>
      </c>
      <c r="AT88" s="75" t="str">
        <f>IF(TablePipeInsulation[[#This Row],[System Application]]="Custom",TablePipeInsulation[[#This Row],[Full Load Hours (If Custom Application)]],IF(G88="","",IF(G88="Domestic Hot Water",8760,$AJ$16)))</f>
        <v/>
      </c>
      <c r="AU88" s="75" t="str">
        <f>VLOOKUP($G$7,'Incentive Structure'!$C$6:$D$10,2,FALSE)</f>
        <v>CI</v>
      </c>
      <c r="AV88" s="75" t="str">
        <f>IF(ISNUMBER(FIND("MF",TablePipeInsulation[[#This Row],[Incentive Code]]))=TRUE,"MF Logic","CI Logic")</f>
        <v>CI Logic</v>
      </c>
      <c r="AW8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8" t="str">
        <f t="shared" si="8"/>
        <v/>
      </c>
      <c r="AY88" t="str">
        <f t="shared" si="9"/>
        <v>CI</v>
      </c>
      <c r="AZ8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8" s="190" t="e">
        <f>INDEX(#REF!,MATCH(TablePipeInsulation[[#This Row],[Coding - Temperature of Pipe]],#REF!,0),MATCH(TEXT($P88,"#.00"),#REF!,0))</f>
        <v>#REF!</v>
      </c>
      <c r="BC88" s="211">
        <f>IFERROR(MIN(IF(TablePipeInsulation[[#This Row],[System Application]]="Custom",(TablePipeInsulation[[#This Row],[Therms saved]]*BE88)*CI_Custom_Incentive_USD_per_therm,IF(OR(TablePipeInsulation[[#This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saved]]*BE88),"Excel Error"))),TablePipeInsulation[[#This Row],[Total Cost]]),0)</f>
        <v>0</v>
      </c>
      <c r="BD88" s="216">
        <f>IFERROR(MIN(IF(TablePipeInsulation[[#This Row],[System Application]]="Custom",(TablePipeInsulation[[#This Row],[Therms saved]]*BE88)*CI_Custom_Bonus_Incentive_USD_per_therm,IF(OR(TablePipeInsulation[[#This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saved]]*BE88),"Excel Error"))),TablePipeInsulation[[#This Row],[Total Cost]]),0)</f>
        <v>0</v>
      </c>
      <c r="BE88" s="212">
        <f>Boiler!$AA$9</f>
        <v>0</v>
      </c>
    </row>
    <row r="89" spans="1:57">
      <c r="A89" s="75">
        <v>68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9"/>
      <c r="Q89" s="69"/>
      <c r="R89" s="3" t="str">
        <f>IFERROR(INDEX(TableInsulationCodeReq[],MATCH(TablePipeInsulation[[#This Row],[Coding - Temperature of Pipe]],TableInsulationCodeReq[Coding Pipe Temperature],-1),MATCH(TEXT($P89,"0.00"),TableInsulationCodeReq[#Headers],0)),"")</f>
        <v/>
      </c>
      <c r="S89" s="67"/>
      <c r="T89" s="67"/>
      <c r="U89" s="67"/>
      <c r="V89" s="67"/>
      <c r="W89" s="77"/>
      <c r="X89" s="77"/>
      <c r="Y89" s="189" t="str">
        <f t="shared" si="6"/>
        <v/>
      </c>
      <c r="Z89" s="77"/>
      <c r="AA89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9" s="3" t="str">
        <f>IF(OR(G89="",TablePipeInsulation[[#This Row],[Insulation to be Added (")]]&lt;TablePipeInsulation[[#This Row],[Insulation Required by Code (")]]),"",IF(System_App_Only_DHW,(AN89-AR89)/(0.8*100000)*L89*AS89*AT89*1,(AN89-AR89)/($G$10*100000)*L89*AS89*AT89*1))</f>
        <v/>
      </c>
      <c r="AC89" s="78">
        <f>IF(TablePipeInsulation[[#This Row],[Insulation to be Added (")]]&lt;TablePipeInsulation[[#This Row],[Insulation Required by Code (")]],"",BC89)</f>
        <v>0</v>
      </c>
      <c r="AD89" s="78">
        <f>IF(TablePipeInsulation[[#This Row],[Insulation to be Added (")]]&lt;TablePipeInsulation[[#This Row],[Insulation Required by Code (")]],"",BD89)</f>
        <v>0</v>
      </c>
      <c r="AG89" s="67" t="e">
        <f>VLOOKUP(G89,'Insulation Table'!$AE$61:$AF$64,2,FALSE)</f>
        <v>#N/A</v>
      </c>
      <c r="AH89" s="75" t="str">
        <f>IF(TablePipeInsulation[[#This Row],[System Application]]="Custom",TablePipeInsulation[[#This Row],[Pipe Surface Temperature, °F (If Custom Application)]],IF(G89="","",VLOOKUP(G89,$BG$21:$BH$24,2,FALSE)))</f>
        <v/>
      </c>
      <c r="AI89" s="75" t="str">
        <f>IF(TablePipeInsulation[[#This Row],[System Application]]="Custom",TablePipeInsulation[[#This Row],[Ambient Temperature, °F (If Custom Application)]],IF(G89="","",VLOOKUP(G89,$BG$21:$BI$24,3,FALSE)))</f>
        <v/>
      </c>
      <c r="AJ8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9" s="75" t="str">
        <f>IF(TablePipeInsulation[[#This Row],[System Application]]="Custom",TablePipeInsulation[[#This Row],[Custom Pipe Bare Heat Transfer Coefficient]],IF(P89="","",(VLOOKUP(AJ89,'Insulation Table'!$F$35:$G$124,2,FALSE))))</f>
        <v/>
      </c>
      <c r="AO89" s="75" t="e">
        <f t="shared" si="7"/>
        <v>#N/A</v>
      </c>
      <c r="AP89" s="75" t="e">
        <f>VLOOKUP(AO89,'Insulation Table'!$Y$35:$Z$103,2,FALSE)</f>
        <v>#N/A</v>
      </c>
      <c r="AQ89" s="67" t="str">
        <f>CONCATENATE(P89,U89,MIN(TablePipeInsulation[[#This Row],[Insulation to be Added (")]],3))</f>
        <v>3</v>
      </c>
      <c r="AR89" s="75" t="str">
        <f>IF(P89="","",(VLOOKUP(AQ89,'Insulation Table'!$N$35:$O$250,2,FALSE)))</f>
        <v/>
      </c>
      <c r="AS89" s="67" t="e">
        <f t="shared" si="5"/>
        <v>#VALUE!</v>
      </c>
      <c r="AT89" s="75" t="str">
        <f>IF(TablePipeInsulation[[#This Row],[System Application]]="Custom",TablePipeInsulation[[#This Row],[Full Load Hours (If Custom Application)]],IF(G89="","",IF(G89="Domestic Hot Water",8760,$AJ$16)))</f>
        <v/>
      </c>
      <c r="AU89" s="75" t="str">
        <f>VLOOKUP($G$7,'Incentive Structure'!$C$6:$D$10,2,FALSE)</f>
        <v>CI</v>
      </c>
      <c r="AV89" s="75" t="str">
        <f>IF(ISNUMBER(FIND("MF",TablePipeInsulation[[#This Row],[Incentive Code]]))=TRUE,"MF Logic","CI Logic")</f>
        <v>CI Logic</v>
      </c>
      <c r="AW8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9" t="str">
        <f t="shared" si="8"/>
        <v/>
      </c>
      <c r="AY89" t="str">
        <f t="shared" si="9"/>
        <v>CI</v>
      </c>
      <c r="AZ8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9" s="190" t="e">
        <f>INDEX(#REF!,MATCH(TablePipeInsulation[[#This Row],[Coding - Temperature of Pipe]],#REF!,0),MATCH(TEXT($P89,"#.00"),#REF!,0))</f>
        <v>#REF!</v>
      </c>
      <c r="BC89" s="211">
        <f>IFERROR(MIN(IF(TablePipeInsulation[[#This Row],[System Application]]="Custom",(TablePipeInsulation[[#This Row],[Therms saved]]*BE89)*CI_Custom_Incentive_USD_per_therm,IF(OR(TablePipeInsulation[[#This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saved]]*BE89),"Excel Error"))),TablePipeInsulation[[#This Row],[Total Cost]]),0)</f>
        <v>0</v>
      </c>
      <c r="BD89" s="216">
        <f>IFERROR(MIN(IF(TablePipeInsulation[[#This Row],[System Application]]="Custom",(TablePipeInsulation[[#This Row],[Therms saved]]*BE89)*CI_Custom_Bonus_Incentive_USD_per_therm,IF(OR(TablePipeInsulation[[#This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saved]]*BE89),"Excel Error"))),TablePipeInsulation[[#This Row],[Total Cost]]),0)</f>
        <v>0</v>
      </c>
      <c r="BE89" s="212">
        <f>Boiler!$AA$9</f>
        <v>0</v>
      </c>
    </row>
    <row r="90" spans="1:57">
      <c r="A90" s="75">
        <v>69</v>
      </c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9"/>
      <c r="Q90" s="69"/>
      <c r="R90" s="3" t="str">
        <f>IFERROR(INDEX(TableInsulationCodeReq[],MATCH(TablePipeInsulation[[#This Row],[Coding - Temperature of Pipe]],TableInsulationCodeReq[Coding Pipe Temperature],-1),MATCH(TEXT($P90,"0.00"),TableInsulationCodeReq[#Headers],0)),"")</f>
        <v/>
      </c>
      <c r="S90" s="67"/>
      <c r="T90" s="67"/>
      <c r="U90" s="67"/>
      <c r="V90" s="67"/>
      <c r="W90" s="77"/>
      <c r="X90" s="77"/>
      <c r="Y90" s="189" t="str">
        <f t="shared" si="6"/>
        <v/>
      </c>
      <c r="Z90" s="77"/>
      <c r="AA90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0" s="3" t="str">
        <f>IF(OR(G90="",TablePipeInsulation[[#This Row],[Insulation to be Added (")]]&lt;TablePipeInsulation[[#This Row],[Insulation Required by Code (")]]),"",IF(System_App_Only_DHW,(AN90-AR90)/(0.8*100000)*L90*AS90*AT90*1,(AN90-AR90)/($G$10*100000)*L90*AS90*AT90*1))</f>
        <v/>
      </c>
      <c r="AC90" s="78">
        <f>IF(TablePipeInsulation[[#This Row],[Insulation to be Added (")]]&lt;TablePipeInsulation[[#This Row],[Insulation Required by Code (")]],"",BC90)</f>
        <v>0</v>
      </c>
      <c r="AD90" s="78">
        <f>IF(TablePipeInsulation[[#This Row],[Insulation to be Added (")]]&lt;TablePipeInsulation[[#This Row],[Insulation Required by Code (")]],"",BD90)</f>
        <v>0</v>
      </c>
      <c r="AG90" s="67" t="e">
        <f>VLOOKUP(G90,'Insulation Table'!$AE$61:$AF$64,2,FALSE)</f>
        <v>#N/A</v>
      </c>
      <c r="AH90" s="75" t="str">
        <f>IF(TablePipeInsulation[[#This Row],[System Application]]="Custom",TablePipeInsulation[[#This Row],[Pipe Surface Temperature, °F (If Custom Application)]],IF(G90="","",VLOOKUP(G90,$BG$21:$BH$24,2,FALSE)))</f>
        <v/>
      </c>
      <c r="AI90" s="75" t="str">
        <f>IF(TablePipeInsulation[[#This Row],[System Application]]="Custom",TablePipeInsulation[[#This Row],[Ambient Temperature, °F (If Custom Application)]],IF(G90="","",VLOOKUP(G90,$BG$21:$BI$24,3,FALSE)))</f>
        <v/>
      </c>
      <c r="AJ9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0" s="75" t="str">
        <f>IF(TablePipeInsulation[[#This Row],[System Application]]="Custom",TablePipeInsulation[[#This Row],[Custom Pipe Bare Heat Transfer Coefficient]],IF(P90="","",(VLOOKUP(AJ90,'Insulation Table'!$F$35:$G$124,2,FALSE))))</f>
        <v/>
      </c>
      <c r="AO90" s="75" t="e">
        <f t="shared" si="7"/>
        <v>#N/A</v>
      </c>
      <c r="AP90" s="75" t="e">
        <f>VLOOKUP(AO90,'Insulation Table'!$Y$35:$Z$103,2,FALSE)</f>
        <v>#N/A</v>
      </c>
      <c r="AQ90" s="67" t="str">
        <f>CONCATENATE(P90,U90,MIN(TablePipeInsulation[[#This Row],[Insulation to be Added (")]],3))</f>
        <v>3</v>
      </c>
      <c r="AR90" s="75" t="str">
        <f>IF(P90="","",(VLOOKUP(AQ90,'Insulation Table'!$N$35:$O$250,2,FALSE)))</f>
        <v/>
      </c>
      <c r="AS90" s="67" t="e">
        <f t="shared" si="5"/>
        <v>#VALUE!</v>
      </c>
      <c r="AT90" s="75" t="str">
        <f>IF(TablePipeInsulation[[#This Row],[System Application]]="Custom",TablePipeInsulation[[#This Row],[Full Load Hours (If Custom Application)]],IF(G90="","",IF(G90="Domestic Hot Water",8760,$AJ$16)))</f>
        <v/>
      </c>
      <c r="AU90" s="75" t="str">
        <f>VLOOKUP($G$7,'Incentive Structure'!$C$6:$D$10,2,FALSE)</f>
        <v>CI</v>
      </c>
      <c r="AV90" s="75" t="str">
        <f>IF(ISNUMBER(FIND("MF",TablePipeInsulation[[#This Row],[Incentive Code]]))=TRUE,"MF Logic","CI Logic")</f>
        <v>CI Logic</v>
      </c>
      <c r="AW9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0" t="str">
        <f t="shared" si="8"/>
        <v/>
      </c>
      <c r="AY90" t="str">
        <f t="shared" si="9"/>
        <v>CI</v>
      </c>
      <c r="AZ9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0" s="190" t="e">
        <f>INDEX(#REF!,MATCH(TablePipeInsulation[[#This Row],[Coding - Temperature of Pipe]],#REF!,0),MATCH(TEXT($P90,"#.00"),#REF!,0))</f>
        <v>#REF!</v>
      </c>
      <c r="BC90" s="211">
        <f>IFERROR(MIN(IF(TablePipeInsulation[[#This Row],[System Application]]="Custom",(TablePipeInsulation[[#This Row],[Therms saved]]*BE90)*CI_Custom_Incentive_USD_per_therm,IF(OR(TablePipeInsulation[[#This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saved]]*BE90),"Excel Error"))),TablePipeInsulation[[#This Row],[Total Cost]]),0)</f>
        <v>0</v>
      </c>
      <c r="BD90" s="216">
        <f>IFERROR(MIN(IF(TablePipeInsulation[[#This Row],[System Application]]="Custom",(TablePipeInsulation[[#This Row],[Therms saved]]*BE90)*CI_Custom_Bonus_Incentive_USD_per_therm,IF(OR(TablePipeInsulation[[#This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saved]]*BE90),"Excel Error"))),TablePipeInsulation[[#This Row],[Total Cost]]),0)</f>
        <v>0</v>
      </c>
      <c r="BE90" s="212">
        <f>Boiler!$AA$9</f>
        <v>0</v>
      </c>
    </row>
    <row r="91" spans="1:57">
      <c r="A91" s="75">
        <v>70</v>
      </c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9"/>
      <c r="Q91" s="69"/>
      <c r="R91" s="3" t="str">
        <f>IFERROR(INDEX(TableInsulationCodeReq[],MATCH(TablePipeInsulation[[#This Row],[Coding - Temperature of Pipe]],TableInsulationCodeReq[Coding Pipe Temperature],-1),MATCH(TEXT($P91,"0.00"),TableInsulationCodeReq[#Headers],0)),"")</f>
        <v/>
      </c>
      <c r="S91" s="67"/>
      <c r="T91" s="67"/>
      <c r="U91" s="67"/>
      <c r="V91" s="67"/>
      <c r="W91" s="77"/>
      <c r="X91" s="77"/>
      <c r="Y91" s="189" t="str">
        <f t="shared" si="6"/>
        <v/>
      </c>
      <c r="Z91" s="77"/>
      <c r="AA91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1" s="3" t="str">
        <f>IF(OR(G91="",TablePipeInsulation[[#This Row],[Insulation to be Added (")]]&lt;TablePipeInsulation[[#This Row],[Insulation Required by Code (")]]),"",IF(System_App_Only_DHW,(AN91-AR91)/(0.8*100000)*L91*AS91*AT91*1,(AN91-AR91)/($G$10*100000)*L91*AS91*AT91*1))</f>
        <v/>
      </c>
      <c r="AC91" s="78">
        <f>IF(TablePipeInsulation[[#This Row],[Insulation to be Added (")]]&lt;TablePipeInsulation[[#This Row],[Insulation Required by Code (")]],"",BC91)</f>
        <v>0</v>
      </c>
      <c r="AD91" s="78">
        <f>IF(TablePipeInsulation[[#This Row],[Insulation to be Added (")]]&lt;TablePipeInsulation[[#This Row],[Insulation Required by Code (")]],"",BD91)</f>
        <v>0</v>
      </c>
      <c r="AG91" s="67" t="e">
        <f>VLOOKUP(G91,'Insulation Table'!$AE$61:$AF$64,2,FALSE)</f>
        <v>#N/A</v>
      </c>
      <c r="AH91" s="75" t="str">
        <f>IF(TablePipeInsulation[[#This Row],[System Application]]="Custom",TablePipeInsulation[[#This Row],[Pipe Surface Temperature, °F (If Custom Application)]],IF(G91="","",VLOOKUP(G91,$BG$21:$BH$24,2,FALSE)))</f>
        <v/>
      </c>
      <c r="AI91" s="75" t="str">
        <f>IF(TablePipeInsulation[[#This Row],[System Application]]="Custom",TablePipeInsulation[[#This Row],[Ambient Temperature, °F (If Custom Application)]],IF(G91="","",VLOOKUP(G91,$BG$21:$BI$24,3,FALSE)))</f>
        <v/>
      </c>
      <c r="AJ9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1" s="75" t="str">
        <f>IF(TablePipeInsulation[[#This Row],[System Application]]="Custom",TablePipeInsulation[[#This Row],[Custom Pipe Bare Heat Transfer Coefficient]],IF(P91="","",(VLOOKUP(AJ91,'Insulation Table'!$F$35:$G$124,2,FALSE))))</f>
        <v/>
      </c>
      <c r="AO91" s="75" t="e">
        <f t="shared" si="7"/>
        <v>#N/A</v>
      </c>
      <c r="AP91" s="75" t="e">
        <f>VLOOKUP(AO91,'Insulation Table'!$Y$35:$Z$103,2,FALSE)</f>
        <v>#N/A</v>
      </c>
      <c r="AQ91" s="67" t="str">
        <f>CONCATENATE(P91,U91,MIN(TablePipeInsulation[[#This Row],[Insulation to be Added (")]],3))</f>
        <v>3</v>
      </c>
      <c r="AR91" s="75" t="str">
        <f>IF(P91="","",(VLOOKUP(AQ91,'Insulation Table'!$N$35:$O$250,2,FALSE)))</f>
        <v/>
      </c>
      <c r="AS91" s="67" t="e">
        <f t="shared" si="5"/>
        <v>#VALUE!</v>
      </c>
      <c r="AT91" s="75" t="str">
        <f>IF(TablePipeInsulation[[#This Row],[System Application]]="Custom",TablePipeInsulation[[#This Row],[Full Load Hours (If Custom Application)]],IF(G91="","",IF(G91="Domestic Hot Water",8760,$AJ$16)))</f>
        <v/>
      </c>
      <c r="AU91" s="75" t="str">
        <f>VLOOKUP($G$7,'Incentive Structure'!$C$6:$D$10,2,FALSE)</f>
        <v>CI</v>
      </c>
      <c r="AV91" s="75" t="str">
        <f>IF(ISNUMBER(FIND("MF",TablePipeInsulation[[#This Row],[Incentive Code]]))=TRUE,"MF Logic","CI Logic")</f>
        <v>CI Logic</v>
      </c>
      <c r="AW9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1" t="str">
        <f t="shared" si="8"/>
        <v/>
      </c>
      <c r="AY91" t="str">
        <f t="shared" si="9"/>
        <v>CI</v>
      </c>
      <c r="AZ9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1" s="190" t="e">
        <f>INDEX(#REF!,MATCH(TablePipeInsulation[[#This Row],[Coding - Temperature of Pipe]],#REF!,0),MATCH(TEXT($P91,"#.00"),#REF!,0))</f>
        <v>#REF!</v>
      </c>
      <c r="BC91" s="211">
        <f>IFERROR(MIN(IF(TablePipeInsulation[[#This Row],[System Application]]="Custom",(TablePipeInsulation[[#This Row],[Therms saved]]*BE91)*CI_Custom_Incentive_USD_per_therm,IF(OR(TablePipeInsulation[[#This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saved]]*BE91),"Excel Error"))),TablePipeInsulation[[#This Row],[Total Cost]]),0)</f>
        <v>0</v>
      </c>
      <c r="BD91" s="216">
        <f>IFERROR(MIN(IF(TablePipeInsulation[[#This Row],[System Application]]="Custom",(TablePipeInsulation[[#This Row],[Therms saved]]*BE91)*CI_Custom_Bonus_Incentive_USD_per_therm,IF(OR(TablePipeInsulation[[#This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saved]]*BE91),"Excel Error"))),TablePipeInsulation[[#This Row],[Total Cost]]),0)</f>
        <v>0</v>
      </c>
      <c r="BE91" s="212">
        <f>Boiler!$AA$9</f>
        <v>0</v>
      </c>
    </row>
    <row r="92" spans="1:57">
      <c r="A92" s="75">
        <v>71</v>
      </c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9"/>
      <c r="Q92" s="69"/>
      <c r="R92" s="3" t="str">
        <f>IFERROR(INDEX(TableInsulationCodeReq[],MATCH(TablePipeInsulation[[#This Row],[Coding - Temperature of Pipe]],TableInsulationCodeReq[Coding Pipe Temperature],-1),MATCH(TEXT($P92,"0.00"),TableInsulationCodeReq[#Headers],0)),"")</f>
        <v/>
      </c>
      <c r="S92" s="67"/>
      <c r="T92" s="67"/>
      <c r="U92" s="67"/>
      <c r="V92" s="67"/>
      <c r="W92" s="77"/>
      <c r="X92" s="77"/>
      <c r="Y92" s="189" t="str">
        <f t="shared" si="6"/>
        <v/>
      </c>
      <c r="Z92" s="77"/>
      <c r="AA92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2" s="3" t="str">
        <f>IF(OR(G92="",TablePipeInsulation[[#This Row],[Insulation to be Added (")]]&lt;TablePipeInsulation[[#This Row],[Insulation Required by Code (")]]),"",IF(System_App_Only_DHW,(AN92-AR92)/(0.8*100000)*L92*AS92*AT92*1,(AN92-AR92)/($G$10*100000)*L92*AS92*AT92*1))</f>
        <v/>
      </c>
      <c r="AC92" s="78">
        <f>IF(TablePipeInsulation[[#This Row],[Insulation to be Added (")]]&lt;TablePipeInsulation[[#This Row],[Insulation Required by Code (")]],"",BC92)</f>
        <v>0</v>
      </c>
      <c r="AD92" s="78">
        <f>IF(TablePipeInsulation[[#This Row],[Insulation to be Added (")]]&lt;TablePipeInsulation[[#This Row],[Insulation Required by Code (")]],"",BD92)</f>
        <v>0</v>
      </c>
      <c r="AG92" s="67" t="e">
        <f>VLOOKUP(G92,'Insulation Table'!$AE$61:$AF$64,2,FALSE)</f>
        <v>#N/A</v>
      </c>
      <c r="AH92" s="75" t="str">
        <f>IF(TablePipeInsulation[[#This Row],[System Application]]="Custom",TablePipeInsulation[[#This Row],[Pipe Surface Temperature, °F (If Custom Application)]],IF(G92="","",VLOOKUP(G92,$BG$21:$BH$24,2,FALSE)))</f>
        <v/>
      </c>
      <c r="AI92" s="75" t="str">
        <f>IF(TablePipeInsulation[[#This Row],[System Application]]="Custom",TablePipeInsulation[[#This Row],[Ambient Temperature, °F (If Custom Application)]],IF(G92="","",VLOOKUP(G92,$BG$21:$BI$24,3,FALSE)))</f>
        <v/>
      </c>
      <c r="AJ9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2" s="75" t="str">
        <f>IF(TablePipeInsulation[[#This Row],[System Application]]="Custom",TablePipeInsulation[[#This Row],[Custom Pipe Bare Heat Transfer Coefficient]],IF(P92="","",(VLOOKUP(AJ92,'Insulation Table'!$F$35:$G$124,2,FALSE))))</f>
        <v/>
      </c>
      <c r="AO92" s="75" t="e">
        <f t="shared" si="7"/>
        <v>#N/A</v>
      </c>
      <c r="AP92" s="75" t="e">
        <f>VLOOKUP(AO92,'Insulation Table'!$Y$35:$Z$103,2,FALSE)</f>
        <v>#N/A</v>
      </c>
      <c r="AQ92" s="67" t="str">
        <f>CONCATENATE(P92,U92,MIN(TablePipeInsulation[[#This Row],[Insulation to be Added (")]],3))</f>
        <v>3</v>
      </c>
      <c r="AR92" s="75" t="str">
        <f>IF(P92="","",(VLOOKUP(AQ92,'Insulation Table'!$N$35:$O$250,2,FALSE)))</f>
        <v/>
      </c>
      <c r="AS92" s="67" t="e">
        <f t="shared" si="5"/>
        <v>#VALUE!</v>
      </c>
      <c r="AT92" s="75" t="str">
        <f>IF(TablePipeInsulation[[#This Row],[System Application]]="Custom",TablePipeInsulation[[#This Row],[Full Load Hours (If Custom Application)]],IF(G92="","",IF(G92="Domestic Hot Water",8760,$AJ$16)))</f>
        <v/>
      </c>
      <c r="AU92" s="75" t="str">
        <f>VLOOKUP($G$7,'Incentive Structure'!$C$6:$D$10,2,FALSE)</f>
        <v>CI</v>
      </c>
      <c r="AV92" s="75" t="str">
        <f>IF(ISNUMBER(FIND("MF",TablePipeInsulation[[#This Row],[Incentive Code]]))=TRUE,"MF Logic","CI Logic")</f>
        <v>CI Logic</v>
      </c>
      <c r="AW9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2" t="str">
        <f t="shared" si="8"/>
        <v/>
      </c>
      <c r="AY92" t="str">
        <f t="shared" si="9"/>
        <v>CI</v>
      </c>
      <c r="AZ9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2" s="190" t="e">
        <f>INDEX(#REF!,MATCH(TablePipeInsulation[[#This Row],[Coding - Temperature of Pipe]],#REF!,0),MATCH(TEXT($P92,"#.00"),#REF!,0))</f>
        <v>#REF!</v>
      </c>
      <c r="BC92" s="211">
        <f>IFERROR(MIN(IF(TablePipeInsulation[[#This Row],[System Application]]="Custom",(TablePipeInsulation[[#This Row],[Therms saved]]*BE92)*CI_Custom_Incentive_USD_per_therm,IF(OR(TablePipeInsulation[[#This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saved]]*BE92),"Excel Error"))),TablePipeInsulation[[#This Row],[Total Cost]]),0)</f>
        <v>0</v>
      </c>
      <c r="BD92" s="216">
        <f>IFERROR(MIN(IF(TablePipeInsulation[[#This Row],[System Application]]="Custom",(TablePipeInsulation[[#This Row],[Therms saved]]*BE92)*CI_Custom_Bonus_Incentive_USD_per_therm,IF(OR(TablePipeInsulation[[#This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saved]]*BE92),"Excel Error"))),TablePipeInsulation[[#This Row],[Total Cost]]),0)</f>
        <v>0</v>
      </c>
      <c r="BE92" s="212">
        <f>Boiler!$AA$9</f>
        <v>0</v>
      </c>
    </row>
    <row r="93" spans="1:57">
      <c r="A93" s="75">
        <v>72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9"/>
      <c r="Q93" s="69"/>
      <c r="R93" s="3" t="str">
        <f>IFERROR(INDEX(TableInsulationCodeReq[],MATCH(TablePipeInsulation[[#This Row],[Coding - Temperature of Pipe]],TableInsulationCodeReq[Coding Pipe Temperature],-1),MATCH(TEXT($P93,"0.00"),TableInsulationCodeReq[#Headers],0)),"")</f>
        <v/>
      </c>
      <c r="S93" s="67"/>
      <c r="T93" s="67"/>
      <c r="U93" s="67"/>
      <c r="V93" s="67"/>
      <c r="W93" s="77"/>
      <c r="X93" s="77"/>
      <c r="Y93" s="189" t="str">
        <f t="shared" si="6"/>
        <v/>
      </c>
      <c r="Z93" s="77"/>
      <c r="AA93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3" s="3" t="str">
        <f>IF(OR(G93="",TablePipeInsulation[[#This Row],[Insulation to be Added (")]]&lt;TablePipeInsulation[[#This Row],[Insulation Required by Code (")]]),"",IF(System_App_Only_DHW,(AN93-AR93)/(0.8*100000)*L93*AS93*AT93*1,(AN93-AR93)/($G$10*100000)*L93*AS93*AT93*1))</f>
        <v/>
      </c>
      <c r="AC93" s="78">
        <f>IF(TablePipeInsulation[[#This Row],[Insulation to be Added (")]]&lt;TablePipeInsulation[[#This Row],[Insulation Required by Code (")]],"",BC93)</f>
        <v>0</v>
      </c>
      <c r="AD93" s="78">
        <f>IF(TablePipeInsulation[[#This Row],[Insulation to be Added (")]]&lt;TablePipeInsulation[[#This Row],[Insulation Required by Code (")]],"",BD93)</f>
        <v>0</v>
      </c>
      <c r="AG93" s="67" t="e">
        <f>VLOOKUP(G93,'Insulation Table'!$AE$61:$AF$64,2,FALSE)</f>
        <v>#N/A</v>
      </c>
      <c r="AH93" s="75" t="str">
        <f>IF(TablePipeInsulation[[#This Row],[System Application]]="Custom",TablePipeInsulation[[#This Row],[Pipe Surface Temperature, °F (If Custom Application)]],IF(G93="","",VLOOKUP(G93,$BG$21:$BH$24,2,FALSE)))</f>
        <v/>
      </c>
      <c r="AI93" s="75" t="str">
        <f>IF(TablePipeInsulation[[#This Row],[System Application]]="Custom",TablePipeInsulation[[#This Row],[Ambient Temperature, °F (If Custom Application)]],IF(G93="","",VLOOKUP(G93,$BG$21:$BI$24,3,FALSE)))</f>
        <v/>
      </c>
      <c r="AJ9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3" s="75" t="str">
        <f>IF(TablePipeInsulation[[#This Row],[System Application]]="Custom",TablePipeInsulation[[#This Row],[Custom Pipe Bare Heat Transfer Coefficient]],IF(P93="","",(VLOOKUP(AJ93,'Insulation Table'!$F$35:$G$124,2,FALSE))))</f>
        <v/>
      </c>
      <c r="AO93" s="75" t="e">
        <f t="shared" si="7"/>
        <v>#N/A</v>
      </c>
      <c r="AP93" s="75" t="e">
        <f>VLOOKUP(AO93,'Insulation Table'!$Y$35:$Z$103,2,FALSE)</f>
        <v>#N/A</v>
      </c>
      <c r="AQ93" s="67" t="str">
        <f>CONCATENATE(P93,U93,MIN(TablePipeInsulation[[#This Row],[Insulation to be Added (")]],3))</f>
        <v>3</v>
      </c>
      <c r="AR93" s="75" t="str">
        <f>IF(P93="","",(VLOOKUP(AQ93,'Insulation Table'!$N$35:$O$250,2,FALSE)))</f>
        <v/>
      </c>
      <c r="AS93" s="67" t="e">
        <f t="shared" si="5"/>
        <v>#VALUE!</v>
      </c>
      <c r="AT93" s="75" t="str">
        <f>IF(TablePipeInsulation[[#This Row],[System Application]]="Custom",TablePipeInsulation[[#This Row],[Full Load Hours (If Custom Application)]],IF(G93="","",IF(G93="Domestic Hot Water",8760,$AJ$16)))</f>
        <v/>
      </c>
      <c r="AU93" s="75" t="str">
        <f>VLOOKUP($G$7,'Incentive Structure'!$C$6:$D$10,2,FALSE)</f>
        <v>CI</v>
      </c>
      <c r="AV93" s="75" t="str">
        <f>IF(ISNUMBER(FIND("MF",TablePipeInsulation[[#This Row],[Incentive Code]]))=TRUE,"MF Logic","CI Logic")</f>
        <v>CI Logic</v>
      </c>
      <c r="AW9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3" t="str">
        <f t="shared" si="8"/>
        <v/>
      </c>
      <c r="AY93" t="str">
        <f t="shared" si="9"/>
        <v>CI</v>
      </c>
      <c r="AZ9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3" s="190" t="e">
        <f>INDEX(#REF!,MATCH(TablePipeInsulation[[#This Row],[Coding - Temperature of Pipe]],#REF!,0),MATCH(TEXT($P93,"#.00"),#REF!,0))</f>
        <v>#REF!</v>
      </c>
      <c r="BC93" s="211">
        <f>IFERROR(MIN(IF(TablePipeInsulation[[#This Row],[System Application]]="Custom",(TablePipeInsulation[[#This Row],[Therms saved]]*BE93)*CI_Custom_Incentive_USD_per_therm,IF(OR(TablePipeInsulation[[#This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saved]]*BE93),"Excel Error"))),TablePipeInsulation[[#This Row],[Total Cost]]),0)</f>
        <v>0</v>
      </c>
      <c r="BD93" s="216">
        <f>IFERROR(MIN(IF(TablePipeInsulation[[#This Row],[System Application]]="Custom",(TablePipeInsulation[[#This Row],[Therms saved]]*BE93)*CI_Custom_Bonus_Incentive_USD_per_therm,IF(OR(TablePipeInsulation[[#This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saved]]*BE93),"Excel Error"))),TablePipeInsulation[[#This Row],[Total Cost]]),0)</f>
        <v>0</v>
      </c>
      <c r="BE93" s="212">
        <f>Boiler!$AA$9</f>
        <v>0</v>
      </c>
    </row>
    <row r="94" spans="1:57">
      <c r="A94" s="75">
        <v>73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9"/>
      <c r="Q94" s="69"/>
      <c r="R94" s="3" t="str">
        <f>IFERROR(INDEX(TableInsulationCodeReq[],MATCH(TablePipeInsulation[[#This Row],[Coding - Temperature of Pipe]],TableInsulationCodeReq[Coding Pipe Temperature],-1),MATCH(TEXT($P94,"0.00"),TableInsulationCodeReq[#Headers],0)),"")</f>
        <v/>
      </c>
      <c r="S94" s="67"/>
      <c r="T94" s="67"/>
      <c r="U94" s="67"/>
      <c r="V94" s="67"/>
      <c r="W94" s="77"/>
      <c r="X94" s="77"/>
      <c r="Y94" s="189" t="str">
        <f t="shared" si="6"/>
        <v/>
      </c>
      <c r="Z94" s="77"/>
      <c r="AA94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4" s="3" t="str">
        <f>IF(OR(G94="",TablePipeInsulation[[#This Row],[Insulation to be Added (")]]&lt;TablePipeInsulation[[#This Row],[Insulation Required by Code (")]]),"",IF(System_App_Only_DHW,(AN94-AR94)/(0.8*100000)*L94*AS94*AT94*1,(AN94-AR94)/($G$10*100000)*L94*AS94*AT94*1))</f>
        <v/>
      </c>
      <c r="AC94" s="78">
        <f>IF(TablePipeInsulation[[#This Row],[Insulation to be Added (")]]&lt;TablePipeInsulation[[#This Row],[Insulation Required by Code (")]],"",BC94)</f>
        <v>0</v>
      </c>
      <c r="AD94" s="78">
        <f>IF(TablePipeInsulation[[#This Row],[Insulation to be Added (")]]&lt;TablePipeInsulation[[#This Row],[Insulation Required by Code (")]],"",BD94)</f>
        <v>0</v>
      </c>
      <c r="AG94" s="67" t="e">
        <f>VLOOKUP(G94,'Insulation Table'!$AE$61:$AF$64,2,FALSE)</f>
        <v>#N/A</v>
      </c>
      <c r="AH94" s="75" t="str">
        <f>IF(TablePipeInsulation[[#This Row],[System Application]]="Custom",TablePipeInsulation[[#This Row],[Pipe Surface Temperature, °F (If Custom Application)]],IF(G94="","",VLOOKUP(G94,$BG$21:$BH$24,2,FALSE)))</f>
        <v/>
      </c>
      <c r="AI94" s="75" t="str">
        <f>IF(TablePipeInsulation[[#This Row],[System Application]]="Custom",TablePipeInsulation[[#This Row],[Ambient Temperature, °F (If Custom Application)]],IF(G94="","",VLOOKUP(G94,$BG$21:$BI$24,3,FALSE)))</f>
        <v/>
      </c>
      <c r="AJ9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4" s="75" t="str">
        <f>IF(TablePipeInsulation[[#This Row],[System Application]]="Custom",TablePipeInsulation[[#This Row],[Custom Pipe Bare Heat Transfer Coefficient]],IF(P94="","",(VLOOKUP(AJ94,'Insulation Table'!$F$35:$G$124,2,FALSE))))</f>
        <v/>
      </c>
      <c r="AO94" s="75" t="e">
        <f t="shared" si="7"/>
        <v>#N/A</v>
      </c>
      <c r="AP94" s="75" t="e">
        <f>VLOOKUP(AO94,'Insulation Table'!$Y$35:$Z$103,2,FALSE)</f>
        <v>#N/A</v>
      </c>
      <c r="AQ94" s="67" t="str">
        <f>CONCATENATE(P94,U94,MIN(TablePipeInsulation[[#This Row],[Insulation to be Added (")]],3))</f>
        <v>3</v>
      </c>
      <c r="AR94" s="75" t="str">
        <f>IF(P94="","",(VLOOKUP(AQ94,'Insulation Table'!$N$35:$O$250,2,FALSE)))</f>
        <v/>
      </c>
      <c r="AS94" s="67" t="e">
        <f t="shared" si="5"/>
        <v>#VALUE!</v>
      </c>
      <c r="AT94" s="75" t="str">
        <f>IF(TablePipeInsulation[[#This Row],[System Application]]="Custom",TablePipeInsulation[[#This Row],[Full Load Hours (If Custom Application)]],IF(G94="","",IF(G94="Domestic Hot Water",8760,$AJ$16)))</f>
        <v/>
      </c>
      <c r="AU94" s="75" t="str">
        <f>VLOOKUP($G$7,'Incentive Structure'!$C$6:$D$10,2,FALSE)</f>
        <v>CI</v>
      </c>
      <c r="AV94" s="75" t="str">
        <f>IF(ISNUMBER(FIND("MF",TablePipeInsulation[[#This Row],[Incentive Code]]))=TRUE,"MF Logic","CI Logic")</f>
        <v>CI Logic</v>
      </c>
      <c r="AW9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4" t="str">
        <f t="shared" si="8"/>
        <v/>
      </c>
      <c r="AY94" t="str">
        <f t="shared" si="9"/>
        <v>CI</v>
      </c>
      <c r="AZ9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4" s="190" t="e">
        <f>INDEX(#REF!,MATCH(TablePipeInsulation[[#This Row],[Coding - Temperature of Pipe]],#REF!,0),MATCH(TEXT($P94,"#.00"),#REF!,0))</f>
        <v>#REF!</v>
      </c>
      <c r="BC94" s="211">
        <f>IFERROR(MIN(IF(TablePipeInsulation[[#This Row],[System Application]]="Custom",(TablePipeInsulation[[#This Row],[Therms saved]]*BE94)*CI_Custom_Incentive_USD_per_therm,IF(OR(TablePipeInsulation[[#This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saved]]*BE94),"Excel Error"))),TablePipeInsulation[[#This Row],[Total Cost]]),0)</f>
        <v>0</v>
      </c>
      <c r="BD94" s="216">
        <f>IFERROR(MIN(IF(TablePipeInsulation[[#This Row],[System Application]]="Custom",(TablePipeInsulation[[#This Row],[Therms saved]]*BE94)*CI_Custom_Bonus_Incentive_USD_per_therm,IF(OR(TablePipeInsulation[[#This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saved]]*BE94),"Excel Error"))),TablePipeInsulation[[#This Row],[Total Cost]]),0)</f>
        <v>0</v>
      </c>
      <c r="BE94" s="212">
        <f>Boiler!$AA$9</f>
        <v>0</v>
      </c>
    </row>
    <row r="95" spans="1:57">
      <c r="A95" s="75">
        <v>74</v>
      </c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9"/>
      <c r="Q95" s="69"/>
      <c r="R95" s="3" t="str">
        <f>IFERROR(INDEX(TableInsulationCodeReq[],MATCH(TablePipeInsulation[[#This Row],[Coding - Temperature of Pipe]],TableInsulationCodeReq[Coding Pipe Temperature],-1),MATCH(TEXT($P95,"0.00"),TableInsulationCodeReq[#Headers],0)),"")</f>
        <v/>
      </c>
      <c r="S95" s="67"/>
      <c r="T95" s="67"/>
      <c r="U95" s="67"/>
      <c r="V95" s="67"/>
      <c r="W95" s="77"/>
      <c r="X95" s="77"/>
      <c r="Y95" s="189" t="str">
        <f t="shared" si="6"/>
        <v/>
      </c>
      <c r="Z95" s="77"/>
      <c r="AA95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5" s="3" t="str">
        <f>IF(OR(G95="",TablePipeInsulation[[#This Row],[Insulation to be Added (")]]&lt;TablePipeInsulation[[#This Row],[Insulation Required by Code (")]]),"",IF(System_App_Only_DHW,(AN95-AR95)/(0.8*100000)*L95*AS95*AT95*1,(AN95-AR95)/($G$10*100000)*L95*AS95*AT95*1))</f>
        <v/>
      </c>
      <c r="AC95" s="78">
        <f>IF(TablePipeInsulation[[#This Row],[Insulation to be Added (")]]&lt;TablePipeInsulation[[#This Row],[Insulation Required by Code (")]],"",BC95)</f>
        <v>0</v>
      </c>
      <c r="AD95" s="78">
        <f>IF(TablePipeInsulation[[#This Row],[Insulation to be Added (")]]&lt;TablePipeInsulation[[#This Row],[Insulation Required by Code (")]],"",BD95)</f>
        <v>0</v>
      </c>
      <c r="AG95" s="67" t="e">
        <f>VLOOKUP(G95,'Insulation Table'!$AE$61:$AF$64,2,FALSE)</f>
        <v>#N/A</v>
      </c>
      <c r="AH95" s="75" t="str">
        <f>IF(TablePipeInsulation[[#This Row],[System Application]]="Custom",TablePipeInsulation[[#This Row],[Pipe Surface Temperature, °F (If Custom Application)]],IF(G95="","",VLOOKUP(G95,$BG$21:$BH$24,2,FALSE)))</f>
        <v/>
      </c>
      <c r="AI95" s="75" t="str">
        <f>IF(TablePipeInsulation[[#This Row],[System Application]]="Custom",TablePipeInsulation[[#This Row],[Ambient Temperature, °F (If Custom Application)]],IF(G95="","",VLOOKUP(G95,$BG$21:$BI$24,3,FALSE)))</f>
        <v/>
      </c>
      <c r="AJ9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5" s="75" t="str">
        <f>IF(TablePipeInsulation[[#This Row],[System Application]]="Custom",TablePipeInsulation[[#This Row],[Custom Pipe Bare Heat Transfer Coefficient]],IF(P95="","",(VLOOKUP(AJ95,'Insulation Table'!$F$35:$G$124,2,FALSE))))</f>
        <v/>
      </c>
      <c r="AO95" s="75" t="e">
        <f t="shared" si="7"/>
        <v>#N/A</v>
      </c>
      <c r="AP95" s="75" t="e">
        <f>VLOOKUP(AO95,'Insulation Table'!$Y$35:$Z$103,2,FALSE)</f>
        <v>#N/A</v>
      </c>
      <c r="AQ95" s="67" t="str">
        <f>CONCATENATE(P95,U95,MIN(TablePipeInsulation[[#This Row],[Insulation to be Added (")]],3))</f>
        <v>3</v>
      </c>
      <c r="AR95" s="75" t="str">
        <f>IF(P95="","",(VLOOKUP(AQ95,'Insulation Table'!$N$35:$O$250,2,FALSE)))</f>
        <v/>
      </c>
      <c r="AS95" s="67" t="e">
        <f t="shared" si="5"/>
        <v>#VALUE!</v>
      </c>
      <c r="AT95" s="75" t="str">
        <f>IF(TablePipeInsulation[[#This Row],[System Application]]="Custom",TablePipeInsulation[[#This Row],[Full Load Hours (If Custom Application)]],IF(G95="","",IF(G95="Domestic Hot Water",8760,$AJ$16)))</f>
        <v/>
      </c>
      <c r="AU95" s="75" t="str">
        <f>VLOOKUP($G$7,'Incentive Structure'!$C$6:$D$10,2,FALSE)</f>
        <v>CI</v>
      </c>
      <c r="AV95" s="75" t="str">
        <f>IF(ISNUMBER(FIND("MF",TablePipeInsulation[[#This Row],[Incentive Code]]))=TRUE,"MF Logic","CI Logic")</f>
        <v>CI Logic</v>
      </c>
      <c r="AW9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5" t="str">
        <f t="shared" si="8"/>
        <v/>
      </c>
      <c r="AY95" t="str">
        <f t="shared" si="9"/>
        <v>CI</v>
      </c>
      <c r="AZ9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5" s="190" t="e">
        <f>INDEX(#REF!,MATCH(TablePipeInsulation[[#This Row],[Coding - Temperature of Pipe]],#REF!,0),MATCH(TEXT($P95,"#.00"),#REF!,0))</f>
        <v>#REF!</v>
      </c>
      <c r="BC95" s="211">
        <f>IFERROR(MIN(IF(TablePipeInsulation[[#This Row],[System Application]]="Custom",(TablePipeInsulation[[#This Row],[Therms saved]]*BE95)*CI_Custom_Incentive_USD_per_therm,IF(OR(TablePipeInsulation[[#This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saved]]*BE95),"Excel Error"))),TablePipeInsulation[[#This Row],[Total Cost]]),0)</f>
        <v>0</v>
      </c>
      <c r="BD95" s="216">
        <f>IFERROR(MIN(IF(TablePipeInsulation[[#This Row],[System Application]]="Custom",(TablePipeInsulation[[#This Row],[Therms saved]]*BE95)*CI_Custom_Bonus_Incentive_USD_per_therm,IF(OR(TablePipeInsulation[[#This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saved]]*BE95),"Excel Error"))),TablePipeInsulation[[#This Row],[Total Cost]]),0)</f>
        <v>0</v>
      </c>
      <c r="BE95" s="212">
        <f>Boiler!$AA$9</f>
        <v>0</v>
      </c>
    </row>
    <row r="96" spans="1:57">
      <c r="A96" s="75">
        <v>75</v>
      </c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9"/>
      <c r="Q96" s="69"/>
      <c r="R96" s="3" t="str">
        <f>IFERROR(INDEX(TableInsulationCodeReq[],MATCH(TablePipeInsulation[[#This Row],[Coding - Temperature of Pipe]],TableInsulationCodeReq[Coding Pipe Temperature],-1),MATCH(TEXT($P96,"0.00"),TableInsulationCodeReq[#Headers],0)),"")</f>
        <v/>
      </c>
      <c r="S96" s="67"/>
      <c r="T96" s="67"/>
      <c r="U96" s="67"/>
      <c r="V96" s="67"/>
      <c r="W96" s="77"/>
      <c r="X96" s="77"/>
      <c r="Y96" s="189" t="str">
        <f t="shared" si="6"/>
        <v/>
      </c>
      <c r="Z96" s="77"/>
      <c r="AA96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6" s="3" t="str">
        <f>IF(OR(G96="",TablePipeInsulation[[#This Row],[Insulation to be Added (")]]&lt;TablePipeInsulation[[#This Row],[Insulation Required by Code (")]]),"",IF(System_App_Only_DHW,(AN96-AR96)/(0.8*100000)*L96*AS96*AT96*1,(AN96-AR96)/($G$10*100000)*L96*AS96*AT96*1))</f>
        <v/>
      </c>
      <c r="AC96" s="78">
        <f>IF(TablePipeInsulation[[#This Row],[Insulation to be Added (")]]&lt;TablePipeInsulation[[#This Row],[Insulation Required by Code (")]],"",BC96)</f>
        <v>0</v>
      </c>
      <c r="AD96" s="78">
        <f>IF(TablePipeInsulation[[#This Row],[Insulation to be Added (")]]&lt;TablePipeInsulation[[#This Row],[Insulation Required by Code (")]],"",BD96)</f>
        <v>0</v>
      </c>
      <c r="AG96" s="67" t="e">
        <f>VLOOKUP(G96,'Insulation Table'!$AE$61:$AF$64,2,FALSE)</f>
        <v>#N/A</v>
      </c>
      <c r="AH96" s="75" t="str">
        <f>IF(TablePipeInsulation[[#This Row],[System Application]]="Custom",TablePipeInsulation[[#This Row],[Pipe Surface Temperature, °F (If Custom Application)]],IF(G96="","",VLOOKUP(G96,$BG$21:$BH$24,2,FALSE)))</f>
        <v/>
      </c>
      <c r="AI96" s="75" t="str">
        <f>IF(TablePipeInsulation[[#This Row],[System Application]]="Custom",TablePipeInsulation[[#This Row],[Ambient Temperature, °F (If Custom Application)]],IF(G96="","",VLOOKUP(G96,$BG$21:$BI$24,3,FALSE)))</f>
        <v/>
      </c>
      <c r="AJ9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6" s="75" t="str">
        <f>IF(TablePipeInsulation[[#This Row],[System Application]]="Custom",TablePipeInsulation[[#This Row],[Custom Pipe Bare Heat Transfer Coefficient]],IF(P96="","",(VLOOKUP(AJ96,'Insulation Table'!$F$35:$G$124,2,FALSE))))</f>
        <v/>
      </c>
      <c r="AO96" s="75" t="e">
        <f t="shared" si="7"/>
        <v>#N/A</v>
      </c>
      <c r="AP96" s="75" t="e">
        <f>VLOOKUP(AO96,'Insulation Table'!$Y$35:$Z$103,2,FALSE)</f>
        <v>#N/A</v>
      </c>
      <c r="AQ96" s="67" t="str">
        <f>CONCATENATE(P96,U96,MIN(TablePipeInsulation[[#This Row],[Insulation to be Added (")]],3))</f>
        <v>3</v>
      </c>
      <c r="AR96" s="75" t="str">
        <f>IF(P96="","",(VLOOKUP(AQ96,'Insulation Table'!$N$35:$O$250,2,FALSE)))</f>
        <v/>
      </c>
      <c r="AS96" s="67" t="e">
        <f t="shared" si="5"/>
        <v>#VALUE!</v>
      </c>
      <c r="AT96" s="75" t="str">
        <f>IF(TablePipeInsulation[[#This Row],[System Application]]="Custom",TablePipeInsulation[[#This Row],[Full Load Hours (If Custom Application)]],IF(G96="","",IF(G96="Domestic Hot Water",8760,$AJ$16)))</f>
        <v/>
      </c>
      <c r="AU96" s="75" t="str">
        <f>VLOOKUP($G$7,'Incentive Structure'!$C$6:$D$10,2,FALSE)</f>
        <v>CI</v>
      </c>
      <c r="AV96" s="75" t="str">
        <f>IF(ISNUMBER(FIND("MF",TablePipeInsulation[[#This Row],[Incentive Code]]))=TRUE,"MF Logic","CI Logic")</f>
        <v>CI Logic</v>
      </c>
      <c r="AW9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6" t="str">
        <f t="shared" si="8"/>
        <v/>
      </c>
      <c r="AY96" t="str">
        <f t="shared" si="9"/>
        <v>CI</v>
      </c>
      <c r="AZ9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6" s="190" t="e">
        <f>INDEX(#REF!,MATCH(TablePipeInsulation[[#This Row],[Coding - Temperature of Pipe]],#REF!,0),MATCH(TEXT($P96,"#.00"),#REF!,0))</f>
        <v>#REF!</v>
      </c>
      <c r="BC96" s="211">
        <f>IFERROR(MIN(IF(TablePipeInsulation[[#This Row],[System Application]]="Custom",(TablePipeInsulation[[#This Row],[Therms saved]]*BE96)*CI_Custom_Incentive_USD_per_therm,IF(OR(TablePipeInsulation[[#This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saved]]*BE96),"Excel Error"))),TablePipeInsulation[[#This Row],[Total Cost]]),0)</f>
        <v>0</v>
      </c>
      <c r="BD96" s="216">
        <f>IFERROR(MIN(IF(TablePipeInsulation[[#This Row],[System Application]]="Custom",(TablePipeInsulation[[#This Row],[Therms saved]]*BE96)*CI_Custom_Bonus_Incentive_USD_per_therm,IF(OR(TablePipeInsulation[[#This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saved]]*BE96),"Excel Error"))),TablePipeInsulation[[#This Row],[Total Cost]]),0)</f>
        <v>0</v>
      </c>
      <c r="BE96" s="212">
        <f>Boiler!$AA$9</f>
        <v>0</v>
      </c>
    </row>
    <row r="97" spans="1:57">
      <c r="A97" s="75">
        <v>76</v>
      </c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9"/>
      <c r="Q97" s="69"/>
      <c r="R97" s="3" t="str">
        <f>IFERROR(INDEX(TableInsulationCodeReq[],MATCH(TablePipeInsulation[[#This Row],[Coding - Temperature of Pipe]],TableInsulationCodeReq[Coding Pipe Temperature],-1),MATCH(TEXT($P97,"0.00"),TableInsulationCodeReq[#Headers],0)),"")</f>
        <v/>
      </c>
      <c r="S97" s="67"/>
      <c r="T97" s="67"/>
      <c r="U97" s="67"/>
      <c r="V97" s="67"/>
      <c r="W97" s="77"/>
      <c r="X97" s="77"/>
      <c r="Y97" s="189" t="str">
        <f t="shared" si="6"/>
        <v/>
      </c>
      <c r="Z97" s="77"/>
      <c r="AA97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7" s="3" t="str">
        <f>IF(OR(G97="",TablePipeInsulation[[#This Row],[Insulation to be Added (")]]&lt;TablePipeInsulation[[#This Row],[Insulation Required by Code (")]]),"",IF(System_App_Only_DHW,(AN97-AR97)/(0.8*100000)*L97*AS97*AT97*1,(AN97-AR97)/($G$10*100000)*L97*AS97*AT97*1))</f>
        <v/>
      </c>
      <c r="AC97" s="78">
        <f>IF(TablePipeInsulation[[#This Row],[Insulation to be Added (")]]&lt;TablePipeInsulation[[#This Row],[Insulation Required by Code (")]],"",BC97)</f>
        <v>0</v>
      </c>
      <c r="AD97" s="78">
        <f>IF(TablePipeInsulation[[#This Row],[Insulation to be Added (")]]&lt;TablePipeInsulation[[#This Row],[Insulation Required by Code (")]],"",BD97)</f>
        <v>0</v>
      </c>
      <c r="AG97" s="67" t="e">
        <f>VLOOKUP(G97,'Insulation Table'!$AE$61:$AF$64,2,FALSE)</f>
        <v>#N/A</v>
      </c>
      <c r="AH97" s="75" t="str">
        <f>IF(TablePipeInsulation[[#This Row],[System Application]]="Custom",TablePipeInsulation[[#This Row],[Pipe Surface Temperature, °F (If Custom Application)]],IF(G97="","",VLOOKUP(G97,$BG$21:$BH$24,2,FALSE)))</f>
        <v/>
      </c>
      <c r="AI97" s="75" t="str">
        <f>IF(TablePipeInsulation[[#This Row],[System Application]]="Custom",TablePipeInsulation[[#This Row],[Ambient Temperature, °F (If Custom Application)]],IF(G97="","",VLOOKUP(G97,$BG$21:$BI$24,3,FALSE)))</f>
        <v/>
      </c>
      <c r="AJ9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7" s="75" t="str">
        <f>IF(TablePipeInsulation[[#This Row],[System Application]]="Custom",TablePipeInsulation[[#This Row],[Custom Pipe Bare Heat Transfer Coefficient]],IF(P97="","",(VLOOKUP(AJ97,'Insulation Table'!$F$35:$G$124,2,FALSE))))</f>
        <v/>
      </c>
      <c r="AO97" s="75" t="e">
        <f t="shared" si="7"/>
        <v>#N/A</v>
      </c>
      <c r="AP97" s="75" t="e">
        <f>VLOOKUP(AO97,'Insulation Table'!$Y$35:$Z$103,2,FALSE)</f>
        <v>#N/A</v>
      </c>
      <c r="AQ97" s="67" t="str">
        <f>CONCATENATE(P97,U97,MIN(TablePipeInsulation[[#This Row],[Insulation to be Added (")]],3))</f>
        <v>3</v>
      </c>
      <c r="AR97" s="75" t="str">
        <f>IF(P97="","",(VLOOKUP(AQ97,'Insulation Table'!$N$35:$O$250,2,FALSE)))</f>
        <v/>
      </c>
      <c r="AS97" s="67" t="e">
        <f t="shared" si="5"/>
        <v>#VALUE!</v>
      </c>
      <c r="AT97" s="75" t="str">
        <f>IF(TablePipeInsulation[[#This Row],[System Application]]="Custom",TablePipeInsulation[[#This Row],[Full Load Hours (If Custom Application)]],IF(G97="","",IF(G97="Domestic Hot Water",8760,$AJ$16)))</f>
        <v/>
      </c>
      <c r="AU97" s="75" t="str">
        <f>VLOOKUP($G$7,'Incentive Structure'!$C$6:$D$10,2,FALSE)</f>
        <v>CI</v>
      </c>
      <c r="AV97" s="75" t="str">
        <f>IF(ISNUMBER(FIND("MF",TablePipeInsulation[[#This Row],[Incentive Code]]))=TRUE,"MF Logic","CI Logic")</f>
        <v>CI Logic</v>
      </c>
      <c r="AW9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7" t="str">
        <f t="shared" si="8"/>
        <v/>
      </c>
      <c r="AY97" t="str">
        <f t="shared" si="9"/>
        <v>CI</v>
      </c>
      <c r="AZ9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7" s="190" t="e">
        <f>INDEX(#REF!,MATCH(TablePipeInsulation[[#This Row],[Coding - Temperature of Pipe]],#REF!,0),MATCH(TEXT($P97,"#.00"),#REF!,0))</f>
        <v>#REF!</v>
      </c>
      <c r="BC97" s="211">
        <f>IFERROR(MIN(IF(TablePipeInsulation[[#This Row],[System Application]]="Custom",(TablePipeInsulation[[#This Row],[Therms saved]]*BE97)*CI_Custom_Incentive_USD_per_therm,IF(OR(TablePipeInsulation[[#This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saved]]*BE97),"Excel Error"))),TablePipeInsulation[[#This Row],[Total Cost]]),0)</f>
        <v>0</v>
      </c>
      <c r="BD97" s="216">
        <f>IFERROR(MIN(IF(TablePipeInsulation[[#This Row],[System Application]]="Custom",(TablePipeInsulation[[#This Row],[Therms saved]]*BE97)*CI_Custom_Bonus_Incentive_USD_per_therm,IF(OR(TablePipeInsulation[[#This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saved]]*BE97),"Excel Error"))),TablePipeInsulation[[#This Row],[Total Cost]]),0)</f>
        <v>0</v>
      </c>
      <c r="BE97" s="212">
        <f>Boiler!$AA$9</f>
        <v>0</v>
      </c>
    </row>
    <row r="98" spans="1:57">
      <c r="A98" s="75">
        <v>77</v>
      </c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9"/>
      <c r="Q98" s="69"/>
      <c r="R98" s="3" t="str">
        <f>IFERROR(INDEX(TableInsulationCodeReq[],MATCH(TablePipeInsulation[[#This Row],[Coding - Temperature of Pipe]],TableInsulationCodeReq[Coding Pipe Temperature],-1),MATCH(TEXT($P98,"0.00"),TableInsulationCodeReq[#Headers],0)),"")</f>
        <v/>
      </c>
      <c r="S98" s="67"/>
      <c r="T98" s="67"/>
      <c r="U98" s="67"/>
      <c r="V98" s="67"/>
      <c r="W98" s="77"/>
      <c r="X98" s="77"/>
      <c r="Y98" s="189" t="str">
        <f t="shared" si="6"/>
        <v/>
      </c>
      <c r="Z98" s="77"/>
      <c r="AA98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8" s="3" t="str">
        <f>IF(OR(G98="",TablePipeInsulation[[#This Row],[Insulation to be Added (")]]&lt;TablePipeInsulation[[#This Row],[Insulation Required by Code (")]]),"",IF(System_App_Only_DHW,(AN98-AR98)/(0.8*100000)*L98*AS98*AT98*1,(AN98-AR98)/($G$10*100000)*L98*AS98*AT98*1))</f>
        <v/>
      </c>
      <c r="AC98" s="78">
        <f>IF(TablePipeInsulation[[#This Row],[Insulation to be Added (")]]&lt;TablePipeInsulation[[#This Row],[Insulation Required by Code (")]],"",BC98)</f>
        <v>0</v>
      </c>
      <c r="AD98" s="78">
        <f>IF(TablePipeInsulation[[#This Row],[Insulation to be Added (")]]&lt;TablePipeInsulation[[#This Row],[Insulation Required by Code (")]],"",BD98)</f>
        <v>0</v>
      </c>
      <c r="AG98" s="67" t="e">
        <f>VLOOKUP(G98,'Insulation Table'!$AE$61:$AF$64,2,FALSE)</f>
        <v>#N/A</v>
      </c>
      <c r="AH98" s="75" t="str">
        <f>IF(TablePipeInsulation[[#This Row],[System Application]]="Custom",TablePipeInsulation[[#This Row],[Pipe Surface Temperature, °F (If Custom Application)]],IF(G98="","",VLOOKUP(G98,$BG$21:$BH$24,2,FALSE)))</f>
        <v/>
      </c>
      <c r="AI98" s="75" t="str">
        <f>IF(TablePipeInsulation[[#This Row],[System Application]]="Custom",TablePipeInsulation[[#This Row],[Ambient Temperature, °F (If Custom Application)]],IF(G98="","",VLOOKUP(G98,$BG$21:$BI$24,3,FALSE)))</f>
        <v/>
      </c>
      <c r="AJ9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8" s="75" t="str">
        <f>IF(TablePipeInsulation[[#This Row],[System Application]]="Custom",TablePipeInsulation[[#This Row],[Custom Pipe Bare Heat Transfer Coefficient]],IF(P98="","",(VLOOKUP(AJ98,'Insulation Table'!$F$35:$G$124,2,FALSE))))</f>
        <v/>
      </c>
      <c r="AO98" s="75" t="e">
        <f t="shared" si="7"/>
        <v>#N/A</v>
      </c>
      <c r="AP98" s="75" t="e">
        <f>VLOOKUP(AO98,'Insulation Table'!$Y$35:$Z$103,2,FALSE)</f>
        <v>#N/A</v>
      </c>
      <c r="AQ98" s="67" t="str">
        <f>CONCATENATE(P98,U98,MIN(TablePipeInsulation[[#This Row],[Insulation to be Added (")]],3))</f>
        <v>3</v>
      </c>
      <c r="AR98" s="75" t="str">
        <f>IF(P98="","",(VLOOKUP(AQ98,'Insulation Table'!$N$35:$O$250,2,FALSE)))</f>
        <v/>
      </c>
      <c r="AS98" s="67" t="e">
        <f t="shared" si="5"/>
        <v>#VALUE!</v>
      </c>
      <c r="AT98" s="75" t="str">
        <f>IF(TablePipeInsulation[[#This Row],[System Application]]="Custom",TablePipeInsulation[[#This Row],[Full Load Hours (If Custom Application)]],IF(G98="","",IF(G98="Domestic Hot Water",8760,$AJ$16)))</f>
        <v/>
      </c>
      <c r="AU98" s="75" t="str">
        <f>VLOOKUP($G$7,'Incentive Structure'!$C$6:$D$10,2,FALSE)</f>
        <v>CI</v>
      </c>
      <c r="AV98" s="75" t="str">
        <f>IF(ISNUMBER(FIND("MF",TablePipeInsulation[[#This Row],[Incentive Code]]))=TRUE,"MF Logic","CI Logic")</f>
        <v>CI Logic</v>
      </c>
      <c r="AW9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8" t="str">
        <f t="shared" si="8"/>
        <v/>
      </c>
      <c r="AY98" t="str">
        <f t="shared" si="9"/>
        <v>CI</v>
      </c>
      <c r="AZ9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8" s="190" t="e">
        <f>INDEX(#REF!,MATCH(TablePipeInsulation[[#This Row],[Coding - Temperature of Pipe]],#REF!,0),MATCH(TEXT($P98,"#.00"),#REF!,0))</f>
        <v>#REF!</v>
      </c>
      <c r="BC98" s="211">
        <f>IFERROR(MIN(IF(TablePipeInsulation[[#This Row],[System Application]]="Custom",(TablePipeInsulation[[#This Row],[Therms saved]]*BE98)*CI_Custom_Incentive_USD_per_therm,IF(OR(TablePipeInsulation[[#This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saved]]*BE98),"Excel Error"))),TablePipeInsulation[[#This Row],[Total Cost]]),0)</f>
        <v>0</v>
      </c>
      <c r="BD98" s="216">
        <f>IFERROR(MIN(IF(TablePipeInsulation[[#This Row],[System Application]]="Custom",(TablePipeInsulation[[#This Row],[Therms saved]]*BE98)*CI_Custom_Bonus_Incentive_USD_per_therm,IF(OR(TablePipeInsulation[[#This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saved]]*BE98),"Excel Error"))),TablePipeInsulation[[#This Row],[Total Cost]]),0)</f>
        <v>0</v>
      </c>
      <c r="BE98" s="212">
        <f>Boiler!$AA$9</f>
        <v>0</v>
      </c>
    </row>
    <row r="99" spans="1:57">
      <c r="A99" s="75">
        <v>78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9"/>
      <c r="Q99" s="69"/>
      <c r="R99" s="3" t="str">
        <f>IFERROR(INDEX(TableInsulationCodeReq[],MATCH(TablePipeInsulation[[#This Row],[Coding - Temperature of Pipe]],TableInsulationCodeReq[Coding Pipe Temperature],-1),MATCH(TEXT($P99,"0.00"),TableInsulationCodeReq[#Headers],0)),"")</f>
        <v/>
      </c>
      <c r="S99" s="67"/>
      <c r="T99" s="67"/>
      <c r="U99" s="67"/>
      <c r="V99" s="67"/>
      <c r="W99" s="77"/>
      <c r="X99" s="77"/>
      <c r="Y99" s="189" t="str">
        <f t="shared" si="6"/>
        <v/>
      </c>
      <c r="Z99" s="77"/>
      <c r="AA99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9" s="3" t="str">
        <f>IF(OR(G99="",TablePipeInsulation[[#This Row],[Insulation to be Added (")]]&lt;TablePipeInsulation[[#This Row],[Insulation Required by Code (")]]),"",IF(System_App_Only_DHW,(AN99-AR99)/(0.8*100000)*L99*AS99*AT99*1,(AN99-AR99)/($G$10*100000)*L99*AS99*AT99*1))</f>
        <v/>
      </c>
      <c r="AC99" s="78">
        <f>IF(TablePipeInsulation[[#This Row],[Insulation to be Added (")]]&lt;TablePipeInsulation[[#This Row],[Insulation Required by Code (")]],"",BC99)</f>
        <v>0</v>
      </c>
      <c r="AD99" s="78">
        <f>IF(TablePipeInsulation[[#This Row],[Insulation to be Added (")]]&lt;TablePipeInsulation[[#This Row],[Insulation Required by Code (")]],"",BD99)</f>
        <v>0</v>
      </c>
      <c r="AG99" s="67" t="e">
        <f>VLOOKUP(G99,'Insulation Table'!$AE$61:$AF$64,2,FALSE)</f>
        <v>#N/A</v>
      </c>
      <c r="AH99" s="75" t="str">
        <f>IF(TablePipeInsulation[[#This Row],[System Application]]="Custom",TablePipeInsulation[[#This Row],[Pipe Surface Temperature, °F (If Custom Application)]],IF(G99="","",VLOOKUP(G99,$BG$21:$BH$24,2,FALSE)))</f>
        <v/>
      </c>
      <c r="AI99" s="75" t="str">
        <f>IF(TablePipeInsulation[[#This Row],[System Application]]="Custom",TablePipeInsulation[[#This Row],[Ambient Temperature, °F (If Custom Application)]],IF(G99="","",VLOOKUP(G99,$BG$21:$BI$24,3,FALSE)))</f>
        <v/>
      </c>
      <c r="AJ9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9" s="75" t="str">
        <f>IF(TablePipeInsulation[[#This Row],[System Application]]="Custom",TablePipeInsulation[[#This Row],[Custom Pipe Bare Heat Transfer Coefficient]],IF(P99="","",(VLOOKUP(AJ99,'Insulation Table'!$F$35:$G$124,2,FALSE))))</f>
        <v/>
      </c>
      <c r="AO99" s="75" t="e">
        <f t="shared" si="7"/>
        <v>#N/A</v>
      </c>
      <c r="AP99" s="75" t="e">
        <f>VLOOKUP(AO99,'Insulation Table'!$Y$35:$Z$103,2,FALSE)</f>
        <v>#N/A</v>
      </c>
      <c r="AQ99" s="67" t="str">
        <f>CONCATENATE(P99,U99,MIN(TablePipeInsulation[[#This Row],[Insulation to be Added (")]],3))</f>
        <v>3</v>
      </c>
      <c r="AR99" s="75" t="str">
        <f>IF(P99="","",(VLOOKUP(AQ99,'Insulation Table'!$N$35:$O$250,2,FALSE)))</f>
        <v/>
      </c>
      <c r="AS99" s="67" t="e">
        <f t="shared" si="5"/>
        <v>#VALUE!</v>
      </c>
      <c r="AT99" s="75" t="str">
        <f>IF(TablePipeInsulation[[#This Row],[System Application]]="Custom",TablePipeInsulation[[#This Row],[Full Load Hours (If Custom Application)]],IF(G99="","",IF(G99="Domestic Hot Water",8760,$AJ$16)))</f>
        <v/>
      </c>
      <c r="AU99" s="75" t="str">
        <f>VLOOKUP($G$7,'Incentive Structure'!$C$6:$D$10,2,FALSE)</f>
        <v>CI</v>
      </c>
      <c r="AV99" s="75" t="str">
        <f>IF(ISNUMBER(FIND("MF",TablePipeInsulation[[#This Row],[Incentive Code]]))=TRUE,"MF Logic","CI Logic")</f>
        <v>CI Logic</v>
      </c>
      <c r="AW9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9" t="str">
        <f t="shared" si="8"/>
        <v/>
      </c>
      <c r="AY99" t="str">
        <f t="shared" si="9"/>
        <v>CI</v>
      </c>
      <c r="AZ9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9" s="190" t="e">
        <f>INDEX(#REF!,MATCH(TablePipeInsulation[[#This Row],[Coding - Temperature of Pipe]],#REF!,0),MATCH(TEXT($P99,"#.00"),#REF!,0))</f>
        <v>#REF!</v>
      </c>
      <c r="BC99" s="211">
        <f>IFERROR(MIN(IF(TablePipeInsulation[[#This Row],[System Application]]="Custom",(TablePipeInsulation[[#This Row],[Therms saved]]*BE99)*CI_Custom_Incentive_USD_per_therm,IF(OR(TablePipeInsulation[[#This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saved]]*BE99),"Excel Error"))),TablePipeInsulation[[#This Row],[Total Cost]]),0)</f>
        <v>0</v>
      </c>
      <c r="BD99" s="216">
        <f>IFERROR(MIN(IF(TablePipeInsulation[[#This Row],[System Application]]="Custom",(TablePipeInsulation[[#This Row],[Therms saved]]*BE99)*CI_Custom_Bonus_Incentive_USD_per_therm,IF(OR(TablePipeInsulation[[#This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saved]]*BE99),"Excel Error"))),TablePipeInsulation[[#This Row],[Total Cost]]),0)</f>
        <v>0</v>
      </c>
      <c r="BE99" s="212">
        <f>Boiler!$AA$9</f>
        <v>0</v>
      </c>
    </row>
    <row r="100" spans="1:57">
      <c r="A100" s="75">
        <v>79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9"/>
      <c r="Q100" s="69"/>
      <c r="R100" s="3" t="str">
        <f>IFERROR(INDEX(TableInsulationCodeReq[],MATCH(TablePipeInsulation[[#This Row],[Coding - Temperature of Pipe]],TableInsulationCodeReq[Coding Pipe Temperature],-1),MATCH(TEXT($P100,"0.00"),TableInsulationCodeReq[#Headers],0)),"")</f>
        <v/>
      </c>
      <c r="S100" s="67"/>
      <c r="T100" s="67"/>
      <c r="U100" s="67"/>
      <c r="V100" s="67"/>
      <c r="W100" s="77"/>
      <c r="X100" s="77"/>
      <c r="Y100" s="189" t="str">
        <f t="shared" si="6"/>
        <v/>
      </c>
      <c r="Z100" s="77"/>
      <c r="AA100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0" s="3" t="str">
        <f>IF(OR(G100="",TablePipeInsulation[[#This Row],[Insulation to be Added (")]]&lt;TablePipeInsulation[[#This Row],[Insulation Required by Code (")]]),"",IF(System_App_Only_DHW,(AN100-AR100)/(0.8*100000)*L100*AS100*AT100*1,(AN100-AR100)/($G$10*100000)*L100*AS100*AT100*1))</f>
        <v/>
      </c>
      <c r="AC100" s="78">
        <f>IF(TablePipeInsulation[[#This Row],[Insulation to be Added (")]]&lt;TablePipeInsulation[[#This Row],[Insulation Required by Code (")]],"",BC100)</f>
        <v>0</v>
      </c>
      <c r="AD100" s="78">
        <f>IF(TablePipeInsulation[[#This Row],[Insulation to be Added (")]]&lt;TablePipeInsulation[[#This Row],[Insulation Required by Code (")]],"",BD100)</f>
        <v>0</v>
      </c>
      <c r="AG100" s="67" t="e">
        <f>VLOOKUP(G100,'Insulation Table'!$AE$61:$AF$64,2,FALSE)</f>
        <v>#N/A</v>
      </c>
      <c r="AH100" s="75" t="str">
        <f>IF(TablePipeInsulation[[#This Row],[System Application]]="Custom",TablePipeInsulation[[#This Row],[Pipe Surface Temperature, °F (If Custom Application)]],IF(G100="","",VLOOKUP(G100,$BG$21:$BH$24,2,FALSE)))</f>
        <v/>
      </c>
      <c r="AI100" s="75" t="str">
        <f>IF(TablePipeInsulation[[#This Row],[System Application]]="Custom",TablePipeInsulation[[#This Row],[Ambient Temperature, °F (If Custom Application)]],IF(G100="","",VLOOKUP(G100,$BG$21:$BI$24,3,FALSE)))</f>
        <v/>
      </c>
      <c r="AJ10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0" s="75" t="str">
        <f>IF(TablePipeInsulation[[#This Row],[System Application]]="Custom",TablePipeInsulation[[#This Row],[Custom Pipe Bare Heat Transfer Coefficient]],IF(P100="","",(VLOOKUP(AJ100,'Insulation Table'!$F$35:$G$124,2,FALSE))))</f>
        <v/>
      </c>
      <c r="AO100" s="75" t="e">
        <f t="shared" si="7"/>
        <v>#N/A</v>
      </c>
      <c r="AP100" s="75" t="e">
        <f>VLOOKUP(AO100,'Insulation Table'!$Y$35:$Z$103,2,FALSE)</f>
        <v>#N/A</v>
      </c>
      <c r="AQ100" s="67" t="str">
        <f>CONCATENATE(P100,U100,MIN(TablePipeInsulation[[#This Row],[Insulation to be Added (")]],3))</f>
        <v>3</v>
      </c>
      <c r="AR100" s="75" t="str">
        <f>IF(P100="","",(VLOOKUP(AQ100,'Insulation Table'!$N$35:$O$250,2,FALSE)))</f>
        <v/>
      </c>
      <c r="AS100" s="67" t="e">
        <f t="shared" si="5"/>
        <v>#VALUE!</v>
      </c>
      <c r="AT100" s="75" t="str">
        <f>IF(TablePipeInsulation[[#This Row],[System Application]]="Custom",TablePipeInsulation[[#This Row],[Full Load Hours (If Custom Application)]],IF(G100="","",IF(G100="Domestic Hot Water",8760,$AJ$16)))</f>
        <v/>
      </c>
      <c r="AU100" s="75" t="str">
        <f>VLOOKUP($G$7,'Incentive Structure'!$C$6:$D$10,2,FALSE)</f>
        <v>CI</v>
      </c>
      <c r="AV100" s="75" t="str">
        <f>IF(ISNUMBER(FIND("MF",TablePipeInsulation[[#This Row],[Incentive Code]]))=TRUE,"MF Logic","CI Logic")</f>
        <v>CI Logic</v>
      </c>
      <c r="AW10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0" t="str">
        <f t="shared" si="8"/>
        <v/>
      </c>
      <c r="AY100" t="str">
        <f t="shared" si="9"/>
        <v>CI</v>
      </c>
      <c r="AZ10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0" s="190" t="e">
        <f>INDEX(#REF!,MATCH(TablePipeInsulation[[#This Row],[Coding - Temperature of Pipe]],#REF!,0),MATCH(TEXT($P100,"#.00"),#REF!,0))</f>
        <v>#REF!</v>
      </c>
      <c r="BC100" s="211">
        <f>IFERROR(MIN(IF(TablePipeInsulation[[#This Row],[System Application]]="Custom",(TablePipeInsulation[[#This Row],[Therms saved]]*BE100)*CI_Custom_Incentive_USD_per_therm,IF(OR(TablePipeInsulation[[#This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saved]]*BE100),"Excel Error"))),TablePipeInsulation[[#This Row],[Total Cost]]),0)</f>
        <v>0</v>
      </c>
      <c r="BD100" s="216">
        <f>IFERROR(MIN(IF(TablePipeInsulation[[#This Row],[System Application]]="Custom",(TablePipeInsulation[[#This Row],[Therms saved]]*BE100)*CI_Custom_Bonus_Incentive_USD_per_therm,IF(OR(TablePipeInsulation[[#This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saved]]*BE100),"Excel Error"))),TablePipeInsulation[[#This Row],[Total Cost]]),0)</f>
        <v>0</v>
      </c>
      <c r="BE100" s="212">
        <f>Boiler!$AA$9</f>
        <v>0</v>
      </c>
    </row>
    <row r="101" spans="1:57">
      <c r="A101" s="75">
        <v>80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9"/>
      <c r="Q101" s="69"/>
      <c r="R101" s="3" t="str">
        <f>IFERROR(INDEX(TableInsulationCodeReq[],MATCH(TablePipeInsulation[[#This Row],[Coding - Temperature of Pipe]],TableInsulationCodeReq[Coding Pipe Temperature],-1),MATCH(TEXT($P101,"0.00"),TableInsulationCodeReq[#Headers],0)),"")</f>
        <v/>
      </c>
      <c r="S101" s="67"/>
      <c r="T101" s="67"/>
      <c r="U101" s="67"/>
      <c r="V101" s="67"/>
      <c r="W101" s="77"/>
      <c r="X101" s="77"/>
      <c r="Y101" s="189" t="str">
        <f t="shared" si="6"/>
        <v/>
      </c>
      <c r="Z101" s="77"/>
      <c r="AA101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1" s="3" t="str">
        <f>IF(OR(G101="",TablePipeInsulation[[#This Row],[Insulation to be Added (")]]&lt;TablePipeInsulation[[#This Row],[Insulation Required by Code (")]]),"",IF(System_App_Only_DHW,(AN101-AR101)/(0.8*100000)*L101*AS101*AT101*1,(AN101-AR101)/($G$10*100000)*L101*AS101*AT101*1))</f>
        <v/>
      </c>
      <c r="AC101" s="78">
        <f>IF(TablePipeInsulation[[#This Row],[Insulation to be Added (")]]&lt;TablePipeInsulation[[#This Row],[Insulation Required by Code (")]],"",BC101)</f>
        <v>0</v>
      </c>
      <c r="AD101" s="78">
        <f>IF(TablePipeInsulation[[#This Row],[Insulation to be Added (")]]&lt;TablePipeInsulation[[#This Row],[Insulation Required by Code (")]],"",BD101)</f>
        <v>0</v>
      </c>
      <c r="AG101" s="67" t="e">
        <f>VLOOKUP(G101,'Insulation Table'!$AE$61:$AF$64,2,FALSE)</f>
        <v>#N/A</v>
      </c>
      <c r="AH101" s="75" t="str">
        <f>IF(TablePipeInsulation[[#This Row],[System Application]]="Custom",TablePipeInsulation[[#This Row],[Pipe Surface Temperature, °F (If Custom Application)]],IF(G101="","",VLOOKUP(G101,$BG$21:$BH$24,2,FALSE)))</f>
        <v/>
      </c>
      <c r="AI101" s="75" t="str">
        <f>IF(TablePipeInsulation[[#This Row],[System Application]]="Custom",TablePipeInsulation[[#This Row],[Ambient Temperature, °F (If Custom Application)]],IF(G101="","",VLOOKUP(G101,$BG$21:$BI$24,3,FALSE)))</f>
        <v/>
      </c>
      <c r="AJ10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1" s="75" t="str">
        <f>IF(TablePipeInsulation[[#This Row],[System Application]]="Custom",TablePipeInsulation[[#This Row],[Custom Pipe Bare Heat Transfer Coefficient]],IF(P101="","",(VLOOKUP(AJ101,'Insulation Table'!$F$35:$G$124,2,FALSE))))</f>
        <v/>
      </c>
      <c r="AO101" s="75" t="e">
        <f t="shared" si="7"/>
        <v>#N/A</v>
      </c>
      <c r="AP101" s="75" t="e">
        <f>VLOOKUP(AO101,'Insulation Table'!$Y$35:$Z$103,2,FALSE)</f>
        <v>#N/A</v>
      </c>
      <c r="AQ101" s="67" t="str">
        <f>CONCATENATE(P101,U101,MIN(TablePipeInsulation[[#This Row],[Insulation to be Added (")]],3))</f>
        <v>3</v>
      </c>
      <c r="AR101" s="75" t="str">
        <f>IF(P101="","",(VLOOKUP(AQ101,'Insulation Table'!$N$35:$O$250,2,FALSE)))</f>
        <v/>
      </c>
      <c r="AS101" s="67" t="e">
        <f t="shared" si="5"/>
        <v>#VALUE!</v>
      </c>
      <c r="AT101" s="75" t="str">
        <f>IF(TablePipeInsulation[[#This Row],[System Application]]="Custom",TablePipeInsulation[[#This Row],[Full Load Hours (If Custom Application)]],IF(G101="","",IF(G101="Domestic Hot Water",8760,$AJ$16)))</f>
        <v/>
      </c>
      <c r="AU101" s="75" t="str">
        <f>VLOOKUP($G$7,'Incentive Structure'!$C$6:$D$10,2,FALSE)</f>
        <v>CI</v>
      </c>
      <c r="AV101" s="75" t="str">
        <f>IF(ISNUMBER(FIND("MF",TablePipeInsulation[[#This Row],[Incentive Code]]))=TRUE,"MF Logic","CI Logic")</f>
        <v>CI Logic</v>
      </c>
      <c r="AW10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1" t="str">
        <f t="shared" si="8"/>
        <v/>
      </c>
      <c r="AY101" t="str">
        <f t="shared" si="9"/>
        <v>CI</v>
      </c>
      <c r="AZ10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1" s="190" t="e">
        <f>INDEX(#REF!,MATCH(TablePipeInsulation[[#This Row],[Coding - Temperature of Pipe]],#REF!,0),MATCH(TEXT($P101,"#.00"),#REF!,0))</f>
        <v>#REF!</v>
      </c>
      <c r="BC101" s="211">
        <f>IFERROR(MIN(IF(TablePipeInsulation[[#This Row],[System Application]]="Custom",(TablePipeInsulation[[#This Row],[Therms saved]]*BE101)*CI_Custom_Incentive_USD_per_therm,IF(OR(TablePipeInsulation[[#This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saved]]*BE101),"Excel Error"))),TablePipeInsulation[[#This Row],[Total Cost]]),0)</f>
        <v>0</v>
      </c>
      <c r="BD101" s="216">
        <f>IFERROR(MIN(IF(TablePipeInsulation[[#This Row],[System Application]]="Custom",(TablePipeInsulation[[#This Row],[Therms saved]]*BE101)*CI_Custom_Bonus_Incentive_USD_per_therm,IF(OR(TablePipeInsulation[[#This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saved]]*BE101),"Excel Error"))),TablePipeInsulation[[#This Row],[Total Cost]]),0)</f>
        <v>0</v>
      </c>
      <c r="BE101" s="212">
        <f>Boiler!$AA$9</f>
        <v>0</v>
      </c>
    </row>
    <row r="102" spans="1:57">
      <c r="A102" s="75">
        <v>81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9"/>
      <c r="Q102" s="69"/>
      <c r="R102" s="3" t="str">
        <f>IFERROR(INDEX(TableInsulationCodeReq[],MATCH(TablePipeInsulation[[#This Row],[Coding - Temperature of Pipe]],TableInsulationCodeReq[Coding Pipe Temperature],-1),MATCH(TEXT($P102,"0.00"),TableInsulationCodeReq[#Headers],0)),"")</f>
        <v/>
      </c>
      <c r="S102" s="67"/>
      <c r="T102" s="67"/>
      <c r="U102" s="67"/>
      <c r="V102" s="67"/>
      <c r="W102" s="77"/>
      <c r="X102" s="77"/>
      <c r="Y102" s="189" t="str">
        <f t="shared" si="6"/>
        <v/>
      </c>
      <c r="Z102" s="77"/>
      <c r="AA102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2" s="3" t="str">
        <f>IF(OR(G102="",TablePipeInsulation[[#This Row],[Insulation to be Added (")]]&lt;TablePipeInsulation[[#This Row],[Insulation Required by Code (")]]),"",IF(System_App_Only_DHW,(AN102-AR102)/(0.8*100000)*L102*AS102*AT102*1,(AN102-AR102)/($G$10*100000)*L102*AS102*AT102*1))</f>
        <v/>
      </c>
      <c r="AC102" s="78">
        <f>IF(TablePipeInsulation[[#This Row],[Insulation to be Added (")]]&lt;TablePipeInsulation[[#This Row],[Insulation Required by Code (")]],"",BC102)</f>
        <v>0</v>
      </c>
      <c r="AD102" s="78">
        <f>IF(TablePipeInsulation[[#This Row],[Insulation to be Added (")]]&lt;TablePipeInsulation[[#This Row],[Insulation Required by Code (")]],"",BD102)</f>
        <v>0</v>
      </c>
      <c r="AG102" s="67" t="e">
        <f>VLOOKUP(G102,'Insulation Table'!$AE$61:$AF$64,2,FALSE)</f>
        <v>#N/A</v>
      </c>
      <c r="AH102" s="75" t="str">
        <f>IF(TablePipeInsulation[[#This Row],[System Application]]="Custom",TablePipeInsulation[[#This Row],[Pipe Surface Temperature, °F (If Custom Application)]],IF(G102="","",VLOOKUP(G102,$BG$21:$BH$24,2,FALSE)))</f>
        <v/>
      </c>
      <c r="AI102" s="75" t="str">
        <f>IF(TablePipeInsulation[[#This Row],[System Application]]="Custom",TablePipeInsulation[[#This Row],[Ambient Temperature, °F (If Custom Application)]],IF(G102="","",VLOOKUP(G102,$BG$21:$BI$24,3,FALSE)))</f>
        <v/>
      </c>
      <c r="AJ10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2" s="75" t="str">
        <f>IF(TablePipeInsulation[[#This Row],[System Application]]="Custom",TablePipeInsulation[[#This Row],[Custom Pipe Bare Heat Transfer Coefficient]],IF(P102="","",(VLOOKUP(AJ102,'Insulation Table'!$F$35:$G$124,2,FALSE))))</f>
        <v/>
      </c>
      <c r="AO102" s="75" t="e">
        <f t="shared" si="7"/>
        <v>#N/A</v>
      </c>
      <c r="AP102" s="75" t="e">
        <f>VLOOKUP(AO102,'Insulation Table'!$Y$35:$Z$103,2,FALSE)</f>
        <v>#N/A</v>
      </c>
      <c r="AQ102" s="67" t="str">
        <f>CONCATENATE(P102,U102,MIN(TablePipeInsulation[[#This Row],[Insulation to be Added (")]],3))</f>
        <v>3</v>
      </c>
      <c r="AR102" s="75" t="str">
        <f>IF(P102="","",(VLOOKUP(AQ102,'Insulation Table'!$N$35:$O$250,2,FALSE)))</f>
        <v/>
      </c>
      <c r="AS102" s="67" t="e">
        <f t="shared" si="5"/>
        <v>#VALUE!</v>
      </c>
      <c r="AT102" s="75" t="str">
        <f>IF(TablePipeInsulation[[#This Row],[System Application]]="Custom",TablePipeInsulation[[#This Row],[Full Load Hours (If Custom Application)]],IF(G102="","",IF(G102="Domestic Hot Water",8760,$AJ$16)))</f>
        <v/>
      </c>
      <c r="AU102" s="75" t="str">
        <f>VLOOKUP($G$7,'Incentive Structure'!$C$6:$D$10,2,FALSE)</f>
        <v>CI</v>
      </c>
      <c r="AV102" s="75" t="str">
        <f>IF(ISNUMBER(FIND("MF",TablePipeInsulation[[#This Row],[Incentive Code]]))=TRUE,"MF Logic","CI Logic")</f>
        <v>CI Logic</v>
      </c>
      <c r="AW10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2" t="str">
        <f t="shared" si="8"/>
        <v/>
      </c>
      <c r="AY102" t="str">
        <f t="shared" si="9"/>
        <v>CI</v>
      </c>
      <c r="AZ10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2" s="190" t="e">
        <f>INDEX(#REF!,MATCH(TablePipeInsulation[[#This Row],[Coding - Temperature of Pipe]],#REF!,0),MATCH(TEXT($P102,"#.00"),#REF!,0))</f>
        <v>#REF!</v>
      </c>
      <c r="BC102" s="211">
        <f>IFERROR(MIN(IF(TablePipeInsulation[[#This Row],[System Application]]="Custom",(TablePipeInsulation[[#This Row],[Therms saved]]*BE102)*CI_Custom_Incentive_USD_per_therm,IF(OR(TablePipeInsulation[[#This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saved]]*BE102),"Excel Error"))),TablePipeInsulation[[#This Row],[Total Cost]]),0)</f>
        <v>0</v>
      </c>
      <c r="BD102" s="216">
        <f>IFERROR(MIN(IF(TablePipeInsulation[[#This Row],[System Application]]="Custom",(TablePipeInsulation[[#This Row],[Therms saved]]*BE102)*CI_Custom_Bonus_Incentive_USD_per_therm,IF(OR(TablePipeInsulation[[#This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saved]]*BE102),"Excel Error"))),TablePipeInsulation[[#This Row],[Total Cost]]),0)</f>
        <v>0</v>
      </c>
      <c r="BE102" s="212">
        <f>Boiler!$AA$9</f>
        <v>0</v>
      </c>
    </row>
    <row r="103" spans="1:57">
      <c r="A103" s="75">
        <v>82</v>
      </c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9"/>
      <c r="Q103" s="69"/>
      <c r="R103" s="3" t="str">
        <f>IFERROR(INDEX(TableInsulationCodeReq[],MATCH(TablePipeInsulation[[#This Row],[Coding - Temperature of Pipe]],TableInsulationCodeReq[Coding Pipe Temperature],-1),MATCH(TEXT($P103,"0.00"),TableInsulationCodeReq[#Headers],0)),"")</f>
        <v/>
      </c>
      <c r="S103" s="67"/>
      <c r="T103" s="67"/>
      <c r="U103" s="67"/>
      <c r="V103" s="67"/>
      <c r="W103" s="77"/>
      <c r="X103" s="77"/>
      <c r="Y103" s="189" t="str">
        <f t="shared" si="6"/>
        <v/>
      </c>
      <c r="Z103" s="77"/>
      <c r="AA103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3" s="3" t="str">
        <f>IF(OR(G103="",TablePipeInsulation[[#This Row],[Insulation to be Added (")]]&lt;TablePipeInsulation[[#This Row],[Insulation Required by Code (")]]),"",IF(System_App_Only_DHW,(AN103-AR103)/(0.8*100000)*L103*AS103*AT103*1,(AN103-AR103)/($G$10*100000)*L103*AS103*AT103*1))</f>
        <v/>
      </c>
      <c r="AC103" s="78">
        <f>IF(TablePipeInsulation[[#This Row],[Insulation to be Added (")]]&lt;TablePipeInsulation[[#This Row],[Insulation Required by Code (")]],"",BC103)</f>
        <v>0</v>
      </c>
      <c r="AD103" s="78">
        <f>IF(TablePipeInsulation[[#This Row],[Insulation to be Added (")]]&lt;TablePipeInsulation[[#This Row],[Insulation Required by Code (")]],"",BD103)</f>
        <v>0</v>
      </c>
      <c r="AG103" s="67" t="e">
        <f>VLOOKUP(G103,'Insulation Table'!$AE$61:$AF$64,2,FALSE)</f>
        <v>#N/A</v>
      </c>
      <c r="AH103" s="75" t="str">
        <f>IF(TablePipeInsulation[[#This Row],[System Application]]="Custom",TablePipeInsulation[[#This Row],[Pipe Surface Temperature, °F (If Custom Application)]],IF(G103="","",VLOOKUP(G103,$BG$21:$BH$24,2,FALSE)))</f>
        <v/>
      </c>
      <c r="AI103" s="75" t="str">
        <f>IF(TablePipeInsulation[[#This Row],[System Application]]="Custom",TablePipeInsulation[[#This Row],[Ambient Temperature, °F (If Custom Application)]],IF(G103="","",VLOOKUP(G103,$BG$21:$BI$24,3,FALSE)))</f>
        <v/>
      </c>
      <c r="AJ10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3" s="75" t="str">
        <f>IF(TablePipeInsulation[[#This Row],[System Application]]="Custom",TablePipeInsulation[[#This Row],[Custom Pipe Bare Heat Transfer Coefficient]],IF(P103="","",(VLOOKUP(AJ103,'Insulation Table'!$F$35:$G$124,2,FALSE))))</f>
        <v/>
      </c>
      <c r="AO103" s="75" t="e">
        <f t="shared" si="7"/>
        <v>#N/A</v>
      </c>
      <c r="AP103" s="75" t="e">
        <f>VLOOKUP(AO103,'Insulation Table'!$Y$35:$Z$103,2,FALSE)</f>
        <v>#N/A</v>
      </c>
      <c r="AQ103" s="67" t="str">
        <f>CONCATENATE(P103,U103,MIN(TablePipeInsulation[[#This Row],[Insulation to be Added (")]],3))</f>
        <v>3</v>
      </c>
      <c r="AR103" s="75" t="str">
        <f>IF(P103="","",(VLOOKUP(AQ103,'Insulation Table'!$N$35:$O$250,2,FALSE)))</f>
        <v/>
      </c>
      <c r="AS103" s="67" t="e">
        <f t="shared" si="5"/>
        <v>#VALUE!</v>
      </c>
      <c r="AT103" s="75" t="str">
        <f>IF(TablePipeInsulation[[#This Row],[System Application]]="Custom",TablePipeInsulation[[#This Row],[Full Load Hours (If Custom Application)]],IF(G103="","",IF(G103="Domestic Hot Water",8760,$AJ$16)))</f>
        <v/>
      </c>
      <c r="AU103" s="75" t="str">
        <f>VLOOKUP($G$7,'Incentive Structure'!$C$6:$D$10,2,FALSE)</f>
        <v>CI</v>
      </c>
      <c r="AV103" s="75" t="str">
        <f>IF(ISNUMBER(FIND("MF",TablePipeInsulation[[#This Row],[Incentive Code]]))=TRUE,"MF Logic","CI Logic")</f>
        <v>CI Logic</v>
      </c>
      <c r="AW10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3" t="str">
        <f t="shared" si="8"/>
        <v/>
      </c>
      <c r="AY103" t="str">
        <f t="shared" si="9"/>
        <v>CI</v>
      </c>
      <c r="AZ10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3" s="190" t="e">
        <f>INDEX(#REF!,MATCH(TablePipeInsulation[[#This Row],[Coding - Temperature of Pipe]],#REF!,0),MATCH(TEXT($P103,"#.00"),#REF!,0))</f>
        <v>#REF!</v>
      </c>
      <c r="BC103" s="211">
        <f>IFERROR(MIN(IF(TablePipeInsulation[[#This Row],[System Application]]="Custom",(TablePipeInsulation[[#This Row],[Therms saved]]*BE103)*CI_Custom_Incentive_USD_per_therm,IF(OR(TablePipeInsulation[[#This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saved]]*BE103),"Excel Error"))),TablePipeInsulation[[#This Row],[Total Cost]]),0)</f>
        <v>0</v>
      </c>
      <c r="BD103" s="216">
        <f>IFERROR(MIN(IF(TablePipeInsulation[[#This Row],[System Application]]="Custom",(TablePipeInsulation[[#This Row],[Therms saved]]*BE103)*CI_Custom_Bonus_Incentive_USD_per_therm,IF(OR(TablePipeInsulation[[#This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saved]]*BE103),"Excel Error"))),TablePipeInsulation[[#This Row],[Total Cost]]),0)</f>
        <v>0</v>
      </c>
      <c r="BE103" s="212">
        <f>Boiler!$AA$9</f>
        <v>0</v>
      </c>
    </row>
    <row r="104" spans="1:57">
      <c r="A104" s="75">
        <v>83</v>
      </c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9"/>
      <c r="Q104" s="69"/>
      <c r="R104" s="3" t="str">
        <f>IFERROR(INDEX(TableInsulationCodeReq[],MATCH(TablePipeInsulation[[#This Row],[Coding - Temperature of Pipe]],TableInsulationCodeReq[Coding Pipe Temperature],-1),MATCH(TEXT($P104,"0.00"),TableInsulationCodeReq[#Headers],0)),"")</f>
        <v/>
      </c>
      <c r="S104" s="67"/>
      <c r="T104" s="67"/>
      <c r="U104" s="67"/>
      <c r="V104" s="67"/>
      <c r="W104" s="77"/>
      <c r="X104" s="77"/>
      <c r="Y104" s="189" t="str">
        <f t="shared" si="6"/>
        <v/>
      </c>
      <c r="Z104" s="77"/>
      <c r="AA104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4" s="3" t="str">
        <f>IF(OR(G104="",TablePipeInsulation[[#This Row],[Insulation to be Added (")]]&lt;TablePipeInsulation[[#This Row],[Insulation Required by Code (")]]),"",IF(System_App_Only_DHW,(AN104-AR104)/(0.8*100000)*L104*AS104*AT104*1,(AN104-AR104)/($G$10*100000)*L104*AS104*AT104*1))</f>
        <v/>
      </c>
      <c r="AC104" s="78">
        <f>IF(TablePipeInsulation[[#This Row],[Insulation to be Added (")]]&lt;TablePipeInsulation[[#This Row],[Insulation Required by Code (")]],"",BC104)</f>
        <v>0</v>
      </c>
      <c r="AD104" s="78">
        <f>IF(TablePipeInsulation[[#This Row],[Insulation to be Added (")]]&lt;TablePipeInsulation[[#This Row],[Insulation Required by Code (")]],"",BD104)</f>
        <v>0</v>
      </c>
      <c r="AG104" s="67" t="e">
        <f>VLOOKUP(G104,'Insulation Table'!$AE$61:$AF$64,2,FALSE)</f>
        <v>#N/A</v>
      </c>
      <c r="AH104" s="75" t="str">
        <f>IF(TablePipeInsulation[[#This Row],[System Application]]="Custom",TablePipeInsulation[[#This Row],[Pipe Surface Temperature, °F (If Custom Application)]],IF(G104="","",VLOOKUP(G104,$BG$21:$BH$24,2,FALSE)))</f>
        <v/>
      </c>
      <c r="AI104" s="75" t="str">
        <f>IF(TablePipeInsulation[[#This Row],[System Application]]="Custom",TablePipeInsulation[[#This Row],[Ambient Temperature, °F (If Custom Application)]],IF(G104="","",VLOOKUP(G104,$BG$21:$BI$24,3,FALSE)))</f>
        <v/>
      </c>
      <c r="AJ10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4" s="75" t="str">
        <f>IF(TablePipeInsulation[[#This Row],[System Application]]="Custom",TablePipeInsulation[[#This Row],[Custom Pipe Bare Heat Transfer Coefficient]],IF(P104="","",(VLOOKUP(AJ104,'Insulation Table'!$F$35:$G$124,2,FALSE))))</f>
        <v/>
      </c>
      <c r="AO104" s="75" t="e">
        <f t="shared" si="7"/>
        <v>#N/A</v>
      </c>
      <c r="AP104" s="75" t="e">
        <f>VLOOKUP(AO104,'Insulation Table'!$Y$35:$Z$103,2,FALSE)</f>
        <v>#N/A</v>
      </c>
      <c r="AQ104" s="67" t="str">
        <f>CONCATENATE(P104,U104,MIN(TablePipeInsulation[[#This Row],[Insulation to be Added (")]],3))</f>
        <v>3</v>
      </c>
      <c r="AR104" s="75" t="str">
        <f>IF(P104="","",(VLOOKUP(AQ104,'Insulation Table'!$N$35:$O$250,2,FALSE)))</f>
        <v/>
      </c>
      <c r="AS104" s="67" t="e">
        <f t="shared" si="5"/>
        <v>#VALUE!</v>
      </c>
      <c r="AT104" s="75" t="str">
        <f>IF(TablePipeInsulation[[#This Row],[System Application]]="Custom",TablePipeInsulation[[#This Row],[Full Load Hours (If Custom Application)]],IF(G104="","",IF(G104="Domestic Hot Water",8760,$AJ$16)))</f>
        <v/>
      </c>
      <c r="AU104" s="75" t="str">
        <f>VLOOKUP($G$7,'Incentive Structure'!$C$6:$D$10,2,FALSE)</f>
        <v>CI</v>
      </c>
      <c r="AV104" s="75" t="str">
        <f>IF(ISNUMBER(FIND("MF",TablePipeInsulation[[#This Row],[Incentive Code]]))=TRUE,"MF Logic","CI Logic")</f>
        <v>CI Logic</v>
      </c>
      <c r="AW10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4" t="str">
        <f t="shared" si="8"/>
        <v/>
      </c>
      <c r="AY104" t="str">
        <f t="shared" si="9"/>
        <v>CI</v>
      </c>
      <c r="AZ10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4" s="190" t="e">
        <f>INDEX(#REF!,MATCH(TablePipeInsulation[[#This Row],[Coding - Temperature of Pipe]],#REF!,0),MATCH(TEXT($P104,"#.00"),#REF!,0))</f>
        <v>#REF!</v>
      </c>
      <c r="BC104" s="211">
        <f>IFERROR(MIN(IF(TablePipeInsulation[[#This Row],[System Application]]="Custom",(TablePipeInsulation[[#This Row],[Therms saved]]*BE104)*CI_Custom_Incentive_USD_per_therm,IF(OR(TablePipeInsulation[[#This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saved]]*BE104),"Excel Error"))),TablePipeInsulation[[#This Row],[Total Cost]]),0)</f>
        <v>0</v>
      </c>
      <c r="BD104" s="216">
        <f>IFERROR(MIN(IF(TablePipeInsulation[[#This Row],[System Application]]="Custom",(TablePipeInsulation[[#This Row],[Therms saved]]*BE104)*CI_Custom_Bonus_Incentive_USD_per_therm,IF(OR(TablePipeInsulation[[#This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saved]]*BE104),"Excel Error"))),TablePipeInsulation[[#This Row],[Total Cost]]),0)</f>
        <v>0</v>
      </c>
      <c r="BE104" s="212">
        <f>Boiler!$AA$9</f>
        <v>0</v>
      </c>
    </row>
    <row r="105" spans="1:57">
      <c r="A105" s="75">
        <v>84</v>
      </c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9"/>
      <c r="Q105" s="69"/>
      <c r="R105" s="3" t="str">
        <f>IFERROR(INDEX(TableInsulationCodeReq[],MATCH(TablePipeInsulation[[#This Row],[Coding - Temperature of Pipe]],TableInsulationCodeReq[Coding Pipe Temperature],-1),MATCH(TEXT($P105,"0.00"),TableInsulationCodeReq[#Headers],0)),"")</f>
        <v/>
      </c>
      <c r="S105" s="67"/>
      <c r="T105" s="67"/>
      <c r="U105" s="67"/>
      <c r="V105" s="67"/>
      <c r="W105" s="77"/>
      <c r="X105" s="77"/>
      <c r="Y105" s="189" t="str">
        <f t="shared" si="6"/>
        <v/>
      </c>
      <c r="Z105" s="77"/>
      <c r="AA105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5" s="3" t="str">
        <f>IF(OR(G105="",TablePipeInsulation[[#This Row],[Insulation to be Added (")]]&lt;TablePipeInsulation[[#This Row],[Insulation Required by Code (")]]),"",IF(System_App_Only_DHW,(AN105-AR105)/(0.8*100000)*L105*AS105*AT105*1,(AN105-AR105)/($G$10*100000)*L105*AS105*AT105*1))</f>
        <v/>
      </c>
      <c r="AC105" s="78">
        <f>IF(TablePipeInsulation[[#This Row],[Insulation to be Added (")]]&lt;TablePipeInsulation[[#This Row],[Insulation Required by Code (")]],"",BC105)</f>
        <v>0</v>
      </c>
      <c r="AD105" s="78">
        <f>IF(TablePipeInsulation[[#This Row],[Insulation to be Added (")]]&lt;TablePipeInsulation[[#This Row],[Insulation Required by Code (")]],"",BD105)</f>
        <v>0</v>
      </c>
      <c r="AG105" s="67" t="e">
        <f>VLOOKUP(G105,'Insulation Table'!$AE$61:$AF$64,2,FALSE)</f>
        <v>#N/A</v>
      </c>
      <c r="AH105" s="75" t="str">
        <f>IF(TablePipeInsulation[[#This Row],[System Application]]="Custom",TablePipeInsulation[[#This Row],[Pipe Surface Temperature, °F (If Custom Application)]],IF(G105="","",VLOOKUP(G105,$BG$21:$BH$24,2,FALSE)))</f>
        <v/>
      </c>
      <c r="AI105" s="75" t="str">
        <f>IF(TablePipeInsulation[[#This Row],[System Application]]="Custom",TablePipeInsulation[[#This Row],[Ambient Temperature, °F (If Custom Application)]],IF(G105="","",VLOOKUP(G105,$BG$21:$BI$24,3,FALSE)))</f>
        <v/>
      </c>
      <c r="AJ10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5" s="75" t="str">
        <f>IF(TablePipeInsulation[[#This Row],[System Application]]="Custom",TablePipeInsulation[[#This Row],[Custom Pipe Bare Heat Transfer Coefficient]],IF(P105="","",(VLOOKUP(AJ105,'Insulation Table'!$F$35:$G$124,2,FALSE))))</f>
        <v/>
      </c>
      <c r="AO105" s="75" t="e">
        <f t="shared" si="7"/>
        <v>#N/A</v>
      </c>
      <c r="AP105" s="75" t="e">
        <f>VLOOKUP(AO105,'Insulation Table'!$Y$35:$Z$103,2,FALSE)</f>
        <v>#N/A</v>
      </c>
      <c r="AQ105" s="67" t="str">
        <f>CONCATENATE(P105,U105,MIN(TablePipeInsulation[[#This Row],[Insulation to be Added (")]],3))</f>
        <v>3</v>
      </c>
      <c r="AR105" s="75" t="str">
        <f>IF(P105="","",(VLOOKUP(AQ105,'Insulation Table'!$N$35:$O$250,2,FALSE)))</f>
        <v/>
      </c>
      <c r="AS105" s="67" t="e">
        <f t="shared" si="5"/>
        <v>#VALUE!</v>
      </c>
      <c r="AT105" s="75" t="str">
        <f>IF(TablePipeInsulation[[#This Row],[System Application]]="Custom",TablePipeInsulation[[#This Row],[Full Load Hours (If Custom Application)]],IF(G105="","",IF(G105="Domestic Hot Water",8760,$AJ$16)))</f>
        <v/>
      </c>
      <c r="AU105" s="75" t="str">
        <f>VLOOKUP($G$7,'Incentive Structure'!$C$6:$D$10,2,FALSE)</f>
        <v>CI</v>
      </c>
      <c r="AV105" s="75" t="str">
        <f>IF(ISNUMBER(FIND("MF",TablePipeInsulation[[#This Row],[Incentive Code]]))=TRUE,"MF Logic","CI Logic")</f>
        <v>CI Logic</v>
      </c>
      <c r="AW10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5" t="str">
        <f t="shared" si="8"/>
        <v/>
      </c>
      <c r="AY105" t="str">
        <f t="shared" si="9"/>
        <v>CI</v>
      </c>
      <c r="AZ10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5" s="190" t="e">
        <f>INDEX(#REF!,MATCH(TablePipeInsulation[[#This Row],[Coding - Temperature of Pipe]],#REF!,0),MATCH(TEXT($P105,"#.00"),#REF!,0))</f>
        <v>#REF!</v>
      </c>
      <c r="BC105" s="211">
        <f>IFERROR(MIN(IF(TablePipeInsulation[[#This Row],[System Application]]="Custom",(TablePipeInsulation[[#This Row],[Therms saved]]*BE105)*CI_Custom_Incentive_USD_per_therm,IF(OR(TablePipeInsulation[[#This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saved]]*BE105),"Excel Error"))),TablePipeInsulation[[#This Row],[Total Cost]]),0)</f>
        <v>0</v>
      </c>
      <c r="BD105" s="216">
        <f>IFERROR(MIN(IF(TablePipeInsulation[[#This Row],[System Application]]="Custom",(TablePipeInsulation[[#This Row],[Therms saved]]*BE105)*CI_Custom_Bonus_Incentive_USD_per_therm,IF(OR(TablePipeInsulation[[#This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saved]]*BE105),"Excel Error"))),TablePipeInsulation[[#This Row],[Total Cost]]),0)</f>
        <v>0</v>
      </c>
      <c r="BE105" s="212">
        <f>Boiler!$AA$9</f>
        <v>0</v>
      </c>
    </row>
    <row r="106" spans="1:57">
      <c r="A106" s="75">
        <v>85</v>
      </c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9"/>
      <c r="Q106" s="69"/>
      <c r="R106" s="3" t="str">
        <f>IFERROR(INDEX(TableInsulationCodeReq[],MATCH(TablePipeInsulation[[#This Row],[Coding - Temperature of Pipe]],TableInsulationCodeReq[Coding Pipe Temperature],-1),MATCH(TEXT($P106,"0.00"),TableInsulationCodeReq[#Headers],0)),"")</f>
        <v/>
      </c>
      <c r="S106" s="67"/>
      <c r="T106" s="67"/>
      <c r="U106" s="67"/>
      <c r="V106" s="67"/>
      <c r="W106" s="77"/>
      <c r="X106" s="77"/>
      <c r="Y106" s="189" t="str">
        <f t="shared" si="6"/>
        <v/>
      </c>
      <c r="Z106" s="77"/>
      <c r="AA106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6" s="3" t="str">
        <f>IF(OR(G106="",TablePipeInsulation[[#This Row],[Insulation to be Added (")]]&lt;TablePipeInsulation[[#This Row],[Insulation Required by Code (")]]),"",IF(System_App_Only_DHW,(AN106-AR106)/(0.8*100000)*L106*AS106*AT106*1,(AN106-AR106)/($G$10*100000)*L106*AS106*AT106*1))</f>
        <v/>
      </c>
      <c r="AC106" s="78">
        <f>IF(TablePipeInsulation[[#This Row],[Insulation to be Added (")]]&lt;TablePipeInsulation[[#This Row],[Insulation Required by Code (")]],"",BC106)</f>
        <v>0</v>
      </c>
      <c r="AD106" s="78">
        <f>IF(TablePipeInsulation[[#This Row],[Insulation to be Added (")]]&lt;TablePipeInsulation[[#This Row],[Insulation Required by Code (")]],"",BD106)</f>
        <v>0</v>
      </c>
      <c r="AG106" s="67" t="e">
        <f>VLOOKUP(G106,'Insulation Table'!$AE$61:$AF$64,2,FALSE)</f>
        <v>#N/A</v>
      </c>
      <c r="AH106" s="75" t="str">
        <f>IF(TablePipeInsulation[[#This Row],[System Application]]="Custom",TablePipeInsulation[[#This Row],[Pipe Surface Temperature, °F (If Custom Application)]],IF(G106="","",VLOOKUP(G106,$BG$21:$BH$24,2,FALSE)))</f>
        <v/>
      </c>
      <c r="AI106" s="75" t="str">
        <f>IF(TablePipeInsulation[[#This Row],[System Application]]="Custom",TablePipeInsulation[[#This Row],[Ambient Temperature, °F (If Custom Application)]],IF(G106="","",VLOOKUP(G106,$BG$21:$BI$24,3,FALSE)))</f>
        <v/>
      </c>
      <c r="AJ10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6" s="75" t="str">
        <f>IF(TablePipeInsulation[[#This Row],[System Application]]="Custom",TablePipeInsulation[[#This Row],[Custom Pipe Bare Heat Transfer Coefficient]],IF(P106="","",(VLOOKUP(AJ106,'Insulation Table'!$F$35:$G$124,2,FALSE))))</f>
        <v/>
      </c>
      <c r="AO106" s="75" t="e">
        <f t="shared" si="7"/>
        <v>#N/A</v>
      </c>
      <c r="AP106" s="75" t="e">
        <f>VLOOKUP(AO106,'Insulation Table'!$Y$35:$Z$103,2,FALSE)</f>
        <v>#N/A</v>
      </c>
      <c r="AQ106" s="67" t="str">
        <f>CONCATENATE(P106,U106,MIN(TablePipeInsulation[[#This Row],[Insulation to be Added (")]],3))</f>
        <v>3</v>
      </c>
      <c r="AR106" s="75" t="str">
        <f>IF(P106="","",(VLOOKUP(AQ106,'Insulation Table'!$N$35:$O$250,2,FALSE)))</f>
        <v/>
      </c>
      <c r="AS106" s="67" t="e">
        <f t="shared" si="5"/>
        <v>#VALUE!</v>
      </c>
      <c r="AT106" s="75" t="str">
        <f>IF(TablePipeInsulation[[#This Row],[System Application]]="Custom",TablePipeInsulation[[#This Row],[Full Load Hours (If Custom Application)]],IF(G106="","",IF(G106="Domestic Hot Water",8760,$AJ$16)))</f>
        <v/>
      </c>
      <c r="AU106" s="75" t="str">
        <f>VLOOKUP($G$7,'Incentive Structure'!$C$6:$D$10,2,FALSE)</f>
        <v>CI</v>
      </c>
      <c r="AV106" s="75" t="str">
        <f>IF(ISNUMBER(FIND("MF",TablePipeInsulation[[#This Row],[Incentive Code]]))=TRUE,"MF Logic","CI Logic")</f>
        <v>CI Logic</v>
      </c>
      <c r="AW10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6" t="str">
        <f t="shared" si="8"/>
        <v/>
      </c>
      <c r="AY106" t="str">
        <f t="shared" si="9"/>
        <v>CI</v>
      </c>
      <c r="AZ10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6" s="190" t="e">
        <f>INDEX(#REF!,MATCH(TablePipeInsulation[[#This Row],[Coding - Temperature of Pipe]],#REF!,0),MATCH(TEXT($P106,"#.00"),#REF!,0))</f>
        <v>#REF!</v>
      </c>
      <c r="BC106" s="211">
        <f>IFERROR(MIN(IF(TablePipeInsulation[[#This Row],[System Application]]="Custom",(TablePipeInsulation[[#This Row],[Therms saved]]*BE106)*CI_Custom_Incentive_USD_per_therm,IF(OR(TablePipeInsulation[[#This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saved]]*BE106),"Excel Error"))),TablePipeInsulation[[#This Row],[Total Cost]]),0)</f>
        <v>0</v>
      </c>
      <c r="BD106" s="216">
        <f>IFERROR(MIN(IF(TablePipeInsulation[[#This Row],[System Application]]="Custom",(TablePipeInsulation[[#This Row],[Therms saved]]*BE106)*CI_Custom_Bonus_Incentive_USD_per_therm,IF(OR(TablePipeInsulation[[#This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saved]]*BE106),"Excel Error"))),TablePipeInsulation[[#This Row],[Total Cost]]),0)</f>
        <v>0</v>
      </c>
      <c r="BE106" s="212">
        <f>Boiler!$AA$9</f>
        <v>0</v>
      </c>
    </row>
    <row r="107" spans="1:57">
      <c r="A107" s="75">
        <v>86</v>
      </c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9"/>
      <c r="Q107" s="69"/>
      <c r="R107" s="3" t="str">
        <f>IFERROR(INDEX(TableInsulationCodeReq[],MATCH(TablePipeInsulation[[#This Row],[Coding - Temperature of Pipe]],TableInsulationCodeReq[Coding Pipe Temperature],-1),MATCH(TEXT($P107,"0.00"),TableInsulationCodeReq[#Headers],0)),"")</f>
        <v/>
      </c>
      <c r="S107" s="67"/>
      <c r="T107" s="67"/>
      <c r="U107" s="67"/>
      <c r="V107" s="67"/>
      <c r="W107" s="77"/>
      <c r="X107" s="77"/>
      <c r="Y107" s="189" t="str">
        <f t="shared" si="6"/>
        <v/>
      </c>
      <c r="Z107" s="77"/>
      <c r="AA107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7" s="3" t="str">
        <f>IF(OR(G107="",TablePipeInsulation[[#This Row],[Insulation to be Added (")]]&lt;TablePipeInsulation[[#This Row],[Insulation Required by Code (")]]),"",IF(System_App_Only_DHW,(AN107-AR107)/(0.8*100000)*L107*AS107*AT107*1,(AN107-AR107)/($G$10*100000)*L107*AS107*AT107*1))</f>
        <v/>
      </c>
      <c r="AC107" s="78">
        <f>IF(TablePipeInsulation[[#This Row],[Insulation to be Added (")]]&lt;TablePipeInsulation[[#This Row],[Insulation Required by Code (")]],"",BC107)</f>
        <v>0</v>
      </c>
      <c r="AD107" s="78">
        <f>IF(TablePipeInsulation[[#This Row],[Insulation to be Added (")]]&lt;TablePipeInsulation[[#This Row],[Insulation Required by Code (")]],"",BD107)</f>
        <v>0</v>
      </c>
      <c r="AG107" s="67" t="e">
        <f>VLOOKUP(G107,'Insulation Table'!$AE$61:$AF$64,2,FALSE)</f>
        <v>#N/A</v>
      </c>
      <c r="AH107" s="75" t="str">
        <f>IF(TablePipeInsulation[[#This Row],[System Application]]="Custom",TablePipeInsulation[[#This Row],[Pipe Surface Temperature, °F (If Custom Application)]],IF(G107="","",VLOOKUP(G107,$BG$21:$BH$24,2,FALSE)))</f>
        <v/>
      </c>
      <c r="AI107" s="75" t="str">
        <f>IF(TablePipeInsulation[[#This Row],[System Application]]="Custom",TablePipeInsulation[[#This Row],[Ambient Temperature, °F (If Custom Application)]],IF(G107="","",VLOOKUP(G107,$BG$21:$BI$24,3,FALSE)))</f>
        <v/>
      </c>
      <c r="AJ10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7" s="75" t="str">
        <f>IF(TablePipeInsulation[[#This Row],[System Application]]="Custom",TablePipeInsulation[[#This Row],[Custom Pipe Bare Heat Transfer Coefficient]],IF(P107="","",(VLOOKUP(AJ107,'Insulation Table'!$F$35:$G$124,2,FALSE))))</f>
        <v/>
      </c>
      <c r="AO107" s="75" t="e">
        <f t="shared" si="7"/>
        <v>#N/A</v>
      </c>
      <c r="AP107" s="75" t="e">
        <f>VLOOKUP(AO107,'Insulation Table'!$Y$35:$Z$103,2,FALSE)</f>
        <v>#N/A</v>
      </c>
      <c r="AQ107" s="67" t="str">
        <f>CONCATENATE(P107,U107,MIN(TablePipeInsulation[[#This Row],[Insulation to be Added (")]],3))</f>
        <v>3</v>
      </c>
      <c r="AR107" s="75" t="str">
        <f>IF(P107="","",(VLOOKUP(AQ107,'Insulation Table'!$N$35:$O$250,2,FALSE)))</f>
        <v/>
      </c>
      <c r="AS107" s="67" t="e">
        <f t="shared" si="5"/>
        <v>#VALUE!</v>
      </c>
      <c r="AT107" s="75" t="str">
        <f>IF(TablePipeInsulation[[#This Row],[System Application]]="Custom",TablePipeInsulation[[#This Row],[Full Load Hours (If Custom Application)]],IF(G107="","",IF(G107="Domestic Hot Water",8760,$AJ$16)))</f>
        <v/>
      </c>
      <c r="AU107" s="75" t="str">
        <f>VLOOKUP($G$7,'Incentive Structure'!$C$6:$D$10,2,FALSE)</f>
        <v>CI</v>
      </c>
      <c r="AV107" s="75" t="str">
        <f>IF(ISNUMBER(FIND("MF",TablePipeInsulation[[#This Row],[Incentive Code]]))=TRUE,"MF Logic","CI Logic")</f>
        <v>CI Logic</v>
      </c>
      <c r="AW10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7" t="str">
        <f t="shared" si="8"/>
        <v/>
      </c>
      <c r="AY107" t="str">
        <f t="shared" si="9"/>
        <v>CI</v>
      </c>
      <c r="AZ10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7" s="190" t="e">
        <f>INDEX(#REF!,MATCH(TablePipeInsulation[[#This Row],[Coding - Temperature of Pipe]],#REF!,0),MATCH(TEXT($P107,"#.00"),#REF!,0))</f>
        <v>#REF!</v>
      </c>
      <c r="BC107" s="211">
        <f>IFERROR(MIN(IF(TablePipeInsulation[[#This Row],[System Application]]="Custom",(TablePipeInsulation[[#This Row],[Therms saved]]*BE107)*CI_Custom_Incentive_USD_per_therm,IF(OR(TablePipeInsulation[[#This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saved]]*BE107),"Excel Error"))),TablePipeInsulation[[#This Row],[Total Cost]]),0)</f>
        <v>0</v>
      </c>
      <c r="BD107" s="216">
        <f>IFERROR(MIN(IF(TablePipeInsulation[[#This Row],[System Application]]="Custom",(TablePipeInsulation[[#This Row],[Therms saved]]*BE107)*CI_Custom_Bonus_Incentive_USD_per_therm,IF(OR(TablePipeInsulation[[#This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saved]]*BE107),"Excel Error"))),TablePipeInsulation[[#This Row],[Total Cost]]),0)</f>
        <v>0</v>
      </c>
      <c r="BE107" s="212">
        <f>Boiler!$AA$9</f>
        <v>0</v>
      </c>
    </row>
    <row r="108" spans="1:57">
      <c r="A108" s="75">
        <v>87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9"/>
      <c r="Q108" s="69"/>
      <c r="R108" s="3" t="str">
        <f>IFERROR(INDEX(TableInsulationCodeReq[],MATCH(TablePipeInsulation[[#This Row],[Coding - Temperature of Pipe]],TableInsulationCodeReq[Coding Pipe Temperature],-1),MATCH(TEXT($P108,"0.00"),TableInsulationCodeReq[#Headers],0)),"")</f>
        <v/>
      </c>
      <c r="S108" s="67"/>
      <c r="T108" s="67"/>
      <c r="U108" s="67"/>
      <c r="V108" s="67"/>
      <c r="W108" s="77"/>
      <c r="X108" s="77"/>
      <c r="Y108" s="189" t="str">
        <f t="shared" si="6"/>
        <v/>
      </c>
      <c r="Z108" s="77"/>
      <c r="AA108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8" s="3" t="str">
        <f>IF(OR(G108="",TablePipeInsulation[[#This Row],[Insulation to be Added (")]]&lt;TablePipeInsulation[[#This Row],[Insulation Required by Code (")]]),"",IF(System_App_Only_DHW,(AN108-AR108)/(0.8*100000)*L108*AS108*AT108*1,(AN108-AR108)/($G$10*100000)*L108*AS108*AT108*1))</f>
        <v/>
      </c>
      <c r="AC108" s="78">
        <f>IF(TablePipeInsulation[[#This Row],[Insulation to be Added (")]]&lt;TablePipeInsulation[[#This Row],[Insulation Required by Code (")]],"",BC108)</f>
        <v>0</v>
      </c>
      <c r="AD108" s="78">
        <f>IF(TablePipeInsulation[[#This Row],[Insulation to be Added (")]]&lt;TablePipeInsulation[[#This Row],[Insulation Required by Code (")]],"",BD108)</f>
        <v>0</v>
      </c>
      <c r="AG108" s="67" t="e">
        <f>VLOOKUP(G108,'Insulation Table'!$AE$61:$AF$64,2,FALSE)</f>
        <v>#N/A</v>
      </c>
      <c r="AH108" s="75" t="str">
        <f>IF(TablePipeInsulation[[#This Row],[System Application]]="Custom",TablePipeInsulation[[#This Row],[Pipe Surface Temperature, °F (If Custom Application)]],IF(G108="","",VLOOKUP(G108,$BG$21:$BH$24,2,FALSE)))</f>
        <v/>
      </c>
      <c r="AI108" s="75" t="str">
        <f>IF(TablePipeInsulation[[#This Row],[System Application]]="Custom",TablePipeInsulation[[#This Row],[Ambient Temperature, °F (If Custom Application)]],IF(G108="","",VLOOKUP(G108,$BG$21:$BI$24,3,FALSE)))</f>
        <v/>
      </c>
      <c r="AJ10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8" s="75" t="str">
        <f>IF(TablePipeInsulation[[#This Row],[System Application]]="Custom",TablePipeInsulation[[#This Row],[Custom Pipe Bare Heat Transfer Coefficient]],IF(P108="","",(VLOOKUP(AJ108,'Insulation Table'!$F$35:$G$124,2,FALSE))))</f>
        <v/>
      </c>
      <c r="AO108" s="75" t="e">
        <f t="shared" si="7"/>
        <v>#N/A</v>
      </c>
      <c r="AP108" s="75" t="e">
        <f>VLOOKUP(AO108,'Insulation Table'!$Y$35:$Z$103,2,FALSE)</f>
        <v>#N/A</v>
      </c>
      <c r="AQ108" s="67" t="str">
        <f>CONCATENATE(P108,U108,MIN(TablePipeInsulation[[#This Row],[Insulation to be Added (")]],3))</f>
        <v>3</v>
      </c>
      <c r="AR108" s="75" t="str">
        <f>IF(P108="","",(VLOOKUP(AQ108,'Insulation Table'!$N$35:$O$250,2,FALSE)))</f>
        <v/>
      </c>
      <c r="AS108" s="67" t="e">
        <f t="shared" si="5"/>
        <v>#VALUE!</v>
      </c>
      <c r="AT108" s="75" t="str">
        <f>IF(TablePipeInsulation[[#This Row],[System Application]]="Custom",TablePipeInsulation[[#This Row],[Full Load Hours (If Custom Application)]],IF(G108="","",IF(G108="Domestic Hot Water",8760,$AJ$16)))</f>
        <v/>
      </c>
      <c r="AU108" s="75" t="str">
        <f>VLOOKUP($G$7,'Incentive Structure'!$C$6:$D$10,2,FALSE)</f>
        <v>CI</v>
      </c>
      <c r="AV108" s="75" t="str">
        <f>IF(ISNUMBER(FIND("MF",TablePipeInsulation[[#This Row],[Incentive Code]]))=TRUE,"MF Logic","CI Logic")</f>
        <v>CI Logic</v>
      </c>
      <c r="AW10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8" t="str">
        <f t="shared" si="8"/>
        <v/>
      </c>
      <c r="AY108" t="str">
        <f t="shared" si="9"/>
        <v>CI</v>
      </c>
      <c r="AZ10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8" s="190" t="e">
        <f>INDEX(#REF!,MATCH(TablePipeInsulation[[#This Row],[Coding - Temperature of Pipe]],#REF!,0),MATCH(TEXT($P108,"#.00"),#REF!,0))</f>
        <v>#REF!</v>
      </c>
      <c r="BC108" s="211">
        <f>IFERROR(MIN(IF(TablePipeInsulation[[#This Row],[System Application]]="Custom",(TablePipeInsulation[[#This Row],[Therms saved]]*BE108)*CI_Custom_Incentive_USD_per_therm,IF(OR(TablePipeInsulation[[#This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saved]]*BE108),"Excel Error"))),TablePipeInsulation[[#This Row],[Total Cost]]),0)</f>
        <v>0</v>
      </c>
      <c r="BD108" s="216">
        <f>IFERROR(MIN(IF(TablePipeInsulation[[#This Row],[System Application]]="Custom",(TablePipeInsulation[[#This Row],[Therms saved]]*BE108)*CI_Custom_Bonus_Incentive_USD_per_therm,IF(OR(TablePipeInsulation[[#This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saved]]*BE108),"Excel Error"))),TablePipeInsulation[[#This Row],[Total Cost]]),0)</f>
        <v>0</v>
      </c>
      <c r="BE108" s="212">
        <f>Boiler!$AA$9</f>
        <v>0</v>
      </c>
    </row>
    <row r="109" spans="1:57">
      <c r="A109" s="75">
        <v>88</v>
      </c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9"/>
      <c r="Q109" s="69"/>
      <c r="R109" s="3" t="str">
        <f>IFERROR(INDEX(TableInsulationCodeReq[],MATCH(TablePipeInsulation[[#This Row],[Coding - Temperature of Pipe]],TableInsulationCodeReq[Coding Pipe Temperature],-1),MATCH(TEXT($P109,"0.00"),TableInsulationCodeReq[#Headers],0)),"")</f>
        <v/>
      </c>
      <c r="S109" s="67"/>
      <c r="T109" s="67"/>
      <c r="U109" s="67"/>
      <c r="V109" s="67"/>
      <c r="W109" s="77"/>
      <c r="X109" s="77"/>
      <c r="Y109" s="189" t="str">
        <f t="shared" si="6"/>
        <v/>
      </c>
      <c r="Z109" s="77"/>
      <c r="AA109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9" s="3" t="str">
        <f>IF(OR(G109="",TablePipeInsulation[[#This Row],[Insulation to be Added (")]]&lt;TablePipeInsulation[[#This Row],[Insulation Required by Code (")]]),"",IF(System_App_Only_DHW,(AN109-AR109)/(0.8*100000)*L109*AS109*AT109*1,(AN109-AR109)/($G$10*100000)*L109*AS109*AT109*1))</f>
        <v/>
      </c>
      <c r="AC109" s="78">
        <f>IF(TablePipeInsulation[[#This Row],[Insulation to be Added (")]]&lt;TablePipeInsulation[[#This Row],[Insulation Required by Code (")]],"",BC109)</f>
        <v>0</v>
      </c>
      <c r="AD109" s="78">
        <f>IF(TablePipeInsulation[[#This Row],[Insulation to be Added (")]]&lt;TablePipeInsulation[[#This Row],[Insulation Required by Code (")]],"",BD109)</f>
        <v>0</v>
      </c>
      <c r="AG109" s="67" t="e">
        <f>VLOOKUP(G109,'Insulation Table'!$AE$61:$AF$64,2,FALSE)</f>
        <v>#N/A</v>
      </c>
      <c r="AH109" s="75" t="str">
        <f>IF(TablePipeInsulation[[#This Row],[System Application]]="Custom",TablePipeInsulation[[#This Row],[Pipe Surface Temperature, °F (If Custom Application)]],IF(G109="","",VLOOKUP(G109,$BG$21:$BH$24,2,FALSE)))</f>
        <v/>
      </c>
      <c r="AI109" s="75" t="str">
        <f>IF(TablePipeInsulation[[#This Row],[System Application]]="Custom",TablePipeInsulation[[#This Row],[Ambient Temperature, °F (If Custom Application)]],IF(G109="","",VLOOKUP(G109,$BG$21:$BI$24,3,FALSE)))</f>
        <v/>
      </c>
      <c r="AJ10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9" s="75" t="str">
        <f>IF(TablePipeInsulation[[#This Row],[System Application]]="Custom",TablePipeInsulation[[#This Row],[Custom Pipe Bare Heat Transfer Coefficient]],IF(P109="","",(VLOOKUP(AJ109,'Insulation Table'!$F$35:$G$124,2,FALSE))))</f>
        <v/>
      </c>
      <c r="AO109" s="75" t="e">
        <f t="shared" si="7"/>
        <v>#N/A</v>
      </c>
      <c r="AP109" s="75" t="e">
        <f>VLOOKUP(AO109,'Insulation Table'!$Y$35:$Z$103,2,FALSE)</f>
        <v>#N/A</v>
      </c>
      <c r="AQ109" s="67" t="str">
        <f>CONCATENATE(P109,U109,MIN(TablePipeInsulation[[#This Row],[Insulation to be Added (")]],3))</f>
        <v>3</v>
      </c>
      <c r="AR109" s="75" t="str">
        <f>IF(P109="","",(VLOOKUP(AQ109,'Insulation Table'!$N$35:$O$250,2,FALSE)))</f>
        <v/>
      </c>
      <c r="AS109" s="67" t="e">
        <f t="shared" si="5"/>
        <v>#VALUE!</v>
      </c>
      <c r="AT109" s="75" t="str">
        <f>IF(TablePipeInsulation[[#This Row],[System Application]]="Custom",TablePipeInsulation[[#This Row],[Full Load Hours (If Custom Application)]],IF(G109="","",IF(G109="Domestic Hot Water",8760,$AJ$16)))</f>
        <v/>
      </c>
      <c r="AU109" s="75" t="str">
        <f>VLOOKUP($G$7,'Incentive Structure'!$C$6:$D$10,2,FALSE)</f>
        <v>CI</v>
      </c>
      <c r="AV109" s="75" t="str">
        <f>IF(ISNUMBER(FIND("MF",TablePipeInsulation[[#This Row],[Incentive Code]]))=TRUE,"MF Logic","CI Logic")</f>
        <v>CI Logic</v>
      </c>
      <c r="AW10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9" t="str">
        <f t="shared" si="8"/>
        <v/>
      </c>
      <c r="AY109" t="str">
        <f t="shared" si="9"/>
        <v>CI</v>
      </c>
      <c r="AZ10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9" s="190" t="e">
        <f>INDEX(#REF!,MATCH(TablePipeInsulation[[#This Row],[Coding - Temperature of Pipe]],#REF!,0),MATCH(TEXT($P109,"#.00"),#REF!,0))</f>
        <v>#REF!</v>
      </c>
      <c r="BC109" s="211">
        <f>IFERROR(MIN(IF(TablePipeInsulation[[#This Row],[System Application]]="Custom",(TablePipeInsulation[[#This Row],[Therms saved]]*BE109)*CI_Custom_Incentive_USD_per_therm,IF(OR(TablePipeInsulation[[#This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saved]]*BE109),"Excel Error"))),TablePipeInsulation[[#This Row],[Total Cost]]),0)</f>
        <v>0</v>
      </c>
      <c r="BD109" s="216">
        <f>IFERROR(MIN(IF(TablePipeInsulation[[#This Row],[System Application]]="Custom",(TablePipeInsulation[[#This Row],[Therms saved]]*BE109)*CI_Custom_Bonus_Incentive_USD_per_therm,IF(OR(TablePipeInsulation[[#This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saved]]*BE109),"Excel Error"))),TablePipeInsulation[[#This Row],[Total Cost]]),0)</f>
        <v>0</v>
      </c>
      <c r="BE109" s="212">
        <f>Boiler!$AA$9</f>
        <v>0</v>
      </c>
    </row>
    <row r="110" spans="1:57">
      <c r="A110" s="75">
        <v>89</v>
      </c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9"/>
      <c r="Q110" s="69"/>
      <c r="R110" s="3" t="str">
        <f>IFERROR(INDEX(TableInsulationCodeReq[],MATCH(TablePipeInsulation[[#This Row],[Coding - Temperature of Pipe]],TableInsulationCodeReq[Coding Pipe Temperature],-1),MATCH(TEXT($P110,"0.00"),TableInsulationCodeReq[#Headers],0)),"")</f>
        <v/>
      </c>
      <c r="S110" s="67"/>
      <c r="T110" s="67"/>
      <c r="U110" s="67"/>
      <c r="V110" s="67"/>
      <c r="W110" s="77"/>
      <c r="X110" s="77"/>
      <c r="Y110" s="189" t="str">
        <f t="shared" si="6"/>
        <v/>
      </c>
      <c r="Z110" s="77"/>
      <c r="AA110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10" s="3" t="str">
        <f>IF(OR(G110="",TablePipeInsulation[[#This Row],[Insulation to be Added (")]]&lt;TablePipeInsulation[[#This Row],[Insulation Required by Code (")]]),"",IF(System_App_Only_DHW,(AN110-AR110)/(0.8*100000)*L110*AS110*AT110*1,(AN110-AR110)/($G$10*100000)*L110*AS110*AT110*1))</f>
        <v/>
      </c>
      <c r="AC110" s="78">
        <f>IF(TablePipeInsulation[[#This Row],[Insulation to be Added (")]]&lt;TablePipeInsulation[[#This Row],[Insulation Required by Code (")]],"",BC110)</f>
        <v>0</v>
      </c>
      <c r="AD110" s="78">
        <f>IF(TablePipeInsulation[[#This Row],[Insulation to be Added (")]]&lt;TablePipeInsulation[[#This Row],[Insulation Required by Code (")]],"",BD110)</f>
        <v>0</v>
      </c>
      <c r="AG110" s="67" t="e">
        <f>VLOOKUP(G110,'Insulation Table'!$AE$61:$AF$64,2,FALSE)</f>
        <v>#N/A</v>
      </c>
      <c r="AH110" s="75" t="str">
        <f>IF(TablePipeInsulation[[#This Row],[System Application]]="Custom",TablePipeInsulation[[#This Row],[Pipe Surface Temperature, °F (If Custom Application)]],IF(G110="","",VLOOKUP(G110,$BG$21:$BH$24,2,FALSE)))</f>
        <v/>
      </c>
      <c r="AI110" s="75" t="str">
        <f>IF(TablePipeInsulation[[#This Row],[System Application]]="Custom",TablePipeInsulation[[#This Row],[Ambient Temperature, °F (If Custom Application)]],IF(G110="","",VLOOKUP(G110,$BG$21:$BI$24,3,FALSE)))</f>
        <v/>
      </c>
      <c r="AJ11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1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1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1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10" s="75" t="str">
        <f>IF(TablePipeInsulation[[#This Row],[System Application]]="Custom",TablePipeInsulation[[#This Row],[Custom Pipe Bare Heat Transfer Coefficient]],IF(P110="","",(VLOOKUP(AJ110,'Insulation Table'!$F$35:$G$124,2,FALSE))))</f>
        <v/>
      </c>
      <c r="AO110" s="75" t="e">
        <f t="shared" si="7"/>
        <v>#N/A</v>
      </c>
      <c r="AP110" s="75" t="e">
        <f>VLOOKUP(AO110,'Insulation Table'!$Y$35:$Z$103,2,FALSE)</f>
        <v>#N/A</v>
      </c>
      <c r="AQ110" s="67" t="str">
        <f>CONCATENATE(P110,U110,MIN(TablePipeInsulation[[#This Row],[Insulation to be Added (")]],3))</f>
        <v>3</v>
      </c>
      <c r="AR110" s="75" t="str">
        <f>IF(P110="","",(VLOOKUP(AQ110,'Insulation Table'!$N$35:$O$250,2,FALSE)))</f>
        <v/>
      </c>
      <c r="AS110" s="67" t="e">
        <f t="shared" si="5"/>
        <v>#VALUE!</v>
      </c>
      <c r="AT110" s="75" t="str">
        <f>IF(TablePipeInsulation[[#This Row],[System Application]]="Custom",TablePipeInsulation[[#This Row],[Full Load Hours (If Custom Application)]],IF(G110="","",IF(G110="Domestic Hot Water",8760,$AJ$16)))</f>
        <v/>
      </c>
      <c r="AU110" s="75" t="str">
        <f>VLOOKUP($G$7,'Incentive Structure'!$C$6:$D$10,2,FALSE)</f>
        <v>CI</v>
      </c>
      <c r="AV110" s="75" t="str">
        <f>IF(ISNUMBER(FIND("MF",TablePipeInsulation[[#This Row],[Incentive Code]]))=TRUE,"MF Logic","CI Logic")</f>
        <v>CI Logic</v>
      </c>
      <c r="AW11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10" t="str">
        <f t="shared" si="8"/>
        <v/>
      </c>
      <c r="AY110" t="str">
        <f t="shared" si="9"/>
        <v>CI</v>
      </c>
      <c r="AZ11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1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10" s="190" t="e">
        <f>INDEX(#REF!,MATCH(TablePipeInsulation[[#This Row],[Coding - Temperature of Pipe]],#REF!,0),MATCH(TEXT($P110,"#.00"),#REF!,0))</f>
        <v>#REF!</v>
      </c>
      <c r="BC110" s="211">
        <f>IFERROR(MIN(IF(TablePipeInsulation[[#This Row],[System Application]]="Custom",(TablePipeInsulation[[#This Row],[Therms saved]]*BE110)*CI_Custom_Incentive_USD_per_therm,IF(OR(TablePipeInsulation[[#This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saved]]*BE110),"Excel Error"))),TablePipeInsulation[[#This Row],[Total Cost]]),0)</f>
        <v>0</v>
      </c>
      <c r="BD110" s="216">
        <f>IFERROR(MIN(IF(TablePipeInsulation[[#This Row],[System Application]]="Custom",(TablePipeInsulation[[#This Row],[Therms saved]]*BE110)*CI_Custom_Bonus_Incentive_USD_per_therm,IF(OR(TablePipeInsulation[[#This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saved]]*BE110),"Excel Error"))),TablePipeInsulation[[#This Row],[Total Cost]]),0)</f>
        <v>0</v>
      </c>
      <c r="BE110" s="212">
        <f>Boiler!$AA$9</f>
        <v>0</v>
      </c>
    </row>
    <row r="111" spans="1:57">
      <c r="A111" s="75">
        <v>90</v>
      </c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9"/>
      <c r="Q111" s="69"/>
      <c r="R111" s="3" t="str">
        <f>IFERROR(INDEX(TableInsulationCodeReq[],MATCH(TablePipeInsulation[[#This Row],[Coding - Temperature of Pipe]],TableInsulationCodeReq[Coding Pipe Temperature],-1),MATCH(TEXT($P111,"0.00"),TableInsulationCodeReq[#Headers],0)),"")</f>
        <v/>
      </c>
      <c r="S111" s="67"/>
      <c r="T111" s="67"/>
      <c r="U111" s="67"/>
      <c r="V111" s="67"/>
      <c r="W111" s="77"/>
      <c r="X111" s="77"/>
      <c r="Y111" s="189" t="str">
        <f t="shared" si="6"/>
        <v/>
      </c>
      <c r="Z111" s="77"/>
      <c r="AA111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11" s="3" t="str">
        <f>IF(OR(G111="",TablePipeInsulation[[#This Row],[Insulation to be Added (")]]&lt;TablePipeInsulation[[#This Row],[Insulation Required by Code (")]]),"",IF(System_App_Only_DHW,(AN111-AR111)/(0.8*100000)*L111*AS111*AT111*1,(AN111-AR111)/($G$10*100000)*L111*AS111*AT111*1))</f>
        <v/>
      </c>
      <c r="AC111" s="78">
        <f>IF(TablePipeInsulation[[#This Row],[Insulation to be Added (")]]&lt;TablePipeInsulation[[#This Row],[Insulation Required by Code (")]],"",BC111)</f>
        <v>0</v>
      </c>
      <c r="AD111" s="78">
        <f>IF(TablePipeInsulation[[#This Row],[Insulation to be Added (")]]&lt;TablePipeInsulation[[#This Row],[Insulation Required by Code (")]],"",BD111)</f>
        <v>0</v>
      </c>
      <c r="AG111" s="67" t="e">
        <f>VLOOKUP(G111,'Insulation Table'!$AE$61:$AF$64,2,FALSE)</f>
        <v>#N/A</v>
      </c>
      <c r="AH111" s="75" t="str">
        <f>IF(TablePipeInsulation[[#This Row],[System Application]]="Custom",TablePipeInsulation[[#This Row],[Pipe Surface Temperature, °F (If Custom Application)]],IF(G111="","",VLOOKUP(G111,$BG$21:$BH$24,2,FALSE)))</f>
        <v/>
      </c>
      <c r="AI111" s="75" t="str">
        <f>IF(TablePipeInsulation[[#This Row],[System Application]]="Custom",TablePipeInsulation[[#This Row],[Ambient Temperature, °F (If Custom Application)]],IF(G111="","",VLOOKUP(G111,$BG$21:$BI$24,3,FALSE)))</f>
        <v/>
      </c>
      <c r="AJ11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1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1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1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11" s="75" t="str">
        <f>IF(TablePipeInsulation[[#This Row],[System Application]]="Custom",TablePipeInsulation[[#This Row],[Custom Pipe Bare Heat Transfer Coefficient]],IF(P111="","",(VLOOKUP(AJ111,'Insulation Table'!$F$35:$G$124,2,FALSE))))</f>
        <v/>
      </c>
      <c r="AO111" s="75" t="e">
        <f t="shared" si="7"/>
        <v>#N/A</v>
      </c>
      <c r="AP111" s="75" t="e">
        <f>VLOOKUP(AO111,'Insulation Table'!$Y$35:$Z$103,2,FALSE)</f>
        <v>#N/A</v>
      </c>
      <c r="AQ111" s="67" t="str">
        <f>CONCATENATE(P111,U111,MIN(TablePipeInsulation[[#This Row],[Insulation to be Added (")]],3))</f>
        <v>3</v>
      </c>
      <c r="AR111" s="75" t="str">
        <f>IF(P111="","",(VLOOKUP(AQ111,'Insulation Table'!$N$35:$O$250,2,FALSE)))</f>
        <v/>
      </c>
      <c r="AS111" s="67" t="e">
        <f t="shared" si="5"/>
        <v>#VALUE!</v>
      </c>
      <c r="AT111" s="75" t="str">
        <f>IF(TablePipeInsulation[[#This Row],[System Application]]="Custom",TablePipeInsulation[[#This Row],[Full Load Hours (If Custom Application)]],IF(G111="","",IF(G111="Domestic Hot Water",8760,$AJ$16)))</f>
        <v/>
      </c>
      <c r="AU111" s="75" t="str">
        <f>VLOOKUP($G$7,'Incentive Structure'!$C$6:$D$10,2,FALSE)</f>
        <v>CI</v>
      </c>
      <c r="AV111" s="75" t="str">
        <f>IF(ISNUMBER(FIND("MF",TablePipeInsulation[[#This Row],[Incentive Code]]))=TRUE,"MF Logic","CI Logic")</f>
        <v>CI Logic</v>
      </c>
      <c r="AW11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11" t="str">
        <f t="shared" si="8"/>
        <v/>
      </c>
      <c r="AY111" t="str">
        <f t="shared" si="9"/>
        <v>CI</v>
      </c>
      <c r="AZ11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1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11" s="190" t="e">
        <f>INDEX(#REF!,MATCH(TablePipeInsulation[[#This Row],[Coding - Temperature of Pipe]],#REF!,0),MATCH(TEXT($P111,"#.00"),#REF!,0))</f>
        <v>#REF!</v>
      </c>
      <c r="BC111" s="211">
        <f>IFERROR(MIN(IF(TablePipeInsulation[[#This Row],[System Application]]="Custom",(TablePipeInsulation[[#This Row],[Therms saved]]*BE111)*CI_Custom_Incentive_USD_per_therm,IF(OR(TablePipeInsulation[[#This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saved]]*BE111),"Excel Error"))),TablePipeInsulation[[#This Row],[Total Cost]]),0)</f>
        <v>0</v>
      </c>
      <c r="BD111" s="216">
        <f>IFERROR(MIN(IF(TablePipeInsulation[[#This Row],[System Application]]="Custom",(TablePipeInsulation[[#This Row],[Therms saved]]*BE111)*CI_Custom_Bonus_Incentive_USD_per_therm,IF(OR(TablePipeInsulation[[#This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saved]]*BE111),"Excel Error"))),TablePipeInsulation[[#This Row],[Total Cost]]),0)</f>
        <v>0</v>
      </c>
      <c r="BE111" s="212">
        <f>Boiler!$AA$9</f>
        <v>0</v>
      </c>
    </row>
    <row r="112" spans="1:57">
      <c r="A112" s="75">
        <v>91</v>
      </c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9"/>
      <c r="Q112" s="69"/>
      <c r="R112" s="3" t="str">
        <f>IFERROR(INDEX(TableInsulationCodeReq[],MATCH(TablePipeInsulation[[#This Row],[Coding - Temperature of Pipe]],TableInsulationCodeReq[Coding Pipe Temperature],-1),MATCH(TEXT($P112,"0.00"),TableInsulationCodeReq[#Headers],0)),"")</f>
        <v/>
      </c>
      <c r="S112" s="67"/>
      <c r="T112" s="67"/>
      <c r="U112" s="67"/>
      <c r="V112" s="67"/>
      <c r="W112" s="77"/>
      <c r="X112" s="77"/>
      <c r="Y112" s="189" t="str">
        <f t="shared" si="6"/>
        <v/>
      </c>
      <c r="Z112" s="77"/>
      <c r="AA112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12" s="3" t="str">
        <f>IF(OR(G112="",TablePipeInsulation[[#This Row],[Insulation to be Added (")]]&lt;TablePipeInsulation[[#This Row],[Insulation Required by Code (")]]),"",IF(System_App_Only_DHW,(AN112-AR112)/(0.8*100000)*L112*AS112*AT112*1,(AN112-AR112)/($G$10*100000)*L112*AS112*AT112*1))</f>
        <v/>
      </c>
      <c r="AC112" s="78">
        <f>IF(TablePipeInsulation[[#This Row],[Insulation to be Added (")]]&lt;TablePipeInsulation[[#This Row],[Insulation Required by Code (")]],"",BC112)</f>
        <v>0</v>
      </c>
      <c r="AD112" s="78">
        <f>IF(TablePipeInsulation[[#This Row],[Insulation to be Added (")]]&lt;TablePipeInsulation[[#This Row],[Insulation Required by Code (")]],"",BD112)</f>
        <v>0</v>
      </c>
      <c r="AG112" s="67" t="e">
        <f>VLOOKUP(G112,'Insulation Table'!$AE$61:$AF$64,2,FALSE)</f>
        <v>#N/A</v>
      </c>
      <c r="AH112" s="75" t="str">
        <f>IF(TablePipeInsulation[[#This Row],[System Application]]="Custom",TablePipeInsulation[[#This Row],[Pipe Surface Temperature, °F (If Custom Application)]],IF(G112="","",VLOOKUP(G112,$BG$21:$BH$24,2,FALSE)))</f>
        <v/>
      </c>
      <c r="AI112" s="75" t="str">
        <f>IF(TablePipeInsulation[[#This Row],[System Application]]="Custom",TablePipeInsulation[[#This Row],[Ambient Temperature, °F (If Custom Application)]],IF(G112="","",VLOOKUP(G112,$BG$21:$BI$24,3,FALSE)))</f>
        <v/>
      </c>
      <c r="AJ11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1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1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1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12" s="75" t="str">
        <f>IF(TablePipeInsulation[[#This Row],[System Application]]="Custom",TablePipeInsulation[[#This Row],[Custom Pipe Bare Heat Transfer Coefficient]],IF(P112="","",(VLOOKUP(AJ112,'Insulation Table'!$F$35:$G$124,2,FALSE))))</f>
        <v/>
      </c>
      <c r="AO112" s="75" t="e">
        <f t="shared" si="7"/>
        <v>#N/A</v>
      </c>
      <c r="AP112" s="75" t="e">
        <f>VLOOKUP(AO112,'Insulation Table'!$Y$35:$Z$103,2,FALSE)</f>
        <v>#N/A</v>
      </c>
      <c r="AQ112" s="67" t="str">
        <f>CONCATENATE(P112,U112,MIN(TablePipeInsulation[[#This Row],[Insulation to be Added (")]],3))</f>
        <v>3</v>
      </c>
      <c r="AR112" s="75" t="str">
        <f>IF(P112="","",(VLOOKUP(AQ112,'Insulation Table'!$N$35:$O$250,2,FALSE)))</f>
        <v/>
      </c>
      <c r="AS112" s="67" t="e">
        <f t="shared" si="5"/>
        <v>#VALUE!</v>
      </c>
      <c r="AT112" s="75" t="str">
        <f>IF(TablePipeInsulation[[#This Row],[System Application]]="Custom",TablePipeInsulation[[#This Row],[Full Load Hours (If Custom Application)]],IF(G112="","",IF(G112="Domestic Hot Water",8760,$AJ$16)))</f>
        <v/>
      </c>
      <c r="AU112" s="75" t="str">
        <f>VLOOKUP($G$7,'Incentive Structure'!$C$6:$D$10,2,FALSE)</f>
        <v>CI</v>
      </c>
      <c r="AV112" s="75" t="str">
        <f>IF(ISNUMBER(FIND("MF",TablePipeInsulation[[#This Row],[Incentive Code]]))=TRUE,"MF Logic","CI Logic")</f>
        <v>CI Logic</v>
      </c>
      <c r="AW11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12" t="str">
        <f t="shared" si="8"/>
        <v/>
      </c>
      <c r="AY112" t="str">
        <f t="shared" si="9"/>
        <v>CI</v>
      </c>
      <c r="AZ11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1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12" s="190" t="e">
        <f>INDEX(#REF!,MATCH(TablePipeInsulation[[#This Row],[Coding - Temperature of Pipe]],#REF!,0),MATCH(TEXT($P112,"#.00"),#REF!,0))</f>
        <v>#REF!</v>
      </c>
      <c r="BC112" s="211">
        <f>IFERROR(MIN(IF(TablePipeInsulation[[#This Row],[System Application]]="Custom",(TablePipeInsulation[[#This Row],[Therms saved]]*BE112)*CI_Custom_Incentive_USD_per_therm,IF(OR(TablePipeInsulation[[#This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saved]]*BE112),"Excel Error"))),TablePipeInsulation[[#This Row],[Total Cost]]),0)</f>
        <v>0</v>
      </c>
      <c r="BD112" s="216">
        <f>IFERROR(MIN(IF(TablePipeInsulation[[#This Row],[System Application]]="Custom",(TablePipeInsulation[[#This Row],[Therms saved]]*BE112)*CI_Custom_Bonus_Incentive_USD_per_therm,IF(OR(TablePipeInsulation[[#This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saved]]*BE112),"Excel Error"))),TablePipeInsulation[[#This Row],[Total Cost]]),0)</f>
        <v>0</v>
      </c>
      <c r="BE112" s="212">
        <f>Boiler!$AA$9</f>
        <v>0</v>
      </c>
    </row>
    <row r="113" spans="1:57">
      <c r="A113" s="75">
        <v>92</v>
      </c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9"/>
      <c r="Q113" s="69"/>
      <c r="R113" s="3" t="str">
        <f>IFERROR(INDEX(TableInsulationCodeReq[],MATCH(TablePipeInsulation[[#This Row],[Coding - Temperature of Pipe]],TableInsulationCodeReq[Coding Pipe Temperature],-1),MATCH(TEXT($P113,"0.00"),TableInsulationCodeReq[#Headers],0)),"")</f>
        <v/>
      </c>
      <c r="S113" s="67"/>
      <c r="T113" s="67"/>
      <c r="U113" s="67"/>
      <c r="V113" s="67"/>
      <c r="W113" s="77"/>
      <c r="X113" s="77"/>
      <c r="Y113" s="189" t="str">
        <f t="shared" si="6"/>
        <v/>
      </c>
      <c r="Z113" s="77"/>
      <c r="AA113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13" s="3" t="str">
        <f>IF(OR(G113="",TablePipeInsulation[[#This Row],[Insulation to be Added (")]]&lt;TablePipeInsulation[[#This Row],[Insulation Required by Code (")]]),"",IF(System_App_Only_DHW,(AN113-AR113)/(0.8*100000)*L113*AS113*AT113*1,(AN113-AR113)/($G$10*100000)*L113*AS113*AT113*1))</f>
        <v/>
      </c>
      <c r="AC113" s="78">
        <f>IF(TablePipeInsulation[[#This Row],[Insulation to be Added (")]]&lt;TablePipeInsulation[[#This Row],[Insulation Required by Code (")]],"",BC113)</f>
        <v>0</v>
      </c>
      <c r="AD113" s="78">
        <f>IF(TablePipeInsulation[[#This Row],[Insulation to be Added (")]]&lt;TablePipeInsulation[[#This Row],[Insulation Required by Code (")]],"",BD113)</f>
        <v>0</v>
      </c>
      <c r="AG113" s="67" t="e">
        <f>VLOOKUP(G113,'Insulation Table'!$AE$61:$AF$64,2,FALSE)</f>
        <v>#N/A</v>
      </c>
      <c r="AH113" s="75" t="str">
        <f>IF(TablePipeInsulation[[#This Row],[System Application]]="Custom",TablePipeInsulation[[#This Row],[Pipe Surface Temperature, °F (If Custom Application)]],IF(G113="","",VLOOKUP(G113,$BG$21:$BH$24,2,FALSE)))</f>
        <v/>
      </c>
      <c r="AI113" s="75" t="str">
        <f>IF(TablePipeInsulation[[#This Row],[System Application]]="Custom",TablePipeInsulation[[#This Row],[Ambient Temperature, °F (If Custom Application)]],IF(G113="","",VLOOKUP(G113,$BG$21:$BI$24,3,FALSE)))</f>
        <v/>
      </c>
      <c r="AJ11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1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1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1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13" s="75" t="str">
        <f>IF(TablePipeInsulation[[#This Row],[System Application]]="Custom",TablePipeInsulation[[#This Row],[Custom Pipe Bare Heat Transfer Coefficient]],IF(P113="","",(VLOOKUP(AJ113,'Insulation Table'!$F$35:$G$124,2,FALSE))))</f>
        <v/>
      </c>
      <c r="AO113" s="75" t="e">
        <f t="shared" si="7"/>
        <v>#N/A</v>
      </c>
      <c r="AP113" s="75" t="e">
        <f>VLOOKUP(AO113,'Insulation Table'!$Y$35:$Z$103,2,FALSE)</f>
        <v>#N/A</v>
      </c>
      <c r="AQ113" s="67" t="str">
        <f>CONCATENATE(P113,U113,MIN(TablePipeInsulation[[#This Row],[Insulation to be Added (")]],3))</f>
        <v>3</v>
      </c>
      <c r="AR113" s="75" t="str">
        <f>IF(P113="","",(VLOOKUP(AQ113,'Insulation Table'!$N$35:$O$250,2,FALSE)))</f>
        <v/>
      </c>
      <c r="AS113" s="67" t="e">
        <f t="shared" si="5"/>
        <v>#VALUE!</v>
      </c>
      <c r="AT113" s="75" t="str">
        <f>IF(TablePipeInsulation[[#This Row],[System Application]]="Custom",TablePipeInsulation[[#This Row],[Full Load Hours (If Custom Application)]],IF(G113="","",IF(G113="Domestic Hot Water",8760,$AJ$16)))</f>
        <v/>
      </c>
      <c r="AU113" s="75" t="str">
        <f>VLOOKUP($G$7,'Incentive Structure'!$C$6:$D$10,2,FALSE)</f>
        <v>CI</v>
      </c>
      <c r="AV113" s="75" t="str">
        <f>IF(ISNUMBER(FIND("MF",TablePipeInsulation[[#This Row],[Incentive Code]]))=TRUE,"MF Logic","CI Logic")</f>
        <v>CI Logic</v>
      </c>
      <c r="AW11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13" t="str">
        <f t="shared" si="8"/>
        <v/>
      </c>
      <c r="AY113" t="str">
        <f t="shared" si="9"/>
        <v>CI</v>
      </c>
      <c r="AZ11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1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13" s="190" t="e">
        <f>INDEX(#REF!,MATCH(TablePipeInsulation[[#This Row],[Coding - Temperature of Pipe]],#REF!,0),MATCH(TEXT($P113,"#.00"),#REF!,0))</f>
        <v>#REF!</v>
      </c>
      <c r="BC113" s="211">
        <f>IFERROR(MIN(IF(TablePipeInsulation[[#This Row],[System Application]]="Custom",(TablePipeInsulation[[#This Row],[Therms saved]]*BE113)*CI_Custom_Incentive_USD_per_therm,IF(OR(TablePipeInsulation[[#This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saved]]*BE113),"Excel Error"))),TablePipeInsulation[[#This Row],[Total Cost]]),0)</f>
        <v>0</v>
      </c>
      <c r="BD113" s="216">
        <f>IFERROR(MIN(IF(TablePipeInsulation[[#This Row],[System Application]]="Custom",(TablePipeInsulation[[#This Row],[Therms saved]]*BE113)*CI_Custom_Bonus_Incentive_USD_per_therm,IF(OR(TablePipeInsulation[[#This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saved]]*BE113),"Excel Error"))),TablePipeInsulation[[#This Row],[Total Cost]]),0)</f>
        <v>0</v>
      </c>
      <c r="BE113" s="212">
        <f>Boiler!$AA$9</f>
        <v>0</v>
      </c>
    </row>
    <row r="114" spans="1:57">
      <c r="A114" s="75">
        <v>93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9"/>
      <c r="Q114" s="69"/>
      <c r="R114" s="3" t="str">
        <f>IFERROR(INDEX(TableInsulationCodeReq[],MATCH(TablePipeInsulation[[#This Row],[Coding - Temperature of Pipe]],TableInsulationCodeReq[Coding Pipe Temperature],-1),MATCH(TEXT($P114,"0.00"),TableInsulationCodeReq[#Headers],0)),"")</f>
        <v/>
      </c>
      <c r="S114" s="67"/>
      <c r="T114" s="67"/>
      <c r="U114" s="67"/>
      <c r="V114" s="67"/>
      <c r="W114" s="77"/>
      <c r="X114" s="77"/>
      <c r="Y114" s="189" t="str">
        <f t="shared" si="6"/>
        <v/>
      </c>
      <c r="Z114" s="77"/>
      <c r="AA114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14" s="3" t="str">
        <f>IF(OR(G114="",TablePipeInsulation[[#This Row],[Insulation to be Added (")]]&lt;TablePipeInsulation[[#This Row],[Insulation Required by Code (")]]),"",IF(System_App_Only_DHW,(AN114-AR114)/(0.8*100000)*L114*AS114*AT114*1,(AN114-AR114)/($G$10*100000)*L114*AS114*AT114*1))</f>
        <v/>
      </c>
      <c r="AC114" s="78">
        <f>IF(TablePipeInsulation[[#This Row],[Insulation to be Added (")]]&lt;TablePipeInsulation[[#This Row],[Insulation Required by Code (")]],"",BC114)</f>
        <v>0</v>
      </c>
      <c r="AD114" s="78">
        <f>IF(TablePipeInsulation[[#This Row],[Insulation to be Added (")]]&lt;TablePipeInsulation[[#This Row],[Insulation Required by Code (")]],"",BD114)</f>
        <v>0</v>
      </c>
      <c r="AG114" s="67" t="e">
        <f>VLOOKUP(G114,'Insulation Table'!$AE$61:$AF$64,2,FALSE)</f>
        <v>#N/A</v>
      </c>
      <c r="AH114" s="75" t="str">
        <f>IF(TablePipeInsulation[[#This Row],[System Application]]="Custom",TablePipeInsulation[[#This Row],[Pipe Surface Temperature, °F (If Custom Application)]],IF(G114="","",VLOOKUP(G114,$BG$21:$BH$24,2,FALSE)))</f>
        <v/>
      </c>
      <c r="AI114" s="75" t="str">
        <f>IF(TablePipeInsulation[[#This Row],[System Application]]="Custom",TablePipeInsulation[[#This Row],[Ambient Temperature, °F (If Custom Application)]],IF(G114="","",VLOOKUP(G114,$BG$21:$BI$24,3,FALSE)))</f>
        <v/>
      </c>
      <c r="AJ11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1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1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1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14" s="75" t="str">
        <f>IF(TablePipeInsulation[[#This Row],[System Application]]="Custom",TablePipeInsulation[[#This Row],[Custom Pipe Bare Heat Transfer Coefficient]],IF(P114="","",(VLOOKUP(AJ114,'Insulation Table'!$F$35:$G$124,2,FALSE))))</f>
        <v/>
      </c>
      <c r="AO114" s="75" t="e">
        <f t="shared" si="7"/>
        <v>#N/A</v>
      </c>
      <c r="AP114" s="75" t="e">
        <f>VLOOKUP(AO114,'Insulation Table'!$Y$35:$Z$103,2,FALSE)</f>
        <v>#N/A</v>
      </c>
      <c r="AQ114" s="67" t="str">
        <f>CONCATENATE(P114,U114,MIN(TablePipeInsulation[[#This Row],[Insulation to be Added (")]],3))</f>
        <v>3</v>
      </c>
      <c r="AR114" s="75" t="str">
        <f>IF(P114="","",(VLOOKUP(AQ114,'Insulation Table'!$N$35:$O$250,2,FALSE)))</f>
        <v/>
      </c>
      <c r="AS114" s="67" t="e">
        <f t="shared" si="5"/>
        <v>#VALUE!</v>
      </c>
      <c r="AT114" s="75" t="str">
        <f>IF(TablePipeInsulation[[#This Row],[System Application]]="Custom",TablePipeInsulation[[#This Row],[Full Load Hours (If Custom Application)]],IF(G114="","",IF(G114="Domestic Hot Water",8760,$AJ$16)))</f>
        <v/>
      </c>
      <c r="AU114" s="75" t="str">
        <f>VLOOKUP($G$7,'Incentive Structure'!$C$6:$D$10,2,FALSE)</f>
        <v>CI</v>
      </c>
      <c r="AV114" s="75" t="str">
        <f>IF(ISNUMBER(FIND("MF",TablePipeInsulation[[#This Row],[Incentive Code]]))=TRUE,"MF Logic","CI Logic")</f>
        <v>CI Logic</v>
      </c>
      <c r="AW11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14" t="str">
        <f t="shared" si="8"/>
        <v/>
      </c>
      <c r="AY114" t="str">
        <f t="shared" si="9"/>
        <v>CI</v>
      </c>
      <c r="AZ11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1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14" s="190" t="e">
        <f>INDEX(#REF!,MATCH(TablePipeInsulation[[#This Row],[Coding - Temperature of Pipe]],#REF!,0),MATCH(TEXT($P114,"#.00"),#REF!,0))</f>
        <v>#REF!</v>
      </c>
      <c r="BC114" s="211">
        <f>IFERROR(MIN(IF(TablePipeInsulation[[#This Row],[System Application]]="Custom",(TablePipeInsulation[[#This Row],[Therms saved]]*BE114)*CI_Custom_Incentive_USD_per_therm,IF(OR(TablePipeInsulation[[#This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saved]]*BE114),"Excel Error"))),TablePipeInsulation[[#This Row],[Total Cost]]),0)</f>
        <v>0</v>
      </c>
      <c r="BD114" s="216">
        <f>IFERROR(MIN(IF(TablePipeInsulation[[#This Row],[System Application]]="Custom",(TablePipeInsulation[[#This Row],[Therms saved]]*BE114)*CI_Custom_Bonus_Incentive_USD_per_therm,IF(OR(TablePipeInsulation[[#This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saved]]*BE114),"Excel Error"))),TablePipeInsulation[[#This Row],[Total Cost]]),0)</f>
        <v>0</v>
      </c>
      <c r="BE114" s="212">
        <f>Boiler!$AA$9</f>
        <v>0</v>
      </c>
    </row>
    <row r="115" spans="1:57">
      <c r="A115" s="75">
        <v>94</v>
      </c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9"/>
      <c r="Q115" s="69"/>
      <c r="R115" s="3" t="str">
        <f>IFERROR(INDEX(TableInsulationCodeReq[],MATCH(TablePipeInsulation[[#This Row],[Coding - Temperature of Pipe]],TableInsulationCodeReq[Coding Pipe Temperature],-1),MATCH(TEXT($P115,"0.00"),TableInsulationCodeReq[#Headers],0)),"")</f>
        <v/>
      </c>
      <c r="S115" s="67"/>
      <c r="T115" s="67"/>
      <c r="U115" s="67"/>
      <c r="V115" s="67"/>
      <c r="W115" s="77"/>
      <c r="X115" s="77"/>
      <c r="Y115" s="189" t="str">
        <f t="shared" si="6"/>
        <v/>
      </c>
      <c r="Z115" s="77"/>
      <c r="AA115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15" s="3" t="str">
        <f>IF(OR(G115="",TablePipeInsulation[[#This Row],[Insulation to be Added (")]]&lt;TablePipeInsulation[[#This Row],[Insulation Required by Code (")]]),"",IF(System_App_Only_DHW,(AN115-AR115)/(0.8*100000)*L115*AS115*AT115*1,(AN115-AR115)/($G$10*100000)*L115*AS115*AT115*1))</f>
        <v/>
      </c>
      <c r="AC115" s="78">
        <f>IF(TablePipeInsulation[[#This Row],[Insulation to be Added (")]]&lt;TablePipeInsulation[[#This Row],[Insulation Required by Code (")]],"",BC115)</f>
        <v>0</v>
      </c>
      <c r="AD115" s="78">
        <f>IF(TablePipeInsulation[[#This Row],[Insulation to be Added (")]]&lt;TablePipeInsulation[[#This Row],[Insulation Required by Code (")]],"",BD115)</f>
        <v>0</v>
      </c>
      <c r="AG115" s="67" t="e">
        <f>VLOOKUP(G115,'Insulation Table'!$AE$61:$AF$64,2,FALSE)</f>
        <v>#N/A</v>
      </c>
      <c r="AH115" s="75" t="str">
        <f>IF(TablePipeInsulation[[#This Row],[System Application]]="Custom",TablePipeInsulation[[#This Row],[Pipe Surface Temperature, °F (If Custom Application)]],IF(G115="","",VLOOKUP(G115,$BG$21:$BH$24,2,FALSE)))</f>
        <v/>
      </c>
      <c r="AI115" s="75" t="str">
        <f>IF(TablePipeInsulation[[#This Row],[System Application]]="Custom",TablePipeInsulation[[#This Row],[Ambient Temperature, °F (If Custom Application)]],IF(G115="","",VLOOKUP(G115,$BG$21:$BI$24,3,FALSE)))</f>
        <v/>
      </c>
      <c r="AJ11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1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1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1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15" s="75" t="str">
        <f>IF(TablePipeInsulation[[#This Row],[System Application]]="Custom",TablePipeInsulation[[#This Row],[Custom Pipe Bare Heat Transfer Coefficient]],IF(P115="","",(VLOOKUP(AJ115,'Insulation Table'!$F$35:$G$124,2,FALSE))))</f>
        <v/>
      </c>
      <c r="AO115" s="75" t="e">
        <f t="shared" si="7"/>
        <v>#N/A</v>
      </c>
      <c r="AP115" s="75" t="e">
        <f>VLOOKUP(AO115,'Insulation Table'!$Y$35:$Z$103,2,FALSE)</f>
        <v>#N/A</v>
      </c>
      <c r="AQ115" s="67" t="str">
        <f>CONCATENATE(P115,U115,MIN(TablePipeInsulation[[#This Row],[Insulation to be Added (")]],3))</f>
        <v>3</v>
      </c>
      <c r="AR115" s="75" t="str">
        <f>IF(P115="","",(VLOOKUP(AQ115,'Insulation Table'!$N$35:$O$250,2,FALSE)))</f>
        <v/>
      </c>
      <c r="AS115" s="67" t="e">
        <f t="shared" si="5"/>
        <v>#VALUE!</v>
      </c>
      <c r="AT115" s="75" t="str">
        <f>IF(TablePipeInsulation[[#This Row],[System Application]]="Custom",TablePipeInsulation[[#This Row],[Full Load Hours (If Custom Application)]],IF(G115="","",IF(G115="Domestic Hot Water",8760,$AJ$16)))</f>
        <v/>
      </c>
      <c r="AU115" s="75" t="str">
        <f>VLOOKUP($G$7,'Incentive Structure'!$C$6:$D$10,2,FALSE)</f>
        <v>CI</v>
      </c>
      <c r="AV115" s="75" t="str">
        <f>IF(ISNUMBER(FIND("MF",TablePipeInsulation[[#This Row],[Incentive Code]]))=TRUE,"MF Logic","CI Logic")</f>
        <v>CI Logic</v>
      </c>
      <c r="AW11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15" t="str">
        <f t="shared" si="8"/>
        <v/>
      </c>
      <c r="AY115" t="str">
        <f t="shared" si="9"/>
        <v>CI</v>
      </c>
      <c r="AZ11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1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15" s="190" t="e">
        <f>INDEX(#REF!,MATCH(TablePipeInsulation[[#This Row],[Coding - Temperature of Pipe]],#REF!,0),MATCH(TEXT($P115,"#.00"),#REF!,0))</f>
        <v>#REF!</v>
      </c>
      <c r="BC115" s="211">
        <f>IFERROR(MIN(IF(TablePipeInsulation[[#This Row],[System Application]]="Custom",(TablePipeInsulation[[#This Row],[Therms saved]]*BE115)*CI_Custom_Incentive_USD_per_therm,IF(OR(TablePipeInsulation[[#This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saved]]*BE115),"Excel Error"))),TablePipeInsulation[[#This Row],[Total Cost]]),0)</f>
        <v>0</v>
      </c>
      <c r="BD115" s="216">
        <f>IFERROR(MIN(IF(TablePipeInsulation[[#This Row],[System Application]]="Custom",(TablePipeInsulation[[#This Row],[Therms saved]]*BE115)*CI_Custom_Bonus_Incentive_USD_per_therm,IF(OR(TablePipeInsulation[[#This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saved]]*BE115),"Excel Error"))),TablePipeInsulation[[#This Row],[Total Cost]]),0)</f>
        <v>0</v>
      </c>
      <c r="BE115" s="212">
        <f>Boiler!$AA$9</f>
        <v>0</v>
      </c>
    </row>
    <row r="116" spans="1:57">
      <c r="A116" s="75">
        <v>95</v>
      </c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9"/>
      <c r="Q116" s="69"/>
      <c r="R116" s="3" t="str">
        <f>IFERROR(INDEX(TableInsulationCodeReq[],MATCH(TablePipeInsulation[[#This Row],[Coding - Temperature of Pipe]],TableInsulationCodeReq[Coding Pipe Temperature],-1),MATCH(TEXT($P116,"0.00"),TableInsulationCodeReq[#Headers],0)),"")</f>
        <v/>
      </c>
      <c r="S116" s="67"/>
      <c r="T116" s="67"/>
      <c r="U116" s="67"/>
      <c r="V116" s="67"/>
      <c r="W116" s="77"/>
      <c r="X116" s="77"/>
      <c r="Y116" s="189" t="str">
        <f t="shared" si="6"/>
        <v/>
      </c>
      <c r="Z116" s="77"/>
      <c r="AA116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16" s="3" t="str">
        <f>IF(OR(G116="",TablePipeInsulation[[#This Row],[Insulation to be Added (")]]&lt;TablePipeInsulation[[#This Row],[Insulation Required by Code (")]]),"",IF(System_App_Only_DHW,(AN116-AR116)/(0.8*100000)*L116*AS116*AT116*1,(AN116-AR116)/($G$10*100000)*L116*AS116*AT116*1))</f>
        <v/>
      </c>
      <c r="AC116" s="78">
        <f>IF(TablePipeInsulation[[#This Row],[Insulation to be Added (")]]&lt;TablePipeInsulation[[#This Row],[Insulation Required by Code (")]],"",BC116)</f>
        <v>0</v>
      </c>
      <c r="AD116" s="78">
        <f>IF(TablePipeInsulation[[#This Row],[Insulation to be Added (")]]&lt;TablePipeInsulation[[#This Row],[Insulation Required by Code (")]],"",BD116)</f>
        <v>0</v>
      </c>
      <c r="AG116" s="67" t="e">
        <f>VLOOKUP(G116,'Insulation Table'!$AE$61:$AF$64,2,FALSE)</f>
        <v>#N/A</v>
      </c>
      <c r="AH116" s="75" t="str">
        <f>IF(TablePipeInsulation[[#This Row],[System Application]]="Custom",TablePipeInsulation[[#This Row],[Pipe Surface Temperature, °F (If Custom Application)]],IF(G116="","",VLOOKUP(G116,$BG$21:$BH$24,2,FALSE)))</f>
        <v/>
      </c>
      <c r="AI116" s="75" t="str">
        <f>IF(TablePipeInsulation[[#This Row],[System Application]]="Custom",TablePipeInsulation[[#This Row],[Ambient Temperature, °F (If Custom Application)]],IF(G116="","",VLOOKUP(G116,$BG$21:$BI$24,3,FALSE)))</f>
        <v/>
      </c>
      <c r="AJ11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1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1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1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16" s="75" t="str">
        <f>IF(TablePipeInsulation[[#This Row],[System Application]]="Custom",TablePipeInsulation[[#This Row],[Custom Pipe Bare Heat Transfer Coefficient]],IF(P116="","",(VLOOKUP(AJ116,'Insulation Table'!$F$35:$G$124,2,FALSE))))</f>
        <v/>
      </c>
      <c r="AO116" s="75" t="e">
        <f t="shared" si="7"/>
        <v>#N/A</v>
      </c>
      <c r="AP116" s="75" t="e">
        <f>VLOOKUP(AO116,'Insulation Table'!$Y$35:$Z$103,2,FALSE)</f>
        <v>#N/A</v>
      </c>
      <c r="AQ116" s="67" t="str">
        <f>CONCATENATE(P116,U116,MIN(TablePipeInsulation[[#This Row],[Insulation to be Added (")]],3))</f>
        <v>3</v>
      </c>
      <c r="AR116" s="75" t="str">
        <f>IF(P116="","",(VLOOKUP(AQ116,'Insulation Table'!$N$35:$O$250,2,FALSE)))</f>
        <v/>
      </c>
      <c r="AS116" s="67" t="e">
        <f t="shared" si="5"/>
        <v>#VALUE!</v>
      </c>
      <c r="AT116" s="75" t="str">
        <f>IF(TablePipeInsulation[[#This Row],[System Application]]="Custom",TablePipeInsulation[[#This Row],[Full Load Hours (If Custom Application)]],IF(G116="","",IF(G116="Domestic Hot Water",8760,$AJ$16)))</f>
        <v/>
      </c>
      <c r="AU116" s="75" t="str">
        <f>VLOOKUP($G$7,'Incentive Structure'!$C$6:$D$10,2,FALSE)</f>
        <v>CI</v>
      </c>
      <c r="AV116" s="75" t="str">
        <f>IF(ISNUMBER(FIND("MF",TablePipeInsulation[[#This Row],[Incentive Code]]))=TRUE,"MF Logic","CI Logic")</f>
        <v>CI Logic</v>
      </c>
      <c r="AW11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16" t="str">
        <f t="shared" si="8"/>
        <v/>
      </c>
      <c r="AY116" t="str">
        <f t="shared" si="9"/>
        <v>CI</v>
      </c>
      <c r="AZ11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1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16" s="190" t="e">
        <f>INDEX(#REF!,MATCH(TablePipeInsulation[[#This Row],[Coding - Temperature of Pipe]],#REF!,0),MATCH(TEXT($P116,"#.00"),#REF!,0))</f>
        <v>#REF!</v>
      </c>
      <c r="BC116" s="211">
        <f>IFERROR(MIN(IF(TablePipeInsulation[[#This Row],[System Application]]="Custom",(TablePipeInsulation[[#This Row],[Therms saved]]*BE116)*CI_Custom_Incentive_USD_per_therm,IF(OR(TablePipeInsulation[[#This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saved]]*BE116),"Excel Error"))),TablePipeInsulation[[#This Row],[Total Cost]]),0)</f>
        <v>0</v>
      </c>
      <c r="BD116" s="216">
        <f>IFERROR(MIN(IF(TablePipeInsulation[[#This Row],[System Application]]="Custom",(TablePipeInsulation[[#This Row],[Therms saved]]*BE116)*CI_Custom_Bonus_Incentive_USD_per_therm,IF(OR(TablePipeInsulation[[#This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saved]]*BE116),"Excel Error"))),TablePipeInsulation[[#This Row],[Total Cost]]),0)</f>
        <v>0</v>
      </c>
      <c r="BE116" s="212">
        <f>Boiler!$AA$9</f>
        <v>0</v>
      </c>
    </row>
    <row r="117" spans="1:57">
      <c r="A117" s="75">
        <v>96</v>
      </c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9"/>
      <c r="Q117" s="69"/>
      <c r="R117" s="3" t="str">
        <f>IFERROR(INDEX(TableInsulationCodeReq[],MATCH(TablePipeInsulation[[#This Row],[Coding - Temperature of Pipe]],TableInsulationCodeReq[Coding Pipe Temperature],-1),MATCH(TEXT($P117,"0.00"),TableInsulationCodeReq[#Headers],0)),"")</f>
        <v/>
      </c>
      <c r="S117" s="67"/>
      <c r="T117" s="67"/>
      <c r="U117" s="67"/>
      <c r="V117" s="67"/>
      <c r="W117" s="77"/>
      <c r="X117" s="77"/>
      <c r="Y117" s="189" t="str">
        <f t="shared" si="6"/>
        <v/>
      </c>
      <c r="Z117" s="77"/>
      <c r="AA117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17" s="3" t="str">
        <f>IF(OR(G117="",TablePipeInsulation[[#This Row],[Insulation to be Added (")]]&lt;TablePipeInsulation[[#This Row],[Insulation Required by Code (")]]),"",IF(System_App_Only_DHW,(AN117-AR117)/(0.8*100000)*L117*AS117*AT117*1,(AN117-AR117)/($G$10*100000)*L117*AS117*AT117*1))</f>
        <v/>
      </c>
      <c r="AC117" s="78">
        <f>IF(TablePipeInsulation[[#This Row],[Insulation to be Added (")]]&lt;TablePipeInsulation[[#This Row],[Insulation Required by Code (")]],"",BC117)</f>
        <v>0</v>
      </c>
      <c r="AD117" s="78">
        <f>IF(TablePipeInsulation[[#This Row],[Insulation to be Added (")]]&lt;TablePipeInsulation[[#This Row],[Insulation Required by Code (")]],"",BD117)</f>
        <v>0</v>
      </c>
      <c r="AG117" s="67" t="e">
        <f>VLOOKUP(G117,'Insulation Table'!$AE$61:$AF$64,2,FALSE)</f>
        <v>#N/A</v>
      </c>
      <c r="AH117" s="75" t="str">
        <f>IF(TablePipeInsulation[[#This Row],[System Application]]="Custom",TablePipeInsulation[[#This Row],[Pipe Surface Temperature, °F (If Custom Application)]],IF(G117="","",VLOOKUP(G117,$BG$21:$BH$24,2,FALSE)))</f>
        <v/>
      </c>
      <c r="AI117" s="75" t="str">
        <f>IF(TablePipeInsulation[[#This Row],[System Application]]="Custom",TablePipeInsulation[[#This Row],[Ambient Temperature, °F (If Custom Application)]],IF(G117="","",VLOOKUP(G117,$BG$21:$BI$24,3,FALSE)))</f>
        <v/>
      </c>
      <c r="AJ11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1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1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1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17" s="75" t="str">
        <f>IF(TablePipeInsulation[[#This Row],[System Application]]="Custom",TablePipeInsulation[[#This Row],[Custom Pipe Bare Heat Transfer Coefficient]],IF(P117="","",(VLOOKUP(AJ117,'Insulation Table'!$F$35:$G$124,2,FALSE))))</f>
        <v/>
      </c>
      <c r="AO117" s="75" t="e">
        <f t="shared" si="7"/>
        <v>#N/A</v>
      </c>
      <c r="AP117" s="75" t="e">
        <f>VLOOKUP(AO117,'Insulation Table'!$Y$35:$Z$103,2,FALSE)</f>
        <v>#N/A</v>
      </c>
      <c r="AQ117" s="67" t="str">
        <f>CONCATENATE(P117,U117,MIN(TablePipeInsulation[[#This Row],[Insulation to be Added (")]],3))</f>
        <v>3</v>
      </c>
      <c r="AR117" s="75" t="str">
        <f>IF(P117="","",(VLOOKUP(AQ117,'Insulation Table'!$N$35:$O$250,2,FALSE)))</f>
        <v/>
      </c>
      <c r="AS117" s="67" t="e">
        <f t="shared" si="5"/>
        <v>#VALUE!</v>
      </c>
      <c r="AT117" s="75" t="str">
        <f>IF(TablePipeInsulation[[#This Row],[System Application]]="Custom",TablePipeInsulation[[#This Row],[Full Load Hours (If Custom Application)]],IF(G117="","",IF(G117="Domestic Hot Water",8760,$AJ$16)))</f>
        <v/>
      </c>
      <c r="AU117" s="75" t="str">
        <f>VLOOKUP($G$7,'Incentive Structure'!$C$6:$D$10,2,FALSE)</f>
        <v>CI</v>
      </c>
      <c r="AV117" s="75" t="str">
        <f>IF(ISNUMBER(FIND("MF",TablePipeInsulation[[#This Row],[Incentive Code]]))=TRUE,"MF Logic","CI Logic")</f>
        <v>CI Logic</v>
      </c>
      <c r="AW11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17" t="str">
        <f t="shared" si="8"/>
        <v/>
      </c>
      <c r="AY117" t="str">
        <f t="shared" si="9"/>
        <v>CI</v>
      </c>
      <c r="AZ11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1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17" s="190" t="e">
        <f>INDEX(#REF!,MATCH(TablePipeInsulation[[#This Row],[Coding - Temperature of Pipe]],#REF!,0),MATCH(TEXT($P117,"#.00"),#REF!,0))</f>
        <v>#REF!</v>
      </c>
      <c r="BC117" s="211">
        <f>IFERROR(MIN(IF(TablePipeInsulation[[#This Row],[System Application]]="Custom",(TablePipeInsulation[[#This Row],[Therms saved]]*BE117)*CI_Custom_Incentive_USD_per_therm,IF(OR(TablePipeInsulation[[#This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saved]]*BE117),"Excel Error"))),TablePipeInsulation[[#This Row],[Total Cost]]),0)</f>
        <v>0</v>
      </c>
      <c r="BD117" s="216">
        <f>IFERROR(MIN(IF(TablePipeInsulation[[#This Row],[System Application]]="Custom",(TablePipeInsulation[[#This Row],[Therms saved]]*BE117)*CI_Custom_Bonus_Incentive_USD_per_therm,IF(OR(TablePipeInsulation[[#This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saved]]*BE117),"Excel Error"))),TablePipeInsulation[[#This Row],[Total Cost]]),0)</f>
        <v>0</v>
      </c>
      <c r="BE117" s="212">
        <f>Boiler!$AA$9</f>
        <v>0</v>
      </c>
    </row>
    <row r="118" spans="1:57">
      <c r="A118" s="75">
        <v>97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9"/>
      <c r="Q118" s="69"/>
      <c r="R118" s="3" t="str">
        <f>IFERROR(INDEX(TableInsulationCodeReq[],MATCH(TablePipeInsulation[[#This Row],[Coding - Temperature of Pipe]],TableInsulationCodeReq[Coding Pipe Temperature],-1),MATCH(TEXT($P118,"0.00"),TableInsulationCodeReq[#Headers],0)),"")</f>
        <v/>
      </c>
      <c r="S118" s="67"/>
      <c r="T118" s="67"/>
      <c r="U118" s="67"/>
      <c r="V118" s="67"/>
      <c r="W118" s="77"/>
      <c r="X118" s="77"/>
      <c r="Y118" s="189" t="str">
        <f t="shared" si="6"/>
        <v/>
      </c>
      <c r="Z118" s="77"/>
      <c r="AA118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18" s="3" t="str">
        <f>IF(OR(G118="",TablePipeInsulation[[#This Row],[Insulation to be Added (")]]&lt;TablePipeInsulation[[#This Row],[Insulation Required by Code (")]]),"",IF(System_App_Only_DHW,(AN118-AR118)/(0.8*100000)*L118*AS118*AT118*1,(AN118-AR118)/($G$10*100000)*L118*AS118*AT118*1))</f>
        <v/>
      </c>
      <c r="AC118" s="78">
        <f>IF(TablePipeInsulation[[#This Row],[Insulation to be Added (")]]&lt;TablePipeInsulation[[#This Row],[Insulation Required by Code (")]],"",BC118)</f>
        <v>0</v>
      </c>
      <c r="AD118" s="78">
        <f>IF(TablePipeInsulation[[#This Row],[Insulation to be Added (")]]&lt;TablePipeInsulation[[#This Row],[Insulation Required by Code (")]],"",BD118)</f>
        <v>0</v>
      </c>
      <c r="AG118" s="67" t="e">
        <f>VLOOKUP(G118,'Insulation Table'!$AE$61:$AF$64,2,FALSE)</f>
        <v>#N/A</v>
      </c>
      <c r="AH118" s="75" t="str">
        <f>IF(TablePipeInsulation[[#This Row],[System Application]]="Custom",TablePipeInsulation[[#This Row],[Pipe Surface Temperature, °F (If Custom Application)]],IF(G118="","",VLOOKUP(G118,$BG$21:$BH$24,2,FALSE)))</f>
        <v/>
      </c>
      <c r="AI118" s="75" t="str">
        <f>IF(TablePipeInsulation[[#This Row],[System Application]]="Custom",TablePipeInsulation[[#This Row],[Ambient Temperature, °F (If Custom Application)]],IF(G118="","",VLOOKUP(G118,$BG$21:$BI$24,3,FALSE)))</f>
        <v/>
      </c>
      <c r="AJ11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1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1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1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18" s="75" t="str">
        <f>IF(TablePipeInsulation[[#This Row],[System Application]]="Custom",TablePipeInsulation[[#This Row],[Custom Pipe Bare Heat Transfer Coefficient]],IF(P118="","",(VLOOKUP(AJ118,'Insulation Table'!$F$35:$G$124,2,FALSE))))</f>
        <v/>
      </c>
      <c r="AO118" s="75" t="e">
        <f t="shared" si="7"/>
        <v>#N/A</v>
      </c>
      <c r="AP118" s="75" t="e">
        <f>VLOOKUP(AO118,'Insulation Table'!$Y$35:$Z$103,2,FALSE)</f>
        <v>#N/A</v>
      </c>
      <c r="AQ118" s="67" t="str">
        <f>CONCATENATE(P118,U118,MIN(TablePipeInsulation[[#This Row],[Insulation to be Added (")]],3))</f>
        <v>3</v>
      </c>
      <c r="AR118" s="75" t="str">
        <f>IF(P118="","",(VLOOKUP(AQ118,'Insulation Table'!$N$35:$O$250,2,FALSE)))</f>
        <v/>
      </c>
      <c r="AS118" s="67" t="e">
        <f t="shared" si="5"/>
        <v>#VALUE!</v>
      </c>
      <c r="AT118" s="75" t="str">
        <f>IF(TablePipeInsulation[[#This Row],[System Application]]="Custom",TablePipeInsulation[[#This Row],[Full Load Hours (If Custom Application)]],IF(G118="","",IF(G118="Domestic Hot Water",8760,$AJ$16)))</f>
        <v/>
      </c>
      <c r="AU118" s="75" t="str">
        <f>VLOOKUP($G$7,'Incentive Structure'!$C$6:$D$10,2,FALSE)</f>
        <v>CI</v>
      </c>
      <c r="AV118" s="75" t="str">
        <f>IF(ISNUMBER(FIND("MF",TablePipeInsulation[[#This Row],[Incentive Code]]))=TRUE,"MF Logic","CI Logic")</f>
        <v>CI Logic</v>
      </c>
      <c r="AW11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18" t="str">
        <f t="shared" si="8"/>
        <v/>
      </c>
      <c r="AY118" t="str">
        <f t="shared" si="9"/>
        <v>CI</v>
      </c>
      <c r="AZ11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1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18" s="190" t="e">
        <f>INDEX(#REF!,MATCH(TablePipeInsulation[[#This Row],[Coding - Temperature of Pipe]],#REF!,0),MATCH(TEXT($P118,"#.00"),#REF!,0))</f>
        <v>#REF!</v>
      </c>
      <c r="BC118" s="211">
        <f>IFERROR(MIN(IF(TablePipeInsulation[[#This Row],[System Application]]="Custom",(TablePipeInsulation[[#This Row],[Therms saved]]*BE118)*CI_Custom_Incentive_USD_per_therm,IF(OR(TablePipeInsulation[[#This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saved]]*BE118),"Excel Error"))),TablePipeInsulation[[#This Row],[Total Cost]]),0)</f>
        <v>0</v>
      </c>
      <c r="BD118" s="216">
        <f>IFERROR(MIN(IF(TablePipeInsulation[[#This Row],[System Application]]="Custom",(TablePipeInsulation[[#This Row],[Therms saved]]*BE118)*CI_Custom_Bonus_Incentive_USD_per_therm,IF(OR(TablePipeInsulation[[#This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saved]]*BE118),"Excel Error"))),TablePipeInsulation[[#This Row],[Total Cost]]),0)</f>
        <v>0</v>
      </c>
      <c r="BE118" s="212">
        <f>Boiler!$AA$9</f>
        <v>0</v>
      </c>
    </row>
    <row r="119" spans="1:57">
      <c r="A119" s="75">
        <v>98</v>
      </c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9"/>
      <c r="Q119" s="69"/>
      <c r="R119" s="3" t="str">
        <f>IFERROR(INDEX(TableInsulationCodeReq[],MATCH(TablePipeInsulation[[#This Row],[Coding - Temperature of Pipe]],TableInsulationCodeReq[Coding Pipe Temperature],-1),MATCH(TEXT($P119,"0.00"),TableInsulationCodeReq[#Headers],0)),"")</f>
        <v/>
      </c>
      <c r="S119" s="67"/>
      <c r="T119" s="67"/>
      <c r="U119" s="67"/>
      <c r="V119" s="67"/>
      <c r="W119" s="77"/>
      <c r="X119" s="77"/>
      <c r="Y119" s="189" t="str">
        <f t="shared" si="6"/>
        <v/>
      </c>
      <c r="Z119" s="77"/>
      <c r="AA119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19" s="3" t="str">
        <f>IF(OR(G119="",TablePipeInsulation[[#This Row],[Insulation to be Added (")]]&lt;TablePipeInsulation[[#This Row],[Insulation Required by Code (")]]),"",IF(System_App_Only_DHW,(AN119-AR119)/(0.8*100000)*L119*AS119*AT119*1,(AN119-AR119)/($G$10*100000)*L119*AS119*AT119*1))</f>
        <v/>
      </c>
      <c r="AC119" s="78">
        <f>IF(TablePipeInsulation[[#This Row],[Insulation to be Added (")]]&lt;TablePipeInsulation[[#This Row],[Insulation Required by Code (")]],"",BC119)</f>
        <v>0</v>
      </c>
      <c r="AD119" s="78">
        <f>IF(TablePipeInsulation[[#This Row],[Insulation to be Added (")]]&lt;TablePipeInsulation[[#This Row],[Insulation Required by Code (")]],"",BD119)</f>
        <v>0</v>
      </c>
      <c r="AG119" s="67" t="e">
        <f>VLOOKUP(G119,'Insulation Table'!$AE$61:$AF$64,2,FALSE)</f>
        <v>#N/A</v>
      </c>
      <c r="AH119" s="75" t="str">
        <f>IF(TablePipeInsulation[[#This Row],[System Application]]="Custom",TablePipeInsulation[[#This Row],[Pipe Surface Temperature, °F (If Custom Application)]],IF(G119="","",VLOOKUP(G119,$BG$21:$BH$24,2,FALSE)))</f>
        <v/>
      </c>
      <c r="AI119" s="75" t="str">
        <f>IF(TablePipeInsulation[[#This Row],[System Application]]="Custom",TablePipeInsulation[[#This Row],[Ambient Temperature, °F (If Custom Application)]],IF(G119="","",VLOOKUP(G119,$BG$21:$BI$24,3,FALSE)))</f>
        <v/>
      </c>
      <c r="AJ11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1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1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1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19" s="75" t="str">
        <f>IF(TablePipeInsulation[[#This Row],[System Application]]="Custom",TablePipeInsulation[[#This Row],[Custom Pipe Bare Heat Transfer Coefficient]],IF(P119="","",(VLOOKUP(AJ119,'Insulation Table'!$F$35:$G$124,2,FALSE))))</f>
        <v/>
      </c>
      <c r="AO119" s="75" t="e">
        <f t="shared" si="7"/>
        <v>#N/A</v>
      </c>
      <c r="AP119" s="75" t="e">
        <f>VLOOKUP(AO119,'Insulation Table'!$Y$35:$Z$103,2,FALSE)</f>
        <v>#N/A</v>
      </c>
      <c r="AQ119" s="67" t="str">
        <f>CONCATENATE(P119,U119,MIN(TablePipeInsulation[[#This Row],[Insulation to be Added (")]],3))</f>
        <v>3</v>
      </c>
      <c r="AR119" s="75" t="str">
        <f>IF(P119="","",(VLOOKUP(AQ119,'Insulation Table'!$N$35:$O$250,2,FALSE)))</f>
        <v/>
      </c>
      <c r="AS119" s="67" t="e">
        <f t="shared" si="5"/>
        <v>#VALUE!</v>
      </c>
      <c r="AT119" s="75" t="str">
        <f>IF(TablePipeInsulation[[#This Row],[System Application]]="Custom",TablePipeInsulation[[#This Row],[Full Load Hours (If Custom Application)]],IF(G119="","",IF(G119="Domestic Hot Water",8760,$AJ$16)))</f>
        <v/>
      </c>
      <c r="AU119" s="75" t="str">
        <f>VLOOKUP($G$7,'Incentive Structure'!$C$6:$D$10,2,FALSE)</f>
        <v>CI</v>
      </c>
      <c r="AV119" s="75" t="str">
        <f>IF(ISNUMBER(FIND("MF",TablePipeInsulation[[#This Row],[Incentive Code]]))=TRUE,"MF Logic","CI Logic")</f>
        <v>CI Logic</v>
      </c>
      <c r="AW11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19" t="str">
        <f t="shared" si="8"/>
        <v/>
      </c>
      <c r="AY119" t="str">
        <f t="shared" si="9"/>
        <v>CI</v>
      </c>
      <c r="AZ11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1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19" s="190" t="e">
        <f>INDEX(#REF!,MATCH(TablePipeInsulation[[#This Row],[Coding - Temperature of Pipe]],#REF!,0),MATCH(TEXT($P119,"#.00"),#REF!,0))</f>
        <v>#REF!</v>
      </c>
      <c r="BC119" s="211">
        <f>IFERROR(MIN(IF(TablePipeInsulation[[#This Row],[System Application]]="Custom",(TablePipeInsulation[[#This Row],[Therms saved]]*BE119)*CI_Custom_Incentive_USD_per_therm,IF(OR(TablePipeInsulation[[#This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saved]]*BE119),"Excel Error"))),TablePipeInsulation[[#This Row],[Total Cost]]),0)</f>
        <v>0</v>
      </c>
      <c r="BD119" s="216">
        <f>IFERROR(MIN(IF(TablePipeInsulation[[#This Row],[System Application]]="Custom",(TablePipeInsulation[[#This Row],[Therms saved]]*BE119)*CI_Custom_Bonus_Incentive_USD_per_therm,IF(OR(TablePipeInsulation[[#This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saved]]*BE119),"Excel Error"))),TablePipeInsulation[[#This Row],[Total Cost]]),0)</f>
        <v>0</v>
      </c>
      <c r="BE119" s="212">
        <f>Boiler!$AA$9</f>
        <v>0</v>
      </c>
    </row>
    <row r="120" spans="1:57">
      <c r="A120" s="75">
        <v>99</v>
      </c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9"/>
      <c r="Q120" s="69"/>
      <c r="R120" s="3" t="str">
        <f>IFERROR(INDEX(TableInsulationCodeReq[],MATCH(TablePipeInsulation[[#This Row],[Coding - Temperature of Pipe]],TableInsulationCodeReq[Coding Pipe Temperature],-1),MATCH(TEXT($P120,"0.00"),TableInsulationCodeReq[#Headers],0)),"")</f>
        <v/>
      </c>
      <c r="S120" s="67"/>
      <c r="T120" s="67"/>
      <c r="U120" s="67"/>
      <c r="V120" s="67"/>
      <c r="W120" s="77"/>
      <c r="X120" s="77"/>
      <c r="Y120" s="189" t="str">
        <f t="shared" si="6"/>
        <v/>
      </c>
      <c r="Z120" s="77"/>
      <c r="AA120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20" s="3" t="str">
        <f>IF(OR(G120="",TablePipeInsulation[[#This Row],[Insulation to be Added (")]]&lt;TablePipeInsulation[[#This Row],[Insulation Required by Code (")]]),"",IF(System_App_Only_DHW,(AN120-AR120)/(0.8*100000)*L120*AS120*AT120*1,(AN120-AR120)/($G$10*100000)*L120*AS120*AT120*1))</f>
        <v/>
      </c>
      <c r="AC120" s="78">
        <f>IF(TablePipeInsulation[[#This Row],[Insulation to be Added (")]]&lt;TablePipeInsulation[[#This Row],[Insulation Required by Code (")]],"",BC120)</f>
        <v>0</v>
      </c>
      <c r="AD120" s="78">
        <f>IF(TablePipeInsulation[[#This Row],[Insulation to be Added (")]]&lt;TablePipeInsulation[[#This Row],[Insulation Required by Code (")]],"",BD120)</f>
        <v>0</v>
      </c>
      <c r="AG120" s="67" t="e">
        <f>VLOOKUP(G120,'Insulation Table'!$AE$61:$AF$64,2,FALSE)</f>
        <v>#N/A</v>
      </c>
      <c r="AH120" s="75" t="str">
        <f>IF(TablePipeInsulation[[#This Row],[System Application]]="Custom",TablePipeInsulation[[#This Row],[Pipe Surface Temperature, °F (If Custom Application)]],IF(G120="","",VLOOKUP(G120,$BG$21:$BH$24,2,FALSE)))</f>
        <v/>
      </c>
      <c r="AI120" s="75" t="str">
        <f>IF(TablePipeInsulation[[#This Row],[System Application]]="Custom",TablePipeInsulation[[#This Row],[Ambient Temperature, °F (If Custom Application)]],IF(G120="","",VLOOKUP(G120,$BG$21:$BI$24,3,FALSE)))</f>
        <v/>
      </c>
      <c r="AJ12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2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2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2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20" s="75" t="str">
        <f>IF(TablePipeInsulation[[#This Row],[System Application]]="Custom",TablePipeInsulation[[#This Row],[Custom Pipe Bare Heat Transfer Coefficient]],IF(P120="","",(VLOOKUP(AJ120,'Insulation Table'!$F$35:$G$124,2,FALSE))))</f>
        <v/>
      </c>
      <c r="AO120" s="75" t="e">
        <f t="shared" si="7"/>
        <v>#N/A</v>
      </c>
      <c r="AP120" s="75" t="e">
        <f>VLOOKUP(AO120,'Insulation Table'!$Y$35:$Z$103,2,FALSE)</f>
        <v>#N/A</v>
      </c>
      <c r="AQ120" s="67" t="str">
        <f>CONCATENATE(P120,U120,MIN(TablePipeInsulation[[#This Row],[Insulation to be Added (")]],3))</f>
        <v>3</v>
      </c>
      <c r="AR120" s="75" t="str">
        <f>IF(P120="","",(VLOOKUP(AQ120,'Insulation Table'!$N$35:$O$250,2,FALSE)))</f>
        <v/>
      </c>
      <c r="AS120" s="67" t="e">
        <f t="shared" si="5"/>
        <v>#VALUE!</v>
      </c>
      <c r="AT120" s="75" t="str">
        <f>IF(TablePipeInsulation[[#This Row],[System Application]]="Custom",TablePipeInsulation[[#This Row],[Full Load Hours (If Custom Application)]],IF(G120="","",IF(G120="Domestic Hot Water",8760,$AJ$16)))</f>
        <v/>
      </c>
      <c r="AU120" s="75" t="str">
        <f>VLOOKUP($G$7,'Incentive Structure'!$C$6:$D$10,2,FALSE)</f>
        <v>CI</v>
      </c>
      <c r="AV120" s="75" t="str">
        <f>IF(ISNUMBER(FIND("MF",TablePipeInsulation[[#This Row],[Incentive Code]]))=TRUE,"MF Logic","CI Logic")</f>
        <v>CI Logic</v>
      </c>
      <c r="AW12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20" t="str">
        <f t="shared" si="8"/>
        <v/>
      </c>
      <c r="AY120" t="str">
        <f t="shared" si="9"/>
        <v>CI</v>
      </c>
      <c r="AZ12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2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20" s="190" t="e">
        <f>INDEX(#REF!,MATCH(TablePipeInsulation[[#This Row],[Coding - Temperature of Pipe]],#REF!,0),MATCH(TEXT($P120,"#.00"),#REF!,0))</f>
        <v>#REF!</v>
      </c>
      <c r="BC120" s="211">
        <f>IFERROR(MIN(IF(TablePipeInsulation[[#This Row],[System Application]]="Custom",(TablePipeInsulation[[#This Row],[Therms saved]]*BE120)*CI_Custom_Incentive_USD_per_therm,IF(OR(TablePipeInsulation[[#This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saved]]*BE120),"Excel Error"))),TablePipeInsulation[[#This Row],[Total Cost]]),0)</f>
        <v>0</v>
      </c>
      <c r="BD120" s="216">
        <f>IFERROR(MIN(IF(TablePipeInsulation[[#This Row],[System Application]]="Custom",(TablePipeInsulation[[#This Row],[Therms saved]]*BE120)*CI_Custom_Bonus_Incentive_USD_per_therm,IF(OR(TablePipeInsulation[[#This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saved]]*BE120),"Excel Error"))),TablePipeInsulation[[#This Row],[Total Cost]]),0)</f>
        <v>0</v>
      </c>
      <c r="BE120" s="212">
        <f>Boiler!$AA$9</f>
        <v>0</v>
      </c>
    </row>
    <row r="121" spans="1:57">
      <c r="A121" s="75">
        <v>100</v>
      </c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9"/>
      <c r="Q121" s="69"/>
      <c r="R121" s="3" t="str">
        <f>IFERROR(INDEX(TableInsulationCodeReq[],MATCH(TablePipeInsulation[[#This Row],[Coding - Temperature of Pipe]],TableInsulationCodeReq[Coding Pipe Temperature],-1),MATCH(TEXT($P121,"0.00"),TableInsulationCodeReq[#Headers],0)),"")</f>
        <v/>
      </c>
      <c r="S121" s="67"/>
      <c r="T121" s="67"/>
      <c r="U121" s="67"/>
      <c r="V121" s="67"/>
      <c r="W121" s="77"/>
      <c r="X121" s="77"/>
      <c r="Y121" s="189" t="str">
        <f t="shared" si="6"/>
        <v/>
      </c>
      <c r="Z121" s="77"/>
      <c r="AA121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21" s="3" t="str">
        <f>IF(OR(G121="",TablePipeInsulation[[#This Row],[Insulation to be Added (")]]&lt;TablePipeInsulation[[#This Row],[Insulation Required by Code (")]]),"",IF(System_App_Only_DHW,(AN121-AR121)/(0.8*100000)*L121*AS121*AT121*1,(AN121-AR121)/($G$10*100000)*L121*AS121*AT121*1))</f>
        <v/>
      </c>
      <c r="AC121" s="78">
        <f>IF(TablePipeInsulation[[#This Row],[Insulation to be Added (")]]&lt;TablePipeInsulation[[#This Row],[Insulation Required by Code (")]],"",BC121)</f>
        <v>0</v>
      </c>
      <c r="AD121" s="78">
        <f>IF(TablePipeInsulation[[#This Row],[Insulation to be Added (")]]&lt;TablePipeInsulation[[#This Row],[Insulation Required by Code (")]],"",BD121)</f>
        <v>0</v>
      </c>
      <c r="AG121" s="67" t="e">
        <f>VLOOKUP(G121,'Insulation Table'!$AE$61:$AF$64,2,FALSE)</f>
        <v>#N/A</v>
      </c>
      <c r="AH121" s="75" t="str">
        <f>IF(TablePipeInsulation[[#This Row],[System Application]]="Custom",TablePipeInsulation[[#This Row],[Pipe Surface Temperature, °F (If Custom Application)]],IF(G121="","",VLOOKUP(G121,$BG$21:$BH$24,2,FALSE)))</f>
        <v/>
      </c>
      <c r="AI121" s="75" t="str">
        <f>IF(TablePipeInsulation[[#This Row],[System Application]]="Custom",TablePipeInsulation[[#This Row],[Ambient Temperature, °F (If Custom Application)]],IF(G121="","",VLOOKUP(G121,$BG$21:$BI$24,3,FALSE)))</f>
        <v/>
      </c>
      <c r="AJ12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2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2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2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21" s="75" t="str">
        <f>IF(TablePipeInsulation[[#This Row],[System Application]]="Custom",TablePipeInsulation[[#This Row],[Custom Pipe Bare Heat Transfer Coefficient]],IF(P121="","",(VLOOKUP(AJ121,'Insulation Table'!$F$35:$G$124,2,FALSE))))</f>
        <v/>
      </c>
      <c r="AO121" s="75" t="e">
        <f t="shared" si="7"/>
        <v>#N/A</v>
      </c>
      <c r="AP121" s="75" t="e">
        <f>VLOOKUP(AO121,'Insulation Table'!$Y$35:$Z$103,2,FALSE)</f>
        <v>#N/A</v>
      </c>
      <c r="AQ121" s="67" t="str">
        <f>CONCATENATE(P121,U121,MIN(TablePipeInsulation[[#This Row],[Insulation to be Added (")]],3))</f>
        <v>3</v>
      </c>
      <c r="AR121" s="75" t="str">
        <f>IF(P121="","",(VLOOKUP(AQ121,'Insulation Table'!$N$35:$O$250,2,FALSE)))</f>
        <v/>
      </c>
      <c r="AS121" s="67" t="e">
        <f t="shared" si="5"/>
        <v>#VALUE!</v>
      </c>
      <c r="AT121" s="75" t="str">
        <f>IF(TablePipeInsulation[[#This Row],[System Application]]="Custom",TablePipeInsulation[[#This Row],[Full Load Hours (If Custom Application)]],IF(G121="","",IF(G121="Domestic Hot Water",8760,$AJ$16)))</f>
        <v/>
      </c>
      <c r="AU121" s="75" t="str">
        <f>VLOOKUP($G$7,'Incentive Structure'!$C$6:$D$10,2,FALSE)</f>
        <v>CI</v>
      </c>
      <c r="AV121" s="75" t="str">
        <f>IF(ISNUMBER(FIND("MF",TablePipeInsulation[[#This Row],[Incentive Code]]))=TRUE,"MF Logic","CI Logic")</f>
        <v>CI Logic</v>
      </c>
      <c r="AW12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21" t="str">
        <f t="shared" si="8"/>
        <v/>
      </c>
      <c r="AY121" t="str">
        <f t="shared" si="9"/>
        <v>CI</v>
      </c>
      <c r="AZ12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2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21" s="190" t="e">
        <f>INDEX(#REF!,MATCH(TablePipeInsulation[[#This Row],[Coding - Temperature of Pipe]],#REF!,0),MATCH(TEXT($P121,"#.00"),#REF!,0))</f>
        <v>#REF!</v>
      </c>
      <c r="BC121" s="211">
        <f>IFERROR(MIN(IF(TablePipeInsulation[[#This Row],[System Application]]="Custom",(TablePipeInsulation[[#This Row],[Therms saved]]*BE121)*CI_Custom_Incentive_USD_per_therm,IF(OR(TablePipeInsulation[[#This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saved]]*BE121),"Excel Error"))),TablePipeInsulation[[#This Row],[Total Cost]]),0)</f>
        <v>0</v>
      </c>
      <c r="BD121" s="216">
        <f>IFERROR(MIN(IF(TablePipeInsulation[[#This Row],[System Application]]="Custom",(TablePipeInsulation[[#This Row],[Therms saved]]*BE121)*CI_Custom_Bonus_Incentive_USD_per_therm,IF(OR(TablePipeInsulation[[#This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saved]]*BE121),"Excel Error"))),TablePipeInsulation[[#This Row],[Total Cost]]),0)</f>
        <v>0</v>
      </c>
      <c r="BE121" s="212">
        <f>Boiler!$AA$9</f>
        <v>0</v>
      </c>
    </row>
    <row r="122" spans="1:57">
      <c r="A122" s="75">
        <v>101</v>
      </c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9"/>
      <c r="Q122" s="69"/>
      <c r="R122" s="3" t="str">
        <f>IFERROR(INDEX(TableInsulationCodeReq[],MATCH(TablePipeInsulation[[#This Row],[Coding - Temperature of Pipe]],TableInsulationCodeReq[Coding Pipe Temperature],-1),MATCH(TEXT($P122,"0.00"),TableInsulationCodeReq[#Headers],0)),"")</f>
        <v/>
      </c>
      <c r="S122" s="67"/>
      <c r="T122" s="67"/>
      <c r="U122" s="67"/>
      <c r="V122" s="67"/>
      <c r="W122" s="77"/>
      <c r="X122" s="77"/>
      <c r="Y122" s="189" t="str">
        <f t="shared" si="6"/>
        <v/>
      </c>
      <c r="Z122" s="77"/>
      <c r="AA122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22" s="3" t="str">
        <f>IF(OR(G122="",TablePipeInsulation[[#This Row],[Insulation to be Added (")]]&lt;TablePipeInsulation[[#This Row],[Insulation Required by Code (")]]),"",IF(System_App_Only_DHW,(AN122-AR122)/(0.8*100000)*L122*AS122*AT122*1,(AN122-AR122)/($G$10*100000)*L122*AS122*AT122*1))</f>
        <v/>
      </c>
      <c r="AC122" s="78">
        <f>IF(TablePipeInsulation[[#This Row],[Insulation to be Added (")]]&lt;TablePipeInsulation[[#This Row],[Insulation Required by Code (")]],"",BC122)</f>
        <v>0</v>
      </c>
      <c r="AD122" s="78">
        <f>IF(TablePipeInsulation[[#This Row],[Insulation to be Added (")]]&lt;TablePipeInsulation[[#This Row],[Insulation Required by Code (")]],"",BD122)</f>
        <v>0</v>
      </c>
      <c r="AG122" s="67" t="e">
        <f>VLOOKUP(G122,'Insulation Table'!$AE$61:$AF$64,2,FALSE)</f>
        <v>#N/A</v>
      </c>
      <c r="AH122" s="75" t="str">
        <f>IF(TablePipeInsulation[[#This Row],[System Application]]="Custom",TablePipeInsulation[[#This Row],[Pipe Surface Temperature, °F (If Custom Application)]],IF(G122="","",VLOOKUP(G122,$BG$21:$BH$24,2,FALSE)))</f>
        <v/>
      </c>
      <c r="AI122" s="75" t="str">
        <f>IF(TablePipeInsulation[[#This Row],[System Application]]="Custom",TablePipeInsulation[[#This Row],[Ambient Temperature, °F (If Custom Application)]],IF(G122="","",VLOOKUP(G122,$BG$21:$BI$24,3,FALSE)))</f>
        <v/>
      </c>
      <c r="AJ12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2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2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2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22" s="75" t="str">
        <f>IF(TablePipeInsulation[[#This Row],[System Application]]="Custom",TablePipeInsulation[[#This Row],[Custom Pipe Bare Heat Transfer Coefficient]],IF(P122="","",(VLOOKUP(AJ122,'Insulation Table'!$F$35:$G$124,2,FALSE))))</f>
        <v/>
      </c>
      <c r="AO122" s="75" t="e">
        <f t="shared" si="7"/>
        <v>#N/A</v>
      </c>
      <c r="AP122" s="75" t="e">
        <f>VLOOKUP(AO122,'Insulation Table'!$Y$35:$Z$103,2,FALSE)</f>
        <v>#N/A</v>
      </c>
      <c r="AQ122" s="67" t="str">
        <f>CONCATENATE(P122,U122,MIN(TablePipeInsulation[[#This Row],[Insulation to be Added (")]],3))</f>
        <v>3</v>
      </c>
      <c r="AR122" s="75" t="str">
        <f>IF(P122="","",(VLOOKUP(AQ122,'Insulation Table'!$N$35:$O$250,2,FALSE)))</f>
        <v/>
      </c>
      <c r="AS122" s="67" t="e">
        <f t="shared" si="5"/>
        <v>#VALUE!</v>
      </c>
      <c r="AT122" s="75" t="str">
        <f>IF(TablePipeInsulation[[#This Row],[System Application]]="Custom",TablePipeInsulation[[#This Row],[Full Load Hours (If Custom Application)]],IF(G122="","",IF(G122="Domestic Hot Water",8760,$AJ$16)))</f>
        <v/>
      </c>
      <c r="AU122" s="75" t="str">
        <f>VLOOKUP($G$7,'Incentive Structure'!$C$6:$D$10,2,FALSE)</f>
        <v>CI</v>
      </c>
      <c r="AV122" s="75" t="str">
        <f>IF(ISNUMBER(FIND("MF",TablePipeInsulation[[#This Row],[Incentive Code]]))=TRUE,"MF Logic","CI Logic")</f>
        <v>CI Logic</v>
      </c>
      <c r="AW12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22" t="str">
        <f t="shared" si="8"/>
        <v/>
      </c>
      <c r="AY122" t="str">
        <f t="shared" si="9"/>
        <v>CI</v>
      </c>
      <c r="AZ12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2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22" s="190" t="e">
        <f>INDEX(#REF!,MATCH(TablePipeInsulation[[#This Row],[Coding - Temperature of Pipe]],#REF!,0),MATCH(TEXT($P122,"#.00"),#REF!,0))</f>
        <v>#REF!</v>
      </c>
      <c r="BC122" s="211">
        <f>IFERROR(MIN(IF(TablePipeInsulation[[#This Row],[System Application]]="Custom",(TablePipeInsulation[[#This Row],[Therms saved]]*BE122)*CI_Custom_Incentive_USD_per_therm,IF(OR(TablePipeInsulation[[#This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saved]]*BE122),"Excel Error"))),TablePipeInsulation[[#This Row],[Total Cost]]),0)</f>
        <v>0</v>
      </c>
      <c r="BD122" s="216">
        <f>IFERROR(MIN(IF(TablePipeInsulation[[#This Row],[System Application]]="Custom",(TablePipeInsulation[[#This Row],[Therms saved]]*BE122)*CI_Custom_Bonus_Incentive_USD_per_therm,IF(OR(TablePipeInsulation[[#This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saved]]*BE122),"Excel Error"))),TablePipeInsulation[[#This Row],[Total Cost]]),0)</f>
        <v>0</v>
      </c>
      <c r="BE122" s="212">
        <f>Boiler!$AA$9</f>
        <v>0</v>
      </c>
    </row>
    <row r="123" spans="1:57">
      <c r="A123" s="75">
        <v>102</v>
      </c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9"/>
      <c r="Q123" s="69"/>
      <c r="R123" s="3" t="str">
        <f>IFERROR(INDEX(TableInsulationCodeReq[],MATCH(TablePipeInsulation[[#This Row],[Coding - Temperature of Pipe]],TableInsulationCodeReq[Coding Pipe Temperature],-1),MATCH(TEXT($P123,"0.00"),TableInsulationCodeReq[#Headers],0)),"")</f>
        <v/>
      </c>
      <c r="S123" s="67"/>
      <c r="T123" s="67"/>
      <c r="U123" s="67"/>
      <c r="V123" s="67"/>
      <c r="W123" s="77"/>
      <c r="X123" s="77"/>
      <c r="Y123" s="189" t="str">
        <f t="shared" si="6"/>
        <v/>
      </c>
      <c r="Z123" s="77"/>
      <c r="AA123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23" s="3" t="str">
        <f>IF(OR(G123="",TablePipeInsulation[[#This Row],[Insulation to be Added (")]]&lt;TablePipeInsulation[[#This Row],[Insulation Required by Code (")]]),"",IF(System_App_Only_DHW,(AN123-AR123)/(0.8*100000)*L123*AS123*AT123*1,(AN123-AR123)/($G$10*100000)*L123*AS123*AT123*1))</f>
        <v/>
      </c>
      <c r="AC123" s="78">
        <f>IF(TablePipeInsulation[[#This Row],[Insulation to be Added (")]]&lt;TablePipeInsulation[[#This Row],[Insulation Required by Code (")]],"",BC123)</f>
        <v>0</v>
      </c>
      <c r="AD123" s="78">
        <f>IF(TablePipeInsulation[[#This Row],[Insulation to be Added (")]]&lt;TablePipeInsulation[[#This Row],[Insulation Required by Code (")]],"",BD123)</f>
        <v>0</v>
      </c>
      <c r="AG123" s="67" t="e">
        <f>VLOOKUP(G123,'Insulation Table'!$AE$61:$AF$64,2,FALSE)</f>
        <v>#N/A</v>
      </c>
      <c r="AH123" s="75" t="str">
        <f>IF(TablePipeInsulation[[#This Row],[System Application]]="Custom",TablePipeInsulation[[#This Row],[Pipe Surface Temperature, °F (If Custom Application)]],IF(G123="","",VLOOKUP(G123,$BG$21:$BH$24,2,FALSE)))</f>
        <v/>
      </c>
      <c r="AI123" s="75" t="str">
        <f>IF(TablePipeInsulation[[#This Row],[System Application]]="Custom",TablePipeInsulation[[#This Row],[Ambient Temperature, °F (If Custom Application)]],IF(G123="","",VLOOKUP(G123,$BG$21:$BI$24,3,FALSE)))</f>
        <v/>
      </c>
      <c r="AJ12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2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2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2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23" s="75" t="str">
        <f>IF(TablePipeInsulation[[#This Row],[System Application]]="Custom",TablePipeInsulation[[#This Row],[Custom Pipe Bare Heat Transfer Coefficient]],IF(P123="","",(VLOOKUP(AJ123,'Insulation Table'!$F$35:$G$124,2,FALSE))))</f>
        <v/>
      </c>
      <c r="AO123" s="75" t="e">
        <f t="shared" si="7"/>
        <v>#N/A</v>
      </c>
      <c r="AP123" s="75" t="e">
        <f>VLOOKUP(AO123,'Insulation Table'!$Y$35:$Z$103,2,FALSE)</f>
        <v>#N/A</v>
      </c>
      <c r="AQ123" s="67" t="str">
        <f>CONCATENATE(P123,U123,MIN(TablePipeInsulation[[#This Row],[Insulation to be Added (")]],3))</f>
        <v>3</v>
      </c>
      <c r="AR123" s="75" t="str">
        <f>IF(P123="","",(VLOOKUP(AQ123,'Insulation Table'!$N$35:$O$250,2,FALSE)))</f>
        <v/>
      </c>
      <c r="AS123" s="67" t="e">
        <f t="shared" si="5"/>
        <v>#VALUE!</v>
      </c>
      <c r="AT123" s="75" t="str">
        <f>IF(TablePipeInsulation[[#This Row],[System Application]]="Custom",TablePipeInsulation[[#This Row],[Full Load Hours (If Custom Application)]],IF(G123="","",IF(G123="Domestic Hot Water",8760,$AJ$16)))</f>
        <v/>
      </c>
      <c r="AU123" s="75" t="str">
        <f>VLOOKUP($G$7,'Incentive Structure'!$C$6:$D$10,2,FALSE)</f>
        <v>CI</v>
      </c>
      <c r="AV123" s="75" t="str">
        <f>IF(ISNUMBER(FIND("MF",TablePipeInsulation[[#This Row],[Incentive Code]]))=TRUE,"MF Logic","CI Logic")</f>
        <v>CI Logic</v>
      </c>
      <c r="AW12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23" t="str">
        <f t="shared" si="8"/>
        <v/>
      </c>
      <c r="AY123" t="str">
        <f t="shared" si="9"/>
        <v>CI</v>
      </c>
      <c r="AZ12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2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23" s="190" t="e">
        <f>INDEX(#REF!,MATCH(TablePipeInsulation[[#This Row],[Coding - Temperature of Pipe]],#REF!,0),MATCH(TEXT($P123,"#.00"),#REF!,0))</f>
        <v>#REF!</v>
      </c>
      <c r="BC123" s="211">
        <f>IFERROR(MIN(IF(TablePipeInsulation[[#This Row],[System Application]]="Custom",(TablePipeInsulation[[#This Row],[Therms saved]]*BE123)*CI_Custom_Incentive_USD_per_therm,IF(OR(TablePipeInsulation[[#This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saved]]*BE123),"Excel Error"))),TablePipeInsulation[[#This Row],[Total Cost]]),0)</f>
        <v>0</v>
      </c>
      <c r="BD123" s="216">
        <f>IFERROR(MIN(IF(TablePipeInsulation[[#This Row],[System Application]]="Custom",(TablePipeInsulation[[#This Row],[Therms saved]]*BE123)*CI_Custom_Bonus_Incentive_USD_per_therm,IF(OR(TablePipeInsulation[[#This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saved]]*BE123),"Excel Error"))),TablePipeInsulation[[#This Row],[Total Cost]]),0)</f>
        <v>0</v>
      </c>
      <c r="BE123" s="212">
        <f>Boiler!$AA$9</f>
        <v>0</v>
      </c>
    </row>
    <row r="124" spans="1:57">
      <c r="A124" s="75">
        <v>103</v>
      </c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9"/>
      <c r="Q124" s="69"/>
      <c r="R124" s="3" t="str">
        <f>IFERROR(INDEX(TableInsulationCodeReq[],MATCH(TablePipeInsulation[[#This Row],[Coding - Temperature of Pipe]],TableInsulationCodeReq[Coding Pipe Temperature],-1),MATCH(TEXT($P124,"0.00"),TableInsulationCodeReq[#Headers],0)),"")</f>
        <v/>
      </c>
      <c r="S124" s="67"/>
      <c r="T124" s="67"/>
      <c r="U124" s="67"/>
      <c r="V124" s="67"/>
      <c r="W124" s="77"/>
      <c r="X124" s="77"/>
      <c r="Y124" s="189" t="str">
        <f t="shared" si="6"/>
        <v/>
      </c>
      <c r="Z124" s="77"/>
      <c r="AA124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24" s="3" t="str">
        <f>IF(OR(G124="",TablePipeInsulation[[#This Row],[Insulation to be Added (")]]&lt;TablePipeInsulation[[#This Row],[Insulation Required by Code (")]]),"",IF(System_App_Only_DHW,(AN124-AR124)/(0.8*100000)*L124*AS124*AT124*1,(AN124-AR124)/($G$10*100000)*L124*AS124*AT124*1))</f>
        <v/>
      </c>
      <c r="AC124" s="78">
        <f>IF(TablePipeInsulation[[#This Row],[Insulation to be Added (")]]&lt;TablePipeInsulation[[#This Row],[Insulation Required by Code (")]],"",BC124)</f>
        <v>0</v>
      </c>
      <c r="AD124" s="78">
        <f>IF(TablePipeInsulation[[#This Row],[Insulation to be Added (")]]&lt;TablePipeInsulation[[#This Row],[Insulation Required by Code (")]],"",BD124)</f>
        <v>0</v>
      </c>
      <c r="AG124" s="67" t="e">
        <f>VLOOKUP(G124,'Insulation Table'!$AE$61:$AF$64,2,FALSE)</f>
        <v>#N/A</v>
      </c>
      <c r="AH124" s="75" t="str">
        <f>IF(TablePipeInsulation[[#This Row],[System Application]]="Custom",TablePipeInsulation[[#This Row],[Pipe Surface Temperature, °F (If Custom Application)]],IF(G124="","",VLOOKUP(G124,$BG$21:$BH$24,2,FALSE)))</f>
        <v/>
      </c>
      <c r="AI124" s="75" t="str">
        <f>IF(TablePipeInsulation[[#This Row],[System Application]]="Custom",TablePipeInsulation[[#This Row],[Ambient Temperature, °F (If Custom Application)]],IF(G124="","",VLOOKUP(G124,$BG$21:$BI$24,3,FALSE)))</f>
        <v/>
      </c>
      <c r="AJ12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2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2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2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24" s="75" t="str">
        <f>IF(TablePipeInsulation[[#This Row],[System Application]]="Custom",TablePipeInsulation[[#This Row],[Custom Pipe Bare Heat Transfer Coefficient]],IF(P124="","",(VLOOKUP(AJ124,'Insulation Table'!$F$35:$G$124,2,FALSE))))</f>
        <v/>
      </c>
      <c r="AO124" s="75" t="e">
        <f t="shared" si="7"/>
        <v>#N/A</v>
      </c>
      <c r="AP124" s="75" t="e">
        <f>VLOOKUP(AO124,'Insulation Table'!$Y$35:$Z$103,2,FALSE)</f>
        <v>#N/A</v>
      </c>
      <c r="AQ124" s="67" t="str">
        <f>CONCATENATE(P124,U124,MIN(TablePipeInsulation[[#This Row],[Insulation to be Added (")]],3))</f>
        <v>3</v>
      </c>
      <c r="AR124" s="75" t="str">
        <f>IF(P124="","",(VLOOKUP(AQ124,'Insulation Table'!$N$35:$O$250,2,FALSE)))</f>
        <v/>
      </c>
      <c r="AS124" s="67" t="e">
        <f t="shared" si="5"/>
        <v>#VALUE!</v>
      </c>
      <c r="AT124" s="75" t="str">
        <f>IF(TablePipeInsulation[[#This Row],[System Application]]="Custom",TablePipeInsulation[[#This Row],[Full Load Hours (If Custom Application)]],IF(G124="","",IF(G124="Domestic Hot Water",8760,$AJ$16)))</f>
        <v/>
      </c>
      <c r="AU124" s="75" t="str">
        <f>VLOOKUP($G$7,'Incentive Structure'!$C$6:$D$10,2,FALSE)</f>
        <v>CI</v>
      </c>
      <c r="AV124" s="75" t="str">
        <f>IF(ISNUMBER(FIND("MF",TablePipeInsulation[[#This Row],[Incentive Code]]))=TRUE,"MF Logic","CI Logic")</f>
        <v>CI Logic</v>
      </c>
      <c r="AW12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24" t="str">
        <f t="shared" si="8"/>
        <v/>
      </c>
      <c r="AY124" t="str">
        <f t="shared" si="9"/>
        <v>CI</v>
      </c>
      <c r="AZ12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2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24" s="190" t="e">
        <f>INDEX(#REF!,MATCH(TablePipeInsulation[[#This Row],[Coding - Temperature of Pipe]],#REF!,0),MATCH(TEXT($P124,"#.00"),#REF!,0))</f>
        <v>#REF!</v>
      </c>
      <c r="BC124" s="211">
        <f>IFERROR(MIN(IF(TablePipeInsulation[[#This Row],[System Application]]="Custom",(TablePipeInsulation[[#This Row],[Therms saved]]*BE124)*CI_Custom_Incentive_USD_per_therm,IF(OR(TablePipeInsulation[[#This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saved]]*BE124),"Excel Error"))),TablePipeInsulation[[#This Row],[Total Cost]]),0)</f>
        <v>0</v>
      </c>
      <c r="BD124" s="216">
        <f>IFERROR(MIN(IF(TablePipeInsulation[[#This Row],[System Application]]="Custom",(TablePipeInsulation[[#This Row],[Therms saved]]*BE124)*CI_Custom_Bonus_Incentive_USD_per_therm,IF(OR(TablePipeInsulation[[#This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saved]]*BE124),"Excel Error"))),TablePipeInsulation[[#This Row],[Total Cost]]),0)</f>
        <v>0</v>
      </c>
      <c r="BE124" s="212">
        <f>Boiler!$AA$9</f>
        <v>0</v>
      </c>
    </row>
    <row r="125" spans="1:57">
      <c r="A125" s="75">
        <v>104</v>
      </c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9"/>
      <c r="Q125" s="69"/>
      <c r="R125" s="3" t="str">
        <f>IFERROR(INDEX(TableInsulationCodeReq[],MATCH(TablePipeInsulation[[#This Row],[Coding - Temperature of Pipe]],TableInsulationCodeReq[Coding Pipe Temperature],-1),MATCH(TEXT($P125,"0.00"),TableInsulationCodeReq[#Headers],0)),"")</f>
        <v/>
      </c>
      <c r="S125" s="67"/>
      <c r="T125" s="67"/>
      <c r="U125" s="67"/>
      <c r="V125" s="67"/>
      <c r="W125" s="77"/>
      <c r="X125" s="77"/>
      <c r="Y125" s="189" t="str">
        <f t="shared" si="6"/>
        <v/>
      </c>
      <c r="Z125" s="77"/>
      <c r="AA125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25" s="3" t="str">
        <f>IF(OR(G125="",TablePipeInsulation[[#This Row],[Insulation to be Added (")]]&lt;TablePipeInsulation[[#This Row],[Insulation Required by Code (")]]),"",IF(System_App_Only_DHW,(AN125-AR125)/(0.8*100000)*L125*AS125*AT125*1,(AN125-AR125)/($G$10*100000)*L125*AS125*AT125*1))</f>
        <v/>
      </c>
      <c r="AC125" s="78">
        <f>IF(TablePipeInsulation[[#This Row],[Insulation to be Added (")]]&lt;TablePipeInsulation[[#This Row],[Insulation Required by Code (")]],"",BC125)</f>
        <v>0</v>
      </c>
      <c r="AD125" s="78">
        <f>IF(TablePipeInsulation[[#This Row],[Insulation to be Added (")]]&lt;TablePipeInsulation[[#This Row],[Insulation Required by Code (")]],"",BD125)</f>
        <v>0</v>
      </c>
      <c r="AG125" s="67" t="e">
        <f>VLOOKUP(G125,'Insulation Table'!$AE$61:$AF$64,2,FALSE)</f>
        <v>#N/A</v>
      </c>
      <c r="AH125" s="75" t="str">
        <f>IF(TablePipeInsulation[[#This Row],[System Application]]="Custom",TablePipeInsulation[[#This Row],[Pipe Surface Temperature, °F (If Custom Application)]],IF(G125="","",VLOOKUP(G125,$BG$21:$BH$24,2,FALSE)))</f>
        <v/>
      </c>
      <c r="AI125" s="75" t="str">
        <f>IF(TablePipeInsulation[[#This Row],[System Application]]="Custom",TablePipeInsulation[[#This Row],[Ambient Temperature, °F (If Custom Application)]],IF(G125="","",VLOOKUP(G125,$BG$21:$BI$24,3,FALSE)))</f>
        <v/>
      </c>
      <c r="AJ12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2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2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2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25" s="75" t="str">
        <f>IF(TablePipeInsulation[[#This Row],[System Application]]="Custom",TablePipeInsulation[[#This Row],[Custom Pipe Bare Heat Transfer Coefficient]],IF(P125="","",(VLOOKUP(AJ125,'Insulation Table'!$F$35:$G$124,2,FALSE))))</f>
        <v/>
      </c>
      <c r="AO125" s="75" t="e">
        <f t="shared" si="7"/>
        <v>#N/A</v>
      </c>
      <c r="AP125" s="75" t="e">
        <f>VLOOKUP(AO125,'Insulation Table'!$Y$35:$Z$103,2,FALSE)</f>
        <v>#N/A</v>
      </c>
      <c r="AQ125" s="67" t="str">
        <f>CONCATENATE(P125,U125,MIN(TablePipeInsulation[[#This Row],[Insulation to be Added (")]],3))</f>
        <v>3</v>
      </c>
      <c r="AR125" s="75" t="str">
        <f>IF(P125="","",(VLOOKUP(AQ125,'Insulation Table'!$N$35:$O$250,2,FALSE)))</f>
        <v/>
      </c>
      <c r="AS125" s="67" t="e">
        <f t="shared" si="5"/>
        <v>#VALUE!</v>
      </c>
      <c r="AT125" s="75" t="str">
        <f>IF(TablePipeInsulation[[#This Row],[System Application]]="Custom",TablePipeInsulation[[#This Row],[Full Load Hours (If Custom Application)]],IF(G125="","",IF(G125="Domestic Hot Water",8760,$AJ$16)))</f>
        <v/>
      </c>
      <c r="AU125" s="75" t="str">
        <f>VLOOKUP($G$7,'Incentive Structure'!$C$6:$D$10,2,FALSE)</f>
        <v>CI</v>
      </c>
      <c r="AV125" s="75" t="str">
        <f>IF(ISNUMBER(FIND("MF",TablePipeInsulation[[#This Row],[Incentive Code]]))=TRUE,"MF Logic","CI Logic")</f>
        <v>CI Logic</v>
      </c>
      <c r="AW12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25" t="str">
        <f t="shared" si="8"/>
        <v/>
      </c>
      <c r="AY125" t="str">
        <f t="shared" si="9"/>
        <v>CI</v>
      </c>
      <c r="AZ12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2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25" s="190" t="e">
        <f>INDEX(#REF!,MATCH(TablePipeInsulation[[#This Row],[Coding - Temperature of Pipe]],#REF!,0),MATCH(TEXT($P125,"#.00"),#REF!,0))</f>
        <v>#REF!</v>
      </c>
      <c r="BC125" s="211">
        <f>IFERROR(MIN(IF(TablePipeInsulation[[#This Row],[System Application]]="Custom",(TablePipeInsulation[[#This Row],[Therms saved]]*BE125)*CI_Custom_Incentive_USD_per_therm,IF(OR(TablePipeInsulation[[#This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saved]]*BE125),"Excel Error"))),TablePipeInsulation[[#This Row],[Total Cost]]),0)</f>
        <v>0</v>
      </c>
      <c r="BD125" s="216">
        <f>IFERROR(MIN(IF(TablePipeInsulation[[#This Row],[System Application]]="Custom",(TablePipeInsulation[[#This Row],[Therms saved]]*BE125)*CI_Custom_Bonus_Incentive_USD_per_therm,IF(OR(TablePipeInsulation[[#This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saved]]*BE125),"Excel Error"))),TablePipeInsulation[[#This Row],[Total Cost]]),0)</f>
        <v>0</v>
      </c>
      <c r="BE125" s="212">
        <f>Boiler!$AA$9</f>
        <v>0</v>
      </c>
    </row>
    <row r="126" spans="1:57">
      <c r="A126" s="75">
        <v>105</v>
      </c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9"/>
      <c r="Q126" s="69"/>
      <c r="R126" s="3" t="str">
        <f>IFERROR(INDEX(TableInsulationCodeReq[],MATCH(TablePipeInsulation[[#This Row],[Coding - Temperature of Pipe]],TableInsulationCodeReq[Coding Pipe Temperature],-1),MATCH(TEXT($P126,"0.00"),TableInsulationCodeReq[#Headers],0)),"")</f>
        <v/>
      </c>
      <c r="S126" s="67"/>
      <c r="T126" s="67"/>
      <c r="U126" s="67"/>
      <c r="V126" s="67"/>
      <c r="W126" s="77"/>
      <c r="X126" s="77"/>
      <c r="Y126" s="189" t="str">
        <f t="shared" si="6"/>
        <v/>
      </c>
      <c r="Z126" s="77"/>
      <c r="AA126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26" s="3" t="str">
        <f>IF(OR(G126="",TablePipeInsulation[[#This Row],[Insulation to be Added (")]]&lt;TablePipeInsulation[[#This Row],[Insulation Required by Code (")]]),"",IF(System_App_Only_DHW,(AN126-AR126)/(0.8*100000)*L126*AS126*AT126*1,(AN126-AR126)/($G$10*100000)*L126*AS126*AT126*1))</f>
        <v/>
      </c>
      <c r="AC126" s="78">
        <f>IF(TablePipeInsulation[[#This Row],[Insulation to be Added (")]]&lt;TablePipeInsulation[[#This Row],[Insulation Required by Code (")]],"",BC126)</f>
        <v>0</v>
      </c>
      <c r="AD126" s="78">
        <f>IF(TablePipeInsulation[[#This Row],[Insulation to be Added (")]]&lt;TablePipeInsulation[[#This Row],[Insulation Required by Code (")]],"",BD126)</f>
        <v>0</v>
      </c>
      <c r="AG126" s="67" t="e">
        <f>VLOOKUP(G126,'Insulation Table'!$AE$61:$AF$64,2,FALSE)</f>
        <v>#N/A</v>
      </c>
      <c r="AH126" s="75" t="str">
        <f>IF(TablePipeInsulation[[#This Row],[System Application]]="Custom",TablePipeInsulation[[#This Row],[Pipe Surface Temperature, °F (If Custom Application)]],IF(G126="","",VLOOKUP(G126,$BG$21:$BH$24,2,FALSE)))</f>
        <v/>
      </c>
      <c r="AI126" s="75" t="str">
        <f>IF(TablePipeInsulation[[#This Row],[System Application]]="Custom",TablePipeInsulation[[#This Row],[Ambient Temperature, °F (If Custom Application)]],IF(G126="","",VLOOKUP(G126,$BG$21:$BI$24,3,FALSE)))</f>
        <v/>
      </c>
      <c r="AJ12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2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2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2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26" s="75" t="str">
        <f>IF(TablePipeInsulation[[#This Row],[System Application]]="Custom",TablePipeInsulation[[#This Row],[Custom Pipe Bare Heat Transfer Coefficient]],IF(P126="","",(VLOOKUP(AJ126,'Insulation Table'!$F$35:$G$124,2,FALSE))))</f>
        <v/>
      </c>
      <c r="AO126" s="75" t="e">
        <f t="shared" si="7"/>
        <v>#N/A</v>
      </c>
      <c r="AP126" s="75" t="e">
        <f>VLOOKUP(AO126,'Insulation Table'!$Y$35:$Z$103,2,FALSE)</f>
        <v>#N/A</v>
      </c>
      <c r="AQ126" s="67" t="str">
        <f>CONCATENATE(P126,U126,MIN(TablePipeInsulation[[#This Row],[Insulation to be Added (")]],3))</f>
        <v>3</v>
      </c>
      <c r="AR126" s="75" t="str">
        <f>IF(P126="","",(VLOOKUP(AQ126,'Insulation Table'!$N$35:$O$250,2,FALSE)))</f>
        <v/>
      </c>
      <c r="AS126" s="67" t="e">
        <f t="shared" si="5"/>
        <v>#VALUE!</v>
      </c>
      <c r="AT126" s="75" t="str">
        <f>IF(TablePipeInsulation[[#This Row],[System Application]]="Custom",TablePipeInsulation[[#This Row],[Full Load Hours (If Custom Application)]],IF(G126="","",IF(G126="Domestic Hot Water",8760,$AJ$16)))</f>
        <v/>
      </c>
      <c r="AU126" s="75" t="str">
        <f>VLOOKUP($G$7,'Incentive Structure'!$C$6:$D$10,2,FALSE)</f>
        <v>CI</v>
      </c>
      <c r="AV126" s="75" t="str">
        <f>IF(ISNUMBER(FIND("MF",TablePipeInsulation[[#This Row],[Incentive Code]]))=TRUE,"MF Logic","CI Logic")</f>
        <v>CI Logic</v>
      </c>
      <c r="AW12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26" t="str">
        <f t="shared" si="8"/>
        <v/>
      </c>
      <c r="AY126" t="str">
        <f t="shared" si="9"/>
        <v>CI</v>
      </c>
      <c r="AZ12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2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26" s="190" t="e">
        <f>INDEX(#REF!,MATCH(TablePipeInsulation[[#This Row],[Coding - Temperature of Pipe]],#REF!,0),MATCH(TEXT($P126,"#.00"),#REF!,0))</f>
        <v>#REF!</v>
      </c>
      <c r="BC126" s="211">
        <f>IFERROR(MIN(IF(TablePipeInsulation[[#This Row],[System Application]]="Custom",(TablePipeInsulation[[#This Row],[Therms saved]]*BE126)*CI_Custom_Incentive_USD_per_therm,IF(OR(TablePipeInsulation[[#This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saved]]*BE126),"Excel Error"))),TablePipeInsulation[[#This Row],[Total Cost]]),0)</f>
        <v>0</v>
      </c>
      <c r="BD126" s="216">
        <f>IFERROR(MIN(IF(TablePipeInsulation[[#This Row],[System Application]]="Custom",(TablePipeInsulation[[#This Row],[Therms saved]]*BE126)*CI_Custom_Bonus_Incentive_USD_per_therm,IF(OR(TablePipeInsulation[[#This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saved]]*BE126),"Excel Error"))),TablePipeInsulation[[#This Row],[Total Cost]]),0)</f>
        <v>0</v>
      </c>
      <c r="BE126" s="212">
        <f>Boiler!$AA$9</f>
        <v>0</v>
      </c>
    </row>
    <row r="127" spans="1:57">
      <c r="A127" s="75">
        <v>106</v>
      </c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9"/>
      <c r="Q127" s="69"/>
      <c r="R127" s="3" t="str">
        <f>IFERROR(INDEX(TableInsulationCodeReq[],MATCH(TablePipeInsulation[[#This Row],[Coding - Temperature of Pipe]],TableInsulationCodeReq[Coding Pipe Temperature],-1),MATCH(TEXT($P127,"0.00"),TableInsulationCodeReq[#Headers],0)),"")</f>
        <v/>
      </c>
      <c r="S127" s="67"/>
      <c r="T127" s="67"/>
      <c r="U127" s="67"/>
      <c r="V127" s="67"/>
      <c r="W127" s="77"/>
      <c r="X127" s="77"/>
      <c r="Y127" s="189" t="str">
        <f t="shared" si="6"/>
        <v/>
      </c>
      <c r="Z127" s="77"/>
      <c r="AA127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27" s="3" t="str">
        <f>IF(OR(G127="",TablePipeInsulation[[#This Row],[Insulation to be Added (")]]&lt;TablePipeInsulation[[#This Row],[Insulation Required by Code (")]]),"",IF(System_App_Only_DHW,(AN127-AR127)/(0.8*100000)*L127*AS127*AT127*1,(AN127-AR127)/($G$10*100000)*L127*AS127*AT127*1))</f>
        <v/>
      </c>
      <c r="AC127" s="78">
        <f>IF(TablePipeInsulation[[#This Row],[Insulation to be Added (")]]&lt;TablePipeInsulation[[#This Row],[Insulation Required by Code (")]],"",BC127)</f>
        <v>0</v>
      </c>
      <c r="AD127" s="78">
        <f>IF(TablePipeInsulation[[#This Row],[Insulation to be Added (")]]&lt;TablePipeInsulation[[#This Row],[Insulation Required by Code (")]],"",BD127)</f>
        <v>0</v>
      </c>
      <c r="AG127" s="67" t="e">
        <f>VLOOKUP(G127,'Insulation Table'!$AE$61:$AF$64,2,FALSE)</f>
        <v>#N/A</v>
      </c>
      <c r="AH127" s="75" t="str">
        <f>IF(TablePipeInsulation[[#This Row],[System Application]]="Custom",TablePipeInsulation[[#This Row],[Pipe Surface Temperature, °F (If Custom Application)]],IF(G127="","",VLOOKUP(G127,$BG$21:$BH$24,2,FALSE)))</f>
        <v/>
      </c>
      <c r="AI127" s="75" t="str">
        <f>IF(TablePipeInsulation[[#This Row],[System Application]]="Custom",TablePipeInsulation[[#This Row],[Ambient Temperature, °F (If Custom Application)]],IF(G127="","",VLOOKUP(G127,$BG$21:$BI$24,3,FALSE)))</f>
        <v/>
      </c>
      <c r="AJ12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2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2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2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27" s="75" t="str">
        <f>IF(TablePipeInsulation[[#This Row],[System Application]]="Custom",TablePipeInsulation[[#This Row],[Custom Pipe Bare Heat Transfer Coefficient]],IF(P127="","",(VLOOKUP(AJ127,'Insulation Table'!$F$35:$G$124,2,FALSE))))</f>
        <v/>
      </c>
      <c r="AO127" s="75" t="e">
        <f t="shared" si="7"/>
        <v>#N/A</v>
      </c>
      <c r="AP127" s="75" t="e">
        <f>VLOOKUP(AO127,'Insulation Table'!$Y$35:$Z$103,2,FALSE)</f>
        <v>#N/A</v>
      </c>
      <c r="AQ127" s="67" t="str">
        <f>CONCATENATE(P127,U127,MIN(TablePipeInsulation[[#This Row],[Insulation to be Added (")]],3))</f>
        <v>3</v>
      </c>
      <c r="AR127" s="75" t="str">
        <f>IF(P127="","",(VLOOKUP(AQ127,'Insulation Table'!$N$35:$O$250,2,FALSE)))</f>
        <v/>
      </c>
      <c r="AS127" s="67" t="e">
        <f t="shared" si="5"/>
        <v>#VALUE!</v>
      </c>
      <c r="AT127" s="75" t="str">
        <f>IF(TablePipeInsulation[[#This Row],[System Application]]="Custom",TablePipeInsulation[[#This Row],[Full Load Hours (If Custom Application)]],IF(G127="","",IF(G127="Domestic Hot Water",8760,$AJ$16)))</f>
        <v/>
      </c>
      <c r="AU127" s="75" t="str">
        <f>VLOOKUP($G$7,'Incentive Structure'!$C$6:$D$10,2,FALSE)</f>
        <v>CI</v>
      </c>
      <c r="AV127" s="75" t="str">
        <f>IF(ISNUMBER(FIND("MF",TablePipeInsulation[[#This Row],[Incentive Code]]))=TRUE,"MF Logic","CI Logic")</f>
        <v>CI Logic</v>
      </c>
      <c r="AW12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27" t="str">
        <f t="shared" si="8"/>
        <v/>
      </c>
      <c r="AY127" t="str">
        <f t="shared" si="9"/>
        <v>CI</v>
      </c>
      <c r="AZ12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2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27" s="190" t="e">
        <f>INDEX(#REF!,MATCH(TablePipeInsulation[[#This Row],[Coding - Temperature of Pipe]],#REF!,0),MATCH(TEXT($P127,"#.00"),#REF!,0))</f>
        <v>#REF!</v>
      </c>
      <c r="BC127" s="211">
        <f>IFERROR(MIN(IF(TablePipeInsulation[[#This Row],[System Application]]="Custom",(TablePipeInsulation[[#This Row],[Therms saved]]*BE127)*CI_Custom_Incentive_USD_per_therm,IF(OR(TablePipeInsulation[[#This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saved]]*BE127),"Excel Error"))),TablePipeInsulation[[#This Row],[Total Cost]]),0)</f>
        <v>0</v>
      </c>
      <c r="BD127" s="216">
        <f>IFERROR(MIN(IF(TablePipeInsulation[[#This Row],[System Application]]="Custom",(TablePipeInsulation[[#This Row],[Therms saved]]*BE127)*CI_Custom_Bonus_Incentive_USD_per_therm,IF(OR(TablePipeInsulation[[#This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saved]]*BE127),"Excel Error"))),TablePipeInsulation[[#This Row],[Total Cost]]),0)</f>
        <v>0</v>
      </c>
      <c r="BE127" s="212">
        <f>Boiler!$AA$9</f>
        <v>0</v>
      </c>
    </row>
    <row r="128" spans="1:57">
      <c r="A128" s="75">
        <v>107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9"/>
      <c r="Q128" s="69"/>
      <c r="R128" s="3" t="str">
        <f>IFERROR(INDEX(TableInsulationCodeReq[],MATCH(TablePipeInsulation[[#This Row],[Coding - Temperature of Pipe]],TableInsulationCodeReq[Coding Pipe Temperature],-1),MATCH(TEXT($P128,"0.00"),TableInsulationCodeReq[#Headers],0)),"")</f>
        <v/>
      </c>
      <c r="S128" s="67"/>
      <c r="T128" s="67"/>
      <c r="U128" s="67"/>
      <c r="V128" s="67"/>
      <c r="W128" s="77"/>
      <c r="X128" s="77"/>
      <c r="Y128" s="189" t="str">
        <f t="shared" si="6"/>
        <v/>
      </c>
      <c r="Z128" s="77"/>
      <c r="AA128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28" s="3" t="str">
        <f>IF(OR(G128="",TablePipeInsulation[[#This Row],[Insulation to be Added (")]]&lt;TablePipeInsulation[[#This Row],[Insulation Required by Code (")]]),"",IF(System_App_Only_DHW,(AN128-AR128)/(0.8*100000)*L128*AS128*AT128*1,(AN128-AR128)/($G$10*100000)*L128*AS128*AT128*1))</f>
        <v/>
      </c>
      <c r="AC128" s="78">
        <f>IF(TablePipeInsulation[[#This Row],[Insulation to be Added (")]]&lt;TablePipeInsulation[[#This Row],[Insulation Required by Code (")]],"",BC128)</f>
        <v>0</v>
      </c>
      <c r="AD128" s="78">
        <f>IF(TablePipeInsulation[[#This Row],[Insulation to be Added (")]]&lt;TablePipeInsulation[[#This Row],[Insulation Required by Code (")]],"",BD128)</f>
        <v>0</v>
      </c>
      <c r="AG128" s="67" t="e">
        <f>VLOOKUP(G128,'Insulation Table'!$AE$61:$AF$64,2,FALSE)</f>
        <v>#N/A</v>
      </c>
      <c r="AH128" s="75" t="str">
        <f>IF(TablePipeInsulation[[#This Row],[System Application]]="Custom",TablePipeInsulation[[#This Row],[Pipe Surface Temperature, °F (If Custom Application)]],IF(G128="","",VLOOKUP(G128,$BG$21:$BH$24,2,FALSE)))</f>
        <v/>
      </c>
      <c r="AI128" s="75" t="str">
        <f>IF(TablePipeInsulation[[#This Row],[System Application]]="Custom",TablePipeInsulation[[#This Row],[Ambient Temperature, °F (If Custom Application)]],IF(G128="","",VLOOKUP(G128,$BG$21:$BI$24,3,FALSE)))</f>
        <v/>
      </c>
      <c r="AJ12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2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2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2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28" s="75" t="str">
        <f>IF(TablePipeInsulation[[#This Row],[System Application]]="Custom",TablePipeInsulation[[#This Row],[Custom Pipe Bare Heat Transfer Coefficient]],IF(P128="","",(VLOOKUP(AJ128,'Insulation Table'!$F$35:$G$124,2,FALSE))))</f>
        <v/>
      </c>
      <c r="AO128" s="75" t="e">
        <f t="shared" si="7"/>
        <v>#N/A</v>
      </c>
      <c r="AP128" s="75" t="e">
        <f>VLOOKUP(AO128,'Insulation Table'!$Y$35:$Z$103,2,FALSE)</f>
        <v>#N/A</v>
      </c>
      <c r="AQ128" s="67" t="str">
        <f>CONCATENATE(P128,U128,MIN(TablePipeInsulation[[#This Row],[Insulation to be Added (")]],3))</f>
        <v>3</v>
      </c>
      <c r="AR128" s="75" t="str">
        <f>IF(P128="","",(VLOOKUP(AQ128,'Insulation Table'!$N$35:$O$250,2,FALSE)))</f>
        <v/>
      </c>
      <c r="AS128" s="67" t="e">
        <f t="shared" si="5"/>
        <v>#VALUE!</v>
      </c>
      <c r="AT128" s="75" t="str">
        <f>IF(TablePipeInsulation[[#This Row],[System Application]]="Custom",TablePipeInsulation[[#This Row],[Full Load Hours (If Custom Application)]],IF(G128="","",IF(G128="Domestic Hot Water",8760,$AJ$16)))</f>
        <v/>
      </c>
      <c r="AU128" s="75" t="str">
        <f>VLOOKUP($G$7,'Incentive Structure'!$C$6:$D$10,2,FALSE)</f>
        <v>CI</v>
      </c>
      <c r="AV128" s="75" t="str">
        <f>IF(ISNUMBER(FIND("MF",TablePipeInsulation[[#This Row],[Incentive Code]]))=TRUE,"MF Logic","CI Logic")</f>
        <v>CI Logic</v>
      </c>
      <c r="AW12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28" t="str">
        <f t="shared" si="8"/>
        <v/>
      </c>
      <c r="AY128" t="str">
        <f t="shared" si="9"/>
        <v>CI</v>
      </c>
      <c r="AZ12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2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28" s="190" t="e">
        <f>INDEX(#REF!,MATCH(TablePipeInsulation[[#This Row],[Coding - Temperature of Pipe]],#REF!,0),MATCH(TEXT($P128,"#.00"),#REF!,0))</f>
        <v>#REF!</v>
      </c>
      <c r="BC128" s="211">
        <f>IFERROR(MIN(IF(TablePipeInsulation[[#This Row],[System Application]]="Custom",(TablePipeInsulation[[#This Row],[Therms saved]]*BE128)*CI_Custom_Incentive_USD_per_therm,IF(OR(TablePipeInsulation[[#This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saved]]*BE128),"Excel Error"))),TablePipeInsulation[[#This Row],[Total Cost]]),0)</f>
        <v>0</v>
      </c>
      <c r="BD128" s="216">
        <f>IFERROR(MIN(IF(TablePipeInsulation[[#This Row],[System Application]]="Custom",(TablePipeInsulation[[#This Row],[Therms saved]]*BE128)*CI_Custom_Bonus_Incentive_USD_per_therm,IF(OR(TablePipeInsulation[[#This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saved]]*BE128),"Excel Error"))),TablePipeInsulation[[#This Row],[Total Cost]]),0)</f>
        <v>0</v>
      </c>
      <c r="BE128" s="212">
        <f>Boiler!$AA$9</f>
        <v>0</v>
      </c>
    </row>
    <row r="129" spans="1:57">
      <c r="A129" s="75">
        <v>108</v>
      </c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9"/>
      <c r="Q129" s="69"/>
      <c r="R129" s="3" t="str">
        <f>IFERROR(INDEX(TableInsulationCodeReq[],MATCH(TablePipeInsulation[[#This Row],[Coding - Temperature of Pipe]],TableInsulationCodeReq[Coding Pipe Temperature],-1),MATCH(TEXT($P129,"0.00"),TableInsulationCodeReq[#Headers],0)),"")</f>
        <v/>
      </c>
      <c r="S129" s="67"/>
      <c r="T129" s="67"/>
      <c r="U129" s="67"/>
      <c r="V129" s="67"/>
      <c r="W129" s="77"/>
      <c r="X129" s="77"/>
      <c r="Y129" s="189" t="str">
        <f t="shared" si="6"/>
        <v/>
      </c>
      <c r="Z129" s="77"/>
      <c r="AA129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29" s="3" t="str">
        <f>IF(OR(G129="",TablePipeInsulation[[#This Row],[Insulation to be Added (")]]&lt;TablePipeInsulation[[#This Row],[Insulation Required by Code (")]]),"",IF(System_App_Only_DHW,(AN129-AR129)/(0.8*100000)*L129*AS129*AT129*1,(AN129-AR129)/($G$10*100000)*L129*AS129*AT129*1))</f>
        <v/>
      </c>
      <c r="AC129" s="78">
        <f>IF(TablePipeInsulation[[#This Row],[Insulation to be Added (")]]&lt;TablePipeInsulation[[#This Row],[Insulation Required by Code (")]],"",BC129)</f>
        <v>0</v>
      </c>
      <c r="AD129" s="78">
        <f>IF(TablePipeInsulation[[#This Row],[Insulation to be Added (")]]&lt;TablePipeInsulation[[#This Row],[Insulation Required by Code (")]],"",BD129)</f>
        <v>0</v>
      </c>
      <c r="AG129" s="67" t="e">
        <f>VLOOKUP(G129,'Insulation Table'!$AE$61:$AF$64,2,FALSE)</f>
        <v>#N/A</v>
      </c>
      <c r="AH129" s="75" t="str">
        <f>IF(TablePipeInsulation[[#This Row],[System Application]]="Custom",TablePipeInsulation[[#This Row],[Pipe Surface Temperature, °F (If Custom Application)]],IF(G129="","",VLOOKUP(G129,$BG$21:$BH$24,2,FALSE)))</f>
        <v/>
      </c>
      <c r="AI129" s="75" t="str">
        <f>IF(TablePipeInsulation[[#This Row],[System Application]]="Custom",TablePipeInsulation[[#This Row],[Ambient Temperature, °F (If Custom Application)]],IF(G129="","",VLOOKUP(G129,$BG$21:$BI$24,3,FALSE)))</f>
        <v/>
      </c>
      <c r="AJ12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2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2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2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29" s="75" t="str">
        <f>IF(TablePipeInsulation[[#This Row],[System Application]]="Custom",TablePipeInsulation[[#This Row],[Custom Pipe Bare Heat Transfer Coefficient]],IF(P129="","",(VLOOKUP(AJ129,'Insulation Table'!$F$35:$G$124,2,FALSE))))</f>
        <v/>
      </c>
      <c r="AO129" s="75" t="e">
        <f t="shared" si="7"/>
        <v>#N/A</v>
      </c>
      <c r="AP129" s="75" t="e">
        <f>VLOOKUP(AO129,'Insulation Table'!$Y$35:$Z$103,2,FALSE)</f>
        <v>#N/A</v>
      </c>
      <c r="AQ129" s="67" t="str">
        <f>CONCATENATE(P129,U129,MIN(TablePipeInsulation[[#This Row],[Insulation to be Added (")]],3))</f>
        <v>3</v>
      </c>
      <c r="AR129" s="75" t="str">
        <f>IF(P129="","",(VLOOKUP(AQ129,'Insulation Table'!$N$35:$O$250,2,FALSE)))</f>
        <v/>
      </c>
      <c r="AS129" s="67" t="e">
        <f t="shared" si="5"/>
        <v>#VALUE!</v>
      </c>
      <c r="AT129" s="75" t="str">
        <f>IF(TablePipeInsulation[[#This Row],[System Application]]="Custom",TablePipeInsulation[[#This Row],[Full Load Hours (If Custom Application)]],IF(G129="","",IF(G129="Domestic Hot Water",8760,$AJ$16)))</f>
        <v/>
      </c>
      <c r="AU129" s="75" t="str">
        <f>VLOOKUP($G$7,'Incentive Structure'!$C$6:$D$10,2,FALSE)</f>
        <v>CI</v>
      </c>
      <c r="AV129" s="75" t="str">
        <f>IF(ISNUMBER(FIND("MF",TablePipeInsulation[[#This Row],[Incentive Code]]))=TRUE,"MF Logic","CI Logic")</f>
        <v>CI Logic</v>
      </c>
      <c r="AW12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29" t="str">
        <f t="shared" si="8"/>
        <v/>
      </c>
      <c r="AY129" t="str">
        <f t="shared" si="9"/>
        <v>CI</v>
      </c>
      <c r="AZ12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2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29" s="190" t="e">
        <f>INDEX(#REF!,MATCH(TablePipeInsulation[[#This Row],[Coding - Temperature of Pipe]],#REF!,0),MATCH(TEXT($P129,"#.00"),#REF!,0))</f>
        <v>#REF!</v>
      </c>
      <c r="BC129" s="211">
        <f>IFERROR(MIN(IF(TablePipeInsulation[[#This Row],[System Application]]="Custom",(TablePipeInsulation[[#This Row],[Therms saved]]*BE129)*CI_Custom_Incentive_USD_per_therm,IF(OR(TablePipeInsulation[[#This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saved]]*BE129),"Excel Error"))),TablePipeInsulation[[#This Row],[Total Cost]]),0)</f>
        <v>0</v>
      </c>
      <c r="BD129" s="216">
        <f>IFERROR(MIN(IF(TablePipeInsulation[[#This Row],[System Application]]="Custom",(TablePipeInsulation[[#This Row],[Therms saved]]*BE129)*CI_Custom_Bonus_Incentive_USD_per_therm,IF(OR(TablePipeInsulation[[#This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saved]]*BE129),"Excel Error"))),TablePipeInsulation[[#This Row],[Total Cost]]),0)</f>
        <v>0</v>
      </c>
      <c r="BE129" s="212">
        <f>Boiler!$AA$9</f>
        <v>0</v>
      </c>
    </row>
    <row r="130" spans="1:57">
      <c r="A130" s="75">
        <v>109</v>
      </c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9"/>
      <c r="Q130" s="69"/>
      <c r="R130" s="3" t="str">
        <f>IFERROR(INDEX(TableInsulationCodeReq[],MATCH(TablePipeInsulation[[#This Row],[Coding - Temperature of Pipe]],TableInsulationCodeReq[Coding Pipe Temperature],-1),MATCH(TEXT($P130,"0.00"),TableInsulationCodeReq[#Headers],0)),"")</f>
        <v/>
      </c>
      <c r="S130" s="67"/>
      <c r="T130" s="67"/>
      <c r="U130" s="67"/>
      <c r="V130" s="67"/>
      <c r="W130" s="77"/>
      <c r="X130" s="77"/>
      <c r="Y130" s="189" t="str">
        <f t="shared" si="6"/>
        <v/>
      </c>
      <c r="Z130" s="77"/>
      <c r="AA130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30" s="3" t="str">
        <f>IF(OR(G130="",TablePipeInsulation[[#This Row],[Insulation to be Added (")]]&lt;TablePipeInsulation[[#This Row],[Insulation Required by Code (")]]),"",IF(System_App_Only_DHW,(AN130-AR130)/(0.8*100000)*L130*AS130*AT130*1,(AN130-AR130)/($G$10*100000)*L130*AS130*AT130*1))</f>
        <v/>
      </c>
      <c r="AC130" s="78">
        <f>IF(TablePipeInsulation[[#This Row],[Insulation to be Added (")]]&lt;TablePipeInsulation[[#This Row],[Insulation Required by Code (")]],"",BC130)</f>
        <v>0</v>
      </c>
      <c r="AD130" s="78">
        <f>IF(TablePipeInsulation[[#This Row],[Insulation to be Added (")]]&lt;TablePipeInsulation[[#This Row],[Insulation Required by Code (")]],"",BD130)</f>
        <v>0</v>
      </c>
      <c r="AG130" s="67" t="e">
        <f>VLOOKUP(G130,'Insulation Table'!$AE$61:$AF$64,2,FALSE)</f>
        <v>#N/A</v>
      </c>
      <c r="AH130" s="75" t="str">
        <f>IF(TablePipeInsulation[[#This Row],[System Application]]="Custom",TablePipeInsulation[[#This Row],[Pipe Surface Temperature, °F (If Custom Application)]],IF(G130="","",VLOOKUP(G130,$BG$21:$BH$24,2,FALSE)))</f>
        <v/>
      </c>
      <c r="AI130" s="75" t="str">
        <f>IF(TablePipeInsulation[[#This Row],[System Application]]="Custom",TablePipeInsulation[[#This Row],[Ambient Temperature, °F (If Custom Application)]],IF(G130="","",VLOOKUP(G130,$BG$21:$BI$24,3,FALSE)))</f>
        <v/>
      </c>
      <c r="AJ13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3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3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3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30" s="75" t="str">
        <f>IF(TablePipeInsulation[[#This Row],[System Application]]="Custom",TablePipeInsulation[[#This Row],[Custom Pipe Bare Heat Transfer Coefficient]],IF(P130="","",(VLOOKUP(AJ130,'Insulation Table'!$F$35:$G$124,2,FALSE))))</f>
        <v/>
      </c>
      <c r="AO130" s="75" t="e">
        <f t="shared" si="7"/>
        <v>#N/A</v>
      </c>
      <c r="AP130" s="75" t="e">
        <f>VLOOKUP(AO130,'Insulation Table'!$Y$35:$Z$103,2,FALSE)</f>
        <v>#N/A</v>
      </c>
      <c r="AQ130" s="67" t="str">
        <f>CONCATENATE(P130,U130,MIN(TablePipeInsulation[[#This Row],[Insulation to be Added (")]],3))</f>
        <v>3</v>
      </c>
      <c r="AR130" s="75" t="str">
        <f>IF(P130="","",(VLOOKUP(AQ130,'Insulation Table'!$N$35:$O$250,2,FALSE)))</f>
        <v/>
      </c>
      <c r="AS130" s="67" t="e">
        <f t="shared" si="5"/>
        <v>#VALUE!</v>
      </c>
      <c r="AT130" s="75" t="str">
        <f>IF(TablePipeInsulation[[#This Row],[System Application]]="Custom",TablePipeInsulation[[#This Row],[Full Load Hours (If Custom Application)]],IF(G130="","",IF(G130="Domestic Hot Water",8760,$AJ$16)))</f>
        <v/>
      </c>
      <c r="AU130" s="75" t="str">
        <f>VLOOKUP($G$7,'Incentive Structure'!$C$6:$D$10,2,FALSE)</f>
        <v>CI</v>
      </c>
      <c r="AV130" s="75" t="str">
        <f>IF(ISNUMBER(FIND("MF",TablePipeInsulation[[#This Row],[Incentive Code]]))=TRUE,"MF Logic","CI Logic")</f>
        <v>CI Logic</v>
      </c>
      <c r="AW13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30" t="str">
        <f t="shared" si="8"/>
        <v/>
      </c>
      <c r="AY130" t="str">
        <f t="shared" si="9"/>
        <v>CI</v>
      </c>
      <c r="AZ13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3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30" s="190" t="e">
        <f>INDEX(#REF!,MATCH(TablePipeInsulation[[#This Row],[Coding - Temperature of Pipe]],#REF!,0),MATCH(TEXT($P130,"#.00"),#REF!,0))</f>
        <v>#REF!</v>
      </c>
      <c r="BC130" s="211">
        <f>IFERROR(MIN(IF(TablePipeInsulation[[#This Row],[System Application]]="Custom",(TablePipeInsulation[[#This Row],[Therms saved]]*BE130)*CI_Custom_Incentive_USD_per_therm,IF(OR(TablePipeInsulation[[#This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saved]]*BE130),"Excel Error"))),TablePipeInsulation[[#This Row],[Total Cost]]),0)</f>
        <v>0</v>
      </c>
      <c r="BD130" s="216">
        <f>IFERROR(MIN(IF(TablePipeInsulation[[#This Row],[System Application]]="Custom",(TablePipeInsulation[[#This Row],[Therms saved]]*BE130)*CI_Custom_Bonus_Incentive_USD_per_therm,IF(OR(TablePipeInsulation[[#This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saved]]*BE130),"Excel Error"))),TablePipeInsulation[[#This Row],[Total Cost]]),0)</f>
        <v>0</v>
      </c>
      <c r="BE130" s="212">
        <f>Boiler!$AA$9</f>
        <v>0</v>
      </c>
    </row>
    <row r="131" spans="1:57">
      <c r="A131" s="75">
        <v>110</v>
      </c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9"/>
      <c r="Q131" s="69"/>
      <c r="R131" s="3" t="str">
        <f>IFERROR(INDEX(TableInsulationCodeReq[],MATCH(TablePipeInsulation[[#This Row],[Coding - Temperature of Pipe]],TableInsulationCodeReq[Coding Pipe Temperature],-1),MATCH(TEXT($P131,"0.00"),TableInsulationCodeReq[#Headers],0)),"")</f>
        <v/>
      </c>
      <c r="S131" s="67"/>
      <c r="T131" s="67"/>
      <c r="U131" s="67"/>
      <c r="V131" s="67"/>
      <c r="W131" s="77"/>
      <c r="X131" s="77"/>
      <c r="Y131" s="189" t="str">
        <f t="shared" si="6"/>
        <v/>
      </c>
      <c r="Z131" s="77"/>
      <c r="AA131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31" s="3" t="str">
        <f>IF(OR(G131="",TablePipeInsulation[[#This Row],[Insulation to be Added (")]]&lt;TablePipeInsulation[[#This Row],[Insulation Required by Code (")]]),"",IF(System_App_Only_DHW,(AN131-AR131)/(0.8*100000)*L131*AS131*AT131*1,(AN131-AR131)/($G$10*100000)*L131*AS131*AT131*1))</f>
        <v/>
      </c>
      <c r="AC131" s="78">
        <f>IF(TablePipeInsulation[[#This Row],[Insulation to be Added (")]]&lt;TablePipeInsulation[[#This Row],[Insulation Required by Code (")]],"",BC131)</f>
        <v>0</v>
      </c>
      <c r="AD131" s="78">
        <f>IF(TablePipeInsulation[[#This Row],[Insulation to be Added (")]]&lt;TablePipeInsulation[[#This Row],[Insulation Required by Code (")]],"",BD131)</f>
        <v>0</v>
      </c>
      <c r="AG131" s="67" t="e">
        <f>VLOOKUP(G131,'Insulation Table'!$AE$61:$AF$64,2,FALSE)</f>
        <v>#N/A</v>
      </c>
      <c r="AH131" s="75" t="str">
        <f>IF(TablePipeInsulation[[#This Row],[System Application]]="Custom",TablePipeInsulation[[#This Row],[Pipe Surface Temperature, °F (If Custom Application)]],IF(G131="","",VLOOKUP(G131,$BG$21:$BH$24,2,FALSE)))</f>
        <v/>
      </c>
      <c r="AI131" s="75" t="str">
        <f>IF(TablePipeInsulation[[#This Row],[System Application]]="Custom",TablePipeInsulation[[#This Row],[Ambient Temperature, °F (If Custom Application)]],IF(G131="","",VLOOKUP(G131,$BG$21:$BI$24,3,FALSE)))</f>
        <v/>
      </c>
      <c r="AJ13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3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3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3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31" s="75" t="str">
        <f>IF(TablePipeInsulation[[#This Row],[System Application]]="Custom",TablePipeInsulation[[#This Row],[Custom Pipe Bare Heat Transfer Coefficient]],IF(P131="","",(VLOOKUP(AJ131,'Insulation Table'!$F$35:$G$124,2,FALSE))))</f>
        <v/>
      </c>
      <c r="AO131" s="75" t="e">
        <f t="shared" si="7"/>
        <v>#N/A</v>
      </c>
      <c r="AP131" s="75" t="e">
        <f>VLOOKUP(AO131,'Insulation Table'!$Y$35:$Z$103,2,FALSE)</f>
        <v>#N/A</v>
      </c>
      <c r="AQ131" s="67" t="str">
        <f>CONCATENATE(P131,U131,MIN(TablePipeInsulation[[#This Row],[Insulation to be Added (")]],3))</f>
        <v>3</v>
      </c>
      <c r="AR131" s="75" t="str">
        <f>IF(P131="","",(VLOOKUP(AQ131,'Insulation Table'!$N$35:$O$250,2,FALSE)))</f>
        <v/>
      </c>
      <c r="AS131" s="67" t="e">
        <f t="shared" si="5"/>
        <v>#VALUE!</v>
      </c>
      <c r="AT131" s="75" t="str">
        <f>IF(TablePipeInsulation[[#This Row],[System Application]]="Custom",TablePipeInsulation[[#This Row],[Full Load Hours (If Custom Application)]],IF(G131="","",IF(G131="Domestic Hot Water",8760,$AJ$16)))</f>
        <v/>
      </c>
      <c r="AU131" s="75" t="str">
        <f>VLOOKUP($G$7,'Incentive Structure'!$C$6:$D$10,2,FALSE)</f>
        <v>CI</v>
      </c>
      <c r="AV131" s="75" t="str">
        <f>IF(ISNUMBER(FIND("MF",TablePipeInsulation[[#This Row],[Incentive Code]]))=TRUE,"MF Logic","CI Logic")</f>
        <v>CI Logic</v>
      </c>
      <c r="AW13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31" t="str">
        <f t="shared" si="8"/>
        <v/>
      </c>
      <c r="AY131" t="str">
        <f t="shared" si="9"/>
        <v>CI</v>
      </c>
      <c r="AZ13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3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31" s="190" t="e">
        <f>INDEX(#REF!,MATCH(TablePipeInsulation[[#This Row],[Coding - Temperature of Pipe]],#REF!,0),MATCH(TEXT($P131,"#.00"),#REF!,0))</f>
        <v>#REF!</v>
      </c>
      <c r="BC131" s="211">
        <f>IFERROR(MIN(IF(TablePipeInsulation[[#This Row],[System Application]]="Custom",(TablePipeInsulation[[#This Row],[Therms saved]]*BE131)*CI_Custom_Incentive_USD_per_therm,IF(OR(TablePipeInsulation[[#This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saved]]*BE131),"Excel Error"))),TablePipeInsulation[[#This Row],[Total Cost]]),0)</f>
        <v>0</v>
      </c>
      <c r="BD131" s="216">
        <f>IFERROR(MIN(IF(TablePipeInsulation[[#This Row],[System Application]]="Custom",(TablePipeInsulation[[#This Row],[Therms saved]]*BE131)*CI_Custom_Bonus_Incentive_USD_per_therm,IF(OR(TablePipeInsulation[[#This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saved]]*BE131),"Excel Error"))),TablePipeInsulation[[#This Row],[Total Cost]]),0)</f>
        <v>0</v>
      </c>
      <c r="BE131" s="212">
        <f>Boiler!$AA$9</f>
        <v>0</v>
      </c>
    </row>
    <row r="132" spans="1:57">
      <c r="A132" s="75">
        <v>111</v>
      </c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9"/>
      <c r="Q132" s="69"/>
      <c r="R132" s="3" t="str">
        <f>IFERROR(INDEX(TableInsulationCodeReq[],MATCH(TablePipeInsulation[[#This Row],[Coding - Temperature of Pipe]],TableInsulationCodeReq[Coding Pipe Temperature],-1),MATCH(TEXT($P132,"0.00"),TableInsulationCodeReq[#Headers],0)),"")</f>
        <v/>
      </c>
      <c r="S132" s="67"/>
      <c r="T132" s="67"/>
      <c r="U132" s="67"/>
      <c r="V132" s="67"/>
      <c r="W132" s="77"/>
      <c r="X132" s="77"/>
      <c r="Y132" s="189" t="str">
        <f t="shared" si="6"/>
        <v/>
      </c>
      <c r="Z132" s="77"/>
      <c r="AA132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32" s="3" t="str">
        <f>IF(OR(G132="",TablePipeInsulation[[#This Row],[Insulation to be Added (")]]&lt;TablePipeInsulation[[#This Row],[Insulation Required by Code (")]]),"",IF(System_App_Only_DHW,(AN132-AR132)/(0.8*100000)*L132*AS132*AT132*1,(AN132-AR132)/($G$10*100000)*L132*AS132*AT132*1))</f>
        <v/>
      </c>
      <c r="AC132" s="78">
        <f>IF(TablePipeInsulation[[#This Row],[Insulation to be Added (")]]&lt;TablePipeInsulation[[#This Row],[Insulation Required by Code (")]],"",BC132)</f>
        <v>0</v>
      </c>
      <c r="AD132" s="78">
        <f>IF(TablePipeInsulation[[#This Row],[Insulation to be Added (")]]&lt;TablePipeInsulation[[#This Row],[Insulation Required by Code (")]],"",BD132)</f>
        <v>0</v>
      </c>
      <c r="AG132" s="67" t="e">
        <f>VLOOKUP(G132,'Insulation Table'!$AE$61:$AF$64,2,FALSE)</f>
        <v>#N/A</v>
      </c>
      <c r="AH132" s="75" t="str">
        <f>IF(TablePipeInsulation[[#This Row],[System Application]]="Custom",TablePipeInsulation[[#This Row],[Pipe Surface Temperature, °F (If Custom Application)]],IF(G132="","",VLOOKUP(G132,$BG$21:$BH$24,2,FALSE)))</f>
        <v/>
      </c>
      <c r="AI132" s="75" t="str">
        <f>IF(TablePipeInsulation[[#This Row],[System Application]]="Custom",TablePipeInsulation[[#This Row],[Ambient Temperature, °F (If Custom Application)]],IF(G132="","",VLOOKUP(G132,$BG$21:$BI$24,3,FALSE)))</f>
        <v/>
      </c>
      <c r="AJ13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3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3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3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32" s="75" t="str">
        <f>IF(TablePipeInsulation[[#This Row],[System Application]]="Custom",TablePipeInsulation[[#This Row],[Custom Pipe Bare Heat Transfer Coefficient]],IF(P132="","",(VLOOKUP(AJ132,'Insulation Table'!$F$35:$G$124,2,FALSE))))</f>
        <v/>
      </c>
      <c r="AO132" s="75" t="e">
        <f t="shared" si="7"/>
        <v>#N/A</v>
      </c>
      <c r="AP132" s="75" t="e">
        <f>VLOOKUP(AO132,'Insulation Table'!$Y$35:$Z$103,2,FALSE)</f>
        <v>#N/A</v>
      </c>
      <c r="AQ132" s="67" t="str">
        <f>CONCATENATE(P132,U132,MIN(TablePipeInsulation[[#This Row],[Insulation to be Added (")]],3))</f>
        <v>3</v>
      </c>
      <c r="AR132" s="75" t="str">
        <f>IF(P132="","",(VLOOKUP(AQ132,'Insulation Table'!$N$35:$O$250,2,FALSE)))</f>
        <v/>
      </c>
      <c r="AS132" s="67" t="e">
        <f t="shared" si="5"/>
        <v>#VALUE!</v>
      </c>
      <c r="AT132" s="75" t="str">
        <f>IF(TablePipeInsulation[[#This Row],[System Application]]="Custom",TablePipeInsulation[[#This Row],[Full Load Hours (If Custom Application)]],IF(G132="","",IF(G132="Domestic Hot Water",8760,$AJ$16)))</f>
        <v/>
      </c>
      <c r="AU132" s="75" t="str">
        <f>VLOOKUP($G$7,'Incentive Structure'!$C$6:$D$10,2,FALSE)</f>
        <v>CI</v>
      </c>
      <c r="AV132" s="75" t="str">
        <f>IF(ISNUMBER(FIND("MF",TablePipeInsulation[[#This Row],[Incentive Code]]))=TRUE,"MF Logic","CI Logic")</f>
        <v>CI Logic</v>
      </c>
      <c r="AW13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32" t="str">
        <f t="shared" si="8"/>
        <v/>
      </c>
      <c r="AY132" t="str">
        <f t="shared" si="9"/>
        <v>CI</v>
      </c>
      <c r="AZ13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3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32" s="190" t="e">
        <f>INDEX(#REF!,MATCH(TablePipeInsulation[[#This Row],[Coding - Temperature of Pipe]],#REF!,0),MATCH(TEXT($P132,"#.00"),#REF!,0))</f>
        <v>#REF!</v>
      </c>
      <c r="BC132" s="211">
        <f>IFERROR(MIN(IF(TablePipeInsulation[[#This Row],[System Application]]="Custom",(TablePipeInsulation[[#This Row],[Therms saved]]*BE132)*CI_Custom_Incentive_USD_per_therm,IF(OR(TablePipeInsulation[[#This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saved]]*BE132),"Excel Error"))),TablePipeInsulation[[#This Row],[Total Cost]]),0)</f>
        <v>0</v>
      </c>
      <c r="BD132" s="216">
        <f>IFERROR(MIN(IF(TablePipeInsulation[[#This Row],[System Application]]="Custom",(TablePipeInsulation[[#This Row],[Therms saved]]*BE132)*CI_Custom_Bonus_Incentive_USD_per_therm,IF(OR(TablePipeInsulation[[#This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saved]]*BE132),"Excel Error"))),TablePipeInsulation[[#This Row],[Total Cost]]),0)</f>
        <v>0</v>
      </c>
      <c r="BE132" s="212">
        <f>Boiler!$AA$9</f>
        <v>0</v>
      </c>
    </row>
    <row r="133" spans="1:57">
      <c r="A133" s="75">
        <v>112</v>
      </c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9"/>
      <c r="Q133" s="69"/>
      <c r="R133" s="3" t="str">
        <f>IFERROR(INDEX(TableInsulationCodeReq[],MATCH(TablePipeInsulation[[#This Row],[Coding - Temperature of Pipe]],TableInsulationCodeReq[Coding Pipe Temperature],-1),MATCH(TEXT($P133,"0.00"),TableInsulationCodeReq[#Headers],0)),"")</f>
        <v/>
      </c>
      <c r="S133" s="67"/>
      <c r="T133" s="67"/>
      <c r="U133" s="67"/>
      <c r="V133" s="67"/>
      <c r="W133" s="77"/>
      <c r="X133" s="77"/>
      <c r="Y133" s="189" t="str">
        <f t="shared" si="6"/>
        <v/>
      </c>
      <c r="Z133" s="77"/>
      <c r="AA133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33" s="3" t="str">
        <f>IF(OR(G133="",TablePipeInsulation[[#This Row],[Insulation to be Added (")]]&lt;TablePipeInsulation[[#This Row],[Insulation Required by Code (")]]),"",IF(System_App_Only_DHW,(AN133-AR133)/(0.8*100000)*L133*AS133*AT133*1,(AN133-AR133)/($G$10*100000)*L133*AS133*AT133*1))</f>
        <v/>
      </c>
      <c r="AC133" s="78">
        <f>IF(TablePipeInsulation[[#This Row],[Insulation to be Added (")]]&lt;TablePipeInsulation[[#This Row],[Insulation Required by Code (")]],"",BC133)</f>
        <v>0</v>
      </c>
      <c r="AD133" s="78">
        <f>IF(TablePipeInsulation[[#This Row],[Insulation to be Added (")]]&lt;TablePipeInsulation[[#This Row],[Insulation Required by Code (")]],"",BD133)</f>
        <v>0</v>
      </c>
      <c r="AG133" s="67" t="e">
        <f>VLOOKUP(G133,'Insulation Table'!$AE$61:$AF$64,2,FALSE)</f>
        <v>#N/A</v>
      </c>
      <c r="AH133" s="75" t="str">
        <f>IF(TablePipeInsulation[[#This Row],[System Application]]="Custom",TablePipeInsulation[[#This Row],[Pipe Surface Temperature, °F (If Custom Application)]],IF(G133="","",VLOOKUP(G133,$BG$21:$BH$24,2,FALSE)))</f>
        <v/>
      </c>
      <c r="AI133" s="75" t="str">
        <f>IF(TablePipeInsulation[[#This Row],[System Application]]="Custom",TablePipeInsulation[[#This Row],[Ambient Temperature, °F (If Custom Application)]],IF(G133="","",VLOOKUP(G133,$BG$21:$BI$24,3,FALSE)))</f>
        <v/>
      </c>
      <c r="AJ13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3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3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3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33" s="75" t="str">
        <f>IF(TablePipeInsulation[[#This Row],[System Application]]="Custom",TablePipeInsulation[[#This Row],[Custom Pipe Bare Heat Transfer Coefficient]],IF(P133="","",(VLOOKUP(AJ133,'Insulation Table'!$F$35:$G$124,2,FALSE))))</f>
        <v/>
      </c>
      <c r="AO133" s="75" t="e">
        <f t="shared" si="7"/>
        <v>#N/A</v>
      </c>
      <c r="AP133" s="75" t="e">
        <f>VLOOKUP(AO133,'Insulation Table'!$Y$35:$Z$103,2,FALSE)</f>
        <v>#N/A</v>
      </c>
      <c r="AQ133" s="67" t="str">
        <f>CONCATENATE(P133,U133,MIN(TablePipeInsulation[[#This Row],[Insulation to be Added (")]],3))</f>
        <v>3</v>
      </c>
      <c r="AR133" s="75" t="str">
        <f>IF(P133="","",(VLOOKUP(AQ133,'Insulation Table'!$N$35:$O$250,2,FALSE)))</f>
        <v/>
      </c>
      <c r="AS133" s="67" t="e">
        <f t="shared" si="5"/>
        <v>#VALUE!</v>
      </c>
      <c r="AT133" s="75" t="str">
        <f>IF(TablePipeInsulation[[#This Row],[System Application]]="Custom",TablePipeInsulation[[#This Row],[Full Load Hours (If Custom Application)]],IF(G133="","",IF(G133="Domestic Hot Water",8760,$AJ$16)))</f>
        <v/>
      </c>
      <c r="AU133" s="75" t="str">
        <f>VLOOKUP($G$7,'Incentive Structure'!$C$6:$D$10,2,FALSE)</f>
        <v>CI</v>
      </c>
      <c r="AV133" s="75" t="str">
        <f>IF(ISNUMBER(FIND("MF",TablePipeInsulation[[#This Row],[Incentive Code]]))=TRUE,"MF Logic","CI Logic")</f>
        <v>CI Logic</v>
      </c>
      <c r="AW13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33" t="str">
        <f t="shared" si="8"/>
        <v/>
      </c>
      <c r="AY133" t="str">
        <f t="shared" si="9"/>
        <v>CI</v>
      </c>
      <c r="AZ13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3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33" s="190" t="e">
        <f>INDEX(#REF!,MATCH(TablePipeInsulation[[#This Row],[Coding - Temperature of Pipe]],#REF!,0),MATCH(TEXT($P133,"#.00"),#REF!,0))</f>
        <v>#REF!</v>
      </c>
      <c r="BC133" s="211">
        <f>IFERROR(MIN(IF(TablePipeInsulation[[#This Row],[System Application]]="Custom",(TablePipeInsulation[[#This Row],[Therms saved]]*BE133)*CI_Custom_Incentive_USD_per_therm,IF(OR(TablePipeInsulation[[#This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saved]]*BE133),"Excel Error"))),TablePipeInsulation[[#This Row],[Total Cost]]),0)</f>
        <v>0</v>
      </c>
      <c r="BD133" s="216">
        <f>IFERROR(MIN(IF(TablePipeInsulation[[#This Row],[System Application]]="Custom",(TablePipeInsulation[[#This Row],[Therms saved]]*BE133)*CI_Custom_Bonus_Incentive_USD_per_therm,IF(OR(TablePipeInsulation[[#This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saved]]*BE133),"Excel Error"))),TablePipeInsulation[[#This Row],[Total Cost]]),0)</f>
        <v>0</v>
      </c>
      <c r="BE133" s="212">
        <f>Boiler!$AA$9</f>
        <v>0</v>
      </c>
    </row>
    <row r="134" spans="1:57">
      <c r="A134" s="75">
        <v>113</v>
      </c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9"/>
      <c r="Q134" s="69"/>
      <c r="R134" s="3" t="str">
        <f>IFERROR(INDEX(TableInsulationCodeReq[],MATCH(TablePipeInsulation[[#This Row],[Coding - Temperature of Pipe]],TableInsulationCodeReq[Coding Pipe Temperature],-1),MATCH(TEXT($P134,"0.00"),TableInsulationCodeReq[#Headers],0)),"")</f>
        <v/>
      </c>
      <c r="S134" s="67"/>
      <c r="T134" s="67"/>
      <c r="U134" s="67"/>
      <c r="V134" s="67"/>
      <c r="W134" s="77"/>
      <c r="X134" s="77"/>
      <c r="Y134" s="189" t="str">
        <f t="shared" si="6"/>
        <v/>
      </c>
      <c r="Z134" s="77"/>
      <c r="AA134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34" s="3" t="str">
        <f>IF(OR(G134="",TablePipeInsulation[[#This Row],[Insulation to be Added (")]]&lt;TablePipeInsulation[[#This Row],[Insulation Required by Code (")]]),"",IF(System_App_Only_DHW,(AN134-AR134)/(0.8*100000)*L134*AS134*AT134*1,(AN134-AR134)/($G$10*100000)*L134*AS134*AT134*1))</f>
        <v/>
      </c>
      <c r="AC134" s="78">
        <f>IF(TablePipeInsulation[[#This Row],[Insulation to be Added (")]]&lt;TablePipeInsulation[[#This Row],[Insulation Required by Code (")]],"",BC134)</f>
        <v>0</v>
      </c>
      <c r="AD134" s="78">
        <f>IF(TablePipeInsulation[[#This Row],[Insulation to be Added (")]]&lt;TablePipeInsulation[[#This Row],[Insulation Required by Code (")]],"",BD134)</f>
        <v>0</v>
      </c>
      <c r="AG134" s="67" t="e">
        <f>VLOOKUP(G134,'Insulation Table'!$AE$61:$AF$64,2,FALSE)</f>
        <v>#N/A</v>
      </c>
      <c r="AH134" s="75" t="str">
        <f>IF(TablePipeInsulation[[#This Row],[System Application]]="Custom",TablePipeInsulation[[#This Row],[Pipe Surface Temperature, °F (If Custom Application)]],IF(G134="","",VLOOKUP(G134,$BG$21:$BH$24,2,FALSE)))</f>
        <v/>
      </c>
      <c r="AI134" s="75" t="str">
        <f>IF(TablePipeInsulation[[#This Row],[System Application]]="Custom",TablePipeInsulation[[#This Row],[Ambient Temperature, °F (If Custom Application)]],IF(G134="","",VLOOKUP(G134,$BG$21:$BI$24,3,FALSE)))</f>
        <v/>
      </c>
      <c r="AJ13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3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3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3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34" s="75" t="str">
        <f>IF(TablePipeInsulation[[#This Row],[System Application]]="Custom",TablePipeInsulation[[#This Row],[Custom Pipe Bare Heat Transfer Coefficient]],IF(P134="","",(VLOOKUP(AJ134,'Insulation Table'!$F$35:$G$124,2,FALSE))))</f>
        <v/>
      </c>
      <c r="AO134" s="75" t="e">
        <f t="shared" si="7"/>
        <v>#N/A</v>
      </c>
      <c r="AP134" s="75" t="e">
        <f>VLOOKUP(AO134,'Insulation Table'!$Y$35:$Z$103,2,FALSE)</f>
        <v>#N/A</v>
      </c>
      <c r="AQ134" s="67" t="str">
        <f>CONCATENATE(P134,U134,MIN(TablePipeInsulation[[#This Row],[Insulation to be Added (")]],3))</f>
        <v>3</v>
      </c>
      <c r="AR134" s="75" t="str">
        <f>IF(P134="","",(VLOOKUP(AQ134,'Insulation Table'!$N$35:$O$250,2,FALSE)))</f>
        <v/>
      </c>
      <c r="AS134" s="67" t="e">
        <f t="shared" si="5"/>
        <v>#VALUE!</v>
      </c>
      <c r="AT134" s="75" t="str">
        <f>IF(TablePipeInsulation[[#This Row],[System Application]]="Custom",TablePipeInsulation[[#This Row],[Full Load Hours (If Custom Application)]],IF(G134="","",IF(G134="Domestic Hot Water",8760,$AJ$16)))</f>
        <v/>
      </c>
      <c r="AU134" s="75" t="str">
        <f>VLOOKUP($G$7,'Incentive Structure'!$C$6:$D$10,2,FALSE)</f>
        <v>CI</v>
      </c>
      <c r="AV134" s="75" t="str">
        <f>IF(ISNUMBER(FIND("MF",TablePipeInsulation[[#This Row],[Incentive Code]]))=TRUE,"MF Logic","CI Logic")</f>
        <v>CI Logic</v>
      </c>
      <c r="AW13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34" t="str">
        <f t="shared" si="8"/>
        <v/>
      </c>
      <c r="AY134" t="str">
        <f t="shared" si="9"/>
        <v>CI</v>
      </c>
      <c r="AZ13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3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34" s="190" t="e">
        <f>INDEX(#REF!,MATCH(TablePipeInsulation[[#This Row],[Coding - Temperature of Pipe]],#REF!,0),MATCH(TEXT($P134,"#.00"),#REF!,0))</f>
        <v>#REF!</v>
      </c>
      <c r="BC134" s="211">
        <f>IFERROR(MIN(IF(TablePipeInsulation[[#This Row],[System Application]]="Custom",(TablePipeInsulation[[#This Row],[Therms saved]]*BE134)*CI_Custom_Incentive_USD_per_therm,IF(OR(TablePipeInsulation[[#This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saved]]*BE134),"Excel Error"))),TablePipeInsulation[[#This Row],[Total Cost]]),0)</f>
        <v>0</v>
      </c>
      <c r="BD134" s="216">
        <f>IFERROR(MIN(IF(TablePipeInsulation[[#This Row],[System Application]]="Custom",(TablePipeInsulation[[#This Row],[Therms saved]]*BE134)*CI_Custom_Bonus_Incentive_USD_per_therm,IF(OR(TablePipeInsulation[[#This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saved]]*BE134),"Excel Error"))),TablePipeInsulation[[#This Row],[Total Cost]]),0)</f>
        <v>0</v>
      </c>
      <c r="BE134" s="212">
        <f>Boiler!$AA$9</f>
        <v>0</v>
      </c>
    </row>
    <row r="135" spans="1:57">
      <c r="A135" s="75">
        <v>114</v>
      </c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9"/>
      <c r="Q135" s="69"/>
      <c r="R135" s="3" t="str">
        <f>IFERROR(INDEX(TableInsulationCodeReq[],MATCH(TablePipeInsulation[[#This Row],[Coding - Temperature of Pipe]],TableInsulationCodeReq[Coding Pipe Temperature],-1),MATCH(TEXT($P135,"0.00"),TableInsulationCodeReq[#Headers],0)),"")</f>
        <v/>
      </c>
      <c r="S135" s="67"/>
      <c r="T135" s="67"/>
      <c r="U135" s="67"/>
      <c r="V135" s="67"/>
      <c r="W135" s="77"/>
      <c r="X135" s="77"/>
      <c r="Y135" s="189" t="str">
        <f t="shared" si="6"/>
        <v/>
      </c>
      <c r="Z135" s="77"/>
      <c r="AA135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35" s="3" t="str">
        <f>IF(OR(G135="",TablePipeInsulation[[#This Row],[Insulation to be Added (")]]&lt;TablePipeInsulation[[#This Row],[Insulation Required by Code (")]]),"",IF(System_App_Only_DHW,(AN135-AR135)/(0.8*100000)*L135*AS135*AT135*1,(AN135-AR135)/($G$10*100000)*L135*AS135*AT135*1))</f>
        <v/>
      </c>
      <c r="AC135" s="78">
        <f>IF(TablePipeInsulation[[#This Row],[Insulation to be Added (")]]&lt;TablePipeInsulation[[#This Row],[Insulation Required by Code (")]],"",BC135)</f>
        <v>0</v>
      </c>
      <c r="AD135" s="78">
        <f>IF(TablePipeInsulation[[#This Row],[Insulation to be Added (")]]&lt;TablePipeInsulation[[#This Row],[Insulation Required by Code (")]],"",BD135)</f>
        <v>0</v>
      </c>
      <c r="AG135" s="67" t="e">
        <f>VLOOKUP(G135,'Insulation Table'!$AE$61:$AF$64,2,FALSE)</f>
        <v>#N/A</v>
      </c>
      <c r="AH135" s="75" t="str">
        <f>IF(TablePipeInsulation[[#This Row],[System Application]]="Custom",TablePipeInsulation[[#This Row],[Pipe Surface Temperature, °F (If Custom Application)]],IF(G135="","",VLOOKUP(G135,$BG$21:$BH$24,2,FALSE)))</f>
        <v/>
      </c>
      <c r="AI135" s="75" t="str">
        <f>IF(TablePipeInsulation[[#This Row],[System Application]]="Custom",TablePipeInsulation[[#This Row],[Ambient Temperature, °F (If Custom Application)]],IF(G135="","",VLOOKUP(G135,$BG$21:$BI$24,3,FALSE)))</f>
        <v/>
      </c>
      <c r="AJ13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3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3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3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35" s="75" t="str">
        <f>IF(TablePipeInsulation[[#This Row],[System Application]]="Custom",TablePipeInsulation[[#This Row],[Custom Pipe Bare Heat Transfer Coefficient]],IF(P135="","",(VLOOKUP(AJ135,'Insulation Table'!$F$35:$G$124,2,FALSE))))</f>
        <v/>
      </c>
      <c r="AO135" s="75" t="e">
        <f t="shared" si="7"/>
        <v>#N/A</v>
      </c>
      <c r="AP135" s="75" t="e">
        <f>VLOOKUP(AO135,'Insulation Table'!$Y$35:$Z$103,2,FALSE)</f>
        <v>#N/A</v>
      </c>
      <c r="AQ135" s="67" t="str">
        <f>CONCATENATE(P135,U135,MIN(TablePipeInsulation[[#This Row],[Insulation to be Added (")]],3))</f>
        <v>3</v>
      </c>
      <c r="AR135" s="75" t="str">
        <f>IF(P135="","",(VLOOKUP(AQ135,'Insulation Table'!$N$35:$O$250,2,FALSE)))</f>
        <v/>
      </c>
      <c r="AS135" s="67" t="e">
        <f t="shared" si="5"/>
        <v>#VALUE!</v>
      </c>
      <c r="AT135" s="75" t="str">
        <f>IF(TablePipeInsulation[[#This Row],[System Application]]="Custom",TablePipeInsulation[[#This Row],[Full Load Hours (If Custom Application)]],IF(G135="","",IF(G135="Domestic Hot Water",8760,$AJ$16)))</f>
        <v/>
      </c>
      <c r="AU135" s="75" t="str">
        <f>VLOOKUP($G$7,'Incentive Structure'!$C$6:$D$10,2,FALSE)</f>
        <v>CI</v>
      </c>
      <c r="AV135" s="75" t="str">
        <f>IF(ISNUMBER(FIND("MF",TablePipeInsulation[[#This Row],[Incentive Code]]))=TRUE,"MF Logic","CI Logic")</f>
        <v>CI Logic</v>
      </c>
      <c r="AW13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35" t="str">
        <f t="shared" si="8"/>
        <v/>
      </c>
      <c r="AY135" t="str">
        <f t="shared" si="9"/>
        <v>CI</v>
      </c>
      <c r="AZ13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3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35" s="190" t="e">
        <f>INDEX(#REF!,MATCH(TablePipeInsulation[[#This Row],[Coding - Temperature of Pipe]],#REF!,0),MATCH(TEXT($P135,"#.00"),#REF!,0))</f>
        <v>#REF!</v>
      </c>
      <c r="BC135" s="211">
        <f>IFERROR(MIN(IF(TablePipeInsulation[[#This Row],[System Application]]="Custom",(TablePipeInsulation[[#This Row],[Therms saved]]*BE135)*CI_Custom_Incentive_USD_per_therm,IF(OR(TablePipeInsulation[[#This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saved]]*BE135),"Excel Error"))),TablePipeInsulation[[#This Row],[Total Cost]]),0)</f>
        <v>0</v>
      </c>
      <c r="BD135" s="216">
        <f>IFERROR(MIN(IF(TablePipeInsulation[[#This Row],[System Application]]="Custom",(TablePipeInsulation[[#This Row],[Therms saved]]*BE135)*CI_Custom_Bonus_Incentive_USD_per_therm,IF(OR(TablePipeInsulation[[#This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saved]]*BE135),"Excel Error"))),TablePipeInsulation[[#This Row],[Total Cost]]),0)</f>
        <v>0</v>
      </c>
      <c r="BE135" s="212">
        <f>Boiler!$AA$9</f>
        <v>0</v>
      </c>
    </row>
    <row r="136" spans="1:57">
      <c r="A136" s="75">
        <v>115</v>
      </c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9"/>
      <c r="Q136" s="69"/>
      <c r="R136" s="3" t="str">
        <f>IFERROR(INDEX(TableInsulationCodeReq[],MATCH(TablePipeInsulation[[#This Row],[Coding - Temperature of Pipe]],TableInsulationCodeReq[Coding Pipe Temperature],-1),MATCH(TEXT($P136,"0.00"),TableInsulationCodeReq[#Headers],0)),"")</f>
        <v/>
      </c>
      <c r="S136" s="67"/>
      <c r="T136" s="67"/>
      <c r="U136" s="67"/>
      <c r="V136" s="67"/>
      <c r="W136" s="77"/>
      <c r="X136" s="77"/>
      <c r="Y136" s="189" t="str">
        <f t="shared" si="6"/>
        <v/>
      </c>
      <c r="Z136" s="77"/>
      <c r="AA136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36" s="3" t="str">
        <f>IF(OR(G136="",TablePipeInsulation[[#This Row],[Insulation to be Added (")]]&lt;TablePipeInsulation[[#This Row],[Insulation Required by Code (")]]),"",IF(System_App_Only_DHW,(AN136-AR136)/(0.8*100000)*L136*AS136*AT136*1,(AN136-AR136)/($G$10*100000)*L136*AS136*AT136*1))</f>
        <v/>
      </c>
      <c r="AC136" s="78">
        <f>IF(TablePipeInsulation[[#This Row],[Insulation to be Added (")]]&lt;TablePipeInsulation[[#This Row],[Insulation Required by Code (")]],"",BC136)</f>
        <v>0</v>
      </c>
      <c r="AD136" s="78">
        <f>IF(TablePipeInsulation[[#This Row],[Insulation to be Added (")]]&lt;TablePipeInsulation[[#This Row],[Insulation Required by Code (")]],"",BD136)</f>
        <v>0</v>
      </c>
      <c r="AG136" s="67" t="e">
        <f>VLOOKUP(G136,'Insulation Table'!$AE$61:$AF$64,2,FALSE)</f>
        <v>#N/A</v>
      </c>
      <c r="AH136" s="75" t="str">
        <f>IF(TablePipeInsulation[[#This Row],[System Application]]="Custom",TablePipeInsulation[[#This Row],[Pipe Surface Temperature, °F (If Custom Application)]],IF(G136="","",VLOOKUP(G136,$BG$21:$BH$24,2,FALSE)))</f>
        <v/>
      </c>
      <c r="AI136" s="75" t="str">
        <f>IF(TablePipeInsulation[[#This Row],[System Application]]="Custom",TablePipeInsulation[[#This Row],[Ambient Temperature, °F (If Custom Application)]],IF(G136="","",VLOOKUP(G136,$BG$21:$BI$24,3,FALSE)))</f>
        <v/>
      </c>
      <c r="AJ13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3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3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3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36" s="75" t="str">
        <f>IF(TablePipeInsulation[[#This Row],[System Application]]="Custom",TablePipeInsulation[[#This Row],[Custom Pipe Bare Heat Transfer Coefficient]],IF(P136="","",(VLOOKUP(AJ136,'Insulation Table'!$F$35:$G$124,2,FALSE))))</f>
        <v/>
      </c>
      <c r="AO136" s="75" t="e">
        <f t="shared" si="7"/>
        <v>#N/A</v>
      </c>
      <c r="AP136" s="75" t="e">
        <f>VLOOKUP(AO136,'Insulation Table'!$Y$35:$Z$103,2,FALSE)</f>
        <v>#N/A</v>
      </c>
      <c r="AQ136" s="67" t="str">
        <f>CONCATENATE(P136,U136,MIN(TablePipeInsulation[[#This Row],[Insulation to be Added (")]],3))</f>
        <v>3</v>
      </c>
      <c r="AR136" s="75" t="str">
        <f>IF(P136="","",(VLOOKUP(AQ136,'Insulation Table'!$N$35:$O$250,2,FALSE)))</f>
        <v/>
      </c>
      <c r="AS136" s="67" t="e">
        <f t="shared" si="5"/>
        <v>#VALUE!</v>
      </c>
      <c r="AT136" s="75" t="str">
        <f>IF(TablePipeInsulation[[#This Row],[System Application]]="Custom",TablePipeInsulation[[#This Row],[Full Load Hours (If Custom Application)]],IF(G136="","",IF(G136="Domestic Hot Water",8760,$AJ$16)))</f>
        <v/>
      </c>
      <c r="AU136" s="75" t="str">
        <f>VLOOKUP($G$7,'Incentive Structure'!$C$6:$D$10,2,FALSE)</f>
        <v>CI</v>
      </c>
      <c r="AV136" s="75" t="str">
        <f>IF(ISNUMBER(FIND("MF",TablePipeInsulation[[#This Row],[Incentive Code]]))=TRUE,"MF Logic","CI Logic")</f>
        <v>CI Logic</v>
      </c>
      <c r="AW13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36" t="str">
        <f t="shared" si="8"/>
        <v/>
      </c>
      <c r="AY136" t="str">
        <f t="shared" si="9"/>
        <v>CI</v>
      </c>
      <c r="AZ13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3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36" s="190" t="e">
        <f>INDEX(#REF!,MATCH(TablePipeInsulation[[#This Row],[Coding - Temperature of Pipe]],#REF!,0),MATCH(TEXT($P136,"#.00"),#REF!,0))</f>
        <v>#REF!</v>
      </c>
      <c r="BC136" s="211">
        <f>IFERROR(MIN(IF(TablePipeInsulation[[#This Row],[System Application]]="Custom",(TablePipeInsulation[[#This Row],[Therms saved]]*BE136)*CI_Custom_Incentive_USD_per_therm,IF(OR(TablePipeInsulation[[#This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saved]]*BE136),"Excel Error"))),TablePipeInsulation[[#This Row],[Total Cost]]),0)</f>
        <v>0</v>
      </c>
      <c r="BD136" s="216">
        <f>IFERROR(MIN(IF(TablePipeInsulation[[#This Row],[System Application]]="Custom",(TablePipeInsulation[[#This Row],[Therms saved]]*BE136)*CI_Custom_Bonus_Incentive_USD_per_therm,IF(OR(TablePipeInsulation[[#This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saved]]*BE136),"Excel Error"))),TablePipeInsulation[[#This Row],[Total Cost]]),0)</f>
        <v>0</v>
      </c>
      <c r="BE136" s="212">
        <f>Boiler!$AA$9</f>
        <v>0</v>
      </c>
    </row>
    <row r="137" spans="1:57">
      <c r="A137" s="75">
        <v>116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9"/>
      <c r="Q137" s="69"/>
      <c r="R137" s="3" t="str">
        <f>IFERROR(INDEX(TableInsulationCodeReq[],MATCH(TablePipeInsulation[[#This Row],[Coding - Temperature of Pipe]],TableInsulationCodeReq[Coding Pipe Temperature],-1),MATCH(TEXT($P137,"0.00"),TableInsulationCodeReq[#Headers],0)),"")</f>
        <v/>
      </c>
      <c r="S137" s="67"/>
      <c r="T137" s="67"/>
      <c r="U137" s="67"/>
      <c r="V137" s="67"/>
      <c r="W137" s="77"/>
      <c r="X137" s="77"/>
      <c r="Y137" s="189" t="str">
        <f t="shared" si="6"/>
        <v/>
      </c>
      <c r="Z137" s="77"/>
      <c r="AA137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37" s="3" t="str">
        <f>IF(OR(G137="",TablePipeInsulation[[#This Row],[Insulation to be Added (")]]&lt;TablePipeInsulation[[#This Row],[Insulation Required by Code (")]]),"",IF(System_App_Only_DHW,(AN137-AR137)/(0.8*100000)*L137*AS137*AT137*1,(AN137-AR137)/($G$10*100000)*L137*AS137*AT137*1))</f>
        <v/>
      </c>
      <c r="AC137" s="78">
        <f>IF(TablePipeInsulation[[#This Row],[Insulation to be Added (")]]&lt;TablePipeInsulation[[#This Row],[Insulation Required by Code (")]],"",BC137)</f>
        <v>0</v>
      </c>
      <c r="AD137" s="78">
        <f>IF(TablePipeInsulation[[#This Row],[Insulation to be Added (")]]&lt;TablePipeInsulation[[#This Row],[Insulation Required by Code (")]],"",BD137)</f>
        <v>0</v>
      </c>
      <c r="AG137" s="67" t="e">
        <f>VLOOKUP(G137,'Insulation Table'!$AE$61:$AF$64,2,FALSE)</f>
        <v>#N/A</v>
      </c>
      <c r="AH137" s="75" t="str">
        <f>IF(TablePipeInsulation[[#This Row],[System Application]]="Custom",TablePipeInsulation[[#This Row],[Pipe Surface Temperature, °F (If Custom Application)]],IF(G137="","",VLOOKUP(G137,$BG$21:$BH$24,2,FALSE)))</f>
        <v/>
      </c>
      <c r="AI137" s="75" t="str">
        <f>IF(TablePipeInsulation[[#This Row],[System Application]]="Custom",TablePipeInsulation[[#This Row],[Ambient Temperature, °F (If Custom Application)]],IF(G137="","",VLOOKUP(G137,$BG$21:$BI$24,3,FALSE)))</f>
        <v/>
      </c>
      <c r="AJ13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3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3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3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37" s="75" t="str">
        <f>IF(TablePipeInsulation[[#This Row],[System Application]]="Custom",TablePipeInsulation[[#This Row],[Custom Pipe Bare Heat Transfer Coefficient]],IF(P137="","",(VLOOKUP(AJ137,'Insulation Table'!$F$35:$G$124,2,FALSE))))</f>
        <v/>
      </c>
      <c r="AO137" s="75" t="e">
        <f t="shared" si="7"/>
        <v>#N/A</v>
      </c>
      <c r="AP137" s="75" t="e">
        <f>VLOOKUP(AO137,'Insulation Table'!$Y$35:$Z$103,2,FALSE)</f>
        <v>#N/A</v>
      </c>
      <c r="AQ137" s="67" t="str">
        <f>CONCATENATE(P137,U137,MIN(TablePipeInsulation[[#This Row],[Insulation to be Added (")]],3))</f>
        <v>3</v>
      </c>
      <c r="AR137" s="75" t="str">
        <f>IF(P137="","",(VLOOKUP(AQ137,'Insulation Table'!$N$35:$O$250,2,FALSE)))</f>
        <v/>
      </c>
      <c r="AS137" s="67" t="e">
        <f t="shared" si="5"/>
        <v>#VALUE!</v>
      </c>
      <c r="AT137" s="75" t="str">
        <f>IF(TablePipeInsulation[[#This Row],[System Application]]="Custom",TablePipeInsulation[[#This Row],[Full Load Hours (If Custom Application)]],IF(G137="","",IF(G137="Domestic Hot Water",8760,$AJ$16)))</f>
        <v/>
      </c>
      <c r="AU137" s="75" t="str">
        <f>VLOOKUP($G$7,'Incentive Structure'!$C$6:$D$10,2,FALSE)</f>
        <v>CI</v>
      </c>
      <c r="AV137" s="75" t="str">
        <f>IF(ISNUMBER(FIND("MF",TablePipeInsulation[[#This Row],[Incentive Code]]))=TRUE,"MF Logic","CI Logic")</f>
        <v>CI Logic</v>
      </c>
      <c r="AW13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37" t="str">
        <f t="shared" si="8"/>
        <v/>
      </c>
      <c r="AY137" t="str">
        <f t="shared" si="9"/>
        <v>CI</v>
      </c>
      <c r="AZ13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3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37" s="190" t="e">
        <f>INDEX(#REF!,MATCH(TablePipeInsulation[[#This Row],[Coding - Temperature of Pipe]],#REF!,0),MATCH(TEXT($P137,"#.00"),#REF!,0))</f>
        <v>#REF!</v>
      </c>
      <c r="BC137" s="211">
        <f>IFERROR(MIN(IF(TablePipeInsulation[[#This Row],[System Application]]="Custom",(TablePipeInsulation[[#This Row],[Therms saved]]*BE137)*CI_Custom_Incentive_USD_per_therm,IF(OR(TablePipeInsulation[[#This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saved]]*BE137),"Excel Error"))),TablePipeInsulation[[#This Row],[Total Cost]]),0)</f>
        <v>0</v>
      </c>
      <c r="BD137" s="216">
        <f>IFERROR(MIN(IF(TablePipeInsulation[[#This Row],[System Application]]="Custom",(TablePipeInsulation[[#This Row],[Therms saved]]*BE137)*CI_Custom_Bonus_Incentive_USD_per_therm,IF(OR(TablePipeInsulation[[#This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saved]]*BE137),"Excel Error"))),TablePipeInsulation[[#This Row],[Total Cost]]),0)</f>
        <v>0</v>
      </c>
      <c r="BE137" s="212">
        <f>Boiler!$AA$9</f>
        <v>0</v>
      </c>
    </row>
    <row r="138" spans="1:57">
      <c r="A138" s="75">
        <v>117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9"/>
      <c r="Q138" s="69"/>
      <c r="R138" s="3" t="str">
        <f>IFERROR(INDEX(TableInsulationCodeReq[],MATCH(TablePipeInsulation[[#This Row],[Coding - Temperature of Pipe]],TableInsulationCodeReq[Coding Pipe Temperature],-1),MATCH(TEXT($P138,"0.00"),TableInsulationCodeReq[#Headers],0)),"")</f>
        <v/>
      </c>
      <c r="S138" s="67"/>
      <c r="T138" s="67"/>
      <c r="U138" s="67"/>
      <c r="V138" s="67"/>
      <c r="W138" s="77"/>
      <c r="X138" s="77"/>
      <c r="Y138" s="189" t="str">
        <f t="shared" si="6"/>
        <v/>
      </c>
      <c r="Z138" s="77"/>
      <c r="AA138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38" s="3" t="str">
        <f>IF(OR(G138="",TablePipeInsulation[[#This Row],[Insulation to be Added (")]]&lt;TablePipeInsulation[[#This Row],[Insulation Required by Code (")]]),"",IF(System_App_Only_DHW,(AN138-AR138)/(0.8*100000)*L138*AS138*AT138*1,(AN138-AR138)/($G$10*100000)*L138*AS138*AT138*1))</f>
        <v/>
      </c>
      <c r="AC138" s="78">
        <f>IF(TablePipeInsulation[[#This Row],[Insulation to be Added (")]]&lt;TablePipeInsulation[[#This Row],[Insulation Required by Code (")]],"",BC138)</f>
        <v>0</v>
      </c>
      <c r="AD138" s="78">
        <f>IF(TablePipeInsulation[[#This Row],[Insulation to be Added (")]]&lt;TablePipeInsulation[[#This Row],[Insulation Required by Code (")]],"",BD138)</f>
        <v>0</v>
      </c>
      <c r="AG138" s="67" t="e">
        <f>VLOOKUP(G138,'Insulation Table'!$AE$61:$AF$64,2,FALSE)</f>
        <v>#N/A</v>
      </c>
      <c r="AH138" s="75" t="str">
        <f>IF(TablePipeInsulation[[#This Row],[System Application]]="Custom",TablePipeInsulation[[#This Row],[Pipe Surface Temperature, °F (If Custom Application)]],IF(G138="","",VLOOKUP(G138,$BG$21:$BH$24,2,FALSE)))</f>
        <v/>
      </c>
      <c r="AI138" s="75" t="str">
        <f>IF(TablePipeInsulation[[#This Row],[System Application]]="Custom",TablePipeInsulation[[#This Row],[Ambient Temperature, °F (If Custom Application)]],IF(G138="","",VLOOKUP(G138,$BG$21:$BI$24,3,FALSE)))</f>
        <v/>
      </c>
      <c r="AJ13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3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3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3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38" s="75" t="str">
        <f>IF(TablePipeInsulation[[#This Row],[System Application]]="Custom",TablePipeInsulation[[#This Row],[Custom Pipe Bare Heat Transfer Coefficient]],IF(P138="","",(VLOOKUP(AJ138,'Insulation Table'!$F$35:$G$124,2,FALSE))))</f>
        <v/>
      </c>
      <c r="AO138" s="75" t="e">
        <f t="shared" si="7"/>
        <v>#N/A</v>
      </c>
      <c r="AP138" s="75" t="e">
        <f>VLOOKUP(AO138,'Insulation Table'!$Y$35:$Z$103,2,FALSE)</f>
        <v>#N/A</v>
      </c>
      <c r="AQ138" s="67" t="str">
        <f>CONCATENATE(P138,U138,MIN(TablePipeInsulation[[#This Row],[Insulation to be Added (")]],3))</f>
        <v>3</v>
      </c>
      <c r="AR138" s="75" t="str">
        <f>IF(P138="","",(VLOOKUP(AQ138,'Insulation Table'!$N$35:$O$250,2,FALSE)))</f>
        <v/>
      </c>
      <c r="AS138" s="67" t="e">
        <f t="shared" si="5"/>
        <v>#VALUE!</v>
      </c>
      <c r="AT138" s="75" t="str">
        <f>IF(TablePipeInsulation[[#This Row],[System Application]]="Custom",TablePipeInsulation[[#This Row],[Full Load Hours (If Custom Application)]],IF(G138="","",IF(G138="Domestic Hot Water",8760,$AJ$16)))</f>
        <v/>
      </c>
      <c r="AU138" s="75" t="str">
        <f>VLOOKUP($G$7,'Incentive Structure'!$C$6:$D$10,2,FALSE)</f>
        <v>CI</v>
      </c>
      <c r="AV138" s="75" t="str">
        <f>IF(ISNUMBER(FIND("MF",TablePipeInsulation[[#This Row],[Incentive Code]]))=TRUE,"MF Logic","CI Logic")</f>
        <v>CI Logic</v>
      </c>
      <c r="AW13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38" t="str">
        <f t="shared" si="8"/>
        <v/>
      </c>
      <c r="AY138" t="str">
        <f t="shared" si="9"/>
        <v>CI</v>
      </c>
      <c r="AZ13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3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38" s="190" t="e">
        <f>INDEX(#REF!,MATCH(TablePipeInsulation[[#This Row],[Coding - Temperature of Pipe]],#REF!,0),MATCH(TEXT($P138,"#.00"),#REF!,0))</f>
        <v>#REF!</v>
      </c>
      <c r="BC138" s="211">
        <f>IFERROR(MIN(IF(TablePipeInsulation[[#This Row],[System Application]]="Custom",(TablePipeInsulation[[#This Row],[Therms saved]]*BE138)*CI_Custom_Incentive_USD_per_therm,IF(OR(TablePipeInsulation[[#This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saved]]*BE138),"Excel Error"))),TablePipeInsulation[[#This Row],[Total Cost]]),0)</f>
        <v>0</v>
      </c>
      <c r="BD138" s="216">
        <f>IFERROR(MIN(IF(TablePipeInsulation[[#This Row],[System Application]]="Custom",(TablePipeInsulation[[#This Row],[Therms saved]]*BE138)*CI_Custom_Bonus_Incentive_USD_per_therm,IF(OR(TablePipeInsulation[[#This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saved]]*BE138),"Excel Error"))),TablePipeInsulation[[#This Row],[Total Cost]]),0)</f>
        <v>0</v>
      </c>
      <c r="BE138" s="212">
        <f>Boiler!$AA$9</f>
        <v>0</v>
      </c>
    </row>
    <row r="139" spans="1:57">
      <c r="A139" s="75">
        <v>118</v>
      </c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9"/>
      <c r="Q139" s="69"/>
      <c r="R139" s="3" t="str">
        <f>IFERROR(INDEX(TableInsulationCodeReq[],MATCH(TablePipeInsulation[[#This Row],[Coding - Temperature of Pipe]],TableInsulationCodeReq[Coding Pipe Temperature],-1),MATCH(TEXT($P139,"0.00"),TableInsulationCodeReq[#Headers],0)),"")</f>
        <v/>
      </c>
      <c r="S139" s="67"/>
      <c r="T139" s="67"/>
      <c r="U139" s="67"/>
      <c r="V139" s="67"/>
      <c r="W139" s="77"/>
      <c r="X139" s="77"/>
      <c r="Y139" s="189" t="str">
        <f t="shared" si="6"/>
        <v/>
      </c>
      <c r="Z139" s="77"/>
      <c r="AA139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39" s="3" t="str">
        <f>IF(OR(G139="",TablePipeInsulation[[#This Row],[Insulation to be Added (")]]&lt;TablePipeInsulation[[#This Row],[Insulation Required by Code (")]]),"",IF(System_App_Only_DHW,(AN139-AR139)/(0.8*100000)*L139*AS139*AT139*1,(AN139-AR139)/($G$10*100000)*L139*AS139*AT139*1))</f>
        <v/>
      </c>
      <c r="AC139" s="78">
        <f>IF(TablePipeInsulation[[#This Row],[Insulation to be Added (")]]&lt;TablePipeInsulation[[#This Row],[Insulation Required by Code (")]],"",BC139)</f>
        <v>0</v>
      </c>
      <c r="AD139" s="78">
        <f>IF(TablePipeInsulation[[#This Row],[Insulation to be Added (")]]&lt;TablePipeInsulation[[#This Row],[Insulation Required by Code (")]],"",BD139)</f>
        <v>0</v>
      </c>
      <c r="AG139" s="67" t="e">
        <f>VLOOKUP(G139,'Insulation Table'!$AE$61:$AF$64,2,FALSE)</f>
        <v>#N/A</v>
      </c>
      <c r="AH139" s="75" t="str">
        <f>IF(TablePipeInsulation[[#This Row],[System Application]]="Custom",TablePipeInsulation[[#This Row],[Pipe Surface Temperature, °F (If Custom Application)]],IF(G139="","",VLOOKUP(G139,$BG$21:$BH$24,2,FALSE)))</f>
        <v/>
      </c>
      <c r="AI139" s="75" t="str">
        <f>IF(TablePipeInsulation[[#This Row],[System Application]]="Custom",TablePipeInsulation[[#This Row],[Ambient Temperature, °F (If Custom Application)]],IF(G139="","",VLOOKUP(G139,$BG$21:$BI$24,3,FALSE)))</f>
        <v/>
      </c>
      <c r="AJ13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3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3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3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39" s="75" t="str">
        <f>IF(TablePipeInsulation[[#This Row],[System Application]]="Custom",TablePipeInsulation[[#This Row],[Custom Pipe Bare Heat Transfer Coefficient]],IF(P139="","",(VLOOKUP(AJ139,'Insulation Table'!$F$35:$G$124,2,FALSE))))</f>
        <v/>
      </c>
      <c r="AO139" s="75" t="e">
        <f t="shared" si="7"/>
        <v>#N/A</v>
      </c>
      <c r="AP139" s="75" t="e">
        <f>VLOOKUP(AO139,'Insulation Table'!$Y$35:$Z$103,2,FALSE)</f>
        <v>#N/A</v>
      </c>
      <c r="AQ139" s="67" t="str">
        <f>CONCATENATE(P139,U139,MIN(TablePipeInsulation[[#This Row],[Insulation to be Added (")]],3))</f>
        <v>3</v>
      </c>
      <c r="AR139" s="75" t="str">
        <f>IF(P139="","",(VLOOKUP(AQ139,'Insulation Table'!$N$35:$O$250,2,FALSE)))</f>
        <v/>
      </c>
      <c r="AS139" s="67" t="e">
        <f t="shared" si="5"/>
        <v>#VALUE!</v>
      </c>
      <c r="AT139" s="75" t="str">
        <f>IF(TablePipeInsulation[[#This Row],[System Application]]="Custom",TablePipeInsulation[[#This Row],[Full Load Hours (If Custom Application)]],IF(G139="","",IF(G139="Domestic Hot Water",8760,$AJ$16)))</f>
        <v/>
      </c>
      <c r="AU139" s="75" t="str">
        <f>VLOOKUP($G$7,'Incentive Structure'!$C$6:$D$10,2,FALSE)</f>
        <v>CI</v>
      </c>
      <c r="AV139" s="75" t="str">
        <f>IF(ISNUMBER(FIND("MF",TablePipeInsulation[[#This Row],[Incentive Code]]))=TRUE,"MF Logic","CI Logic")</f>
        <v>CI Logic</v>
      </c>
      <c r="AW13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39" t="str">
        <f t="shared" si="8"/>
        <v/>
      </c>
      <c r="AY139" t="str">
        <f t="shared" si="9"/>
        <v>CI</v>
      </c>
      <c r="AZ13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3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39" s="190" t="e">
        <f>INDEX(#REF!,MATCH(TablePipeInsulation[[#This Row],[Coding - Temperature of Pipe]],#REF!,0),MATCH(TEXT($P139,"#.00"),#REF!,0))</f>
        <v>#REF!</v>
      </c>
      <c r="BC139" s="211">
        <f>IFERROR(MIN(IF(TablePipeInsulation[[#This Row],[System Application]]="Custom",(TablePipeInsulation[[#This Row],[Therms saved]]*BE139)*CI_Custom_Incentive_USD_per_therm,IF(OR(TablePipeInsulation[[#This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saved]]*BE139),"Excel Error"))),TablePipeInsulation[[#This Row],[Total Cost]]),0)</f>
        <v>0</v>
      </c>
      <c r="BD139" s="216">
        <f>IFERROR(MIN(IF(TablePipeInsulation[[#This Row],[System Application]]="Custom",(TablePipeInsulation[[#This Row],[Therms saved]]*BE139)*CI_Custom_Bonus_Incentive_USD_per_therm,IF(OR(TablePipeInsulation[[#This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saved]]*BE139),"Excel Error"))),TablePipeInsulation[[#This Row],[Total Cost]]),0)</f>
        <v>0</v>
      </c>
      <c r="BE139" s="212">
        <f>Boiler!$AA$9</f>
        <v>0</v>
      </c>
    </row>
    <row r="140" spans="1:57">
      <c r="A140" s="75">
        <v>119</v>
      </c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9"/>
      <c r="Q140" s="69"/>
      <c r="R140" s="3" t="str">
        <f>IFERROR(INDEX(TableInsulationCodeReq[],MATCH(TablePipeInsulation[[#This Row],[Coding - Temperature of Pipe]],TableInsulationCodeReq[Coding Pipe Temperature],-1),MATCH(TEXT($P140,"0.00"),TableInsulationCodeReq[#Headers],0)),"")</f>
        <v/>
      </c>
      <c r="S140" s="67"/>
      <c r="T140" s="67"/>
      <c r="U140" s="67"/>
      <c r="V140" s="67"/>
      <c r="W140" s="77"/>
      <c r="X140" s="77"/>
      <c r="Y140" s="189" t="str">
        <f t="shared" si="6"/>
        <v/>
      </c>
      <c r="Z140" s="77"/>
      <c r="AA140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40" s="3" t="str">
        <f>IF(OR(G140="",TablePipeInsulation[[#This Row],[Insulation to be Added (")]]&lt;TablePipeInsulation[[#This Row],[Insulation Required by Code (")]]),"",IF(System_App_Only_DHW,(AN140-AR140)/(0.8*100000)*L140*AS140*AT140*1,(AN140-AR140)/($G$10*100000)*L140*AS140*AT140*1))</f>
        <v/>
      </c>
      <c r="AC140" s="78">
        <f>IF(TablePipeInsulation[[#This Row],[Insulation to be Added (")]]&lt;TablePipeInsulation[[#This Row],[Insulation Required by Code (")]],"",BC140)</f>
        <v>0</v>
      </c>
      <c r="AD140" s="78">
        <f>IF(TablePipeInsulation[[#This Row],[Insulation to be Added (")]]&lt;TablePipeInsulation[[#This Row],[Insulation Required by Code (")]],"",BD140)</f>
        <v>0</v>
      </c>
      <c r="AG140" s="67" t="e">
        <f>VLOOKUP(G140,'Insulation Table'!$AE$61:$AF$64,2,FALSE)</f>
        <v>#N/A</v>
      </c>
      <c r="AH140" s="75" t="str">
        <f>IF(TablePipeInsulation[[#This Row],[System Application]]="Custom",TablePipeInsulation[[#This Row],[Pipe Surface Temperature, °F (If Custom Application)]],IF(G140="","",VLOOKUP(G140,$BG$21:$BH$24,2,FALSE)))</f>
        <v/>
      </c>
      <c r="AI140" s="75" t="str">
        <f>IF(TablePipeInsulation[[#This Row],[System Application]]="Custom",TablePipeInsulation[[#This Row],[Ambient Temperature, °F (If Custom Application)]],IF(G140="","",VLOOKUP(G140,$BG$21:$BI$24,3,FALSE)))</f>
        <v/>
      </c>
      <c r="AJ14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4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4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4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40" s="75" t="str">
        <f>IF(TablePipeInsulation[[#This Row],[System Application]]="Custom",TablePipeInsulation[[#This Row],[Custom Pipe Bare Heat Transfer Coefficient]],IF(P140="","",(VLOOKUP(AJ140,'Insulation Table'!$F$35:$G$124,2,FALSE))))</f>
        <v/>
      </c>
      <c r="AO140" s="75" t="e">
        <f t="shared" si="7"/>
        <v>#N/A</v>
      </c>
      <c r="AP140" s="75" t="e">
        <f>VLOOKUP(AO140,'Insulation Table'!$Y$35:$Z$103,2,FALSE)</f>
        <v>#N/A</v>
      </c>
      <c r="AQ140" s="67" t="str">
        <f>CONCATENATE(P140,U140,MIN(TablePipeInsulation[[#This Row],[Insulation to be Added (")]],3))</f>
        <v>3</v>
      </c>
      <c r="AR140" s="75" t="str">
        <f>IF(P140="","",(VLOOKUP(AQ140,'Insulation Table'!$N$35:$O$250,2,FALSE)))</f>
        <v/>
      </c>
      <c r="AS140" s="67" t="e">
        <f t="shared" si="5"/>
        <v>#VALUE!</v>
      </c>
      <c r="AT140" s="75" t="str">
        <f>IF(TablePipeInsulation[[#This Row],[System Application]]="Custom",TablePipeInsulation[[#This Row],[Full Load Hours (If Custom Application)]],IF(G140="","",IF(G140="Domestic Hot Water",8760,$AJ$16)))</f>
        <v/>
      </c>
      <c r="AU140" s="75" t="str">
        <f>VLOOKUP($G$7,'Incentive Structure'!$C$6:$D$10,2,FALSE)</f>
        <v>CI</v>
      </c>
      <c r="AV140" s="75" t="str">
        <f>IF(ISNUMBER(FIND("MF",TablePipeInsulation[[#This Row],[Incentive Code]]))=TRUE,"MF Logic","CI Logic")</f>
        <v>CI Logic</v>
      </c>
      <c r="AW14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40" t="str">
        <f t="shared" si="8"/>
        <v/>
      </c>
      <c r="AY140" t="str">
        <f t="shared" si="9"/>
        <v>CI</v>
      </c>
      <c r="AZ14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4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40" s="190" t="e">
        <f>INDEX(#REF!,MATCH(TablePipeInsulation[[#This Row],[Coding - Temperature of Pipe]],#REF!,0),MATCH(TEXT($P140,"#.00"),#REF!,0))</f>
        <v>#REF!</v>
      </c>
      <c r="BC140" s="211">
        <f>IFERROR(MIN(IF(TablePipeInsulation[[#This Row],[System Application]]="Custom",(TablePipeInsulation[[#This Row],[Therms saved]]*BE140)*CI_Custom_Incentive_USD_per_therm,IF(OR(TablePipeInsulation[[#This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saved]]*BE140),"Excel Error"))),TablePipeInsulation[[#This Row],[Total Cost]]),0)</f>
        <v>0</v>
      </c>
      <c r="BD140" s="216">
        <f>IFERROR(MIN(IF(TablePipeInsulation[[#This Row],[System Application]]="Custom",(TablePipeInsulation[[#This Row],[Therms saved]]*BE140)*CI_Custom_Bonus_Incentive_USD_per_therm,IF(OR(TablePipeInsulation[[#This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saved]]*BE140),"Excel Error"))),TablePipeInsulation[[#This Row],[Total Cost]]),0)</f>
        <v>0</v>
      </c>
      <c r="BE140" s="212">
        <f>Boiler!$AA$9</f>
        <v>0</v>
      </c>
    </row>
    <row r="141" spans="1:57">
      <c r="A141" s="75">
        <v>120</v>
      </c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9"/>
      <c r="Q141" s="69"/>
      <c r="R141" s="3" t="str">
        <f>IFERROR(INDEX(TableInsulationCodeReq[],MATCH(TablePipeInsulation[[#This Row],[Coding - Temperature of Pipe]],TableInsulationCodeReq[Coding Pipe Temperature],-1),MATCH(TEXT($P141,"0.00"),TableInsulationCodeReq[#Headers],0)),"")</f>
        <v/>
      </c>
      <c r="S141" s="67"/>
      <c r="T141" s="67"/>
      <c r="U141" s="67"/>
      <c r="V141" s="67"/>
      <c r="W141" s="77"/>
      <c r="X141" s="77"/>
      <c r="Y141" s="189" t="str">
        <f t="shared" si="6"/>
        <v/>
      </c>
      <c r="Z141" s="77"/>
      <c r="AA141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41" s="3" t="str">
        <f>IF(OR(G141="",TablePipeInsulation[[#This Row],[Insulation to be Added (")]]&lt;TablePipeInsulation[[#This Row],[Insulation Required by Code (")]]),"",IF(System_App_Only_DHW,(AN141-AR141)/(0.8*100000)*L141*AS141*AT141*1,(AN141-AR141)/($G$10*100000)*L141*AS141*AT141*1))</f>
        <v/>
      </c>
      <c r="AC141" s="78">
        <f>IF(TablePipeInsulation[[#This Row],[Insulation to be Added (")]]&lt;TablePipeInsulation[[#This Row],[Insulation Required by Code (")]],"",BC141)</f>
        <v>0</v>
      </c>
      <c r="AD141" s="78">
        <f>IF(TablePipeInsulation[[#This Row],[Insulation to be Added (")]]&lt;TablePipeInsulation[[#This Row],[Insulation Required by Code (")]],"",BD141)</f>
        <v>0</v>
      </c>
      <c r="AG141" s="67" t="e">
        <f>VLOOKUP(G141,'Insulation Table'!$AE$61:$AF$64,2,FALSE)</f>
        <v>#N/A</v>
      </c>
      <c r="AH141" s="75" t="str">
        <f>IF(TablePipeInsulation[[#This Row],[System Application]]="Custom",TablePipeInsulation[[#This Row],[Pipe Surface Temperature, °F (If Custom Application)]],IF(G141="","",VLOOKUP(G141,$BG$21:$BH$24,2,FALSE)))</f>
        <v/>
      </c>
      <c r="AI141" s="75" t="str">
        <f>IF(TablePipeInsulation[[#This Row],[System Application]]="Custom",TablePipeInsulation[[#This Row],[Ambient Temperature, °F (If Custom Application)]],IF(G141="","",VLOOKUP(G141,$BG$21:$BI$24,3,FALSE)))</f>
        <v/>
      </c>
      <c r="AJ14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4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4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4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41" s="75" t="str">
        <f>IF(TablePipeInsulation[[#This Row],[System Application]]="Custom",TablePipeInsulation[[#This Row],[Custom Pipe Bare Heat Transfer Coefficient]],IF(P141="","",(VLOOKUP(AJ141,'Insulation Table'!$F$35:$G$124,2,FALSE))))</f>
        <v/>
      </c>
      <c r="AO141" s="75" t="e">
        <f t="shared" si="7"/>
        <v>#N/A</v>
      </c>
      <c r="AP141" s="75" t="e">
        <f>VLOOKUP(AO141,'Insulation Table'!$Y$35:$Z$103,2,FALSE)</f>
        <v>#N/A</v>
      </c>
      <c r="AQ141" s="67" t="str">
        <f>CONCATENATE(P141,U141,MIN(TablePipeInsulation[[#This Row],[Insulation to be Added (")]],3))</f>
        <v>3</v>
      </c>
      <c r="AR141" s="75" t="str">
        <f>IF(P141="","",(VLOOKUP(AQ141,'Insulation Table'!$N$35:$O$250,2,FALSE)))</f>
        <v/>
      </c>
      <c r="AS141" s="67" t="e">
        <f t="shared" si="5"/>
        <v>#VALUE!</v>
      </c>
      <c r="AT141" s="75" t="str">
        <f>IF(TablePipeInsulation[[#This Row],[System Application]]="Custom",TablePipeInsulation[[#This Row],[Full Load Hours (If Custom Application)]],IF(G141="","",IF(G141="Domestic Hot Water",8760,$AJ$16)))</f>
        <v/>
      </c>
      <c r="AU141" s="75" t="str">
        <f>VLOOKUP($G$7,'Incentive Structure'!$C$6:$D$10,2,FALSE)</f>
        <v>CI</v>
      </c>
      <c r="AV141" s="75" t="str">
        <f>IF(ISNUMBER(FIND("MF",TablePipeInsulation[[#This Row],[Incentive Code]]))=TRUE,"MF Logic","CI Logic")</f>
        <v>CI Logic</v>
      </c>
      <c r="AW14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41" t="str">
        <f t="shared" si="8"/>
        <v/>
      </c>
      <c r="AY141" t="str">
        <f t="shared" si="9"/>
        <v>CI</v>
      </c>
      <c r="AZ14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4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41" s="190" t="e">
        <f>INDEX(#REF!,MATCH(TablePipeInsulation[[#This Row],[Coding - Temperature of Pipe]],#REF!,0),MATCH(TEXT($P141,"#.00"),#REF!,0))</f>
        <v>#REF!</v>
      </c>
      <c r="BC141" s="211">
        <f>IFERROR(MIN(IF(TablePipeInsulation[[#This Row],[System Application]]="Custom",(TablePipeInsulation[[#This Row],[Therms saved]]*BE141)*CI_Custom_Incentive_USD_per_therm,IF(OR(TablePipeInsulation[[#This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saved]]*BE141),"Excel Error"))),TablePipeInsulation[[#This Row],[Total Cost]]),0)</f>
        <v>0</v>
      </c>
      <c r="BD141" s="216">
        <f>IFERROR(MIN(IF(TablePipeInsulation[[#This Row],[System Application]]="Custom",(TablePipeInsulation[[#This Row],[Therms saved]]*BE141)*CI_Custom_Bonus_Incentive_USD_per_therm,IF(OR(TablePipeInsulation[[#This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saved]]*BE141),"Excel Error"))),TablePipeInsulation[[#This Row],[Total Cost]]),0)</f>
        <v>0</v>
      </c>
      <c r="BE141" s="212">
        <f>Boiler!$AA$9</f>
        <v>0</v>
      </c>
    </row>
    <row r="142" spans="1:57">
      <c r="A142" s="75">
        <v>121</v>
      </c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9"/>
      <c r="Q142" s="69"/>
      <c r="R142" s="3" t="str">
        <f>IFERROR(INDEX(TableInsulationCodeReq[],MATCH(TablePipeInsulation[[#This Row],[Coding - Temperature of Pipe]],TableInsulationCodeReq[Coding Pipe Temperature],-1),MATCH(TEXT($P142,"0.00"),TableInsulationCodeReq[#Headers],0)),"")</f>
        <v/>
      </c>
      <c r="S142" s="67"/>
      <c r="T142" s="67"/>
      <c r="U142" s="67"/>
      <c r="V142" s="67"/>
      <c r="W142" s="77"/>
      <c r="X142" s="77"/>
      <c r="Y142" s="189" t="str">
        <f t="shared" si="6"/>
        <v/>
      </c>
      <c r="Z142" s="77"/>
      <c r="AA142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42" s="3" t="str">
        <f>IF(OR(G142="",TablePipeInsulation[[#This Row],[Insulation to be Added (")]]&lt;TablePipeInsulation[[#This Row],[Insulation Required by Code (")]]),"",IF(System_App_Only_DHW,(AN142-AR142)/(0.8*100000)*L142*AS142*AT142*1,(AN142-AR142)/($G$10*100000)*L142*AS142*AT142*1))</f>
        <v/>
      </c>
      <c r="AC142" s="78">
        <f>IF(TablePipeInsulation[[#This Row],[Insulation to be Added (")]]&lt;TablePipeInsulation[[#This Row],[Insulation Required by Code (")]],"",BC142)</f>
        <v>0</v>
      </c>
      <c r="AD142" s="78">
        <f>IF(TablePipeInsulation[[#This Row],[Insulation to be Added (")]]&lt;TablePipeInsulation[[#This Row],[Insulation Required by Code (")]],"",BD142)</f>
        <v>0</v>
      </c>
      <c r="AG142" s="67" t="e">
        <f>VLOOKUP(G142,'Insulation Table'!$AE$61:$AF$64,2,FALSE)</f>
        <v>#N/A</v>
      </c>
      <c r="AH142" s="75" t="str">
        <f>IF(TablePipeInsulation[[#This Row],[System Application]]="Custom",TablePipeInsulation[[#This Row],[Pipe Surface Temperature, °F (If Custom Application)]],IF(G142="","",VLOOKUP(G142,$BG$21:$BH$24,2,FALSE)))</f>
        <v/>
      </c>
      <c r="AI142" s="75" t="str">
        <f>IF(TablePipeInsulation[[#This Row],[System Application]]="Custom",TablePipeInsulation[[#This Row],[Ambient Temperature, °F (If Custom Application)]],IF(G142="","",VLOOKUP(G142,$BG$21:$BI$24,3,FALSE)))</f>
        <v/>
      </c>
      <c r="AJ14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4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4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4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42" s="75" t="str">
        <f>IF(TablePipeInsulation[[#This Row],[System Application]]="Custom",TablePipeInsulation[[#This Row],[Custom Pipe Bare Heat Transfer Coefficient]],IF(P142="","",(VLOOKUP(AJ142,'Insulation Table'!$F$35:$G$124,2,FALSE))))</f>
        <v/>
      </c>
      <c r="AO142" s="75" t="e">
        <f t="shared" si="7"/>
        <v>#N/A</v>
      </c>
      <c r="AP142" s="75" t="e">
        <f>VLOOKUP(AO142,'Insulation Table'!$Y$35:$Z$103,2,FALSE)</f>
        <v>#N/A</v>
      </c>
      <c r="AQ142" s="67" t="str">
        <f>CONCATENATE(P142,U142,MIN(TablePipeInsulation[[#This Row],[Insulation to be Added (")]],3))</f>
        <v>3</v>
      </c>
      <c r="AR142" s="75" t="str">
        <f>IF(P142="","",(VLOOKUP(AQ142,'Insulation Table'!$N$35:$O$250,2,FALSE)))</f>
        <v/>
      </c>
      <c r="AS142" s="67" t="e">
        <f t="shared" si="5"/>
        <v>#VALUE!</v>
      </c>
      <c r="AT142" s="75" t="str">
        <f>IF(TablePipeInsulation[[#This Row],[System Application]]="Custom",TablePipeInsulation[[#This Row],[Full Load Hours (If Custom Application)]],IF(G142="","",IF(G142="Domestic Hot Water",8760,$AJ$16)))</f>
        <v/>
      </c>
      <c r="AU142" s="75" t="str">
        <f>VLOOKUP($G$7,'Incentive Structure'!$C$6:$D$10,2,FALSE)</f>
        <v>CI</v>
      </c>
      <c r="AV142" s="75" t="str">
        <f>IF(ISNUMBER(FIND("MF",TablePipeInsulation[[#This Row],[Incentive Code]]))=TRUE,"MF Logic","CI Logic")</f>
        <v>CI Logic</v>
      </c>
      <c r="AW14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42" t="str">
        <f t="shared" si="8"/>
        <v/>
      </c>
      <c r="AY142" t="str">
        <f t="shared" si="9"/>
        <v>CI</v>
      </c>
      <c r="AZ14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4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42" s="190" t="e">
        <f>INDEX(#REF!,MATCH(TablePipeInsulation[[#This Row],[Coding - Temperature of Pipe]],#REF!,0),MATCH(TEXT($P142,"#.00"),#REF!,0))</f>
        <v>#REF!</v>
      </c>
      <c r="BC142" s="211">
        <f>IFERROR(MIN(IF(TablePipeInsulation[[#This Row],[System Application]]="Custom",(TablePipeInsulation[[#This Row],[Therms saved]]*BE142)*CI_Custom_Incentive_USD_per_therm,IF(OR(TablePipeInsulation[[#This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saved]]*BE142),"Excel Error"))),TablePipeInsulation[[#This Row],[Total Cost]]),0)</f>
        <v>0</v>
      </c>
      <c r="BD142" s="216">
        <f>IFERROR(MIN(IF(TablePipeInsulation[[#This Row],[System Application]]="Custom",(TablePipeInsulation[[#This Row],[Therms saved]]*BE142)*CI_Custom_Bonus_Incentive_USD_per_therm,IF(OR(TablePipeInsulation[[#This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saved]]*BE142),"Excel Error"))),TablePipeInsulation[[#This Row],[Total Cost]]),0)</f>
        <v>0</v>
      </c>
      <c r="BE142" s="212">
        <f>Boiler!$AA$9</f>
        <v>0</v>
      </c>
    </row>
    <row r="143" spans="1:57">
      <c r="A143" s="75">
        <v>122</v>
      </c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9"/>
      <c r="Q143" s="69"/>
      <c r="R143" s="3" t="str">
        <f>IFERROR(INDEX(TableInsulationCodeReq[],MATCH(TablePipeInsulation[[#This Row],[Coding - Temperature of Pipe]],TableInsulationCodeReq[Coding Pipe Temperature],-1),MATCH(TEXT($P143,"0.00"),TableInsulationCodeReq[#Headers],0)),"")</f>
        <v/>
      </c>
      <c r="S143" s="67"/>
      <c r="T143" s="67"/>
      <c r="U143" s="67"/>
      <c r="V143" s="67"/>
      <c r="W143" s="77"/>
      <c r="X143" s="77"/>
      <c r="Y143" s="189" t="str">
        <f t="shared" si="6"/>
        <v/>
      </c>
      <c r="Z143" s="77"/>
      <c r="AA143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43" s="3" t="str">
        <f>IF(OR(G143="",TablePipeInsulation[[#This Row],[Insulation to be Added (")]]&lt;TablePipeInsulation[[#This Row],[Insulation Required by Code (")]]),"",IF(System_App_Only_DHW,(AN143-AR143)/(0.8*100000)*L143*AS143*AT143*1,(AN143-AR143)/($G$10*100000)*L143*AS143*AT143*1))</f>
        <v/>
      </c>
      <c r="AC143" s="78">
        <f>IF(TablePipeInsulation[[#This Row],[Insulation to be Added (")]]&lt;TablePipeInsulation[[#This Row],[Insulation Required by Code (")]],"",BC143)</f>
        <v>0</v>
      </c>
      <c r="AD143" s="78">
        <f>IF(TablePipeInsulation[[#This Row],[Insulation to be Added (")]]&lt;TablePipeInsulation[[#This Row],[Insulation Required by Code (")]],"",BD143)</f>
        <v>0</v>
      </c>
      <c r="AG143" s="67" t="e">
        <f>VLOOKUP(G143,'Insulation Table'!$AE$61:$AF$64,2,FALSE)</f>
        <v>#N/A</v>
      </c>
      <c r="AH143" s="75" t="str">
        <f>IF(TablePipeInsulation[[#This Row],[System Application]]="Custom",TablePipeInsulation[[#This Row],[Pipe Surface Temperature, °F (If Custom Application)]],IF(G143="","",VLOOKUP(G143,$BG$21:$BH$24,2,FALSE)))</f>
        <v/>
      </c>
      <c r="AI143" s="75" t="str">
        <f>IF(TablePipeInsulation[[#This Row],[System Application]]="Custom",TablePipeInsulation[[#This Row],[Ambient Temperature, °F (If Custom Application)]],IF(G143="","",VLOOKUP(G143,$BG$21:$BI$24,3,FALSE)))</f>
        <v/>
      </c>
      <c r="AJ14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4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4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4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43" s="75" t="str">
        <f>IF(TablePipeInsulation[[#This Row],[System Application]]="Custom",TablePipeInsulation[[#This Row],[Custom Pipe Bare Heat Transfer Coefficient]],IF(P143="","",(VLOOKUP(AJ143,'Insulation Table'!$F$35:$G$124,2,FALSE))))</f>
        <v/>
      </c>
      <c r="AO143" s="75" t="e">
        <f t="shared" si="7"/>
        <v>#N/A</v>
      </c>
      <c r="AP143" s="75" t="e">
        <f>VLOOKUP(AO143,'Insulation Table'!$Y$35:$Z$103,2,FALSE)</f>
        <v>#N/A</v>
      </c>
      <c r="AQ143" s="67" t="str">
        <f>CONCATENATE(P143,U143,MIN(TablePipeInsulation[[#This Row],[Insulation to be Added (")]],3))</f>
        <v>3</v>
      </c>
      <c r="AR143" s="75" t="str">
        <f>IF(P143="","",(VLOOKUP(AQ143,'Insulation Table'!$N$35:$O$250,2,FALSE)))</f>
        <v/>
      </c>
      <c r="AS143" s="67" t="e">
        <f t="shared" si="5"/>
        <v>#VALUE!</v>
      </c>
      <c r="AT143" s="75" t="str">
        <f>IF(TablePipeInsulation[[#This Row],[System Application]]="Custom",TablePipeInsulation[[#This Row],[Full Load Hours (If Custom Application)]],IF(G143="","",IF(G143="Domestic Hot Water",8760,$AJ$16)))</f>
        <v/>
      </c>
      <c r="AU143" s="75" t="str">
        <f>VLOOKUP($G$7,'Incentive Structure'!$C$6:$D$10,2,FALSE)</f>
        <v>CI</v>
      </c>
      <c r="AV143" s="75" t="str">
        <f>IF(ISNUMBER(FIND("MF",TablePipeInsulation[[#This Row],[Incentive Code]]))=TRUE,"MF Logic","CI Logic")</f>
        <v>CI Logic</v>
      </c>
      <c r="AW14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43" t="str">
        <f t="shared" si="8"/>
        <v/>
      </c>
      <c r="AY143" t="str">
        <f t="shared" si="9"/>
        <v>CI</v>
      </c>
      <c r="AZ14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4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43" s="190" t="e">
        <f>INDEX(#REF!,MATCH(TablePipeInsulation[[#This Row],[Coding - Temperature of Pipe]],#REF!,0),MATCH(TEXT($P143,"#.00"),#REF!,0))</f>
        <v>#REF!</v>
      </c>
      <c r="BC143" s="211">
        <f>IFERROR(MIN(IF(TablePipeInsulation[[#This Row],[System Application]]="Custom",(TablePipeInsulation[[#This Row],[Therms saved]]*BE143)*CI_Custom_Incentive_USD_per_therm,IF(OR(TablePipeInsulation[[#This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saved]]*BE143),"Excel Error"))),TablePipeInsulation[[#This Row],[Total Cost]]),0)</f>
        <v>0</v>
      </c>
      <c r="BD143" s="216">
        <f>IFERROR(MIN(IF(TablePipeInsulation[[#This Row],[System Application]]="Custom",(TablePipeInsulation[[#This Row],[Therms saved]]*BE143)*CI_Custom_Bonus_Incentive_USD_per_therm,IF(OR(TablePipeInsulation[[#This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saved]]*BE143),"Excel Error"))),TablePipeInsulation[[#This Row],[Total Cost]]),0)</f>
        <v>0</v>
      </c>
      <c r="BE143" s="212">
        <f>Boiler!$AA$9</f>
        <v>0</v>
      </c>
    </row>
    <row r="144" spans="1:57">
      <c r="A144" s="75">
        <v>123</v>
      </c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9"/>
      <c r="Q144" s="69"/>
      <c r="R144" s="3" t="str">
        <f>IFERROR(INDEX(TableInsulationCodeReq[],MATCH(TablePipeInsulation[[#This Row],[Coding - Temperature of Pipe]],TableInsulationCodeReq[Coding Pipe Temperature],-1),MATCH(TEXT($P144,"0.00"),TableInsulationCodeReq[#Headers],0)),"")</f>
        <v/>
      </c>
      <c r="S144" s="67"/>
      <c r="T144" s="67"/>
      <c r="U144" s="67"/>
      <c r="V144" s="67"/>
      <c r="W144" s="77"/>
      <c r="X144" s="77"/>
      <c r="Y144" s="189" t="str">
        <f t="shared" si="6"/>
        <v/>
      </c>
      <c r="Z144" s="77"/>
      <c r="AA144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44" s="3" t="str">
        <f>IF(OR(G144="",TablePipeInsulation[[#This Row],[Insulation to be Added (")]]&lt;TablePipeInsulation[[#This Row],[Insulation Required by Code (")]]),"",IF(System_App_Only_DHW,(AN144-AR144)/(0.8*100000)*L144*AS144*AT144*1,(AN144-AR144)/($G$10*100000)*L144*AS144*AT144*1))</f>
        <v/>
      </c>
      <c r="AC144" s="78">
        <f>IF(TablePipeInsulation[[#This Row],[Insulation to be Added (")]]&lt;TablePipeInsulation[[#This Row],[Insulation Required by Code (")]],"",BC144)</f>
        <v>0</v>
      </c>
      <c r="AD144" s="78">
        <f>IF(TablePipeInsulation[[#This Row],[Insulation to be Added (")]]&lt;TablePipeInsulation[[#This Row],[Insulation Required by Code (")]],"",BD144)</f>
        <v>0</v>
      </c>
      <c r="AG144" s="67" t="e">
        <f>VLOOKUP(G144,'Insulation Table'!$AE$61:$AF$64,2,FALSE)</f>
        <v>#N/A</v>
      </c>
      <c r="AH144" s="75" t="str">
        <f>IF(TablePipeInsulation[[#This Row],[System Application]]="Custom",TablePipeInsulation[[#This Row],[Pipe Surface Temperature, °F (If Custom Application)]],IF(G144="","",VLOOKUP(G144,$BG$21:$BH$24,2,FALSE)))</f>
        <v/>
      </c>
      <c r="AI144" s="75" t="str">
        <f>IF(TablePipeInsulation[[#This Row],[System Application]]="Custom",TablePipeInsulation[[#This Row],[Ambient Temperature, °F (If Custom Application)]],IF(G144="","",VLOOKUP(G144,$BG$21:$BI$24,3,FALSE)))</f>
        <v/>
      </c>
      <c r="AJ14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4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4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4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44" s="75" t="str">
        <f>IF(TablePipeInsulation[[#This Row],[System Application]]="Custom",TablePipeInsulation[[#This Row],[Custom Pipe Bare Heat Transfer Coefficient]],IF(P144="","",(VLOOKUP(AJ144,'Insulation Table'!$F$35:$G$124,2,FALSE))))</f>
        <v/>
      </c>
      <c r="AO144" s="75" t="e">
        <f t="shared" si="7"/>
        <v>#N/A</v>
      </c>
      <c r="AP144" s="75" t="e">
        <f>VLOOKUP(AO144,'Insulation Table'!$Y$35:$Z$103,2,FALSE)</f>
        <v>#N/A</v>
      </c>
      <c r="AQ144" s="67" t="str">
        <f>CONCATENATE(P144,U144,MIN(TablePipeInsulation[[#This Row],[Insulation to be Added (")]],3))</f>
        <v>3</v>
      </c>
      <c r="AR144" s="75" t="str">
        <f>IF(P144="","",(VLOOKUP(AQ144,'Insulation Table'!$N$35:$O$250,2,FALSE)))</f>
        <v/>
      </c>
      <c r="AS144" s="67" t="e">
        <f t="shared" si="5"/>
        <v>#VALUE!</v>
      </c>
      <c r="AT144" s="75" t="str">
        <f>IF(TablePipeInsulation[[#This Row],[System Application]]="Custom",TablePipeInsulation[[#This Row],[Full Load Hours (If Custom Application)]],IF(G144="","",IF(G144="Domestic Hot Water",8760,$AJ$16)))</f>
        <v/>
      </c>
      <c r="AU144" s="75" t="str">
        <f>VLOOKUP($G$7,'Incentive Structure'!$C$6:$D$10,2,FALSE)</f>
        <v>CI</v>
      </c>
      <c r="AV144" s="75" t="str">
        <f>IF(ISNUMBER(FIND("MF",TablePipeInsulation[[#This Row],[Incentive Code]]))=TRUE,"MF Logic","CI Logic")</f>
        <v>CI Logic</v>
      </c>
      <c r="AW14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44" t="str">
        <f t="shared" si="8"/>
        <v/>
      </c>
      <c r="AY144" t="str">
        <f t="shared" si="9"/>
        <v>CI</v>
      </c>
      <c r="AZ14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4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44" s="190" t="e">
        <f>INDEX(#REF!,MATCH(TablePipeInsulation[[#This Row],[Coding - Temperature of Pipe]],#REF!,0),MATCH(TEXT($P144,"#.00"),#REF!,0))</f>
        <v>#REF!</v>
      </c>
      <c r="BC144" s="211">
        <f>IFERROR(MIN(IF(TablePipeInsulation[[#This Row],[System Application]]="Custom",(TablePipeInsulation[[#This Row],[Therms saved]]*BE144)*CI_Custom_Incentive_USD_per_therm,IF(OR(TablePipeInsulation[[#This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saved]]*BE144),"Excel Error"))),TablePipeInsulation[[#This Row],[Total Cost]]),0)</f>
        <v>0</v>
      </c>
      <c r="BD144" s="216">
        <f>IFERROR(MIN(IF(TablePipeInsulation[[#This Row],[System Application]]="Custom",(TablePipeInsulation[[#This Row],[Therms saved]]*BE144)*CI_Custom_Bonus_Incentive_USD_per_therm,IF(OR(TablePipeInsulation[[#This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saved]]*BE144),"Excel Error"))),TablePipeInsulation[[#This Row],[Total Cost]]),0)</f>
        <v>0</v>
      </c>
      <c r="BE144" s="212">
        <f>Boiler!$AA$9</f>
        <v>0</v>
      </c>
    </row>
    <row r="145" spans="1:57">
      <c r="A145" s="75">
        <v>124</v>
      </c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9"/>
      <c r="Q145" s="69"/>
      <c r="R145" s="3" t="str">
        <f>IFERROR(INDEX(TableInsulationCodeReq[],MATCH(TablePipeInsulation[[#This Row],[Coding - Temperature of Pipe]],TableInsulationCodeReq[Coding Pipe Temperature],-1),MATCH(TEXT($P145,"0.00"),TableInsulationCodeReq[#Headers],0)),"")</f>
        <v/>
      </c>
      <c r="S145" s="67"/>
      <c r="T145" s="67"/>
      <c r="U145" s="67"/>
      <c r="V145" s="67"/>
      <c r="W145" s="77"/>
      <c r="X145" s="77"/>
      <c r="Y145" s="189" t="str">
        <f t="shared" si="6"/>
        <v/>
      </c>
      <c r="Z145" s="77"/>
      <c r="AA145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45" s="3" t="str">
        <f>IF(OR(G145="",TablePipeInsulation[[#This Row],[Insulation to be Added (")]]&lt;TablePipeInsulation[[#This Row],[Insulation Required by Code (")]]),"",IF(System_App_Only_DHW,(AN145-AR145)/(0.8*100000)*L145*AS145*AT145*1,(AN145-AR145)/($G$10*100000)*L145*AS145*AT145*1))</f>
        <v/>
      </c>
      <c r="AC145" s="78">
        <f>IF(TablePipeInsulation[[#This Row],[Insulation to be Added (")]]&lt;TablePipeInsulation[[#This Row],[Insulation Required by Code (")]],"",BC145)</f>
        <v>0</v>
      </c>
      <c r="AD145" s="78">
        <f>IF(TablePipeInsulation[[#This Row],[Insulation to be Added (")]]&lt;TablePipeInsulation[[#This Row],[Insulation Required by Code (")]],"",BD145)</f>
        <v>0</v>
      </c>
      <c r="AG145" s="67" t="e">
        <f>VLOOKUP(G145,'Insulation Table'!$AE$61:$AF$64,2,FALSE)</f>
        <v>#N/A</v>
      </c>
      <c r="AH145" s="75" t="str">
        <f>IF(TablePipeInsulation[[#This Row],[System Application]]="Custom",TablePipeInsulation[[#This Row],[Pipe Surface Temperature, °F (If Custom Application)]],IF(G145="","",VLOOKUP(G145,$BG$21:$BH$24,2,FALSE)))</f>
        <v/>
      </c>
      <c r="AI145" s="75" t="str">
        <f>IF(TablePipeInsulation[[#This Row],[System Application]]="Custom",TablePipeInsulation[[#This Row],[Ambient Temperature, °F (If Custom Application)]],IF(G145="","",VLOOKUP(G145,$BG$21:$BI$24,3,FALSE)))</f>
        <v/>
      </c>
      <c r="AJ14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4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4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4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45" s="75" t="str">
        <f>IF(TablePipeInsulation[[#This Row],[System Application]]="Custom",TablePipeInsulation[[#This Row],[Custom Pipe Bare Heat Transfer Coefficient]],IF(P145="","",(VLOOKUP(AJ145,'Insulation Table'!$F$35:$G$124,2,FALSE))))</f>
        <v/>
      </c>
      <c r="AO145" s="75" t="e">
        <f t="shared" si="7"/>
        <v>#N/A</v>
      </c>
      <c r="AP145" s="75" t="e">
        <f>VLOOKUP(AO145,'Insulation Table'!$Y$35:$Z$103,2,FALSE)</f>
        <v>#N/A</v>
      </c>
      <c r="AQ145" s="67" t="str">
        <f>CONCATENATE(P145,U145,MIN(TablePipeInsulation[[#This Row],[Insulation to be Added (")]],3))</f>
        <v>3</v>
      </c>
      <c r="AR145" s="75" t="str">
        <f>IF(P145="","",(VLOOKUP(AQ145,'Insulation Table'!$N$35:$O$250,2,FALSE)))</f>
        <v/>
      </c>
      <c r="AS145" s="67" t="e">
        <f t="shared" si="5"/>
        <v>#VALUE!</v>
      </c>
      <c r="AT145" s="75" t="str">
        <f>IF(TablePipeInsulation[[#This Row],[System Application]]="Custom",TablePipeInsulation[[#This Row],[Full Load Hours (If Custom Application)]],IF(G145="","",IF(G145="Domestic Hot Water",8760,$AJ$16)))</f>
        <v/>
      </c>
      <c r="AU145" s="75" t="str">
        <f>VLOOKUP($G$7,'Incentive Structure'!$C$6:$D$10,2,FALSE)</f>
        <v>CI</v>
      </c>
      <c r="AV145" s="75" t="str">
        <f>IF(ISNUMBER(FIND("MF",TablePipeInsulation[[#This Row],[Incentive Code]]))=TRUE,"MF Logic","CI Logic")</f>
        <v>CI Logic</v>
      </c>
      <c r="AW14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45" t="str">
        <f t="shared" si="8"/>
        <v/>
      </c>
      <c r="AY145" t="str">
        <f t="shared" si="9"/>
        <v>CI</v>
      </c>
      <c r="AZ14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4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45" s="190" t="e">
        <f>INDEX(#REF!,MATCH(TablePipeInsulation[[#This Row],[Coding - Temperature of Pipe]],#REF!,0),MATCH(TEXT($P145,"#.00"),#REF!,0))</f>
        <v>#REF!</v>
      </c>
      <c r="BC145" s="211">
        <f>IFERROR(MIN(IF(TablePipeInsulation[[#This Row],[System Application]]="Custom",(TablePipeInsulation[[#This Row],[Therms saved]]*BE145)*CI_Custom_Incentive_USD_per_therm,IF(OR(TablePipeInsulation[[#This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saved]]*BE145),"Excel Error"))),TablePipeInsulation[[#This Row],[Total Cost]]),0)</f>
        <v>0</v>
      </c>
      <c r="BD145" s="216">
        <f>IFERROR(MIN(IF(TablePipeInsulation[[#This Row],[System Application]]="Custom",(TablePipeInsulation[[#This Row],[Therms saved]]*BE145)*CI_Custom_Bonus_Incentive_USD_per_therm,IF(OR(TablePipeInsulation[[#This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saved]]*BE145),"Excel Error"))),TablePipeInsulation[[#This Row],[Total Cost]]),0)</f>
        <v>0</v>
      </c>
      <c r="BE145" s="212">
        <f>Boiler!$AA$9</f>
        <v>0</v>
      </c>
    </row>
    <row r="146" spans="1:57">
      <c r="A146" s="75">
        <v>125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9"/>
      <c r="Q146" s="69"/>
      <c r="R146" s="3" t="str">
        <f>IFERROR(INDEX(TableInsulationCodeReq[],MATCH(TablePipeInsulation[[#This Row],[Coding - Temperature of Pipe]],TableInsulationCodeReq[Coding Pipe Temperature],-1),MATCH(TEXT($P146,"0.00"),TableInsulationCodeReq[#Headers],0)),"")</f>
        <v/>
      </c>
      <c r="S146" s="67"/>
      <c r="T146" s="67"/>
      <c r="U146" s="67"/>
      <c r="V146" s="67"/>
      <c r="W146" s="77"/>
      <c r="X146" s="77"/>
      <c r="Y146" s="189" t="str">
        <f t="shared" si="6"/>
        <v/>
      </c>
      <c r="Z146" s="77"/>
      <c r="AA146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46" s="3" t="str">
        <f>IF(OR(G146="",TablePipeInsulation[[#This Row],[Insulation to be Added (")]]&lt;TablePipeInsulation[[#This Row],[Insulation Required by Code (")]]),"",IF(System_App_Only_DHW,(AN146-AR146)/(0.8*100000)*L146*AS146*AT146*1,(AN146-AR146)/($G$10*100000)*L146*AS146*AT146*1))</f>
        <v/>
      </c>
      <c r="AC146" s="78">
        <f>IF(TablePipeInsulation[[#This Row],[Insulation to be Added (")]]&lt;TablePipeInsulation[[#This Row],[Insulation Required by Code (")]],"",BC146)</f>
        <v>0</v>
      </c>
      <c r="AD146" s="78">
        <f>IF(TablePipeInsulation[[#This Row],[Insulation to be Added (")]]&lt;TablePipeInsulation[[#This Row],[Insulation Required by Code (")]],"",BD146)</f>
        <v>0</v>
      </c>
      <c r="AG146" s="67" t="e">
        <f>VLOOKUP(G146,'Insulation Table'!$AE$61:$AF$64,2,FALSE)</f>
        <v>#N/A</v>
      </c>
      <c r="AH146" s="75" t="str">
        <f>IF(TablePipeInsulation[[#This Row],[System Application]]="Custom",TablePipeInsulation[[#This Row],[Pipe Surface Temperature, °F (If Custom Application)]],IF(G146="","",VLOOKUP(G146,$BG$21:$BH$24,2,FALSE)))</f>
        <v/>
      </c>
      <c r="AI146" s="75" t="str">
        <f>IF(TablePipeInsulation[[#This Row],[System Application]]="Custom",TablePipeInsulation[[#This Row],[Ambient Temperature, °F (If Custom Application)]],IF(G146="","",VLOOKUP(G146,$BG$21:$BI$24,3,FALSE)))</f>
        <v/>
      </c>
      <c r="AJ14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4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4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4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46" s="75" t="str">
        <f>IF(TablePipeInsulation[[#This Row],[System Application]]="Custom",TablePipeInsulation[[#This Row],[Custom Pipe Bare Heat Transfer Coefficient]],IF(P146="","",(VLOOKUP(AJ146,'Insulation Table'!$F$35:$G$124,2,FALSE))))</f>
        <v/>
      </c>
      <c r="AO146" s="75" t="e">
        <f t="shared" si="7"/>
        <v>#N/A</v>
      </c>
      <c r="AP146" s="75" t="e">
        <f>VLOOKUP(AO146,'Insulation Table'!$Y$35:$Z$103,2,FALSE)</f>
        <v>#N/A</v>
      </c>
      <c r="AQ146" s="67" t="str">
        <f>CONCATENATE(P146,U146,MIN(TablePipeInsulation[[#This Row],[Insulation to be Added (")]],3))</f>
        <v>3</v>
      </c>
      <c r="AR146" s="75" t="str">
        <f>IF(P146="","",(VLOOKUP(AQ146,'Insulation Table'!$N$35:$O$250,2,FALSE)))</f>
        <v/>
      </c>
      <c r="AS146" s="67" t="e">
        <f t="shared" si="5"/>
        <v>#VALUE!</v>
      </c>
      <c r="AT146" s="75" t="str">
        <f>IF(TablePipeInsulation[[#This Row],[System Application]]="Custom",TablePipeInsulation[[#This Row],[Full Load Hours (If Custom Application)]],IF(G146="","",IF(G146="Domestic Hot Water",8760,$AJ$16)))</f>
        <v/>
      </c>
      <c r="AU146" s="75" t="str">
        <f>VLOOKUP($G$7,'Incentive Structure'!$C$6:$D$10,2,FALSE)</f>
        <v>CI</v>
      </c>
      <c r="AV146" s="75" t="str">
        <f>IF(ISNUMBER(FIND("MF",TablePipeInsulation[[#This Row],[Incentive Code]]))=TRUE,"MF Logic","CI Logic")</f>
        <v>CI Logic</v>
      </c>
      <c r="AW14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46" t="str">
        <f t="shared" si="8"/>
        <v/>
      </c>
      <c r="AY146" t="str">
        <f t="shared" si="9"/>
        <v>CI</v>
      </c>
      <c r="AZ14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4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46" s="190" t="e">
        <f>INDEX(#REF!,MATCH(TablePipeInsulation[[#This Row],[Coding - Temperature of Pipe]],#REF!,0),MATCH(TEXT($P146,"#.00"),#REF!,0))</f>
        <v>#REF!</v>
      </c>
      <c r="BC146" s="211">
        <f>IFERROR(MIN(IF(TablePipeInsulation[[#This Row],[System Application]]="Custom",(TablePipeInsulation[[#This Row],[Therms saved]]*BE146)*CI_Custom_Incentive_USD_per_therm,IF(OR(TablePipeInsulation[[#This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saved]]*BE146),"Excel Error"))),TablePipeInsulation[[#This Row],[Total Cost]]),0)</f>
        <v>0</v>
      </c>
      <c r="BD146" s="216">
        <f>IFERROR(MIN(IF(TablePipeInsulation[[#This Row],[System Application]]="Custom",(TablePipeInsulation[[#This Row],[Therms saved]]*BE146)*CI_Custom_Bonus_Incentive_USD_per_therm,IF(OR(TablePipeInsulation[[#This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saved]]*BE146),"Excel Error"))),TablePipeInsulation[[#This Row],[Total Cost]]),0)</f>
        <v>0</v>
      </c>
      <c r="BE146" s="212">
        <f>Boiler!$AA$9</f>
        <v>0</v>
      </c>
    </row>
    <row r="147" spans="1:57">
      <c r="A147" s="75">
        <v>126</v>
      </c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9"/>
      <c r="Q147" s="69"/>
      <c r="R147" s="3" t="str">
        <f>IFERROR(INDEX(TableInsulationCodeReq[],MATCH(TablePipeInsulation[[#This Row],[Coding - Temperature of Pipe]],TableInsulationCodeReq[Coding Pipe Temperature],-1),MATCH(TEXT($P147,"0.00"),TableInsulationCodeReq[#Headers],0)),"")</f>
        <v/>
      </c>
      <c r="S147" s="67"/>
      <c r="T147" s="67"/>
      <c r="U147" s="67"/>
      <c r="V147" s="67"/>
      <c r="W147" s="77"/>
      <c r="X147" s="77"/>
      <c r="Y147" s="189" t="str">
        <f t="shared" si="6"/>
        <v/>
      </c>
      <c r="Z147" s="77"/>
      <c r="AA147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47" s="3" t="str">
        <f>IF(OR(G147="",TablePipeInsulation[[#This Row],[Insulation to be Added (")]]&lt;TablePipeInsulation[[#This Row],[Insulation Required by Code (")]]),"",IF(System_App_Only_DHW,(AN147-AR147)/(0.8*100000)*L147*AS147*AT147*1,(AN147-AR147)/($G$10*100000)*L147*AS147*AT147*1))</f>
        <v/>
      </c>
      <c r="AC147" s="78">
        <f>IF(TablePipeInsulation[[#This Row],[Insulation to be Added (")]]&lt;TablePipeInsulation[[#This Row],[Insulation Required by Code (")]],"",BC147)</f>
        <v>0</v>
      </c>
      <c r="AD147" s="78">
        <f>IF(TablePipeInsulation[[#This Row],[Insulation to be Added (")]]&lt;TablePipeInsulation[[#This Row],[Insulation Required by Code (")]],"",BD147)</f>
        <v>0</v>
      </c>
      <c r="AG147" s="67" t="e">
        <f>VLOOKUP(G147,'Insulation Table'!$AE$61:$AF$64,2,FALSE)</f>
        <v>#N/A</v>
      </c>
      <c r="AH147" s="75" t="str">
        <f>IF(TablePipeInsulation[[#This Row],[System Application]]="Custom",TablePipeInsulation[[#This Row],[Pipe Surface Temperature, °F (If Custom Application)]],IF(G147="","",VLOOKUP(G147,$BG$21:$BH$24,2,FALSE)))</f>
        <v/>
      </c>
      <c r="AI147" s="75" t="str">
        <f>IF(TablePipeInsulation[[#This Row],[System Application]]="Custom",TablePipeInsulation[[#This Row],[Ambient Temperature, °F (If Custom Application)]],IF(G147="","",VLOOKUP(G147,$BG$21:$BI$24,3,FALSE)))</f>
        <v/>
      </c>
      <c r="AJ14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4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4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4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47" s="75" t="str">
        <f>IF(TablePipeInsulation[[#This Row],[System Application]]="Custom",TablePipeInsulation[[#This Row],[Custom Pipe Bare Heat Transfer Coefficient]],IF(P147="","",(VLOOKUP(AJ147,'Insulation Table'!$F$35:$G$124,2,FALSE))))</f>
        <v/>
      </c>
      <c r="AO147" s="75" t="e">
        <f t="shared" si="7"/>
        <v>#N/A</v>
      </c>
      <c r="AP147" s="75" t="e">
        <f>VLOOKUP(AO147,'Insulation Table'!$Y$35:$Z$103,2,FALSE)</f>
        <v>#N/A</v>
      </c>
      <c r="AQ147" s="67" t="str">
        <f>CONCATENATE(P147,U147,MIN(TablePipeInsulation[[#This Row],[Insulation to be Added (")]],3))</f>
        <v>3</v>
      </c>
      <c r="AR147" s="75" t="str">
        <f>IF(P147="","",(VLOOKUP(AQ147,'Insulation Table'!$N$35:$O$250,2,FALSE)))</f>
        <v/>
      </c>
      <c r="AS147" s="67" t="e">
        <f t="shared" si="5"/>
        <v>#VALUE!</v>
      </c>
      <c r="AT147" s="75" t="str">
        <f>IF(TablePipeInsulation[[#This Row],[System Application]]="Custom",TablePipeInsulation[[#This Row],[Full Load Hours (If Custom Application)]],IF(G147="","",IF(G147="Domestic Hot Water",8760,$AJ$16)))</f>
        <v/>
      </c>
      <c r="AU147" s="75" t="str">
        <f>VLOOKUP($G$7,'Incentive Structure'!$C$6:$D$10,2,FALSE)</f>
        <v>CI</v>
      </c>
      <c r="AV147" s="75" t="str">
        <f>IF(ISNUMBER(FIND("MF",TablePipeInsulation[[#This Row],[Incentive Code]]))=TRUE,"MF Logic","CI Logic")</f>
        <v>CI Logic</v>
      </c>
      <c r="AW14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47" t="str">
        <f t="shared" si="8"/>
        <v/>
      </c>
      <c r="AY147" t="str">
        <f t="shared" si="9"/>
        <v>CI</v>
      </c>
      <c r="AZ14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4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47" s="190" t="e">
        <f>INDEX(#REF!,MATCH(TablePipeInsulation[[#This Row],[Coding - Temperature of Pipe]],#REF!,0),MATCH(TEXT($P147,"#.00"),#REF!,0))</f>
        <v>#REF!</v>
      </c>
      <c r="BC147" s="211">
        <f>IFERROR(MIN(IF(TablePipeInsulation[[#This Row],[System Application]]="Custom",(TablePipeInsulation[[#This Row],[Therms saved]]*BE147)*CI_Custom_Incentive_USD_per_therm,IF(OR(TablePipeInsulation[[#This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saved]]*BE147),"Excel Error"))),TablePipeInsulation[[#This Row],[Total Cost]]),0)</f>
        <v>0</v>
      </c>
      <c r="BD147" s="216">
        <f>IFERROR(MIN(IF(TablePipeInsulation[[#This Row],[System Application]]="Custom",(TablePipeInsulation[[#This Row],[Therms saved]]*BE147)*CI_Custom_Bonus_Incentive_USD_per_therm,IF(OR(TablePipeInsulation[[#This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saved]]*BE147),"Excel Error"))),TablePipeInsulation[[#This Row],[Total Cost]]),0)</f>
        <v>0</v>
      </c>
      <c r="BE147" s="212">
        <f>Boiler!$AA$9</f>
        <v>0</v>
      </c>
    </row>
    <row r="148" spans="1:57">
      <c r="A148" s="75">
        <v>127</v>
      </c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9"/>
      <c r="Q148" s="69"/>
      <c r="R148" s="3" t="str">
        <f>IFERROR(INDEX(TableInsulationCodeReq[],MATCH(TablePipeInsulation[[#This Row],[Coding - Temperature of Pipe]],TableInsulationCodeReq[Coding Pipe Temperature],-1),MATCH(TEXT($P148,"0.00"),TableInsulationCodeReq[#Headers],0)),"")</f>
        <v/>
      </c>
      <c r="S148" s="67"/>
      <c r="T148" s="67"/>
      <c r="U148" s="67"/>
      <c r="V148" s="67"/>
      <c r="W148" s="77"/>
      <c r="X148" s="77"/>
      <c r="Y148" s="189" t="str">
        <f t="shared" si="6"/>
        <v/>
      </c>
      <c r="Z148" s="77"/>
      <c r="AA148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48" s="3" t="str">
        <f>IF(OR(G148="",TablePipeInsulation[[#This Row],[Insulation to be Added (")]]&lt;TablePipeInsulation[[#This Row],[Insulation Required by Code (")]]),"",IF(System_App_Only_DHW,(AN148-AR148)/(0.8*100000)*L148*AS148*AT148*1,(AN148-AR148)/($G$10*100000)*L148*AS148*AT148*1))</f>
        <v/>
      </c>
      <c r="AC148" s="78">
        <f>IF(TablePipeInsulation[[#This Row],[Insulation to be Added (")]]&lt;TablePipeInsulation[[#This Row],[Insulation Required by Code (")]],"",BC148)</f>
        <v>0</v>
      </c>
      <c r="AD148" s="78">
        <f>IF(TablePipeInsulation[[#This Row],[Insulation to be Added (")]]&lt;TablePipeInsulation[[#This Row],[Insulation Required by Code (")]],"",BD148)</f>
        <v>0</v>
      </c>
      <c r="AG148" s="67" t="e">
        <f>VLOOKUP(G148,'Insulation Table'!$AE$61:$AF$64,2,FALSE)</f>
        <v>#N/A</v>
      </c>
      <c r="AH148" s="75" t="str">
        <f>IF(TablePipeInsulation[[#This Row],[System Application]]="Custom",TablePipeInsulation[[#This Row],[Pipe Surface Temperature, °F (If Custom Application)]],IF(G148="","",VLOOKUP(G148,$BG$21:$BH$24,2,FALSE)))</f>
        <v/>
      </c>
      <c r="AI148" s="75" t="str">
        <f>IF(TablePipeInsulation[[#This Row],[System Application]]="Custom",TablePipeInsulation[[#This Row],[Ambient Temperature, °F (If Custom Application)]],IF(G148="","",VLOOKUP(G148,$BG$21:$BI$24,3,FALSE)))</f>
        <v/>
      </c>
      <c r="AJ14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4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4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4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48" s="75" t="str">
        <f>IF(TablePipeInsulation[[#This Row],[System Application]]="Custom",TablePipeInsulation[[#This Row],[Custom Pipe Bare Heat Transfer Coefficient]],IF(P148="","",(VLOOKUP(AJ148,'Insulation Table'!$F$35:$G$124,2,FALSE))))</f>
        <v/>
      </c>
      <c r="AO148" s="75" t="e">
        <f t="shared" si="7"/>
        <v>#N/A</v>
      </c>
      <c r="AP148" s="75" t="e">
        <f>VLOOKUP(AO148,'Insulation Table'!$Y$35:$Z$103,2,FALSE)</f>
        <v>#N/A</v>
      </c>
      <c r="AQ148" s="67" t="str">
        <f>CONCATENATE(P148,U148,MIN(TablePipeInsulation[[#This Row],[Insulation to be Added (")]],3))</f>
        <v>3</v>
      </c>
      <c r="AR148" s="75" t="str">
        <f>IF(P148="","",(VLOOKUP(AQ148,'Insulation Table'!$N$35:$O$250,2,FALSE)))</f>
        <v/>
      </c>
      <c r="AS148" s="67" t="e">
        <f t="shared" si="5"/>
        <v>#VALUE!</v>
      </c>
      <c r="AT148" s="75" t="str">
        <f>IF(TablePipeInsulation[[#This Row],[System Application]]="Custom",TablePipeInsulation[[#This Row],[Full Load Hours (If Custom Application)]],IF(G148="","",IF(G148="Domestic Hot Water",8760,$AJ$16)))</f>
        <v/>
      </c>
      <c r="AU148" s="75" t="str">
        <f>VLOOKUP($G$7,'Incentive Structure'!$C$6:$D$10,2,FALSE)</f>
        <v>CI</v>
      </c>
      <c r="AV148" s="75" t="str">
        <f>IF(ISNUMBER(FIND("MF",TablePipeInsulation[[#This Row],[Incentive Code]]))=TRUE,"MF Logic","CI Logic")</f>
        <v>CI Logic</v>
      </c>
      <c r="AW14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48" t="str">
        <f t="shared" si="8"/>
        <v/>
      </c>
      <c r="AY148" t="str">
        <f t="shared" si="9"/>
        <v>CI</v>
      </c>
      <c r="AZ14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4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48" s="190" t="e">
        <f>INDEX(#REF!,MATCH(TablePipeInsulation[[#This Row],[Coding - Temperature of Pipe]],#REF!,0),MATCH(TEXT($P148,"#.00"),#REF!,0))</f>
        <v>#REF!</v>
      </c>
      <c r="BC148" s="211">
        <f>IFERROR(MIN(IF(TablePipeInsulation[[#This Row],[System Application]]="Custom",(TablePipeInsulation[[#This Row],[Therms saved]]*BE148)*CI_Custom_Incentive_USD_per_therm,IF(OR(TablePipeInsulation[[#This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saved]]*BE148),"Excel Error"))),TablePipeInsulation[[#This Row],[Total Cost]]),0)</f>
        <v>0</v>
      </c>
      <c r="BD148" s="216">
        <f>IFERROR(MIN(IF(TablePipeInsulation[[#This Row],[System Application]]="Custom",(TablePipeInsulation[[#This Row],[Therms saved]]*BE148)*CI_Custom_Bonus_Incentive_USD_per_therm,IF(OR(TablePipeInsulation[[#This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saved]]*BE148),"Excel Error"))),TablePipeInsulation[[#This Row],[Total Cost]]),0)</f>
        <v>0</v>
      </c>
      <c r="BE148" s="212">
        <f>Boiler!$AA$9</f>
        <v>0</v>
      </c>
    </row>
    <row r="149" spans="1:57">
      <c r="A149" s="75">
        <v>128</v>
      </c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9"/>
      <c r="Q149" s="69"/>
      <c r="R149" s="3" t="str">
        <f>IFERROR(INDEX(TableInsulationCodeReq[],MATCH(TablePipeInsulation[[#This Row],[Coding - Temperature of Pipe]],TableInsulationCodeReq[Coding Pipe Temperature],-1),MATCH(TEXT($P149,"0.00"),TableInsulationCodeReq[#Headers],0)),"")</f>
        <v/>
      </c>
      <c r="S149" s="67"/>
      <c r="T149" s="67"/>
      <c r="U149" s="67"/>
      <c r="V149" s="67"/>
      <c r="W149" s="77"/>
      <c r="X149" s="77"/>
      <c r="Y149" s="189" t="str">
        <f t="shared" si="6"/>
        <v/>
      </c>
      <c r="Z149" s="77"/>
      <c r="AA149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49" s="3" t="str">
        <f>IF(OR(G149="",TablePipeInsulation[[#This Row],[Insulation to be Added (")]]&lt;TablePipeInsulation[[#This Row],[Insulation Required by Code (")]]),"",IF(System_App_Only_DHW,(AN149-AR149)/(0.8*100000)*L149*AS149*AT149*1,(AN149-AR149)/($G$10*100000)*L149*AS149*AT149*1))</f>
        <v/>
      </c>
      <c r="AC149" s="78">
        <f>IF(TablePipeInsulation[[#This Row],[Insulation to be Added (")]]&lt;TablePipeInsulation[[#This Row],[Insulation Required by Code (")]],"",BC149)</f>
        <v>0</v>
      </c>
      <c r="AD149" s="78">
        <f>IF(TablePipeInsulation[[#This Row],[Insulation to be Added (")]]&lt;TablePipeInsulation[[#This Row],[Insulation Required by Code (")]],"",BD149)</f>
        <v>0</v>
      </c>
      <c r="AG149" s="67" t="e">
        <f>VLOOKUP(G149,'Insulation Table'!$AE$61:$AF$64,2,FALSE)</f>
        <v>#N/A</v>
      </c>
      <c r="AH149" s="75" t="str">
        <f>IF(TablePipeInsulation[[#This Row],[System Application]]="Custom",TablePipeInsulation[[#This Row],[Pipe Surface Temperature, °F (If Custom Application)]],IF(G149="","",VLOOKUP(G149,$BG$21:$BH$24,2,FALSE)))</f>
        <v/>
      </c>
      <c r="AI149" s="75" t="str">
        <f>IF(TablePipeInsulation[[#This Row],[System Application]]="Custom",TablePipeInsulation[[#This Row],[Ambient Temperature, °F (If Custom Application)]],IF(G149="","",VLOOKUP(G149,$BG$21:$BI$24,3,FALSE)))</f>
        <v/>
      </c>
      <c r="AJ14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4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4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4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49" s="75" t="str">
        <f>IF(TablePipeInsulation[[#This Row],[System Application]]="Custom",TablePipeInsulation[[#This Row],[Custom Pipe Bare Heat Transfer Coefficient]],IF(P149="","",(VLOOKUP(AJ149,'Insulation Table'!$F$35:$G$124,2,FALSE))))</f>
        <v/>
      </c>
      <c r="AO149" s="75" t="e">
        <f t="shared" si="7"/>
        <v>#N/A</v>
      </c>
      <c r="AP149" s="75" t="e">
        <f>VLOOKUP(AO149,'Insulation Table'!$Y$35:$Z$103,2,FALSE)</f>
        <v>#N/A</v>
      </c>
      <c r="AQ149" s="67" t="str">
        <f>CONCATENATE(P149,U149,MIN(TablePipeInsulation[[#This Row],[Insulation to be Added (")]],3))</f>
        <v>3</v>
      </c>
      <c r="AR149" s="75" t="str">
        <f>IF(P149="","",(VLOOKUP(AQ149,'Insulation Table'!$N$35:$O$250,2,FALSE)))</f>
        <v/>
      </c>
      <c r="AS149" s="67" t="e">
        <f t="shared" ref="AS149:AS212" si="10">AH149-AI149</f>
        <v>#VALUE!</v>
      </c>
      <c r="AT149" s="75" t="str">
        <f>IF(TablePipeInsulation[[#This Row],[System Application]]="Custom",TablePipeInsulation[[#This Row],[Full Load Hours (If Custom Application)]],IF(G149="","",IF(G149="Domestic Hot Water",8760,$AJ$16)))</f>
        <v/>
      </c>
      <c r="AU149" s="75" t="str">
        <f>VLOOKUP($G$7,'Incentive Structure'!$C$6:$D$10,2,FALSE)</f>
        <v>CI</v>
      </c>
      <c r="AV149" s="75" t="str">
        <f>IF(ISNUMBER(FIND("MF",TablePipeInsulation[[#This Row],[Incentive Code]]))=TRUE,"MF Logic","CI Logic")</f>
        <v>CI Logic</v>
      </c>
      <c r="AW14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49" t="str">
        <f t="shared" si="8"/>
        <v/>
      </c>
      <c r="AY149" t="str">
        <f t="shared" si="9"/>
        <v>CI</v>
      </c>
      <c r="AZ14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4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49" s="190" t="e">
        <f>INDEX(#REF!,MATCH(TablePipeInsulation[[#This Row],[Coding - Temperature of Pipe]],#REF!,0),MATCH(TEXT($P149,"#.00"),#REF!,0))</f>
        <v>#REF!</v>
      </c>
      <c r="BC149" s="211">
        <f>IFERROR(MIN(IF(TablePipeInsulation[[#This Row],[System Application]]="Custom",(TablePipeInsulation[[#This Row],[Therms saved]]*BE149)*CI_Custom_Incentive_USD_per_therm,IF(OR(TablePipeInsulation[[#This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saved]]*BE149),"Excel Error"))),TablePipeInsulation[[#This Row],[Total Cost]]),0)</f>
        <v>0</v>
      </c>
      <c r="BD149" s="216">
        <f>IFERROR(MIN(IF(TablePipeInsulation[[#This Row],[System Application]]="Custom",(TablePipeInsulation[[#This Row],[Therms saved]]*BE149)*CI_Custom_Bonus_Incentive_USD_per_therm,IF(OR(TablePipeInsulation[[#This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saved]]*BE149),"Excel Error"))),TablePipeInsulation[[#This Row],[Total Cost]]),0)</f>
        <v>0</v>
      </c>
      <c r="BE149" s="212">
        <f>Boiler!$AA$9</f>
        <v>0</v>
      </c>
    </row>
    <row r="150" spans="1:57">
      <c r="A150" s="75">
        <v>129</v>
      </c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9"/>
      <c r="Q150" s="69"/>
      <c r="R150" s="3" t="str">
        <f>IFERROR(INDEX(TableInsulationCodeReq[],MATCH(TablePipeInsulation[[#This Row],[Coding - Temperature of Pipe]],TableInsulationCodeReq[Coding Pipe Temperature],-1),MATCH(TEXT($P150,"0.00"),TableInsulationCodeReq[#Headers],0)),"")</f>
        <v/>
      </c>
      <c r="S150" s="67"/>
      <c r="T150" s="67"/>
      <c r="U150" s="67"/>
      <c r="V150" s="67"/>
      <c r="W150" s="77"/>
      <c r="X150" s="77"/>
      <c r="Y150" s="189" t="str">
        <f t="shared" ref="Y150:Y213" si="11">IF(B150="","",(X150+W150))</f>
        <v/>
      </c>
      <c r="Z150" s="77"/>
      <c r="AA150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50" s="3" t="str">
        <f>IF(OR(G150="",TablePipeInsulation[[#This Row],[Insulation to be Added (")]]&lt;TablePipeInsulation[[#This Row],[Insulation Required by Code (")]]),"",IF(System_App_Only_DHW,(AN150-AR150)/(0.8*100000)*L150*AS150*AT150*1,(AN150-AR150)/($G$10*100000)*L150*AS150*AT150*1))</f>
        <v/>
      </c>
      <c r="AC150" s="78">
        <f>IF(TablePipeInsulation[[#This Row],[Insulation to be Added (")]]&lt;TablePipeInsulation[[#This Row],[Insulation Required by Code (")]],"",BC150)</f>
        <v>0</v>
      </c>
      <c r="AD150" s="78">
        <f>IF(TablePipeInsulation[[#This Row],[Insulation to be Added (")]]&lt;TablePipeInsulation[[#This Row],[Insulation Required by Code (")]],"",BD150)</f>
        <v>0</v>
      </c>
      <c r="AG150" s="67" t="e">
        <f>VLOOKUP(G150,'Insulation Table'!$AE$61:$AF$64,2,FALSE)</f>
        <v>#N/A</v>
      </c>
      <c r="AH150" s="75" t="str">
        <f>IF(TablePipeInsulation[[#This Row],[System Application]]="Custom",TablePipeInsulation[[#This Row],[Pipe Surface Temperature, °F (If Custom Application)]],IF(G150="","",VLOOKUP(G150,$BG$21:$BH$24,2,FALSE)))</f>
        <v/>
      </c>
      <c r="AI150" s="75" t="str">
        <f>IF(TablePipeInsulation[[#This Row],[System Application]]="Custom",TablePipeInsulation[[#This Row],[Ambient Temperature, °F (If Custom Application)]],IF(G150="","",VLOOKUP(G150,$BG$21:$BI$24,3,FALSE)))</f>
        <v/>
      </c>
      <c r="AJ15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5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5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5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50" s="75" t="str">
        <f>IF(TablePipeInsulation[[#This Row],[System Application]]="Custom",TablePipeInsulation[[#This Row],[Custom Pipe Bare Heat Transfer Coefficient]],IF(P150="","",(VLOOKUP(AJ150,'Insulation Table'!$F$35:$G$124,2,FALSE))))</f>
        <v/>
      </c>
      <c r="AO150" s="75" t="e">
        <f t="shared" ref="AO150:AO213" si="12">CONCATENATE(AG150,P150)</f>
        <v>#N/A</v>
      </c>
      <c r="AP150" s="75" t="e">
        <f>VLOOKUP(AO150,'Insulation Table'!$Y$35:$Z$103,2,FALSE)</f>
        <v>#N/A</v>
      </c>
      <c r="AQ150" s="67" t="str">
        <f>CONCATENATE(P150,U150,MIN(TablePipeInsulation[[#This Row],[Insulation to be Added (")]],3))</f>
        <v>3</v>
      </c>
      <c r="AR150" s="75" t="str">
        <f>IF(P150="","",(VLOOKUP(AQ150,'Insulation Table'!$N$35:$O$250,2,FALSE)))</f>
        <v/>
      </c>
      <c r="AS150" s="67" t="e">
        <f t="shared" si="10"/>
        <v>#VALUE!</v>
      </c>
      <c r="AT150" s="75" t="str">
        <f>IF(TablePipeInsulation[[#This Row],[System Application]]="Custom",TablePipeInsulation[[#This Row],[Full Load Hours (If Custom Application)]],IF(G150="","",IF(G150="Domestic Hot Water",8760,$AJ$16)))</f>
        <v/>
      </c>
      <c r="AU150" s="75" t="str">
        <f>VLOOKUP($G$7,'Incentive Structure'!$C$6:$D$10,2,FALSE)</f>
        <v>CI</v>
      </c>
      <c r="AV150" s="75" t="str">
        <f>IF(ISNUMBER(FIND("MF",TablePipeInsulation[[#This Row],[Incentive Code]]))=TRUE,"MF Logic","CI Logic")</f>
        <v>CI Logic</v>
      </c>
      <c r="AW15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50" t="str">
        <f t="shared" ref="AX150:AX213" si="13">CONCATENATE(G150,AW150)</f>
        <v/>
      </c>
      <c r="AY150" t="str">
        <f t="shared" si="9"/>
        <v>CI</v>
      </c>
      <c r="AZ15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5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50" s="190" t="e">
        <f>INDEX(#REF!,MATCH(TablePipeInsulation[[#This Row],[Coding - Temperature of Pipe]],#REF!,0),MATCH(TEXT($P150,"#.00"),#REF!,0))</f>
        <v>#REF!</v>
      </c>
      <c r="BC150" s="211">
        <f>IFERROR(MIN(IF(TablePipeInsulation[[#This Row],[System Application]]="Custom",(TablePipeInsulation[[#This Row],[Therms saved]]*BE150)*CI_Custom_Incentive_USD_per_therm,IF(OR(TablePipeInsulation[[#This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saved]]*BE150),"Excel Error"))),TablePipeInsulation[[#This Row],[Total Cost]]),0)</f>
        <v>0</v>
      </c>
      <c r="BD150" s="216">
        <f>IFERROR(MIN(IF(TablePipeInsulation[[#This Row],[System Application]]="Custom",(TablePipeInsulation[[#This Row],[Therms saved]]*BE150)*CI_Custom_Bonus_Incentive_USD_per_therm,IF(OR(TablePipeInsulation[[#This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saved]]*BE150),"Excel Error"))),TablePipeInsulation[[#This Row],[Total Cost]]),0)</f>
        <v>0</v>
      </c>
      <c r="BE150" s="212">
        <f>Boiler!$AA$9</f>
        <v>0</v>
      </c>
    </row>
    <row r="151" spans="1:57">
      <c r="A151" s="75">
        <v>130</v>
      </c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9"/>
      <c r="Q151" s="69"/>
      <c r="R151" s="3" t="str">
        <f>IFERROR(INDEX(TableInsulationCodeReq[],MATCH(TablePipeInsulation[[#This Row],[Coding - Temperature of Pipe]],TableInsulationCodeReq[Coding Pipe Temperature],-1),MATCH(TEXT($P151,"0.00"),TableInsulationCodeReq[#Headers],0)),"")</f>
        <v/>
      </c>
      <c r="S151" s="67"/>
      <c r="T151" s="67"/>
      <c r="U151" s="67"/>
      <c r="V151" s="67"/>
      <c r="W151" s="77"/>
      <c r="X151" s="77"/>
      <c r="Y151" s="189" t="str">
        <f t="shared" si="11"/>
        <v/>
      </c>
      <c r="Z151" s="77"/>
      <c r="AA151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51" s="3" t="str">
        <f>IF(OR(G151="",TablePipeInsulation[[#This Row],[Insulation to be Added (")]]&lt;TablePipeInsulation[[#This Row],[Insulation Required by Code (")]]),"",IF(System_App_Only_DHW,(AN151-AR151)/(0.8*100000)*L151*AS151*AT151*1,(AN151-AR151)/($G$10*100000)*L151*AS151*AT151*1))</f>
        <v/>
      </c>
      <c r="AC151" s="78">
        <f>IF(TablePipeInsulation[[#This Row],[Insulation to be Added (")]]&lt;TablePipeInsulation[[#This Row],[Insulation Required by Code (")]],"",BC151)</f>
        <v>0</v>
      </c>
      <c r="AD151" s="78">
        <f>IF(TablePipeInsulation[[#This Row],[Insulation to be Added (")]]&lt;TablePipeInsulation[[#This Row],[Insulation Required by Code (")]],"",BD151)</f>
        <v>0</v>
      </c>
      <c r="AG151" s="67" t="e">
        <f>VLOOKUP(G151,'Insulation Table'!$AE$61:$AF$64,2,FALSE)</f>
        <v>#N/A</v>
      </c>
      <c r="AH151" s="75" t="str">
        <f>IF(TablePipeInsulation[[#This Row],[System Application]]="Custom",TablePipeInsulation[[#This Row],[Pipe Surface Temperature, °F (If Custom Application)]],IF(G151="","",VLOOKUP(G151,$BG$21:$BH$24,2,FALSE)))</f>
        <v/>
      </c>
      <c r="AI151" s="75" t="str">
        <f>IF(TablePipeInsulation[[#This Row],[System Application]]="Custom",TablePipeInsulation[[#This Row],[Ambient Temperature, °F (If Custom Application)]],IF(G151="","",VLOOKUP(G151,$BG$21:$BI$24,3,FALSE)))</f>
        <v/>
      </c>
      <c r="AJ15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5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5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5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51" s="75" t="str">
        <f>IF(TablePipeInsulation[[#This Row],[System Application]]="Custom",TablePipeInsulation[[#This Row],[Custom Pipe Bare Heat Transfer Coefficient]],IF(P151="","",(VLOOKUP(AJ151,'Insulation Table'!$F$35:$G$124,2,FALSE))))</f>
        <v/>
      </c>
      <c r="AO151" s="75" t="e">
        <f t="shared" si="12"/>
        <v>#N/A</v>
      </c>
      <c r="AP151" s="75" t="e">
        <f>VLOOKUP(AO151,'Insulation Table'!$Y$35:$Z$103,2,FALSE)</f>
        <v>#N/A</v>
      </c>
      <c r="AQ151" s="67" t="str">
        <f>CONCATENATE(P151,U151,MIN(TablePipeInsulation[[#This Row],[Insulation to be Added (")]],3))</f>
        <v>3</v>
      </c>
      <c r="AR151" s="75" t="str">
        <f>IF(P151="","",(VLOOKUP(AQ151,'Insulation Table'!$N$35:$O$250,2,FALSE)))</f>
        <v/>
      </c>
      <c r="AS151" s="67" t="e">
        <f t="shared" si="10"/>
        <v>#VALUE!</v>
      </c>
      <c r="AT151" s="75" t="str">
        <f>IF(TablePipeInsulation[[#This Row],[System Application]]="Custom",TablePipeInsulation[[#This Row],[Full Load Hours (If Custom Application)]],IF(G151="","",IF(G151="Domestic Hot Water",8760,$AJ$16)))</f>
        <v/>
      </c>
      <c r="AU151" s="75" t="str">
        <f>VLOOKUP($G$7,'Incentive Structure'!$C$6:$D$10,2,FALSE)</f>
        <v>CI</v>
      </c>
      <c r="AV151" s="75" t="str">
        <f>IF(ISNUMBER(FIND("MF",TablePipeInsulation[[#This Row],[Incentive Code]]))=TRUE,"MF Logic","CI Logic")</f>
        <v>CI Logic</v>
      </c>
      <c r="AW15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51" t="str">
        <f t="shared" si="13"/>
        <v/>
      </c>
      <c r="AY151" t="str">
        <f t="shared" ref="AY151:AY214" si="14">CONCATENATE(AU151,AW151)</f>
        <v>CI</v>
      </c>
      <c r="AZ15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5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51" s="190" t="e">
        <f>INDEX(#REF!,MATCH(TablePipeInsulation[[#This Row],[Coding - Temperature of Pipe]],#REF!,0),MATCH(TEXT($P151,"#.00"),#REF!,0))</f>
        <v>#REF!</v>
      </c>
      <c r="BC151" s="211">
        <f>IFERROR(MIN(IF(TablePipeInsulation[[#This Row],[System Application]]="Custom",(TablePipeInsulation[[#This Row],[Therms saved]]*BE151)*CI_Custom_Incentive_USD_per_therm,IF(OR(TablePipeInsulation[[#This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saved]]*BE151),"Excel Error"))),TablePipeInsulation[[#This Row],[Total Cost]]),0)</f>
        <v>0</v>
      </c>
      <c r="BD151" s="216">
        <f>IFERROR(MIN(IF(TablePipeInsulation[[#This Row],[System Application]]="Custom",(TablePipeInsulation[[#This Row],[Therms saved]]*BE151)*CI_Custom_Bonus_Incentive_USD_per_therm,IF(OR(TablePipeInsulation[[#This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saved]]*BE151),"Excel Error"))),TablePipeInsulation[[#This Row],[Total Cost]]),0)</f>
        <v>0</v>
      </c>
      <c r="BE151" s="212">
        <f>Boiler!$AA$9</f>
        <v>0</v>
      </c>
    </row>
    <row r="152" spans="1:57">
      <c r="A152" s="75">
        <v>131</v>
      </c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9"/>
      <c r="Q152" s="69"/>
      <c r="R152" s="3" t="str">
        <f>IFERROR(INDEX(TableInsulationCodeReq[],MATCH(TablePipeInsulation[[#This Row],[Coding - Temperature of Pipe]],TableInsulationCodeReq[Coding Pipe Temperature],-1),MATCH(TEXT($P152,"0.00"),TableInsulationCodeReq[#Headers],0)),"")</f>
        <v/>
      </c>
      <c r="S152" s="67"/>
      <c r="T152" s="67"/>
      <c r="U152" s="67"/>
      <c r="V152" s="67"/>
      <c r="W152" s="77"/>
      <c r="X152" s="77"/>
      <c r="Y152" s="189" t="str">
        <f t="shared" si="11"/>
        <v/>
      </c>
      <c r="Z152" s="77"/>
      <c r="AA152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52" s="3" t="str">
        <f>IF(OR(G152="",TablePipeInsulation[[#This Row],[Insulation to be Added (")]]&lt;TablePipeInsulation[[#This Row],[Insulation Required by Code (")]]),"",IF(System_App_Only_DHW,(AN152-AR152)/(0.8*100000)*L152*AS152*AT152*1,(AN152-AR152)/($G$10*100000)*L152*AS152*AT152*1))</f>
        <v/>
      </c>
      <c r="AC152" s="78">
        <f>IF(TablePipeInsulation[[#This Row],[Insulation to be Added (")]]&lt;TablePipeInsulation[[#This Row],[Insulation Required by Code (")]],"",BC152)</f>
        <v>0</v>
      </c>
      <c r="AD152" s="78">
        <f>IF(TablePipeInsulation[[#This Row],[Insulation to be Added (")]]&lt;TablePipeInsulation[[#This Row],[Insulation Required by Code (")]],"",BD152)</f>
        <v>0</v>
      </c>
      <c r="AG152" s="67" t="e">
        <f>VLOOKUP(G152,'Insulation Table'!$AE$61:$AF$64,2,FALSE)</f>
        <v>#N/A</v>
      </c>
      <c r="AH152" s="75" t="str">
        <f>IF(TablePipeInsulation[[#This Row],[System Application]]="Custom",TablePipeInsulation[[#This Row],[Pipe Surface Temperature, °F (If Custom Application)]],IF(G152="","",VLOOKUP(G152,$BG$21:$BH$24,2,FALSE)))</f>
        <v/>
      </c>
      <c r="AI152" s="75" t="str">
        <f>IF(TablePipeInsulation[[#This Row],[System Application]]="Custom",TablePipeInsulation[[#This Row],[Ambient Temperature, °F (If Custom Application)]],IF(G152="","",VLOOKUP(G152,$BG$21:$BI$24,3,FALSE)))</f>
        <v/>
      </c>
      <c r="AJ15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5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5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5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52" s="75" t="str">
        <f>IF(TablePipeInsulation[[#This Row],[System Application]]="Custom",TablePipeInsulation[[#This Row],[Custom Pipe Bare Heat Transfer Coefficient]],IF(P152="","",(VLOOKUP(AJ152,'Insulation Table'!$F$35:$G$124,2,FALSE))))</f>
        <v/>
      </c>
      <c r="AO152" s="75" t="e">
        <f t="shared" si="12"/>
        <v>#N/A</v>
      </c>
      <c r="AP152" s="75" t="e">
        <f>VLOOKUP(AO152,'Insulation Table'!$Y$35:$Z$103,2,FALSE)</f>
        <v>#N/A</v>
      </c>
      <c r="AQ152" s="67" t="str">
        <f>CONCATENATE(P152,U152,MIN(TablePipeInsulation[[#This Row],[Insulation to be Added (")]],3))</f>
        <v>3</v>
      </c>
      <c r="AR152" s="75" t="str">
        <f>IF(P152="","",(VLOOKUP(AQ152,'Insulation Table'!$N$35:$O$250,2,FALSE)))</f>
        <v/>
      </c>
      <c r="AS152" s="67" t="e">
        <f t="shared" si="10"/>
        <v>#VALUE!</v>
      </c>
      <c r="AT152" s="75" t="str">
        <f>IF(TablePipeInsulation[[#This Row],[System Application]]="Custom",TablePipeInsulation[[#This Row],[Full Load Hours (If Custom Application)]],IF(G152="","",IF(G152="Domestic Hot Water",8760,$AJ$16)))</f>
        <v/>
      </c>
      <c r="AU152" s="75" t="str">
        <f>VLOOKUP($G$7,'Incentive Structure'!$C$6:$D$10,2,FALSE)</f>
        <v>CI</v>
      </c>
      <c r="AV152" s="75" t="str">
        <f>IF(ISNUMBER(FIND("MF",TablePipeInsulation[[#This Row],[Incentive Code]]))=TRUE,"MF Logic","CI Logic")</f>
        <v>CI Logic</v>
      </c>
      <c r="AW15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52" t="str">
        <f t="shared" si="13"/>
        <v/>
      </c>
      <c r="AY152" t="str">
        <f t="shared" si="14"/>
        <v>CI</v>
      </c>
      <c r="AZ15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5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52" s="190" t="e">
        <f>INDEX(#REF!,MATCH(TablePipeInsulation[[#This Row],[Coding - Temperature of Pipe]],#REF!,0),MATCH(TEXT($P152,"#.00"),#REF!,0))</f>
        <v>#REF!</v>
      </c>
      <c r="BC152" s="211">
        <f>IFERROR(MIN(IF(TablePipeInsulation[[#This Row],[System Application]]="Custom",(TablePipeInsulation[[#This Row],[Therms saved]]*BE152)*CI_Custom_Incentive_USD_per_therm,IF(OR(TablePipeInsulation[[#This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saved]]*BE152),"Excel Error"))),TablePipeInsulation[[#This Row],[Total Cost]]),0)</f>
        <v>0</v>
      </c>
      <c r="BD152" s="216">
        <f>IFERROR(MIN(IF(TablePipeInsulation[[#This Row],[System Application]]="Custom",(TablePipeInsulation[[#This Row],[Therms saved]]*BE152)*CI_Custom_Bonus_Incentive_USD_per_therm,IF(OR(TablePipeInsulation[[#This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saved]]*BE152),"Excel Error"))),TablePipeInsulation[[#This Row],[Total Cost]]),0)</f>
        <v>0</v>
      </c>
      <c r="BE152" s="212">
        <f>Boiler!$AA$9</f>
        <v>0</v>
      </c>
    </row>
    <row r="153" spans="1:57">
      <c r="A153" s="75">
        <v>132</v>
      </c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9"/>
      <c r="Q153" s="69"/>
      <c r="R153" s="3" t="str">
        <f>IFERROR(INDEX(TableInsulationCodeReq[],MATCH(TablePipeInsulation[[#This Row],[Coding - Temperature of Pipe]],TableInsulationCodeReq[Coding Pipe Temperature],-1),MATCH(TEXT($P153,"0.00"),TableInsulationCodeReq[#Headers],0)),"")</f>
        <v/>
      </c>
      <c r="S153" s="67"/>
      <c r="T153" s="67"/>
      <c r="U153" s="67"/>
      <c r="V153" s="67"/>
      <c r="W153" s="77"/>
      <c r="X153" s="77"/>
      <c r="Y153" s="189" t="str">
        <f t="shared" si="11"/>
        <v/>
      </c>
      <c r="Z153" s="77"/>
      <c r="AA153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53" s="3" t="str">
        <f>IF(OR(G153="",TablePipeInsulation[[#This Row],[Insulation to be Added (")]]&lt;TablePipeInsulation[[#This Row],[Insulation Required by Code (")]]),"",IF(System_App_Only_DHW,(AN153-AR153)/(0.8*100000)*L153*AS153*AT153*1,(AN153-AR153)/($G$10*100000)*L153*AS153*AT153*1))</f>
        <v/>
      </c>
      <c r="AC153" s="78">
        <f>IF(TablePipeInsulation[[#This Row],[Insulation to be Added (")]]&lt;TablePipeInsulation[[#This Row],[Insulation Required by Code (")]],"",BC153)</f>
        <v>0</v>
      </c>
      <c r="AD153" s="78">
        <f>IF(TablePipeInsulation[[#This Row],[Insulation to be Added (")]]&lt;TablePipeInsulation[[#This Row],[Insulation Required by Code (")]],"",BD153)</f>
        <v>0</v>
      </c>
      <c r="AG153" s="67" t="e">
        <f>VLOOKUP(G153,'Insulation Table'!$AE$61:$AF$64,2,FALSE)</f>
        <v>#N/A</v>
      </c>
      <c r="AH153" s="75" t="str">
        <f>IF(TablePipeInsulation[[#This Row],[System Application]]="Custom",TablePipeInsulation[[#This Row],[Pipe Surface Temperature, °F (If Custom Application)]],IF(G153="","",VLOOKUP(G153,$BG$21:$BH$24,2,FALSE)))</f>
        <v/>
      </c>
      <c r="AI153" s="75" t="str">
        <f>IF(TablePipeInsulation[[#This Row],[System Application]]="Custom",TablePipeInsulation[[#This Row],[Ambient Temperature, °F (If Custom Application)]],IF(G153="","",VLOOKUP(G153,$BG$21:$BI$24,3,FALSE)))</f>
        <v/>
      </c>
      <c r="AJ15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5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5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5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53" s="75" t="str">
        <f>IF(TablePipeInsulation[[#This Row],[System Application]]="Custom",TablePipeInsulation[[#This Row],[Custom Pipe Bare Heat Transfer Coefficient]],IF(P153="","",(VLOOKUP(AJ153,'Insulation Table'!$F$35:$G$124,2,FALSE))))</f>
        <v/>
      </c>
      <c r="AO153" s="75" t="e">
        <f t="shared" si="12"/>
        <v>#N/A</v>
      </c>
      <c r="AP153" s="75" t="e">
        <f>VLOOKUP(AO153,'Insulation Table'!$Y$35:$Z$103,2,FALSE)</f>
        <v>#N/A</v>
      </c>
      <c r="AQ153" s="67" t="str">
        <f>CONCATENATE(P153,U153,MIN(TablePipeInsulation[[#This Row],[Insulation to be Added (")]],3))</f>
        <v>3</v>
      </c>
      <c r="AR153" s="75" t="str">
        <f>IF(P153="","",(VLOOKUP(AQ153,'Insulation Table'!$N$35:$O$250,2,FALSE)))</f>
        <v/>
      </c>
      <c r="AS153" s="67" t="e">
        <f t="shared" si="10"/>
        <v>#VALUE!</v>
      </c>
      <c r="AT153" s="75" t="str">
        <f>IF(TablePipeInsulation[[#This Row],[System Application]]="Custom",TablePipeInsulation[[#This Row],[Full Load Hours (If Custom Application)]],IF(G153="","",IF(G153="Domestic Hot Water",8760,$AJ$16)))</f>
        <v/>
      </c>
      <c r="AU153" s="75" t="str">
        <f>VLOOKUP($G$7,'Incentive Structure'!$C$6:$D$10,2,FALSE)</f>
        <v>CI</v>
      </c>
      <c r="AV153" s="75" t="str">
        <f>IF(ISNUMBER(FIND("MF",TablePipeInsulation[[#This Row],[Incentive Code]]))=TRUE,"MF Logic","CI Logic")</f>
        <v>CI Logic</v>
      </c>
      <c r="AW15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53" t="str">
        <f t="shared" si="13"/>
        <v/>
      </c>
      <c r="AY153" t="str">
        <f t="shared" si="14"/>
        <v>CI</v>
      </c>
      <c r="AZ15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5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53" s="190" t="e">
        <f>INDEX(#REF!,MATCH(TablePipeInsulation[[#This Row],[Coding - Temperature of Pipe]],#REF!,0),MATCH(TEXT($P153,"#.00"),#REF!,0))</f>
        <v>#REF!</v>
      </c>
      <c r="BC153" s="211">
        <f>IFERROR(MIN(IF(TablePipeInsulation[[#This Row],[System Application]]="Custom",(TablePipeInsulation[[#This Row],[Therms saved]]*BE153)*CI_Custom_Incentive_USD_per_therm,IF(OR(TablePipeInsulation[[#This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saved]]*BE153),"Excel Error"))),TablePipeInsulation[[#This Row],[Total Cost]]),0)</f>
        <v>0</v>
      </c>
      <c r="BD153" s="216">
        <f>IFERROR(MIN(IF(TablePipeInsulation[[#This Row],[System Application]]="Custom",(TablePipeInsulation[[#This Row],[Therms saved]]*BE153)*CI_Custom_Bonus_Incentive_USD_per_therm,IF(OR(TablePipeInsulation[[#This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saved]]*BE153),"Excel Error"))),TablePipeInsulation[[#This Row],[Total Cost]]),0)</f>
        <v>0</v>
      </c>
      <c r="BE153" s="212">
        <f>Boiler!$AA$9</f>
        <v>0</v>
      </c>
    </row>
    <row r="154" spans="1:57">
      <c r="A154" s="75">
        <v>133</v>
      </c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9"/>
      <c r="Q154" s="69"/>
      <c r="R154" s="3" t="str">
        <f>IFERROR(INDEX(TableInsulationCodeReq[],MATCH(TablePipeInsulation[[#This Row],[Coding - Temperature of Pipe]],TableInsulationCodeReq[Coding Pipe Temperature],-1),MATCH(TEXT($P154,"0.00"),TableInsulationCodeReq[#Headers],0)),"")</f>
        <v/>
      </c>
      <c r="S154" s="67"/>
      <c r="T154" s="67"/>
      <c r="U154" s="67"/>
      <c r="V154" s="67"/>
      <c r="W154" s="77"/>
      <c r="X154" s="77"/>
      <c r="Y154" s="189" t="str">
        <f t="shared" si="11"/>
        <v/>
      </c>
      <c r="Z154" s="77"/>
      <c r="AA154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54" s="3" t="str">
        <f>IF(OR(G154="",TablePipeInsulation[[#This Row],[Insulation to be Added (")]]&lt;TablePipeInsulation[[#This Row],[Insulation Required by Code (")]]),"",IF(System_App_Only_DHW,(AN154-AR154)/(0.8*100000)*L154*AS154*AT154*1,(AN154-AR154)/($G$10*100000)*L154*AS154*AT154*1))</f>
        <v/>
      </c>
      <c r="AC154" s="78">
        <f>IF(TablePipeInsulation[[#This Row],[Insulation to be Added (")]]&lt;TablePipeInsulation[[#This Row],[Insulation Required by Code (")]],"",BC154)</f>
        <v>0</v>
      </c>
      <c r="AD154" s="78">
        <f>IF(TablePipeInsulation[[#This Row],[Insulation to be Added (")]]&lt;TablePipeInsulation[[#This Row],[Insulation Required by Code (")]],"",BD154)</f>
        <v>0</v>
      </c>
      <c r="AG154" s="67" t="e">
        <f>VLOOKUP(G154,'Insulation Table'!$AE$61:$AF$64,2,FALSE)</f>
        <v>#N/A</v>
      </c>
      <c r="AH154" s="75" t="str">
        <f>IF(TablePipeInsulation[[#This Row],[System Application]]="Custom",TablePipeInsulation[[#This Row],[Pipe Surface Temperature, °F (If Custom Application)]],IF(G154="","",VLOOKUP(G154,$BG$21:$BH$24,2,FALSE)))</f>
        <v/>
      </c>
      <c r="AI154" s="75" t="str">
        <f>IF(TablePipeInsulation[[#This Row],[System Application]]="Custom",TablePipeInsulation[[#This Row],[Ambient Temperature, °F (If Custom Application)]],IF(G154="","",VLOOKUP(G154,$BG$21:$BI$24,3,FALSE)))</f>
        <v/>
      </c>
      <c r="AJ15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5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5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5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54" s="75" t="str">
        <f>IF(TablePipeInsulation[[#This Row],[System Application]]="Custom",TablePipeInsulation[[#This Row],[Custom Pipe Bare Heat Transfer Coefficient]],IF(P154="","",(VLOOKUP(AJ154,'Insulation Table'!$F$35:$G$124,2,FALSE))))</f>
        <v/>
      </c>
      <c r="AO154" s="75" t="e">
        <f t="shared" si="12"/>
        <v>#N/A</v>
      </c>
      <c r="AP154" s="75" t="e">
        <f>VLOOKUP(AO154,'Insulation Table'!$Y$35:$Z$103,2,FALSE)</f>
        <v>#N/A</v>
      </c>
      <c r="AQ154" s="67" t="str">
        <f>CONCATENATE(P154,U154,MIN(TablePipeInsulation[[#This Row],[Insulation to be Added (")]],3))</f>
        <v>3</v>
      </c>
      <c r="AR154" s="75" t="str">
        <f>IF(P154="","",(VLOOKUP(AQ154,'Insulation Table'!$N$35:$O$250,2,FALSE)))</f>
        <v/>
      </c>
      <c r="AS154" s="67" t="e">
        <f t="shared" si="10"/>
        <v>#VALUE!</v>
      </c>
      <c r="AT154" s="75" t="str">
        <f>IF(TablePipeInsulation[[#This Row],[System Application]]="Custom",TablePipeInsulation[[#This Row],[Full Load Hours (If Custom Application)]],IF(G154="","",IF(G154="Domestic Hot Water",8760,$AJ$16)))</f>
        <v/>
      </c>
      <c r="AU154" s="75" t="str">
        <f>VLOOKUP($G$7,'Incentive Structure'!$C$6:$D$10,2,FALSE)</f>
        <v>CI</v>
      </c>
      <c r="AV154" s="75" t="str">
        <f>IF(ISNUMBER(FIND("MF",TablePipeInsulation[[#This Row],[Incentive Code]]))=TRUE,"MF Logic","CI Logic")</f>
        <v>CI Logic</v>
      </c>
      <c r="AW15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54" t="str">
        <f t="shared" si="13"/>
        <v/>
      </c>
      <c r="AY154" t="str">
        <f t="shared" si="14"/>
        <v>CI</v>
      </c>
      <c r="AZ15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5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54" s="190" t="e">
        <f>INDEX(#REF!,MATCH(TablePipeInsulation[[#This Row],[Coding - Temperature of Pipe]],#REF!,0),MATCH(TEXT($P154,"#.00"),#REF!,0))</f>
        <v>#REF!</v>
      </c>
      <c r="BC154" s="211">
        <f>IFERROR(MIN(IF(TablePipeInsulation[[#This Row],[System Application]]="Custom",(TablePipeInsulation[[#This Row],[Therms saved]]*BE154)*CI_Custom_Incentive_USD_per_therm,IF(OR(TablePipeInsulation[[#This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saved]]*BE154),"Excel Error"))),TablePipeInsulation[[#This Row],[Total Cost]]),0)</f>
        <v>0</v>
      </c>
      <c r="BD154" s="216">
        <f>IFERROR(MIN(IF(TablePipeInsulation[[#This Row],[System Application]]="Custom",(TablePipeInsulation[[#This Row],[Therms saved]]*BE154)*CI_Custom_Bonus_Incentive_USD_per_therm,IF(OR(TablePipeInsulation[[#This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saved]]*BE154),"Excel Error"))),TablePipeInsulation[[#This Row],[Total Cost]]),0)</f>
        <v>0</v>
      </c>
      <c r="BE154" s="212">
        <f>Boiler!$AA$9</f>
        <v>0</v>
      </c>
    </row>
    <row r="155" spans="1:57">
      <c r="A155" s="75">
        <v>134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9"/>
      <c r="Q155" s="69"/>
      <c r="R155" s="3" t="str">
        <f>IFERROR(INDEX(TableInsulationCodeReq[],MATCH(TablePipeInsulation[[#This Row],[Coding - Temperature of Pipe]],TableInsulationCodeReq[Coding Pipe Temperature],-1),MATCH(TEXT($P155,"0.00"),TableInsulationCodeReq[#Headers],0)),"")</f>
        <v/>
      </c>
      <c r="S155" s="67"/>
      <c r="T155" s="67"/>
      <c r="U155" s="67"/>
      <c r="V155" s="67"/>
      <c r="W155" s="77"/>
      <c r="X155" s="77"/>
      <c r="Y155" s="189" t="str">
        <f t="shared" si="11"/>
        <v/>
      </c>
      <c r="Z155" s="77"/>
      <c r="AA155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55" s="3" t="str">
        <f>IF(OR(G155="",TablePipeInsulation[[#This Row],[Insulation to be Added (")]]&lt;TablePipeInsulation[[#This Row],[Insulation Required by Code (")]]),"",IF(System_App_Only_DHW,(AN155-AR155)/(0.8*100000)*L155*AS155*AT155*1,(AN155-AR155)/($G$10*100000)*L155*AS155*AT155*1))</f>
        <v/>
      </c>
      <c r="AC155" s="78">
        <f>IF(TablePipeInsulation[[#This Row],[Insulation to be Added (")]]&lt;TablePipeInsulation[[#This Row],[Insulation Required by Code (")]],"",BC155)</f>
        <v>0</v>
      </c>
      <c r="AD155" s="78">
        <f>IF(TablePipeInsulation[[#This Row],[Insulation to be Added (")]]&lt;TablePipeInsulation[[#This Row],[Insulation Required by Code (")]],"",BD155)</f>
        <v>0</v>
      </c>
      <c r="AG155" s="67" t="e">
        <f>VLOOKUP(G155,'Insulation Table'!$AE$61:$AF$64,2,FALSE)</f>
        <v>#N/A</v>
      </c>
      <c r="AH155" s="75" t="str">
        <f>IF(TablePipeInsulation[[#This Row],[System Application]]="Custom",TablePipeInsulation[[#This Row],[Pipe Surface Temperature, °F (If Custom Application)]],IF(G155="","",VLOOKUP(G155,$BG$21:$BH$24,2,FALSE)))</f>
        <v/>
      </c>
      <c r="AI155" s="75" t="str">
        <f>IF(TablePipeInsulation[[#This Row],[System Application]]="Custom",TablePipeInsulation[[#This Row],[Ambient Temperature, °F (If Custom Application)]],IF(G155="","",VLOOKUP(G155,$BG$21:$BI$24,3,FALSE)))</f>
        <v/>
      </c>
      <c r="AJ15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5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5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5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55" s="75" t="str">
        <f>IF(TablePipeInsulation[[#This Row],[System Application]]="Custom",TablePipeInsulation[[#This Row],[Custom Pipe Bare Heat Transfer Coefficient]],IF(P155="","",(VLOOKUP(AJ155,'Insulation Table'!$F$35:$G$124,2,FALSE))))</f>
        <v/>
      </c>
      <c r="AO155" s="75" t="e">
        <f t="shared" si="12"/>
        <v>#N/A</v>
      </c>
      <c r="AP155" s="75" t="e">
        <f>VLOOKUP(AO155,'Insulation Table'!$Y$35:$Z$103,2,FALSE)</f>
        <v>#N/A</v>
      </c>
      <c r="AQ155" s="67" t="str">
        <f>CONCATENATE(P155,U155,MIN(TablePipeInsulation[[#This Row],[Insulation to be Added (")]],3))</f>
        <v>3</v>
      </c>
      <c r="AR155" s="75" t="str">
        <f>IF(P155="","",(VLOOKUP(AQ155,'Insulation Table'!$N$35:$O$250,2,FALSE)))</f>
        <v/>
      </c>
      <c r="AS155" s="67" t="e">
        <f t="shared" si="10"/>
        <v>#VALUE!</v>
      </c>
      <c r="AT155" s="75" t="str">
        <f>IF(TablePipeInsulation[[#This Row],[System Application]]="Custom",TablePipeInsulation[[#This Row],[Full Load Hours (If Custom Application)]],IF(G155="","",IF(G155="Domestic Hot Water",8760,$AJ$16)))</f>
        <v/>
      </c>
      <c r="AU155" s="75" t="str">
        <f>VLOOKUP($G$7,'Incentive Structure'!$C$6:$D$10,2,FALSE)</f>
        <v>CI</v>
      </c>
      <c r="AV155" s="75" t="str">
        <f>IF(ISNUMBER(FIND("MF",TablePipeInsulation[[#This Row],[Incentive Code]]))=TRUE,"MF Logic","CI Logic")</f>
        <v>CI Logic</v>
      </c>
      <c r="AW15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55" t="str">
        <f t="shared" si="13"/>
        <v/>
      </c>
      <c r="AY155" t="str">
        <f t="shared" si="14"/>
        <v>CI</v>
      </c>
      <c r="AZ15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5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55" s="190" t="e">
        <f>INDEX(#REF!,MATCH(TablePipeInsulation[[#This Row],[Coding - Temperature of Pipe]],#REF!,0),MATCH(TEXT($P155,"#.00"),#REF!,0))</f>
        <v>#REF!</v>
      </c>
      <c r="BC155" s="211">
        <f>IFERROR(MIN(IF(TablePipeInsulation[[#This Row],[System Application]]="Custom",(TablePipeInsulation[[#This Row],[Therms saved]]*BE155)*CI_Custom_Incentive_USD_per_therm,IF(OR(TablePipeInsulation[[#This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saved]]*BE155),"Excel Error"))),TablePipeInsulation[[#This Row],[Total Cost]]),0)</f>
        <v>0</v>
      </c>
      <c r="BD155" s="216">
        <f>IFERROR(MIN(IF(TablePipeInsulation[[#This Row],[System Application]]="Custom",(TablePipeInsulation[[#This Row],[Therms saved]]*BE155)*CI_Custom_Bonus_Incentive_USD_per_therm,IF(OR(TablePipeInsulation[[#This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saved]]*BE155),"Excel Error"))),TablePipeInsulation[[#This Row],[Total Cost]]),0)</f>
        <v>0</v>
      </c>
      <c r="BE155" s="212">
        <f>Boiler!$AA$9</f>
        <v>0</v>
      </c>
    </row>
    <row r="156" spans="1:57">
      <c r="A156" s="75">
        <v>135</v>
      </c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9"/>
      <c r="Q156" s="69"/>
      <c r="R156" s="3" t="str">
        <f>IFERROR(INDEX(TableInsulationCodeReq[],MATCH(TablePipeInsulation[[#This Row],[Coding - Temperature of Pipe]],TableInsulationCodeReq[Coding Pipe Temperature],-1),MATCH(TEXT($P156,"0.00"),TableInsulationCodeReq[#Headers],0)),"")</f>
        <v/>
      </c>
      <c r="S156" s="67"/>
      <c r="T156" s="67"/>
      <c r="U156" s="67"/>
      <c r="V156" s="67"/>
      <c r="W156" s="77"/>
      <c r="X156" s="77"/>
      <c r="Y156" s="189" t="str">
        <f t="shared" si="11"/>
        <v/>
      </c>
      <c r="Z156" s="77"/>
      <c r="AA156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56" s="3" t="str">
        <f>IF(OR(G156="",TablePipeInsulation[[#This Row],[Insulation to be Added (")]]&lt;TablePipeInsulation[[#This Row],[Insulation Required by Code (")]]),"",IF(System_App_Only_DHW,(AN156-AR156)/(0.8*100000)*L156*AS156*AT156*1,(AN156-AR156)/($G$10*100000)*L156*AS156*AT156*1))</f>
        <v/>
      </c>
      <c r="AC156" s="78">
        <f>IF(TablePipeInsulation[[#This Row],[Insulation to be Added (")]]&lt;TablePipeInsulation[[#This Row],[Insulation Required by Code (")]],"",BC156)</f>
        <v>0</v>
      </c>
      <c r="AD156" s="78">
        <f>IF(TablePipeInsulation[[#This Row],[Insulation to be Added (")]]&lt;TablePipeInsulation[[#This Row],[Insulation Required by Code (")]],"",BD156)</f>
        <v>0</v>
      </c>
      <c r="AG156" s="67" t="e">
        <f>VLOOKUP(G156,'Insulation Table'!$AE$61:$AF$64,2,FALSE)</f>
        <v>#N/A</v>
      </c>
      <c r="AH156" s="75" t="str">
        <f>IF(TablePipeInsulation[[#This Row],[System Application]]="Custom",TablePipeInsulation[[#This Row],[Pipe Surface Temperature, °F (If Custom Application)]],IF(G156="","",VLOOKUP(G156,$BG$21:$BH$24,2,FALSE)))</f>
        <v/>
      </c>
      <c r="AI156" s="75" t="str">
        <f>IF(TablePipeInsulation[[#This Row],[System Application]]="Custom",TablePipeInsulation[[#This Row],[Ambient Temperature, °F (If Custom Application)]],IF(G156="","",VLOOKUP(G156,$BG$21:$BI$24,3,FALSE)))</f>
        <v/>
      </c>
      <c r="AJ15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5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5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5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56" s="75" t="str">
        <f>IF(TablePipeInsulation[[#This Row],[System Application]]="Custom",TablePipeInsulation[[#This Row],[Custom Pipe Bare Heat Transfer Coefficient]],IF(P156="","",(VLOOKUP(AJ156,'Insulation Table'!$F$35:$G$124,2,FALSE))))</f>
        <v/>
      </c>
      <c r="AO156" s="75" t="e">
        <f t="shared" si="12"/>
        <v>#N/A</v>
      </c>
      <c r="AP156" s="75" t="e">
        <f>VLOOKUP(AO156,'Insulation Table'!$Y$35:$Z$103,2,FALSE)</f>
        <v>#N/A</v>
      </c>
      <c r="AQ156" s="67" t="str">
        <f>CONCATENATE(P156,U156,MIN(TablePipeInsulation[[#This Row],[Insulation to be Added (")]],3))</f>
        <v>3</v>
      </c>
      <c r="AR156" s="75" t="str">
        <f>IF(P156="","",(VLOOKUP(AQ156,'Insulation Table'!$N$35:$O$250,2,FALSE)))</f>
        <v/>
      </c>
      <c r="AS156" s="67" t="e">
        <f t="shared" si="10"/>
        <v>#VALUE!</v>
      </c>
      <c r="AT156" s="75" t="str">
        <f>IF(TablePipeInsulation[[#This Row],[System Application]]="Custom",TablePipeInsulation[[#This Row],[Full Load Hours (If Custom Application)]],IF(G156="","",IF(G156="Domestic Hot Water",8760,$AJ$16)))</f>
        <v/>
      </c>
      <c r="AU156" s="75" t="str">
        <f>VLOOKUP($G$7,'Incentive Structure'!$C$6:$D$10,2,FALSE)</f>
        <v>CI</v>
      </c>
      <c r="AV156" s="75" t="str">
        <f>IF(ISNUMBER(FIND("MF",TablePipeInsulation[[#This Row],[Incentive Code]]))=TRUE,"MF Logic","CI Logic")</f>
        <v>CI Logic</v>
      </c>
      <c r="AW15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56" t="str">
        <f t="shared" si="13"/>
        <v/>
      </c>
      <c r="AY156" t="str">
        <f t="shared" si="14"/>
        <v>CI</v>
      </c>
      <c r="AZ15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5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56" s="190" t="e">
        <f>INDEX(#REF!,MATCH(TablePipeInsulation[[#This Row],[Coding - Temperature of Pipe]],#REF!,0),MATCH(TEXT($P156,"#.00"),#REF!,0))</f>
        <v>#REF!</v>
      </c>
      <c r="BC156" s="211">
        <f>IFERROR(MIN(IF(TablePipeInsulation[[#This Row],[System Application]]="Custom",(TablePipeInsulation[[#This Row],[Therms saved]]*BE156)*CI_Custom_Incentive_USD_per_therm,IF(OR(TablePipeInsulation[[#This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saved]]*BE156),"Excel Error"))),TablePipeInsulation[[#This Row],[Total Cost]]),0)</f>
        <v>0</v>
      </c>
      <c r="BD156" s="216">
        <f>IFERROR(MIN(IF(TablePipeInsulation[[#This Row],[System Application]]="Custom",(TablePipeInsulation[[#This Row],[Therms saved]]*BE156)*CI_Custom_Bonus_Incentive_USD_per_therm,IF(OR(TablePipeInsulation[[#This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saved]]*BE156),"Excel Error"))),TablePipeInsulation[[#This Row],[Total Cost]]),0)</f>
        <v>0</v>
      </c>
      <c r="BE156" s="212">
        <f>Boiler!$AA$9</f>
        <v>0</v>
      </c>
    </row>
    <row r="157" spans="1:57">
      <c r="A157" s="75">
        <v>136</v>
      </c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9"/>
      <c r="Q157" s="69"/>
      <c r="R157" s="3" t="str">
        <f>IFERROR(INDEX(TableInsulationCodeReq[],MATCH(TablePipeInsulation[[#This Row],[Coding - Temperature of Pipe]],TableInsulationCodeReq[Coding Pipe Temperature],-1),MATCH(TEXT($P157,"0.00"),TableInsulationCodeReq[#Headers],0)),"")</f>
        <v/>
      </c>
      <c r="S157" s="67"/>
      <c r="T157" s="67"/>
      <c r="U157" s="67"/>
      <c r="V157" s="67"/>
      <c r="W157" s="77"/>
      <c r="X157" s="77"/>
      <c r="Y157" s="189" t="str">
        <f t="shared" si="11"/>
        <v/>
      </c>
      <c r="Z157" s="77"/>
      <c r="AA157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57" s="3" t="str">
        <f>IF(OR(G157="",TablePipeInsulation[[#This Row],[Insulation to be Added (")]]&lt;TablePipeInsulation[[#This Row],[Insulation Required by Code (")]]),"",IF(System_App_Only_DHW,(AN157-AR157)/(0.8*100000)*L157*AS157*AT157*1,(AN157-AR157)/($G$10*100000)*L157*AS157*AT157*1))</f>
        <v/>
      </c>
      <c r="AC157" s="78">
        <f>IF(TablePipeInsulation[[#This Row],[Insulation to be Added (")]]&lt;TablePipeInsulation[[#This Row],[Insulation Required by Code (")]],"",BC157)</f>
        <v>0</v>
      </c>
      <c r="AD157" s="78">
        <f>IF(TablePipeInsulation[[#This Row],[Insulation to be Added (")]]&lt;TablePipeInsulation[[#This Row],[Insulation Required by Code (")]],"",BD157)</f>
        <v>0</v>
      </c>
      <c r="AG157" s="67" t="e">
        <f>VLOOKUP(G157,'Insulation Table'!$AE$61:$AF$64,2,FALSE)</f>
        <v>#N/A</v>
      </c>
      <c r="AH157" s="75" t="str">
        <f>IF(TablePipeInsulation[[#This Row],[System Application]]="Custom",TablePipeInsulation[[#This Row],[Pipe Surface Temperature, °F (If Custom Application)]],IF(G157="","",VLOOKUP(G157,$BG$21:$BH$24,2,FALSE)))</f>
        <v/>
      </c>
      <c r="AI157" s="75" t="str">
        <f>IF(TablePipeInsulation[[#This Row],[System Application]]="Custom",TablePipeInsulation[[#This Row],[Ambient Temperature, °F (If Custom Application)]],IF(G157="","",VLOOKUP(G157,$BG$21:$BI$24,3,FALSE)))</f>
        <v/>
      </c>
      <c r="AJ15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5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5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5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57" s="75" t="str">
        <f>IF(TablePipeInsulation[[#This Row],[System Application]]="Custom",TablePipeInsulation[[#This Row],[Custom Pipe Bare Heat Transfer Coefficient]],IF(P157="","",(VLOOKUP(AJ157,'Insulation Table'!$F$35:$G$124,2,FALSE))))</f>
        <v/>
      </c>
      <c r="AO157" s="75" t="e">
        <f t="shared" si="12"/>
        <v>#N/A</v>
      </c>
      <c r="AP157" s="75" t="e">
        <f>VLOOKUP(AO157,'Insulation Table'!$Y$35:$Z$103,2,FALSE)</f>
        <v>#N/A</v>
      </c>
      <c r="AQ157" s="67" t="str">
        <f>CONCATENATE(P157,U157,MIN(TablePipeInsulation[[#This Row],[Insulation to be Added (")]],3))</f>
        <v>3</v>
      </c>
      <c r="AR157" s="75" t="str">
        <f>IF(P157="","",(VLOOKUP(AQ157,'Insulation Table'!$N$35:$O$250,2,FALSE)))</f>
        <v/>
      </c>
      <c r="AS157" s="67" t="e">
        <f t="shared" si="10"/>
        <v>#VALUE!</v>
      </c>
      <c r="AT157" s="75" t="str">
        <f>IF(TablePipeInsulation[[#This Row],[System Application]]="Custom",TablePipeInsulation[[#This Row],[Full Load Hours (If Custom Application)]],IF(G157="","",IF(G157="Domestic Hot Water",8760,$AJ$16)))</f>
        <v/>
      </c>
      <c r="AU157" s="75" t="str">
        <f>VLOOKUP($G$7,'Incentive Structure'!$C$6:$D$10,2,FALSE)</f>
        <v>CI</v>
      </c>
      <c r="AV157" s="75" t="str">
        <f>IF(ISNUMBER(FIND("MF",TablePipeInsulation[[#This Row],[Incentive Code]]))=TRUE,"MF Logic","CI Logic")</f>
        <v>CI Logic</v>
      </c>
      <c r="AW15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57" t="str">
        <f t="shared" si="13"/>
        <v/>
      </c>
      <c r="AY157" t="str">
        <f t="shared" si="14"/>
        <v>CI</v>
      </c>
      <c r="AZ15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5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57" s="190" t="e">
        <f>INDEX(#REF!,MATCH(TablePipeInsulation[[#This Row],[Coding - Temperature of Pipe]],#REF!,0),MATCH(TEXT($P157,"#.00"),#REF!,0))</f>
        <v>#REF!</v>
      </c>
      <c r="BC157" s="211">
        <f>IFERROR(MIN(IF(TablePipeInsulation[[#This Row],[System Application]]="Custom",(TablePipeInsulation[[#This Row],[Therms saved]]*BE157)*CI_Custom_Incentive_USD_per_therm,IF(OR(TablePipeInsulation[[#This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saved]]*BE157),"Excel Error"))),TablePipeInsulation[[#This Row],[Total Cost]]),0)</f>
        <v>0</v>
      </c>
      <c r="BD157" s="216">
        <f>IFERROR(MIN(IF(TablePipeInsulation[[#This Row],[System Application]]="Custom",(TablePipeInsulation[[#This Row],[Therms saved]]*BE157)*CI_Custom_Bonus_Incentive_USD_per_therm,IF(OR(TablePipeInsulation[[#This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saved]]*BE157),"Excel Error"))),TablePipeInsulation[[#This Row],[Total Cost]]),0)</f>
        <v>0</v>
      </c>
      <c r="BE157" s="212">
        <f>Boiler!$AA$9</f>
        <v>0</v>
      </c>
    </row>
    <row r="158" spans="1:57">
      <c r="A158" s="75">
        <v>137</v>
      </c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9"/>
      <c r="Q158" s="69"/>
      <c r="R158" s="3" t="str">
        <f>IFERROR(INDEX(TableInsulationCodeReq[],MATCH(TablePipeInsulation[[#This Row],[Coding - Temperature of Pipe]],TableInsulationCodeReq[Coding Pipe Temperature],-1),MATCH(TEXT($P158,"0.00"),TableInsulationCodeReq[#Headers],0)),"")</f>
        <v/>
      </c>
      <c r="S158" s="67"/>
      <c r="T158" s="67"/>
      <c r="U158" s="67"/>
      <c r="V158" s="67"/>
      <c r="W158" s="77"/>
      <c r="X158" s="77"/>
      <c r="Y158" s="189" t="str">
        <f t="shared" si="11"/>
        <v/>
      </c>
      <c r="Z158" s="77"/>
      <c r="AA158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58" s="3" t="str">
        <f>IF(OR(G158="",TablePipeInsulation[[#This Row],[Insulation to be Added (")]]&lt;TablePipeInsulation[[#This Row],[Insulation Required by Code (")]]),"",IF(System_App_Only_DHW,(AN158-AR158)/(0.8*100000)*L158*AS158*AT158*1,(AN158-AR158)/($G$10*100000)*L158*AS158*AT158*1))</f>
        <v/>
      </c>
      <c r="AC158" s="78">
        <f>IF(TablePipeInsulation[[#This Row],[Insulation to be Added (")]]&lt;TablePipeInsulation[[#This Row],[Insulation Required by Code (")]],"",BC158)</f>
        <v>0</v>
      </c>
      <c r="AD158" s="78">
        <f>IF(TablePipeInsulation[[#This Row],[Insulation to be Added (")]]&lt;TablePipeInsulation[[#This Row],[Insulation Required by Code (")]],"",BD158)</f>
        <v>0</v>
      </c>
      <c r="AG158" s="67" t="e">
        <f>VLOOKUP(G158,'Insulation Table'!$AE$61:$AF$64,2,FALSE)</f>
        <v>#N/A</v>
      </c>
      <c r="AH158" s="75" t="str">
        <f>IF(TablePipeInsulation[[#This Row],[System Application]]="Custom",TablePipeInsulation[[#This Row],[Pipe Surface Temperature, °F (If Custom Application)]],IF(G158="","",VLOOKUP(G158,$BG$21:$BH$24,2,FALSE)))</f>
        <v/>
      </c>
      <c r="AI158" s="75" t="str">
        <f>IF(TablePipeInsulation[[#This Row],[System Application]]="Custom",TablePipeInsulation[[#This Row],[Ambient Temperature, °F (If Custom Application)]],IF(G158="","",VLOOKUP(G158,$BG$21:$BI$24,3,FALSE)))</f>
        <v/>
      </c>
      <c r="AJ15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5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5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5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58" s="75" t="str">
        <f>IF(TablePipeInsulation[[#This Row],[System Application]]="Custom",TablePipeInsulation[[#This Row],[Custom Pipe Bare Heat Transfer Coefficient]],IF(P158="","",(VLOOKUP(AJ158,'Insulation Table'!$F$35:$G$124,2,FALSE))))</f>
        <v/>
      </c>
      <c r="AO158" s="75" t="e">
        <f t="shared" si="12"/>
        <v>#N/A</v>
      </c>
      <c r="AP158" s="75" t="e">
        <f>VLOOKUP(AO158,'Insulation Table'!$Y$35:$Z$103,2,FALSE)</f>
        <v>#N/A</v>
      </c>
      <c r="AQ158" s="67" t="str">
        <f>CONCATENATE(P158,U158,MIN(TablePipeInsulation[[#This Row],[Insulation to be Added (")]],3))</f>
        <v>3</v>
      </c>
      <c r="AR158" s="75" t="str">
        <f>IF(P158="","",(VLOOKUP(AQ158,'Insulation Table'!$N$35:$O$250,2,FALSE)))</f>
        <v/>
      </c>
      <c r="AS158" s="67" t="e">
        <f t="shared" si="10"/>
        <v>#VALUE!</v>
      </c>
      <c r="AT158" s="75" t="str">
        <f>IF(TablePipeInsulation[[#This Row],[System Application]]="Custom",TablePipeInsulation[[#This Row],[Full Load Hours (If Custom Application)]],IF(G158="","",IF(G158="Domestic Hot Water",8760,$AJ$16)))</f>
        <v/>
      </c>
      <c r="AU158" s="75" t="str">
        <f>VLOOKUP($G$7,'Incentive Structure'!$C$6:$D$10,2,FALSE)</f>
        <v>CI</v>
      </c>
      <c r="AV158" s="75" t="str">
        <f>IF(ISNUMBER(FIND("MF",TablePipeInsulation[[#This Row],[Incentive Code]]))=TRUE,"MF Logic","CI Logic")</f>
        <v>CI Logic</v>
      </c>
      <c r="AW15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58" t="str">
        <f t="shared" si="13"/>
        <v/>
      </c>
      <c r="AY158" t="str">
        <f t="shared" si="14"/>
        <v>CI</v>
      </c>
      <c r="AZ15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5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58" s="190" t="e">
        <f>INDEX(#REF!,MATCH(TablePipeInsulation[[#This Row],[Coding - Temperature of Pipe]],#REF!,0),MATCH(TEXT($P158,"#.00"),#REF!,0))</f>
        <v>#REF!</v>
      </c>
      <c r="BC158" s="211">
        <f>IFERROR(MIN(IF(TablePipeInsulation[[#This Row],[System Application]]="Custom",(TablePipeInsulation[[#This Row],[Therms saved]]*BE158)*CI_Custom_Incentive_USD_per_therm,IF(OR(TablePipeInsulation[[#This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saved]]*BE158),"Excel Error"))),TablePipeInsulation[[#This Row],[Total Cost]]),0)</f>
        <v>0</v>
      </c>
      <c r="BD158" s="216">
        <f>IFERROR(MIN(IF(TablePipeInsulation[[#This Row],[System Application]]="Custom",(TablePipeInsulation[[#This Row],[Therms saved]]*BE158)*CI_Custom_Bonus_Incentive_USD_per_therm,IF(OR(TablePipeInsulation[[#This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saved]]*BE158),"Excel Error"))),TablePipeInsulation[[#This Row],[Total Cost]]),0)</f>
        <v>0</v>
      </c>
      <c r="BE158" s="212">
        <f>Boiler!$AA$9</f>
        <v>0</v>
      </c>
    </row>
    <row r="159" spans="1:57">
      <c r="A159" s="75">
        <v>138</v>
      </c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9"/>
      <c r="Q159" s="69"/>
      <c r="R159" s="3" t="str">
        <f>IFERROR(INDEX(TableInsulationCodeReq[],MATCH(TablePipeInsulation[[#This Row],[Coding - Temperature of Pipe]],TableInsulationCodeReq[Coding Pipe Temperature],-1),MATCH(TEXT($P159,"0.00"),TableInsulationCodeReq[#Headers],0)),"")</f>
        <v/>
      </c>
      <c r="S159" s="67"/>
      <c r="T159" s="67"/>
      <c r="U159" s="67"/>
      <c r="V159" s="67"/>
      <c r="W159" s="77"/>
      <c r="X159" s="77"/>
      <c r="Y159" s="189" t="str">
        <f t="shared" si="11"/>
        <v/>
      </c>
      <c r="Z159" s="77"/>
      <c r="AA159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59" s="3" t="str">
        <f>IF(OR(G159="",TablePipeInsulation[[#This Row],[Insulation to be Added (")]]&lt;TablePipeInsulation[[#This Row],[Insulation Required by Code (")]]),"",IF(System_App_Only_DHW,(AN159-AR159)/(0.8*100000)*L159*AS159*AT159*1,(AN159-AR159)/($G$10*100000)*L159*AS159*AT159*1))</f>
        <v/>
      </c>
      <c r="AC159" s="78">
        <f>IF(TablePipeInsulation[[#This Row],[Insulation to be Added (")]]&lt;TablePipeInsulation[[#This Row],[Insulation Required by Code (")]],"",BC159)</f>
        <v>0</v>
      </c>
      <c r="AD159" s="78">
        <f>IF(TablePipeInsulation[[#This Row],[Insulation to be Added (")]]&lt;TablePipeInsulation[[#This Row],[Insulation Required by Code (")]],"",BD159)</f>
        <v>0</v>
      </c>
      <c r="AG159" s="67" t="e">
        <f>VLOOKUP(G159,'Insulation Table'!$AE$61:$AF$64,2,FALSE)</f>
        <v>#N/A</v>
      </c>
      <c r="AH159" s="75" t="str">
        <f>IF(TablePipeInsulation[[#This Row],[System Application]]="Custom",TablePipeInsulation[[#This Row],[Pipe Surface Temperature, °F (If Custom Application)]],IF(G159="","",VLOOKUP(G159,$BG$21:$BH$24,2,FALSE)))</f>
        <v/>
      </c>
      <c r="AI159" s="75" t="str">
        <f>IF(TablePipeInsulation[[#This Row],[System Application]]="Custom",TablePipeInsulation[[#This Row],[Ambient Temperature, °F (If Custom Application)]],IF(G159="","",VLOOKUP(G159,$BG$21:$BI$24,3,FALSE)))</f>
        <v/>
      </c>
      <c r="AJ15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5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5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5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59" s="75" t="str">
        <f>IF(TablePipeInsulation[[#This Row],[System Application]]="Custom",TablePipeInsulation[[#This Row],[Custom Pipe Bare Heat Transfer Coefficient]],IF(P159="","",(VLOOKUP(AJ159,'Insulation Table'!$F$35:$G$124,2,FALSE))))</f>
        <v/>
      </c>
      <c r="AO159" s="75" t="e">
        <f t="shared" si="12"/>
        <v>#N/A</v>
      </c>
      <c r="AP159" s="75" t="e">
        <f>VLOOKUP(AO159,'Insulation Table'!$Y$35:$Z$103,2,FALSE)</f>
        <v>#N/A</v>
      </c>
      <c r="AQ159" s="67" t="str">
        <f>CONCATENATE(P159,U159,MIN(TablePipeInsulation[[#This Row],[Insulation to be Added (")]],3))</f>
        <v>3</v>
      </c>
      <c r="AR159" s="75" t="str">
        <f>IF(P159="","",(VLOOKUP(AQ159,'Insulation Table'!$N$35:$O$250,2,FALSE)))</f>
        <v/>
      </c>
      <c r="AS159" s="67" t="e">
        <f t="shared" si="10"/>
        <v>#VALUE!</v>
      </c>
      <c r="AT159" s="75" t="str">
        <f>IF(TablePipeInsulation[[#This Row],[System Application]]="Custom",TablePipeInsulation[[#This Row],[Full Load Hours (If Custom Application)]],IF(G159="","",IF(G159="Domestic Hot Water",8760,$AJ$16)))</f>
        <v/>
      </c>
      <c r="AU159" s="75" t="str">
        <f>VLOOKUP($G$7,'Incentive Structure'!$C$6:$D$10,2,FALSE)</f>
        <v>CI</v>
      </c>
      <c r="AV159" s="75" t="str">
        <f>IF(ISNUMBER(FIND("MF",TablePipeInsulation[[#This Row],[Incentive Code]]))=TRUE,"MF Logic","CI Logic")</f>
        <v>CI Logic</v>
      </c>
      <c r="AW15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59" t="str">
        <f t="shared" si="13"/>
        <v/>
      </c>
      <c r="AY159" t="str">
        <f t="shared" si="14"/>
        <v>CI</v>
      </c>
      <c r="AZ15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5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59" s="190" t="e">
        <f>INDEX(#REF!,MATCH(TablePipeInsulation[[#This Row],[Coding - Temperature of Pipe]],#REF!,0),MATCH(TEXT($P159,"#.00"),#REF!,0))</f>
        <v>#REF!</v>
      </c>
      <c r="BC159" s="211">
        <f>IFERROR(MIN(IF(TablePipeInsulation[[#This Row],[System Application]]="Custom",(TablePipeInsulation[[#This Row],[Therms saved]]*BE159)*CI_Custom_Incentive_USD_per_therm,IF(OR(TablePipeInsulation[[#This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saved]]*BE159),"Excel Error"))),TablePipeInsulation[[#This Row],[Total Cost]]),0)</f>
        <v>0</v>
      </c>
      <c r="BD159" s="216">
        <f>IFERROR(MIN(IF(TablePipeInsulation[[#This Row],[System Application]]="Custom",(TablePipeInsulation[[#This Row],[Therms saved]]*BE159)*CI_Custom_Bonus_Incentive_USD_per_therm,IF(OR(TablePipeInsulation[[#This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saved]]*BE159),"Excel Error"))),TablePipeInsulation[[#This Row],[Total Cost]]),0)</f>
        <v>0</v>
      </c>
      <c r="BE159" s="212">
        <f>Boiler!$AA$9</f>
        <v>0</v>
      </c>
    </row>
    <row r="160" spans="1:57">
      <c r="A160" s="75">
        <v>139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9"/>
      <c r="Q160" s="69"/>
      <c r="R160" s="3" t="str">
        <f>IFERROR(INDEX(TableInsulationCodeReq[],MATCH(TablePipeInsulation[[#This Row],[Coding - Temperature of Pipe]],TableInsulationCodeReq[Coding Pipe Temperature],-1),MATCH(TEXT($P160,"0.00"),TableInsulationCodeReq[#Headers],0)),"")</f>
        <v/>
      </c>
      <c r="S160" s="67"/>
      <c r="T160" s="67"/>
      <c r="U160" s="67"/>
      <c r="V160" s="67"/>
      <c r="W160" s="77"/>
      <c r="X160" s="77"/>
      <c r="Y160" s="189" t="str">
        <f t="shared" si="11"/>
        <v/>
      </c>
      <c r="Z160" s="77"/>
      <c r="AA160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60" s="3" t="str">
        <f>IF(OR(G160="",TablePipeInsulation[[#This Row],[Insulation to be Added (")]]&lt;TablePipeInsulation[[#This Row],[Insulation Required by Code (")]]),"",IF(System_App_Only_DHW,(AN160-AR160)/(0.8*100000)*L160*AS160*AT160*1,(AN160-AR160)/($G$10*100000)*L160*AS160*AT160*1))</f>
        <v/>
      </c>
      <c r="AC160" s="78">
        <f>IF(TablePipeInsulation[[#This Row],[Insulation to be Added (")]]&lt;TablePipeInsulation[[#This Row],[Insulation Required by Code (")]],"",BC160)</f>
        <v>0</v>
      </c>
      <c r="AD160" s="78">
        <f>IF(TablePipeInsulation[[#This Row],[Insulation to be Added (")]]&lt;TablePipeInsulation[[#This Row],[Insulation Required by Code (")]],"",BD160)</f>
        <v>0</v>
      </c>
      <c r="AG160" s="67" t="e">
        <f>VLOOKUP(G160,'Insulation Table'!$AE$61:$AF$64,2,FALSE)</f>
        <v>#N/A</v>
      </c>
      <c r="AH160" s="75" t="str">
        <f>IF(TablePipeInsulation[[#This Row],[System Application]]="Custom",TablePipeInsulation[[#This Row],[Pipe Surface Temperature, °F (If Custom Application)]],IF(G160="","",VLOOKUP(G160,$BG$21:$BH$24,2,FALSE)))</f>
        <v/>
      </c>
      <c r="AI160" s="75" t="str">
        <f>IF(TablePipeInsulation[[#This Row],[System Application]]="Custom",TablePipeInsulation[[#This Row],[Ambient Temperature, °F (If Custom Application)]],IF(G160="","",VLOOKUP(G160,$BG$21:$BI$24,3,FALSE)))</f>
        <v/>
      </c>
      <c r="AJ16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6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6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6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60" s="75" t="str">
        <f>IF(TablePipeInsulation[[#This Row],[System Application]]="Custom",TablePipeInsulation[[#This Row],[Custom Pipe Bare Heat Transfer Coefficient]],IF(P160="","",(VLOOKUP(AJ160,'Insulation Table'!$F$35:$G$124,2,FALSE))))</f>
        <v/>
      </c>
      <c r="AO160" s="75" t="e">
        <f t="shared" si="12"/>
        <v>#N/A</v>
      </c>
      <c r="AP160" s="75" t="e">
        <f>VLOOKUP(AO160,'Insulation Table'!$Y$35:$Z$103,2,FALSE)</f>
        <v>#N/A</v>
      </c>
      <c r="AQ160" s="67" t="str">
        <f>CONCATENATE(P160,U160,MIN(TablePipeInsulation[[#This Row],[Insulation to be Added (")]],3))</f>
        <v>3</v>
      </c>
      <c r="AR160" s="75" t="str">
        <f>IF(P160="","",(VLOOKUP(AQ160,'Insulation Table'!$N$35:$O$250,2,FALSE)))</f>
        <v/>
      </c>
      <c r="AS160" s="67" t="e">
        <f t="shared" si="10"/>
        <v>#VALUE!</v>
      </c>
      <c r="AT160" s="75" t="str">
        <f>IF(TablePipeInsulation[[#This Row],[System Application]]="Custom",TablePipeInsulation[[#This Row],[Full Load Hours (If Custom Application)]],IF(G160="","",IF(G160="Domestic Hot Water",8760,$AJ$16)))</f>
        <v/>
      </c>
      <c r="AU160" s="75" t="str">
        <f>VLOOKUP($G$7,'Incentive Structure'!$C$6:$D$10,2,FALSE)</f>
        <v>CI</v>
      </c>
      <c r="AV160" s="75" t="str">
        <f>IF(ISNUMBER(FIND("MF",TablePipeInsulation[[#This Row],[Incentive Code]]))=TRUE,"MF Logic","CI Logic")</f>
        <v>CI Logic</v>
      </c>
      <c r="AW16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60" t="str">
        <f t="shared" si="13"/>
        <v/>
      </c>
      <c r="AY160" t="str">
        <f t="shared" si="14"/>
        <v>CI</v>
      </c>
      <c r="AZ16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6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60" s="190" t="e">
        <f>INDEX(#REF!,MATCH(TablePipeInsulation[[#This Row],[Coding - Temperature of Pipe]],#REF!,0),MATCH(TEXT($P160,"#.00"),#REF!,0))</f>
        <v>#REF!</v>
      </c>
      <c r="BC160" s="211">
        <f>IFERROR(MIN(IF(TablePipeInsulation[[#This Row],[System Application]]="Custom",(TablePipeInsulation[[#This Row],[Therms saved]]*BE160)*CI_Custom_Incentive_USD_per_therm,IF(OR(TablePipeInsulation[[#This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saved]]*BE160),"Excel Error"))),TablePipeInsulation[[#This Row],[Total Cost]]),0)</f>
        <v>0</v>
      </c>
      <c r="BD160" s="216">
        <f>IFERROR(MIN(IF(TablePipeInsulation[[#This Row],[System Application]]="Custom",(TablePipeInsulation[[#This Row],[Therms saved]]*BE160)*CI_Custom_Bonus_Incentive_USD_per_therm,IF(OR(TablePipeInsulation[[#This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saved]]*BE160),"Excel Error"))),TablePipeInsulation[[#This Row],[Total Cost]]),0)</f>
        <v>0</v>
      </c>
      <c r="BE160" s="212">
        <f>Boiler!$AA$9</f>
        <v>0</v>
      </c>
    </row>
    <row r="161" spans="1:57">
      <c r="A161" s="75">
        <v>140</v>
      </c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9"/>
      <c r="Q161" s="69"/>
      <c r="R161" s="3" t="str">
        <f>IFERROR(INDEX(TableInsulationCodeReq[],MATCH(TablePipeInsulation[[#This Row],[Coding - Temperature of Pipe]],TableInsulationCodeReq[Coding Pipe Temperature],-1),MATCH(TEXT($P161,"0.00"),TableInsulationCodeReq[#Headers],0)),"")</f>
        <v/>
      </c>
      <c r="S161" s="67"/>
      <c r="T161" s="67"/>
      <c r="U161" s="67"/>
      <c r="V161" s="67"/>
      <c r="W161" s="77"/>
      <c r="X161" s="77"/>
      <c r="Y161" s="189" t="str">
        <f t="shared" si="11"/>
        <v/>
      </c>
      <c r="Z161" s="77"/>
      <c r="AA161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61" s="3" t="str">
        <f>IF(OR(G161="",TablePipeInsulation[[#This Row],[Insulation to be Added (")]]&lt;TablePipeInsulation[[#This Row],[Insulation Required by Code (")]]),"",IF(System_App_Only_DHW,(AN161-AR161)/(0.8*100000)*L161*AS161*AT161*1,(AN161-AR161)/($G$10*100000)*L161*AS161*AT161*1))</f>
        <v/>
      </c>
      <c r="AC161" s="78">
        <f>IF(TablePipeInsulation[[#This Row],[Insulation to be Added (")]]&lt;TablePipeInsulation[[#This Row],[Insulation Required by Code (")]],"",BC161)</f>
        <v>0</v>
      </c>
      <c r="AD161" s="78">
        <f>IF(TablePipeInsulation[[#This Row],[Insulation to be Added (")]]&lt;TablePipeInsulation[[#This Row],[Insulation Required by Code (")]],"",BD161)</f>
        <v>0</v>
      </c>
      <c r="AG161" s="67" t="e">
        <f>VLOOKUP(G161,'Insulation Table'!$AE$61:$AF$64,2,FALSE)</f>
        <v>#N/A</v>
      </c>
      <c r="AH161" s="75" t="str">
        <f>IF(TablePipeInsulation[[#This Row],[System Application]]="Custom",TablePipeInsulation[[#This Row],[Pipe Surface Temperature, °F (If Custom Application)]],IF(G161="","",VLOOKUP(G161,$BG$21:$BH$24,2,FALSE)))</f>
        <v/>
      </c>
      <c r="AI161" s="75" t="str">
        <f>IF(TablePipeInsulation[[#This Row],[System Application]]="Custom",TablePipeInsulation[[#This Row],[Ambient Temperature, °F (If Custom Application)]],IF(G161="","",VLOOKUP(G161,$BG$21:$BI$24,3,FALSE)))</f>
        <v/>
      </c>
      <c r="AJ16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6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6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6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61" s="75" t="str">
        <f>IF(TablePipeInsulation[[#This Row],[System Application]]="Custom",TablePipeInsulation[[#This Row],[Custom Pipe Bare Heat Transfer Coefficient]],IF(P161="","",(VLOOKUP(AJ161,'Insulation Table'!$F$35:$G$124,2,FALSE))))</f>
        <v/>
      </c>
      <c r="AO161" s="75" t="e">
        <f t="shared" si="12"/>
        <v>#N/A</v>
      </c>
      <c r="AP161" s="75" t="e">
        <f>VLOOKUP(AO161,'Insulation Table'!$Y$35:$Z$103,2,FALSE)</f>
        <v>#N/A</v>
      </c>
      <c r="AQ161" s="67" t="str">
        <f>CONCATENATE(P161,U161,MIN(TablePipeInsulation[[#This Row],[Insulation to be Added (")]],3))</f>
        <v>3</v>
      </c>
      <c r="AR161" s="75" t="str">
        <f>IF(P161="","",(VLOOKUP(AQ161,'Insulation Table'!$N$35:$O$250,2,FALSE)))</f>
        <v/>
      </c>
      <c r="AS161" s="67" t="e">
        <f t="shared" si="10"/>
        <v>#VALUE!</v>
      </c>
      <c r="AT161" s="75" t="str">
        <f>IF(TablePipeInsulation[[#This Row],[System Application]]="Custom",TablePipeInsulation[[#This Row],[Full Load Hours (If Custom Application)]],IF(G161="","",IF(G161="Domestic Hot Water",8760,$AJ$16)))</f>
        <v/>
      </c>
      <c r="AU161" s="75" t="str">
        <f>VLOOKUP($G$7,'Incentive Structure'!$C$6:$D$10,2,FALSE)</f>
        <v>CI</v>
      </c>
      <c r="AV161" s="75" t="str">
        <f>IF(ISNUMBER(FIND("MF",TablePipeInsulation[[#This Row],[Incentive Code]]))=TRUE,"MF Logic","CI Logic")</f>
        <v>CI Logic</v>
      </c>
      <c r="AW16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61" t="str">
        <f t="shared" si="13"/>
        <v/>
      </c>
      <c r="AY161" t="str">
        <f t="shared" si="14"/>
        <v>CI</v>
      </c>
      <c r="AZ16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6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61" s="190" t="e">
        <f>INDEX(#REF!,MATCH(TablePipeInsulation[[#This Row],[Coding - Temperature of Pipe]],#REF!,0),MATCH(TEXT($P161,"#.00"),#REF!,0))</f>
        <v>#REF!</v>
      </c>
      <c r="BC161" s="211">
        <f>IFERROR(MIN(IF(TablePipeInsulation[[#This Row],[System Application]]="Custom",(TablePipeInsulation[[#This Row],[Therms saved]]*BE161)*CI_Custom_Incentive_USD_per_therm,IF(OR(TablePipeInsulation[[#This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saved]]*BE161),"Excel Error"))),TablePipeInsulation[[#This Row],[Total Cost]]),0)</f>
        <v>0</v>
      </c>
      <c r="BD161" s="216">
        <f>IFERROR(MIN(IF(TablePipeInsulation[[#This Row],[System Application]]="Custom",(TablePipeInsulation[[#This Row],[Therms saved]]*BE161)*CI_Custom_Bonus_Incentive_USD_per_therm,IF(OR(TablePipeInsulation[[#This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saved]]*BE161),"Excel Error"))),TablePipeInsulation[[#This Row],[Total Cost]]),0)</f>
        <v>0</v>
      </c>
      <c r="BE161" s="212">
        <f>Boiler!$AA$9</f>
        <v>0</v>
      </c>
    </row>
    <row r="162" spans="1:57">
      <c r="A162" s="75">
        <v>141</v>
      </c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9"/>
      <c r="Q162" s="69"/>
      <c r="R162" s="3" t="str">
        <f>IFERROR(INDEX(TableInsulationCodeReq[],MATCH(TablePipeInsulation[[#This Row],[Coding - Temperature of Pipe]],TableInsulationCodeReq[Coding Pipe Temperature],-1),MATCH(TEXT($P162,"0.00"),TableInsulationCodeReq[#Headers],0)),"")</f>
        <v/>
      </c>
      <c r="S162" s="67"/>
      <c r="T162" s="67"/>
      <c r="U162" s="67"/>
      <c r="V162" s="67"/>
      <c r="W162" s="77"/>
      <c r="X162" s="77"/>
      <c r="Y162" s="189" t="str">
        <f t="shared" si="11"/>
        <v/>
      </c>
      <c r="Z162" s="77"/>
      <c r="AA162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62" s="3" t="str">
        <f>IF(OR(G162="",TablePipeInsulation[[#This Row],[Insulation to be Added (")]]&lt;TablePipeInsulation[[#This Row],[Insulation Required by Code (")]]),"",IF(System_App_Only_DHW,(AN162-AR162)/(0.8*100000)*L162*AS162*AT162*1,(AN162-AR162)/($G$10*100000)*L162*AS162*AT162*1))</f>
        <v/>
      </c>
      <c r="AC162" s="78">
        <f>IF(TablePipeInsulation[[#This Row],[Insulation to be Added (")]]&lt;TablePipeInsulation[[#This Row],[Insulation Required by Code (")]],"",BC162)</f>
        <v>0</v>
      </c>
      <c r="AD162" s="78">
        <f>IF(TablePipeInsulation[[#This Row],[Insulation to be Added (")]]&lt;TablePipeInsulation[[#This Row],[Insulation Required by Code (")]],"",BD162)</f>
        <v>0</v>
      </c>
      <c r="AG162" s="67" t="e">
        <f>VLOOKUP(G162,'Insulation Table'!$AE$61:$AF$64,2,FALSE)</f>
        <v>#N/A</v>
      </c>
      <c r="AH162" s="75" t="str">
        <f>IF(TablePipeInsulation[[#This Row],[System Application]]="Custom",TablePipeInsulation[[#This Row],[Pipe Surface Temperature, °F (If Custom Application)]],IF(G162="","",VLOOKUP(G162,$BG$21:$BH$24,2,FALSE)))</f>
        <v/>
      </c>
      <c r="AI162" s="75" t="str">
        <f>IF(TablePipeInsulation[[#This Row],[System Application]]="Custom",TablePipeInsulation[[#This Row],[Ambient Temperature, °F (If Custom Application)]],IF(G162="","",VLOOKUP(G162,$BG$21:$BI$24,3,FALSE)))</f>
        <v/>
      </c>
      <c r="AJ16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6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6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6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62" s="75" t="str">
        <f>IF(TablePipeInsulation[[#This Row],[System Application]]="Custom",TablePipeInsulation[[#This Row],[Custom Pipe Bare Heat Transfer Coefficient]],IF(P162="","",(VLOOKUP(AJ162,'Insulation Table'!$F$35:$G$124,2,FALSE))))</f>
        <v/>
      </c>
      <c r="AO162" s="75" t="e">
        <f t="shared" si="12"/>
        <v>#N/A</v>
      </c>
      <c r="AP162" s="75" t="e">
        <f>VLOOKUP(AO162,'Insulation Table'!$Y$35:$Z$103,2,FALSE)</f>
        <v>#N/A</v>
      </c>
      <c r="AQ162" s="67" t="str">
        <f>CONCATENATE(P162,U162,MIN(TablePipeInsulation[[#This Row],[Insulation to be Added (")]],3))</f>
        <v>3</v>
      </c>
      <c r="AR162" s="75" t="str">
        <f>IF(P162="","",(VLOOKUP(AQ162,'Insulation Table'!$N$35:$O$250,2,FALSE)))</f>
        <v/>
      </c>
      <c r="AS162" s="67" t="e">
        <f t="shared" si="10"/>
        <v>#VALUE!</v>
      </c>
      <c r="AT162" s="75" t="str">
        <f>IF(TablePipeInsulation[[#This Row],[System Application]]="Custom",TablePipeInsulation[[#This Row],[Full Load Hours (If Custom Application)]],IF(G162="","",IF(G162="Domestic Hot Water",8760,$AJ$16)))</f>
        <v/>
      </c>
      <c r="AU162" s="75" t="str">
        <f>VLOOKUP($G$7,'Incentive Structure'!$C$6:$D$10,2,FALSE)</f>
        <v>CI</v>
      </c>
      <c r="AV162" s="75" t="str">
        <f>IF(ISNUMBER(FIND("MF",TablePipeInsulation[[#This Row],[Incentive Code]]))=TRUE,"MF Logic","CI Logic")</f>
        <v>CI Logic</v>
      </c>
      <c r="AW16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62" t="str">
        <f t="shared" si="13"/>
        <v/>
      </c>
      <c r="AY162" t="str">
        <f t="shared" si="14"/>
        <v>CI</v>
      </c>
      <c r="AZ16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6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62" s="190" t="e">
        <f>INDEX(#REF!,MATCH(TablePipeInsulation[[#This Row],[Coding - Temperature of Pipe]],#REF!,0),MATCH(TEXT($P162,"#.00"),#REF!,0))</f>
        <v>#REF!</v>
      </c>
      <c r="BC162" s="211">
        <f>IFERROR(MIN(IF(TablePipeInsulation[[#This Row],[System Application]]="Custom",(TablePipeInsulation[[#This Row],[Therms saved]]*BE162)*CI_Custom_Incentive_USD_per_therm,IF(OR(TablePipeInsulation[[#This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saved]]*BE162),"Excel Error"))),TablePipeInsulation[[#This Row],[Total Cost]]),0)</f>
        <v>0</v>
      </c>
      <c r="BD162" s="216">
        <f>IFERROR(MIN(IF(TablePipeInsulation[[#This Row],[System Application]]="Custom",(TablePipeInsulation[[#This Row],[Therms saved]]*BE162)*CI_Custom_Bonus_Incentive_USD_per_therm,IF(OR(TablePipeInsulation[[#This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saved]]*BE162),"Excel Error"))),TablePipeInsulation[[#This Row],[Total Cost]]),0)</f>
        <v>0</v>
      </c>
      <c r="BE162" s="212">
        <f>Boiler!$AA$9</f>
        <v>0</v>
      </c>
    </row>
    <row r="163" spans="1:57">
      <c r="A163" s="75">
        <v>142</v>
      </c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9"/>
      <c r="Q163" s="69"/>
      <c r="R163" s="3" t="str">
        <f>IFERROR(INDEX(TableInsulationCodeReq[],MATCH(TablePipeInsulation[[#This Row],[Coding - Temperature of Pipe]],TableInsulationCodeReq[Coding Pipe Temperature],-1),MATCH(TEXT($P163,"0.00"),TableInsulationCodeReq[#Headers],0)),"")</f>
        <v/>
      </c>
      <c r="S163" s="67"/>
      <c r="T163" s="67"/>
      <c r="U163" s="67"/>
      <c r="V163" s="67"/>
      <c r="W163" s="77"/>
      <c r="X163" s="77"/>
      <c r="Y163" s="189" t="str">
        <f t="shared" si="11"/>
        <v/>
      </c>
      <c r="Z163" s="77"/>
      <c r="AA163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63" s="3" t="str">
        <f>IF(OR(G163="",TablePipeInsulation[[#This Row],[Insulation to be Added (")]]&lt;TablePipeInsulation[[#This Row],[Insulation Required by Code (")]]),"",IF(System_App_Only_DHW,(AN163-AR163)/(0.8*100000)*L163*AS163*AT163*1,(AN163-AR163)/($G$10*100000)*L163*AS163*AT163*1))</f>
        <v/>
      </c>
      <c r="AC163" s="78">
        <f>IF(TablePipeInsulation[[#This Row],[Insulation to be Added (")]]&lt;TablePipeInsulation[[#This Row],[Insulation Required by Code (")]],"",BC163)</f>
        <v>0</v>
      </c>
      <c r="AD163" s="78">
        <f>IF(TablePipeInsulation[[#This Row],[Insulation to be Added (")]]&lt;TablePipeInsulation[[#This Row],[Insulation Required by Code (")]],"",BD163)</f>
        <v>0</v>
      </c>
      <c r="AG163" s="67" t="e">
        <f>VLOOKUP(G163,'Insulation Table'!$AE$61:$AF$64,2,FALSE)</f>
        <v>#N/A</v>
      </c>
      <c r="AH163" s="75" t="str">
        <f>IF(TablePipeInsulation[[#This Row],[System Application]]="Custom",TablePipeInsulation[[#This Row],[Pipe Surface Temperature, °F (If Custom Application)]],IF(G163="","",VLOOKUP(G163,$BG$21:$BH$24,2,FALSE)))</f>
        <v/>
      </c>
      <c r="AI163" s="75" t="str">
        <f>IF(TablePipeInsulation[[#This Row],[System Application]]="Custom",TablePipeInsulation[[#This Row],[Ambient Temperature, °F (If Custom Application)]],IF(G163="","",VLOOKUP(G163,$BG$21:$BI$24,3,FALSE)))</f>
        <v/>
      </c>
      <c r="AJ16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6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6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6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63" s="75" t="str">
        <f>IF(TablePipeInsulation[[#This Row],[System Application]]="Custom",TablePipeInsulation[[#This Row],[Custom Pipe Bare Heat Transfer Coefficient]],IF(P163="","",(VLOOKUP(AJ163,'Insulation Table'!$F$35:$G$124,2,FALSE))))</f>
        <v/>
      </c>
      <c r="AO163" s="75" t="e">
        <f t="shared" si="12"/>
        <v>#N/A</v>
      </c>
      <c r="AP163" s="75" t="e">
        <f>VLOOKUP(AO163,'Insulation Table'!$Y$35:$Z$103,2,FALSE)</f>
        <v>#N/A</v>
      </c>
      <c r="AQ163" s="67" t="str">
        <f>CONCATENATE(P163,U163,MIN(TablePipeInsulation[[#This Row],[Insulation to be Added (")]],3))</f>
        <v>3</v>
      </c>
      <c r="AR163" s="75" t="str">
        <f>IF(P163="","",(VLOOKUP(AQ163,'Insulation Table'!$N$35:$O$250,2,FALSE)))</f>
        <v/>
      </c>
      <c r="AS163" s="67" t="e">
        <f t="shared" si="10"/>
        <v>#VALUE!</v>
      </c>
      <c r="AT163" s="75" t="str">
        <f>IF(TablePipeInsulation[[#This Row],[System Application]]="Custom",TablePipeInsulation[[#This Row],[Full Load Hours (If Custom Application)]],IF(G163="","",IF(G163="Domestic Hot Water",8760,$AJ$16)))</f>
        <v/>
      </c>
      <c r="AU163" s="75" t="str">
        <f>VLOOKUP($G$7,'Incentive Structure'!$C$6:$D$10,2,FALSE)</f>
        <v>CI</v>
      </c>
      <c r="AV163" s="75" t="str">
        <f>IF(ISNUMBER(FIND("MF",TablePipeInsulation[[#This Row],[Incentive Code]]))=TRUE,"MF Logic","CI Logic")</f>
        <v>CI Logic</v>
      </c>
      <c r="AW16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63" t="str">
        <f t="shared" si="13"/>
        <v/>
      </c>
      <c r="AY163" t="str">
        <f t="shared" si="14"/>
        <v>CI</v>
      </c>
      <c r="AZ16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6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63" s="190" t="e">
        <f>INDEX(#REF!,MATCH(TablePipeInsulation[[#This Row],[Coding - Temperature of Pipe]],#REF!,0),MATCH(TEXT($P163,"#.00"),#REF!,0))</f>
        <v>#REF!</v>
      </c>
      <c r="BC163" s="211">
        <f>IFERROR(MIN(IF(TablePipeInsulation[[#This Row],[System Application]]="Custom",(TablePipeInsulation[[#This Row],[Therms saved]]*BE163)*CI_Custom_Incentive_USD_per_therm,IF(OR(TablePipeInsulation[[#This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saved]]*BE163),"Excel Error"))),TablePipeInsulation[[#This Row],[Total Cost]]),0)</f>
        <v>0</v>
      </c>
      <c r="BD163" s="216">
        <f>IFERROR(MIN(IF(TablePipeInsulation[[#This Row],[System Application]]="Custom",(TablePipeInsulation[[#This Row],[Therms saved]]*BE163)*CI_Custom_Bonus_Incentive_USD_per_therm,IF(OR(TablePipeInsulation[[#This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saved]]*BE163),"Excel Error"))),TablePipeInsulation[[#This Row],[Total Cost]]),0)</f>
        <v>0</v>
      </c>
      <c r="BE163" s="212">
        <f>Boiler!$AA$9</f>
        <v>0</v>
      </c>
    </row>
    <row r="164" spans="1:57">
      <c r="A164" s="75">
        <v>143</v>
      </c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9"/>
      <c r="Q164" s="69"/>
      <c r="R164" s="3" t="str">
        <f>IFERROR(INDEX(TableInsulationCodeReq[],MATCH(TablePipeInsulation[[#This Row],[Coding - Temperature of Pipe]],TableInsulationCodeReq[Coding Pipe Temperature],-1),MATCH(TEXT($P164,"0.00"),TableInsulationCodeReq[#Headers],0)),"")</f>
        <v/>
      </c>
      <c r="S164" s="67"/>
      <c r="T164" s="67"/>
      <c r="U164" s="67"/>
      <c r="V164" s="67"/>
      <c r="W164" s="77"/>
      <c r="X164" s="77"/>
      <c r="Y164" s="189" t="str">
        <f t="shared" si="11"/>
        <v/>
      </c>
      <c r="Z164" s="77"/>
      <c r="AA164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64" s="3" t="str">
        <f>IF(OR(G164="",TablePipeInsulation[[#This Row],[Insulation to be Added (")]]&lt;TablePipeInsulation[[#This Row],[Insulation Required by Code (")]]),"",IF(System_App_Only_DHW,(AN164-AR164)/(0.8*100000)*L164*AS164*AT164*1,(AN164-AR164)/($G$10*100000)*L164*AS164*AT164*1))</f>
        <v/>
      </c>
      <c r="AC164" s="78">
        <f>IF(TablePipeInsulation[[#This Row],[Insulation to be Added (")]]&lt;TablePipeInsulation[[#This Row],[Insulation Required by Code (")]],"",BC164)</f>
        <v>0</v>
      </c>
      <c r="AD164" s="78">
        <f>IF(TablePipeInsulation[[#This Row],[Insulation to be Added (")]]&lt;TablePipeInsulation[[#This Row],[Insulation Required by Code (")]],"",BD164)</f>
        <v>0</v>
      </c>
      <c r="AG164" s="67" t="e">
        <f>VLOOKUP(G164,'Insulation Table'!$AE$61:$AF$64,2,FALSE)</f>
        <v>#N/A</v>
      </c>
      <c r="AH164" s="75" t="str">
        <f>IF(TablePipeInsulation[[#This Row],[System Application]]="Custom",TablePipeInsulation[[#This Row],[Pipe Surface Temperature, °F (If Custom Application)]],IF(G164="","",VLOOKUP(G164,$BG$21:$BH$24,2,FALSE)))</f>
        <v/>
      </c>
      <c r="AI164" s="75" t="str">
        <f>IF(TablePipeInsulation[[#This Row],[System Application]]="Custom",TablePipeInsulation[[#This Row],[Ambient Temperature, °F (If Custom Application)]],IF(G164="","",VLOOKUP(G164,$BG$21:$BI$24,3,FALSE)))</f>
        <v/>
      </c>
      <c r="AJ16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6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6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6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64" s="75" t="str">
        <f>IF(TablePipeInsulation[[#This Row],[System Application]]="Custom",TablePipeInsulation[[#This Row],[Custom Pipe Bare Heat Transfer Coefficient]],IF(P164="","",(VLOOKUP(AJ164,'Insulation Table'!$F$35:$G$124,2,FALSE))))</f>
        <v/>
      </c>
      <c r="AO164" s="75" t="e">
        <f t="shared" si="12"/>
        <v>#N/A</v>
      </c>
      <c r="AP164" s="75" t="e">
        <f>VLOOKUP(AO164,'Insulation Table'!$Y$35:$Z$103,2,FALSE)</f>
        <v>#N/A</v>
      </c>
      <c r="AQ164" s="67" t="str">
        <f>CONCATENATE(P164,U164,MIN(TablePipeInsulation[[#This Row],[Insulation to be Added (")]],3))</f>
        <v>3</v>
      </c>
      <c r="AR164" s="75" t="str">
        <f>IF(P164="","",(VLOOKUP(AQ164,'Insulation Table'!$N$35:$O$250,2,FALSE)))</f>
        <v/>
      </c>
      <c r="AS164" s="67" t="e">
        <f t="shared" si="10"/>
        <v>#VALUE!</v>
      </c>
      <c r="AT164" s="75" t="str">
        <f>IF(TablePipeInsulation[[#This Row],[System Application]]="Custom",TablePipeInsulation[[#This Row],[Full Load Hours (If Custom Application)]],IF(G164="","",IF(G164="Domestic Hot Water",8760,$AJ$16)))</f>
        <v/>
      </c>
      <c r="AU164" s="75" t="str">
        <f>VLOOKUP($G$7,'Incentive Structure'!$C$6:$D$10,2,FALSE)</f>
        <v>CI</v>
      </c>
      <c r="AV164" s="75" t="str">
        <f>IF(ISNUMBER(FIND("MF",TablePipeInsulation[[#This Row],[Incentive Code]]))=TRUE,"MF Logic","CI Logic")</f>
        <v>CI Logic</v>
      </c>
      <c r="AW16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64" t="str">
        <f t="shared" si="13"/>
        <v/>
      </c>
      <c r="AY164" t="str">
        <f t="shared" si="14"/>
        <v>CI</v>
      </c>
      <c r="AZ16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6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64" s="190" t="e">
        <f>INDEX(#REF!,MATCH(TablePipeInsulation[[#This Row],[Coding - Temperature of Pipe]],#REF!,0),MATCH(TEXT($P164,"#.00"),#REF!,0))</f>
        <v>#REF!</v>
      </c>
      <c r="BC164" s="211">
        <f>IFERROR(MIN(IF(TablePipeInsulation[[#This Row],[System Application]]="Custom",(TablePipeInsulation[[#This Row],[Therms saved]]*BE164)*CI_Custom_Incentive_USD_per_therm,IF(OR(TablePipeInsulation[[#This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saved]]*BE164),"Excel Error"))),TablePipeInsulation[[#This Row],[Total Cost]]),0)</f>
        <v>0</v>
      </c>
      <c r="BD164" s="216">
        <f>IFERROR(MIN(IF(TablePipeInsulation[[#This Row],[System Application]]="Custom",(TablePipeInsulation[[#This Row],[Therms saved]]*BE164)*CI_Custom_Bonus_Incentive_USD_per_therm,IF(OR(TablePipeInsulation[[#This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saved]]*BE164),"Excel Error"))),TablePipeInsulation[[#This Row],[Total Cost]]),0)</f>
        <v>0</v>
      </c>
      <c r="BE164" s="212">
        <f>Boiler!$AA$9</f>
        <v>0</v>
      </c>
    </row>
    <row r="165" spans="1:57">
      <c r="A165" s="75">
        <v>144</v>
      </c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9"/>
      <c r="Q165" s="69"/>
      <c r="R165" s="3" t="str">
        <f>IFERROR(INDEX(TableInsulationCodeReq[],MATCH(TablePipeInsulation[[#This Row],[Coding - Temperature of Pipe]],TableInsulationCodeReq[Coding Pipe Temperature],-1),MATCH(TEXT($P165,"0.00"),TableInsulationCodeReq[#Headers],0)),"")</f>
        <v/>
      </c>
      <c r="S165" s="67"/>
      <c r="T165" s="67"/>
      <c r="U165" s="67"/>
      <c r="V165" s="67"/>
      <c r="W165" s="77"/>
      <c r="X165" s="77"/>
      <c r="Y165" s="189" t="str">
        <f t="shared" si="11"/>
        <v/>
      </c>
      <c r="Z165" s="77"/>
      <c r="AA165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65" s="3" t="str">
        <f>IF(OR(G165="",TablePipeInsulation[[#This Row],[Insulation to be Added (")]]&lt;TablePipeInsulation[[#This Row],[Insulation Required by Code (")]]),"",IF(System_App_Only_DHW,(AN165-AR165)/(0.8*100000)*L165*AS165*AT165*1,(AN165-AR165)/($G$10*100000)*L165*AS165*AT165*1))</f>
        <v/>
      </c>
      <c r="AC165" s="78">
        <f>IF(TablePipeInsulation[[#This Row],[Insulation to be Added (")]]&lt;TablePipeInsulation[[#This Row],[Insulation Required by Code (")]],"",BC165)</f>
        <v>0</v>
      </c>
      <c r="AD165" s="78">
        <f>IF(TablePipeInsulation[[#This Row],[Insulation to be Added (")]]&lt;TablePipeInsulation[[#This Row],[Insulation Required by Code (")]],"",BD165)</f>
        <v>0</v>
      </c>
      <c r="AG165" s="67" t="e">
        <f>VLOOKUP(G165,'Insulation Table'!$AE$61:$AF$64,2,FALSE)</f>
        <v>#N/A</v>
      </c>
      <c r="AH165" s="75" t="str">
        <f>IF(TablePipeInsulation[[#This Row],[System Application]]="Custom",TablePipeInsulation[[#This Row],[Pipe Surface Temperature, °F (If Custom Application)]],IF(G165="","",VLOOKUP(G165,$BG$21:$BH$24,2,FALSE)))</f>
        <v/>
      </c>
      <c r="AI165" s="75" t="str">
        <f>IF(TablePipeInsulation[[#This Row],[System Application]]="Custom",TablePipeInsulation[[#This Row],[Ambient Temperature, °F (If Custom Application)]],IF(G165="","",VLOOKUP(G165,$BG$21:$BI$24,3,FALSE)))</f>
        <v/>
      </c>
      <c r="AJ16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6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6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6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65" s="75" t="str">
        <f>IF(TablePipeInsulation[[#This Row],[System Application]]="Custom",TablePipeInsulation[[#This Row],[Custom Pipe Bare Heat Transfer Coefficient]],IF(P165="","",(VLOOKUP(AJ165,'Insulation Table'!$F$35:$G$124,2,FALSE))))</f>
        <v/>
      </c>
      <c r="AO165" s="75" t="e">
        <f t="shared" si="12"/>
        <v>#N/A</v>
      </c>
      <c r="AP165" s="75" t="e">
        <f>VLOOKUP(AO165,'Insulation Table'!$Y$35:$Z$103,2,FALSE)</f>
        <v>#N/A</v>
      </c>
      <c r="AQ165" s="67" t="str">
        <f>CONCATENATE(P165,U165,MIN(TablePipeInsulation[[#This Row],[Insulation to be Added (")]],3))</f>
        <v>3</v>
      </c>
      <c r="AR165" s="75" t="str">
        <f>IF(P165="","",(VLOOKUP(AQ165,'Insulation Table'!$N$35:$O$250,2,FALSE)))</f>
        <v/>
      </c>
      <c r="AS165" s="67" t="e">
        <f t="shared" si="10"/>
        <v>#VALUE!</v>
      </c>
      <c r="AT165" s="75" t="str">
        <f>IF(TablePipeInsulation[[#This Row],[System Application]]="Custom",TablePipeInsulation[[#This Row],[Full Load Hours (If Custom Application)]],IF(G165="","",IF(G165="Domestic Hot Water",8760,$AJ$16)))</f>
        <v/>
      </c>
      <c r="AU165" s="75" t="str">
        <f>VLOOKUP($G$7,'Incentive Structure'!$C$6:$D$10,2,FALSE)</f>
        <v>CI</v>
      </c>
      <c r="AV165" s="75" t="str">
        <f>IF(ISNUMBER(FIND("MF",TablePipeInsulation[[#This Row],[Incentive Code]]))=TRUE,"MF Logic","CI Logic")</f>
        <v>CI Logic</v>
      </c>
      <c r="AW16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65" t="str">
        <f t="shared" si="13"/>
        <v/>
      </c>
      <c r="AY165" t="str">
        <f t="shared" si="14"/>
        <v>CI</v>
      </c>
      <c r="AZ16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6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65" s="190" t="e">
        <f>INDEX(#REF!,MATCH(TablePipeInsulation[[#This Row],[Coding - Temperature of Pipe]],#REF!,0),MATCH(TEXT($P165,"#.00"),#REF!,0))</f>
        <v>#REF!</v>
      </c>
      <c r="BC165" s="211">
        <f>IFERROR(MIN(IF(TablePipeInsulation[[#This Row],[System Application]]="Custom",(TablePipeInsulation[[#This Row],[Therms saved]]*BE165)*CI_Custom_Incentive_USD_per_therm,IF(OR(TablePipeInsulation[[#This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saved]]*BE165),"Excel Error"))),TablePipeInsulation[[#This Row],[Total Cost]]),0)</f>
        <v>0</v>
      </c>
      <c r="BD165" s="216">
        <f>IFERROR(MIN(IF(TablePipeInsulation[[#This Row],[System Application]]="Custom",(TablePipeInsulation[[#This Row],[Therms saved]]*BE165)*CI_Custom_Bonus_Incentive_USD_per_therm,IF(OR(TablePipeInsulation[[#This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saved]]*BE165),"Excel Error"))),TablePipeInsulation[[#This Row],[Total Cost]]),0)</f>
        <v>0</v>
      </c>
      <c r="BE165" s="212">
        <f>Boiler!$AA$9</f>
        <v>0</v>
      </c>
    </row>
    <row r="166" spans="1:57">
      <c r="A166" s="75">
        <v>145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9"/>
      <c r="Q166" s="69"/>
      <c r="R166" s="3" t="str">
        <f>IFERROR(INDEX(TableInsulationCodeReq[],MATCH(TablePipeInsulation[[#This Row],[Coding - Temperature of Pipe]],TableInsulationCodeReq[Coding Pipe Temperature],-1),MATCH(TEXT($P166,"0.00"),TableInsulationCodeReq[#Headers],0)),"")</f>
        <v/>
      </c>
      <c r="S166" s="67"/>
      <c r="T166" s="67"/>
      <c r="U166" s="67"/>
      <c r="V166" s="67"/>
      <c r="W166" s="77"/>
      <c r="X166" s="77"/>
      <c r="Y166" s="189" t="str">
        <f t="shared" si="11"/>
        <v/>
      </c>
      <c r="Z166" s="77"/>
      <c r="AA166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66" s="3" t="str">
        <f>IF(OR(G166="",TablePipeInsulation[[#This Row],[Insulation to be Added (")]]&lt;TablePipeInsulation[[#This Row],[Insulation Required by Code (")]]),"",IF(System_App_Only_DHW,(AN166-AR166)/(0.8*100000)*L166*AS166*AT166*1,(AN166-AR166)/($G$10*100000)*L166*AS166*AT166*1))</f>
        <v/>
      </c>
      <c r="AC166" s="78">
        <f>IF(TablePipeInsulation[[#This Row],[Insulation to be Added (")]]&lt;TablePipeInsulation[[#This Row],[Insulation Required by Code (")]],"",BC166)</f>
        <v>0</v>
      </c>
      <c r="AD166" s="78">
        <f>IF(TablePipeInsulation[[#This Row],[Insulation to be Added (")]]&lt;TablePipeInsulation[[#This Row],[Insulation Required by Code (")]],"",BD166)</f>
        <v>0</v>
      </c>
      <c r="AG166" s="67" t="e">
        <f>VLOOKUP(G166,'Insulation Table'!$AE$61:$AF$64,2,FALSE)</f>
        <v>#N/A</v>
      </c>
      <c r="AH166" s="75" t="str">
        <f>IF(TablePipeInsulation[[#This Row],[System Application]]="Custom",TablePipeInsulation[[#This Row],[Pipe Surface Temperature, °F (If Custom Application)]],IF(G166="","",VLOOKUP(G166,$BG$21:$BH$24,2,FALSE)))</f>
        <v/>
      </c>
      <c r="AI166" s="75" t="str">
        <f>IF(TablePipeInsulation[[#This Row],[System Application]]="Custom",TablePipeInsulation[[#This Row],[Ambient Temperature, °F (If Custom Application)]],IF(G166="","",VLOOKUP(G166,$BG$21:$BI$24,3,FALSE)))</f>
        <v/>
      </c>
      <c r="AJ16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6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6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6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66" s="75" t="str">
        <f>IF(TablePipeInsulation[[#This Row],[System Application]]="Custom",TablePipeInsulation[[#This Row],[Custom Pipe Bare Heat Transfer Coefficient]],IF(P166="","",(VLOOKUP(AJ166,'Insulation Table'!$F$35:$G$124,2,FALSE))))</f>
        <v/>
      </c>
      <c r="AO166" s="75" t="e">
        <f t="shared" si="12"/>
        <v>#N/A</v>
      </c>
      <c r="AP166" s="75" t="e">
        <f>VLOOKUP(AO166,'Insulation Table'!$Y$35:$Z$103,2,FALSE)</f>
        <v>#N/A</v>
      </c>
      <c r="AQ166" s="67" t="str">
        <f>CONCATENATE(P166,U166,MIN(TablePipeInsulation[[#This Row],[Insulation to be Added (")]],3))</f>
        <v>3</v>
      </c>
      <c r="AR166" s="75" t="str">
        <f>IF(P166="","",(VLOOKUP(AQ166,'Insulation Table'!$N$35:$O$250,2,FALSE)))</f>
        <v/>
      </c>
      <c r="AS166" s="67" t="e">
        <f t="shared" si="10"/>
        <v>#VALUE!</v>
      </c>
      <c r="AT166" s="75" t="str">
        <f>IF(TablePipeInsulation[[#This Row],[System Application]]="Custom",TablePipeInsulation[[#This Row],[Full Load Hours (If Custom Application)]],IF(G166="","",IF(G166="Domestic Hot Water",8760,$AJ$16)))</f>
        <v/>
      </c>
      <c r="AU166" s="75" t="str">
        <f>VLOOKUP($G$7,'Incentive Structure'!$C$6:$D$10,2,FALSE)</f>
        <v>CI</v>
      </c>
      <c r="AV166" s="75" t="str">
        <f>IF(ISNUMBER(FIND("MF",TablePipeInsulation[[#This Row],[Incentive Code]]))=TRUE,"MF Logic","CI Logic")</f>
        <v>CI Logic</v>
      </c>
      <c r="AW16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66" t="str">
        <f t="shared" si="13"/>
        <v/>
      </c>
      <c r="AY166" t="str">
        <f t="shared" si="14"/>
        <v>CI</v>
      </c>
      <c r="AZ16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6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66" s="190" t="e">
        <f>INDEX(#REF!,MATCH(TablePipeInsulation[[#This Row],[Coding - Temperature of Pipe]],#REF!,0),MATCH(TEXT($P166,"#.00"),#REF!,0))</f>
        <v>#REF!</v>
      </c>
      <c r="BC166" s="211">
        <f>IFERROR(MIN(IF(TablePipeInsulation[[#This Row],[System Application]]="Custom",(TablePipeInsulation[[#This Row],[Therms saved]]*BE166)*CI_Custom_Incentive_USD_per_therm,IF(OR(TablePipeInsulation[[#This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saved]]*BE166),"Excel Error"))),TablePipeInsulation[[#This Row],[Total Cost]]),0)</f>
        <v>0</v>
      </c>
      <c r="BD166" s="216">
        <f>IFERROR(MIN(IF(TablePipeInsulation[[#This Row],[System Application]]="Custom",(TablePipeInsulation[[#This Row],[Therms saved]]*BE166)*CI_Custom_Bonus_Incentive_USD_per_therm,IF(OR(TablePipeInsulation[[#This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saved]]*BE166),"Excel Error"))),TablePipeInsulation[[#This Row],[Total Cost]]),0)</f>
        <v>0</v>
      </c>
      <c r="BE166" s="212">
        <f>Boiler!$AA$9</f>
        <v>0</v>
      </c>
    </row>
    <row r="167" spans="1:57">
      <c r="A167" s="75">
        <v>146</v>
      </c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9"/>
      <c r="Q167" s="69"/>
      <c r="R167" s="3" t="str">
        <f>IFERROR(INDEX(TableInsulationCodeReq[],MATCH(TablePipeInsulation[[#This Row],[Coding - Temperature of Pipe]],TableInsulationCodeReq[Coding Pipe Temperature],-1),MATCH(TEXT($P167,"0.00"),TableInsulationCodeReq[#Headers],0)),"")</f>
        <v/>
      </c>
      <c r="S167" s="67"/>
      <c r="T167" s="67"/>
      <c r="U167" s="67"/>
      <c r="V167" s="67"/>
      <c r="W167" s="77"/>
      <c r="X167" s="77"/>
      <c r="Y167" s="189" t="str">
        <f t="shared" si="11"/>
        <v/>
      </c>
      <c r="Z167" s="77"/>
      <c r="AA167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67" s="3" t="str">
        <f>IF(OR(G167="",TablePipeInsulation[[#This Row],[Insulation to be Added (")]]&lt;TablePipeInsulation[[#This Row],[Insulation Required by Code (")]]),"",IF(System_App_Only_DHW,(AN167-AR167)/(0.8*100000)*L167*AS167*AT167*1,(AN167-AR167)/($G$10*100000)*L167*AS167*AT167*1))</f>
        <v/>
      </c>
      <c r="AC167" s="78">
        <f>IF(TablePipeInsulation[[#This Row],[Insulation to be Added (")]]&lt;TablePipeInsulation[[#This Row],[Insulation Required by Code (")]],"",BC167)</f>
        <v>0</v>
      </c>
      <c r="AD167" s="78">
        <f>IF(TablePipeInsulation[[#This Row],[Insulation to be Added (")]]&lt;TablePipeInsulation[[#This Row],[Insulation Required by Code (")]],"",BD167)</f>
        <v>0</v>
      </c>
      <c r="AG167" s="67" t="e">
        <f>VLOOKUP(G167,'Insulation Table'!$AE$61:$AF$64,2,FALSE)</f>
        <v>#N/A</v>
      </c>
      <c r="AH167" s="75" t="str">
        <f>IF(TablePipeInsulation[[#This Row],[System Application]]="Custom",TablePipeInsulation[[#This Row],[Pipe Surface Temperature, °F (If Custom Application)]],IF(G167="","",VLOOKUP(G167,$BG$21:$BH$24,2,FALSE)))</f>
        <v/>
      </c>
      <c r="AI167" s="75" t="str">
        <f>IF(TablePipeInsulation[[#This Row],[System Application]]="Custom",TablePipeInsulation[[#This Row],[Ambient Temperature, °F (If Custom Application)]],IF(G167="","",VLOOKUP(G167,$BG$21:$BI$24,3,FALSE)))</f>
        <v/>
      </c>
      <c r="AJ16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6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6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6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67" s="75" t="str">
        <f>IF(TablePipeInsulation[[#This Row],[System Application]]="Custom",TablePipeInsulation[[#This Row],[Custom Pipe Bare Heat Transfer Coefficient]],IF(P167="","",(VLOOKUP(AJ167,'Insulation Table'!$F$35:$G$124,2,FALSE))))</f>
        <v/>
      </c>
      <c r="AO167" s="75" t="e">
        <f t="shared" si="12"/>
        <v>#N/A</v>
      </c>
      <c r="AP167" s="75" t="e">
        <f>VLOOKUP(AO167,'Insulation Table'!$Y$35:$Z$103,2,FALSE)</f>
        <v>#N/A</v>
      </c>
      <c r="AQ167" s="67" t="str">
        <f>CONCATENATE(P167,U167,MIN(TablePipeInsulation[[#This Row],[Insulation to be Added (")]],3))</f>
        <v>3</v>
      </c>
      <c r="AR167" s="75" t="str">
        <f>IF(P167="","",(VLOOKUP(AQ167,'Insulation Table'!$N$35:$O$250,2,FALSE)))</f>
        <v/>
      </c>
      <c r="AS167" s="67" t="e">
        <f t="shared" si="10"/>
        <v>#VALUE!</v>
      </c>
      <c r="AT167" s="75" t="str">
        <f>IF(TablePipeInsulation[[#This Row],[System Application]]="Custom",TablePipeInsulation[[#This Row],[Full Load Hours (If Custom Application)]],IF(G167="","",IF(G167="Domestic Hot Water",8760,$AJ$16)))</f>
        <v/>
      </c>
      <c r="AU167" s="75" t="str">
        <f>VLOOKUP($G$7,'Incentive Structure'!$C$6:$D$10,2,FALSE)</f>
        <v>CI</v>
      </c>
      <c r="AV167" s="75" t="str">
        <f>IF(ISNUMBER(FIND("MF",TablePipeInsulation[[#This Row],[Incentive Code]]))=TRUE,"MF Logic","CI Logic")</f>
        <v>CI Logic</v>
      </c>
      <c r="AW16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67" t="str">
        <f t="shared" si="13"/>
        <v/>
      </c>
      <c r="AY167" t="str">
        <f t="shared" si="14"/>
        <v>CI</v>
      </c>
      <c r="AZ16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6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67" s="190" t="e">
        <f>INDEX(#REF!,MATCH(TablePipeInsulation[[#This Row],[Coding - Temperature of Pipe]],#REF!,0),MATCH(TEXT($P167,"#.00"),#REF!,0))</f>
        <v>#REF!</v>
      </c>
      <c r="BC167" s="211">
        <f>IFERROR(MIN(IF(TablePipeInsulation[[#This Row],[System Application]]="Custom",(TablePipeInsulation[[#This Row],[Therms saved]]*BE167)*CI_Custom_Incentive_USD_per_therm,IF(OR(TablePipeInsulation[[#This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saved]]*BE167),"Excel Error"))),TablePipeInsulation[[#This Row],[Total Cost]]),0)</f>
        <v>0</v>
      </c>
      <c r="BD167" s="216">
        <f>IFERROR(MIN(IF(TablePipeInsulation[[#This Row],[System Application]]="Custom",(TablePipeInsulation[[#This Row],[Therms saved]]*BE167)*CI_Custom_Bonus_Incentive_USD_per_therm,IF(OR(TablePipeInsulation[[#This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saved]]*BE167),"Excel Error"))),TablePipeInsulation[[#This Row],[Total Cost]]),0)</f>
        <v>0</v>
      </c>
      <c r="BE167" s="212">
        <f>Boiler!$AA$9</f>
        <v>0</v>
      </c>
    </row>
    <row r="168" spans="1:57">
      <c r="A168" s="75">
        <v>147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9"/>
      <c r="Q168" s="69"/>
      <c r="R168" s="3" t="str">
        <f>IFERROR(INDEX(TableInsulationCodeReq[],MATCH(TablePipeInsulation[[#This Row],[Coding - Temperature of Pipe]],TableInsulationCodeReq[Coding Pipe Temperature],-1),MATCH(TEXT($P168,"0.00"),TableInsulationCodeReq[#Headers],0)),"")</f>
        <v/>
      </c>
      <c r="S168" s="67"/>
      <c r="T168" s="67"/>
      <c r="U168" s="67"/>
      <c r="V168" s="67"/>
      <c r="W168" s="77"/>
      <c r="X168" s="77"/>
      <c r="Y168" s="189" t="str">
        <f t="shared" si="11"/>
        <v/>
      </c>
      <c r="Z168" s="77"/>
      <c r="AA168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68" s="3" t="str">
        <f>IF(OR(G168="",TablePipeInsulation[[#This Row],[Insulation to be Added (")]]&lt;TablePipeInsulation[[#This Row],[Insulation Required by Code (")]]),"",IF(System_App_Only_DHW,(AN168-AR168)/(0.8*100000)*L168*AS168*AT168*1,(AN168-AR168)/($G$10*100000)*L168*AS168*AT168*1))</f>
        <v/>
      </c>
      <c r="AC168" s="78">
        <f>IF(TablePipeInsulation[[#This Row],[Insulation to be Added (")]]&lt;TablePipeInsulation[[#This Row],[Insulation Required by Code (")]],"",BC168)</f>
        <v>0</v>
      </c>
      <c r="AD168" s="78">
        <f>IF(TablePipeInsulation[[#This Row],[Insulation to be Added (")]]&lt;TablePipeInsulation[[#This Row],[Insulation Required by Code (")]],"",BD168)</f>
        <v>0</v>
      </c>
      <c r="AG168" s="67" t="e">
        <f>VLOOKUP(G168,'Insulation Table'!$AE$61:$AF$64,2,FALSE)</f>
        <v>#N/A</v>
      </c>
      <c r="AH168" s="75" t="str">
        <f>IF(TablePipeInsulation[[#This Row],[System Application]]="Custom",TablePipeInsulation[[#This Row],[Pipe Surface Temperature, °F (If Custom Application)]],IF(G168="","",VLOOKUP(G168,$BG$21:$BH$24,2,FALSE)))</f>
        <v/>
      </c>
      <c r="AI168" s="75" t="str">
        <f>IF(TablePipeInsulation[[#This Row],[System Application]]="Custom",TablePipeInsulation[[#This Row],[Ambient Temperature, °F (If Custom Application)]],IF(G168="","",VLOOKUP(G168,$BG$21:$BI$24,3,FALSE)))</f>
        <v/>
      </c>
      <c r="AJ16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6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6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6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68" s="75" t="str">
        <f>IF(TablePipeInsulation[[#This Row],[System Application]]="Custom",TablePipeInsulation[[#This Row],[Custom Pipe Bare Heat Transfer Coefficient]],IF(P168="","",(VLOOKUP(AJ168,'Insulation Table'!$F$35:$G$124,2,FALSE))))</f>
        <v/>
      </c>
      <c r="AO168" s="75" t="e">
        <f t="shared" si="12"/>
        <v>#N/A</v>
      </c>
      <c r="AP168" s="75" t="e">
        <f>VLOOKUP(AO168,'Insulation Table'!$Y$35:$Z$103,2,FALSE)</f>
        <v>#N/A</v>
      </c>
      <c r="AQ168" s="67" t="str">
        <f>CONCATENATE(P168,U168,MIN(TablePipeInsulation[[#This Row],[Insulation to be Added (")]],3))</f>
        <v>3</v>
      </c>
      <c r="AR168" s="75" t="str">
        <f>IF(P168="","",(VLOOKUP(AQ168,'Insulation Table'!$N$35:$O$250,2,FALSE)))</f>
        <v/>
      </c>
      <c r="AS168" s="67" t="e">
        <f t="shared" si="10"/>
        <v>#VALUE!</v>
      </c>
      <c r="AT168" s="75" t="str">
        <f>IF(TablePipeInsulation[[#This Row],[System Application]]="Custom",TablePipeInsulation[[#This Row],[Full Load Hours (If Custom Application)]],IF(G168="","",IF(G168="Domestic Hot Water",8760,$AJ$16)))</f>
        <v/>
      </c>
      <c r="AU168" s="75" t="str">
        <f>VLOOKUP($G$7,'Incentive Structure'!$C$6:$D$10,2,FALSE)</f>
        <v>CI</v>
      </c>
      <c r="AV168" s="75" t="str">
        <f>IF(ISNUMBER(FIND("MF",TablePipeInsulation[[#This Row],[Incentive Code]]))=TRUE,"MF Logic","CI Logic")</f>
        <v>CI Logic</v>
      </c>
      <c r="AW16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68" t="str">
        <f t="shared" si="13"/>
        <v/>
      </c>
      <c r="AY168" t="str">
        <f t="shared" si="14"/>
        <v>CI</v>
      </c>
      <c r="AZ16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6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68" s="190" t="e">
        <f>INDEX(#REF!,MATCH(TablePipeInsulation[[#This Row],[Coding - Temperature of Pipe]],#REF!,0),MATCH(TEXT($P168,"#.00"),#REF!,0))</f>
        <v>#REF!</v>
      </c>
      <c r="BC168" s="211">
        <f>IFERROR(MIN(IF(TablePipeInsulation[[#This Row],[System Application]]="Custom",(TablePipeInsulation[[#This Row],[Therms saved]]*BE168)*CI_Custom_Incentive_USD_per_therm,IF(OR(TablePipeInsulation[[#This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saved]]*BE168),"Excel Error"))),TablePipeInsulation[[#This Row],[Total Cost]]),0)</f>
        <v>0</v>
      </c>
      <c r="BD168" s="216">
        <f>IFERROR(MIN(IF(TablePipeInsulation[[#This Row],[System Application]]="Custom",(TablePipeInsulation[[#This Row],[Therms saved]]*BE168)*CI_Custom_Bonus_Incentive_USD_per_therm,IF(OR(TablePipeInsulation[[#This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saved]]*BE168),"Excel Error"))),TablePipeInsulation[[#This Row],[Total Cost]]),0)</f>
        <v>0</v>
      </c>
      <c r="BE168" s="212">
        <f>Boiler!$AA$9</f>
        <v>0</v>
      </c>
    </row>
    <row r="169" spans="1:57">
      <c r="A169" s="75">
        <v>148</v>
      </c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9"/>
      <c r="Q169" s="69"/>
      <c r="R169" s="3" t="str">
        <f>IFERROR(INDEX(TableInsulationCodeReq[],MATCH(TablePipeInsulation[[#This Row],[Coding - Temperature of Pipe]],TableInsulationCodeReq[Coding Pipe Temperature],-1),MATCH(TEXT($P169,"0.00"),TableInsulationCodeReq[#Headers],0)),"")</f>
        <v/>
      </c>
      <c r="S169" s="67"/>
      <c r="T169" s="67"/>
      <c r="U169" s="67"/>
      <c r="V169" s="67"/>
      <c r="W169" s="77"/>
      <c r="X169" s="77"/>
      <c r="Y169" s="189" t="str">
        <f t="shared" si="11"/>
        <v/>
      </c>
      <c r="Z169" s="77"/>
      <c r="AA169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69" s="3" t="str">
        <f>IF(OR(G169="",TablePipeInsulation[[#This Row],[Insulation to be Added (")]]&lt;TablePipeInsulation[[#This Row],[Insulation Required by Code (")]]),"",IF(System_App_Only_DHW,(AN169-AR169)/(0.8*100000)*L169*AS169*AT169*1,(AN169-AR169)/($G$10*100000)*L169*AS169*AT169*1))</f>
        <v/>
      </c>
      <c r="AC169" s="78">
        <f>IF(TablePipeInsulation[[#This Row],[Insulation to be Added (")]]&lt;TablePipeInsulation[[#This Row],[Insulation Required by Code (")]],"",BC169)</f>
        <v>0</v>
      </c>
      <c r="AD169" s="78">
        <f>IF(TablePipeInsulation[[#This Row],[Insulation to be Added (")]]&lt;TablePipeInsulation[[#This Row],[Insulation Required by Code (")]],"",BD169)</f>
        <v>0</v>
      </c>
      <c r="AG169" s="67" t="e">
        <f>VLOOKUP(G169,'Insulation Table'!$AE$61:$AF$64,2,FALSE)</f>
        <v>#N/A</v>
      </c>
      <c r="AH169" s="75" t="str">
        <f>IF(TablePipeInsulation[[#This Row],[System Application]]="Custom",TablePipeInsulation[[#This Row],[Pipe Surface Temperature, °F (If Custom Application)]],IF(G169="","",VLOOKUP(G169,$BG$21:$BH$24,2,FALSE)))</f>
        <v/>
      </c>
      <c r="AI169" s="75" t="str">
        <f>IF(TablePipeInsulation[[#This Row],[System Application]]="Custom",TablePipeInsulation[[#This Row],[Ambient Temperature, °F (If Custom Application)]],IF(G169="","",VLOOKUP(G169,$BG$21:$BI$24,3,FALSE)))</f>
        <v/>
      </c>
      <c r="AJ16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6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6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6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69" s="75" t="str">
        <f>IF(TablePipeInsulation[[#This Row],[System Application]]="Custom",TablePipeInsulation[[#This Row],[Custom Pipe Bare Heat Transfer Coefficient]],IF(P169="","",(VLOOKUP(AJ169,'Insulation Table'!$F$35:$G$124,2,FALSE))))</f>
        <v/>
      </c>
      <c r="AO169" s="75" t="e">
        <f t="shared" si="12"/>
        <v>#N/A</v>
      </c>
      <c r="AP169" s="75" t="e">
        <f>VLOOKUP(AO169,'Insulation Table'!$Y$35:$Z$103,2,FALSE)</f>
        <v>#N/A</v>
      </c>
      <c r="AQ169" s="67" t="str">
        <f>CONCATENATE(P169,U169,MIN(TablePipeInsulation[[#This Row],[Insulation to be Added (")]],3))</f>
        <v>3</v>
      </c>
      <c r="AR169" s="75" t="str">
        <f>IF(P169="","",(VLOOKUP(AQ169,'Insulation Table'!$N$35:$O$250,2,FALSE)))</f>
        <v/>
      </c>
      <c r="AS169" s="67" t="e">
        <f t="shared" si="10"/>
        <v>#VALUE!</v>
      </c>
      <c r="AT169" s="75" t="str">
        <f>IF(TablePipeInsulation[[#This Row],[System Application]]="Custom",TablePipeInsulation[[#This Row],[Full Load Hours (If Custom Application)]],IF(G169="","",IF(G169="Domestic Hot Water",8760,$AJ$16)))</f>
        <v/>
      </c>
      <c r="AU169" s="75" t="str">
        <f>VLOOKUP($G$7,'Incentive Structure'!$C$6:$D$10,2,FALSE)</f>
        <v>CI</v>
      </c>
      <c r="AV169" s="75" t="str">
        <f>IF(ISNUMBER(FIND("MF",TablePipeInsulation[[#This Row],[Incentive Code]]))=TRUE,"MF Logic","CI Logic")</f>
        <v>CI Logic</v>
      </c>
      <c r="AW16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69" t="str">
        <f t="shared" si="13"/>
        <v/>
      </c>
      <c r="AY169" t="str">
        <f t="shared" si="14"/>
        <v>CI</v>
      </c>
      <c r="AZ16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6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69" s="190" t="e">
        <f>INDEX(#REF!,MATCH(TablePipeInsulation[[#This Row],[Coding - Temperature of Pipe]],#REF!,0),MATCH(TEXT($P169,"#.00"),#REF!,0))</f>
        <v>#REF!</v>
      </c>
      <c r="BC169" s="211">
        <f>IFERROR(MIN(IF(TablePipeInsulation[[#This Row],[System Application]]="Custom",(TablePipeInsulation[[#This Row],[Therms saved]]*BE169)*CI_Custom_Incentive_USD_per_therm,IF(OR(TablePipeInsulation[[#This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saved]]*BE169),"Excel Error"))),TablePipeInsulation[[#This Row],[Total Cost]]),0)</f>
        <v>0</v>
      </c>
      <c r="BD169" s="216">
        <f>IFERROR(MIN(IF(TablePipeInsulation[[#This Row],[System Application]]="Custom",(TablePipeInsulation[[#This Row],[Therms saved]]*BE169)*CI_Custom_Bonus_Incentive_USD_per_therm,IF(OR(TablePipeInsulation[[#This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saved]]*BE169),"Excel Error"))),TablePipeInsulation[[#This Row],[Total Cost]]),0)</f>
        <v>0</v>
      </c>
      <c r="BE169" s="212">
        <f>Boiler!$AA$9</f>
        <v>0</v>
      </c>
    </row>
    <row r="170" spans="1:57">
      <c r="A170" s="75">
        <v>149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9"/>
      <c r="Q170" s="69"/>
      <c r="R170" s="3" t="str">
        <f>IFERROR(INDEX(TableInsulationCodeReq[],MATCH(TablePipeInsulation[[#This Row],[Coding - Temperature of Pipe]],TableInsulationCodeReq[Coding Pipe Temperature],-1),MATCH(TEXT($P170,"0.00"),TableInsulationCodeReq[#Headers],0)),"")</f>
        <v/>
      </c>
      <c r="S170" s="67"/>
      <c r="T170" s="67"/>
      <c r="U170" s="67"/>
      <c r="V170" s="67"/>
      <c r="W170" s="77"/>
      <c r="X170" s="77"/>
      <c r="Y170" s="189" t="str">
        <f t="shared" si="11"/>
        <v/>
      </c>
      <c r="Z170" s="77"/>
      <c r="AA170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70" s="3" t="str">
        <f>IF(OR(G170="",TablePipeInsulation[[#This Row],[Insulation to be Added (")]]&lt;TablePipeInsulation[[#This Row],[Insulation Required by Code (")]]),"",IF(System_App_Only_DHW,(AN170-AR170)/(0.8*100000)*L170*AS170*AT170*1,(AN170-AR170)/($G$10*100000)*L170*AS170*AT170*1))</f>
        <v/>
      </c>
      <c r="AC170" s="78">
        <f>IF(TablePipeInsulation[[#This Row],[Insulation to be Added (")]]&lt;TablePipeInsulation[[#This Row],[Insulation Required by Code (")]],"",BC170)</f>
        <v>0</v>
      </c>
      <c r="AD170" s="78">
        <f>IF(TablePipeInsulation[[#This Row],[Insulation to be Added (")]]&lt;TablePipeInsulation[[#This Row],[Insulation Required by Code (")]],"",BD170)</f>
        <v>0</v>
      </c>
      <c r="AG170" s="67" t="e">
        <f>VLOOKUP(G170,'Insulation Table'!$AE$61:$AF$64,2,FALSE)</f>
        <v>#N/A</v>
      </c>
      <c r="AH170" s="75" t="str">
        <f>IF(TablePipeInsulation[[#This Row],[System Application]]="Custom",TablePipeInsulation[[#This Row],[Pipe Surface Temperature, °F (If Custom Application)]],IF(G170="","",VLOOKUP(G170,$BG$21:$BH$24,2,FALSE)))</f>
        <v/>
      </c>
      <c r="AI170" s="75" t="str">
        <f>IF(TablePipeInsulation[[#This Row],[System Application]]="Custom",TablePipeInsulation[[#This Row],[Ambient Temperature, °F (If Custom Application)]],IF(G170="","",VLOOKUP(G170,$BG$21:$BI$24,3,FALSE)))</f>
        <v/>
      </c>
      <c r="AJ17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7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7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7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70" s="75" t="str">
        <f>IF(TablePipeInsulation[[#This Row],[System Application]]="Custom",TablePipeInsulation[[#This Row],[Custom Pipe Bare Heat Transfer Coefficient]],IF(P170="","",(VLOOKUP(AJ170,'Insulation Table'!$F$35:$G$124,2,FALSE))))</f>
        <v/>
      </c>
      <c r="AO170" s="75" t="e">
        <f t="shared" si="12"/>
        <v>#N/A</v>
      </c>
      <c r="AP170" s="75" t="e">
        <f>VLOOKUP(AO170,'Insulation Table'!$Y$35:$Z$103,2,FALSE)</f>
        <v>#N/A</v>
      </c>
      <c r="AQ170" s="67" t="str">
        <f>CONCATENATE(P170,U170,MIN(TablePipeInsulation[[#This Row],[Insulation to be Added (")]],3))</f>
        <v>3</v>
      </c>
      <c r="AR170" s="75" t="str">
        <f>IF(P170="","",(VLOOKUP(AQ170,'Insulation Table'!$N$35:$O$250,2,FALSE)))</f>
        <v/>
      </c>
      <c r="AS170" s="67" t="e">
        <f t="shared" si="10"/>
        <v>#VALUE!</v>
      </c>
      <c r="AT170" s="75" t="str">
        <f>IF(TablePipeInsulation[[#This Row],[System Application]]="Custom",TablePipeInsulation[[#This Row],[Full Load Hours (If Custom Application)]],IF(G170="","",IF(G170="Domestic Hot Water",8760,$AJ$16)))</f>
        <v/>
      </c>
      <c r="AU170" s="75" t="str">
        <f>VLOOKUP($G$7,'Incentive Structure'!$C$6:$D$10,2,FALSE)</f>
        <v>CI</v>
      </c>
      <c r="AV170" s="75" t="str">
        <f>IF(ISNUMBER(FIND("MF",TablePipeInsulation[[#This Row],[Incentive Code]]))=TRUE,"MF Logic","CI Logic")</f>
        <v>CI Logic</v>
      </c>
      <c r="AW17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70" t="str">
        <f t="shared" si="13"/>
        <v/>
      </c>
      <c r="AY170" t="str">
        <f t="shared" si="14"/>
        <v>CI</v>
      </c>
      <c r="AZ17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7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70" s="190" t="e">
        <f>INDEX(#REF!,MATCH(TablePipeInsulation[[#This Row],[Coding - Temperature of Pipe]],#REF!,0),MATCH(TEXT($P170,"#.00"),#REF!,0))</f>
        <v>#REF!</v>
      </c>
      <c r="BC170" s="211">
        <f>IFERROR(MIN(IF(TablePipeInsulation[[#This Row],[System Application]]="Custom",(TablePipeInsulation[[#This Row],[Therms saved]]*BE170)*CI_Custom_Incentive_USD_per_therm,IF(OR(TablePipeInsulation[[#This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saved]]*BE170),"Excel Error"))),TablePipeInsulation[[#This Row],[Total Cost]]),0)</f>
        <v>0</v>
      </c>
      <c r="BD170" s="216">
        <f>IFERROR(MIN(IF(TablePipeInsulation[[#This Row],[System Application]]="Custom",(TablePipeInsulation[[#This Row],[Therms saved]]*BE170)*CI_Custom_Bonus_Incentive_USD_per_therm,IF(OR(TablePipeInsulation[[#This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saved]]*BE170),"Excel Error"))),TablePipeInsulation[[#This Row],[Total Cost]]),0)</f>
        <v>0</v>
      </c>
      <c r="BE170" s="212">
        <f>Boiler!$AA$9</f>
        <v>0</v>
      </c>
    </row>
    <row r="171" spans="1:57">
      <c r="A171" s="75">
        <v>150</v>
      </c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9"/>
      <c r="Q171" s="69"/>
      <c r="R171" s="3" t="str">
        <f>IFERROR(INDEX(TableInsulationCodeReq[],MATCH(TablePipeInsulation[[#This Row],[Coding - Temperature of Pipe]],TableInsulationCodeReq[Coding Pipe Temperature],-1),MATCH(TEXT($P171,"0.00"),TableInsulationCodeReq[#Headers],0)),"")</f>
        <v/>
      </c>
      <c r="S171" s="67"/>
      <c r="T171" s="67"/>
      <c r="U171" s="67"/>
      <c r="V171" s="67"/>
      <c r="W171" s="77"/>
      <c r="X171" s="77"/>
      <c r="Y171" s="189" t="str">
        <f t="shared" si="11"/>
        <v/>
      </c>
      <c r="Z171" s="77"/>
      <c r="AA171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71" s="3" t="str">
        <f>IF(OR(G171="",TablePipeInsulation[[#This Row],[Insulation to be Added (")]]&lt;TablePipeInsulation[[#This Row],[Insulation Required by Code (")]]),"",IF(System_App_Only_DHW,(AN171-AR171)/(0.8*100000)*L171*AS171*AT171*1,(AN171-AR171)/($G$10*100000)*L171*AS171*AT171*1))</f>
        <v/>
      </c>
      <c r="AC171" s="78">
        <f>IF(TablePipeInsulation[[#This Row],[Insulation to be Added (")]]&lt;TablePipeInsulation[[#This Row],[Insulation Required by Code (")]],"",BC171)</f>
        <v>0</v>
      </c>
      <c r="AD171" s="78">
        <f>IF(TablePipeInsulation[[#This Row],[Insulation to be Added (")]]&lt;TablePipeInsulation[[#This Row],[Insulation Required by Code (")]],"",BD171)</f>
        <v>0</v>
      </c>
      <c r="AG171" s="67" t="e">
        <f>VLOOKUP(G171,'Insulation Table'!$AE$61:$AF$64,2,FALSE)</f>
        <v>#N/A</v>
      </c>
      <c r="AH171" s="75" t="str">
        <f>IF(TablePipeInsulation[[#This Row],[System Application]]="Custom",TablePipeInsulation[[#This Row],[Pipe Surface Temperature, °F (If Custom Application)]],IF(G171="","",VLOOKUP(G171,$BG$21:$BH$24,2,FALSE)))</f>
        <v/>
      </c>
      <c r="AI171" s="75" t="str">
        <f>IF(TablePipeInsulation[[#This Row],[System Application]]="Custom",TablePipeInsulation[[#This Row],[Ambient Temperature, °F (If Custom Application)]],IF(G171="","",VLOOKUP(G171,$BG$21:$BI$24,3,FALSE)))</f>
        <v/>
      </c>
      <c r="AJ17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7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7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7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71" s="75" t="str">
        <f>IF(TablePipeInsulation[[#This Row],[System Application]]="Custom",TablePipeInsulation[[#This Row],[Custom Pipe Bare Heat Transfer Coefficient]],IF(P171="","",(VLOOKUP(AJ171,'Insulation Table'!$F$35:$G$124,2,FALSE))))</f>
        <v/>
      </c>
      <c r="AO171" s="75" t="e">
        <f t="shared" si="12"/>
        <v>#N/A</v>
      </c>
      <c r="AP171" s="75" t="e">
        <f>VLOOKUP(AO171,'Insulation Table'!$Y$35:$Z$103,2,FALSE)</f>
        <v>#N/A</v>
      </c>
      <c r="AQ171" s="67" t="str">
        <f>CONCATENATE(P171,U171,MIN(TablePipeInsulation[[#This Row],[Insulation to be Added (")]],3))</f>
        <v>3</v>
      </c>
      <c r="AR171" s="75" t="str">
        <f>IF(P171="","",(VLOOKUP(AQ171,'Insulation Table'!$N$35:$O$250,2,FALSE)))</f>
        <v/>
      </c>
      <c r="AS171" s="67" t="e">
        <f t="shared" si="10"/>
        <v>#VALUE!</v>
      </c>
      <c r="AT171" s="75" t="str">
        <f>IF(TablePipeInsulation[[#This Row],[System Application]]="Custom",TablePipeInsulation[[#This Row],[Full Load Hours (If Custom Application)]],IF(G171="","",IF(G171="Domestic Hot Water",8760,$AJ$16)))</f>
        <v/>
      </c>
      <c r="AU171" s="75" t="str">
        <f>VLOOKUP($G$7,'Incentive Structure'!$C$6:$D$10,2,FALSE)</f>
        <v>CI</v>
      </c>
      <c r="AV171" s="75" t="str">
        <f>IF(ISNUMBER(FIND("MF",TablePipeInsulation[[#This Row],[Incentive Code]]))=TRUE,"MF Logic","CI Logic")</f>
        <v>CI Logic</v>
      </c>
      <c r="AW17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71" t="str">
        <f t="shared" si="13"/>
        <v/>
      </c>
      <c r="AY171" t="str">
        <f t="shared" si="14"/>
        <v>CI</v>
      </c>
      <c r="AZ17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7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71" s="190" t="e">
        <f>INDEX(#REF!,MATCH(TablePipeInsulation[[#This Row],[Coding - Temperature of Pipe]],#REF!,0),MATCH(TEXT($P171,"#.00"),#REF!,0))</f>
        <v>#REF!</v>
      </c>
      <c r="BC171" s="211">
        <f>IFERROR(MIN(IF(TablePipeInsulation[[#This Row],[System Application]]="Custom",(TablePipeInsulation[[#This Row],[Therms saved]]*BE171)*CI_Custom_Incentive_USD_per_therm,IF(OR(TablePipeInsulation[[#This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saved]]*BE171),"Excel Error"))),TablePipeInsulation[[#This Row],[Total Cost]]),0)</f>
        <v>0</v>
      </c>
      <c r="BD171" s="216">
        <f>IFERROR(MIN(IF(TablePipeInsulation[[#This Row],[System Application]]="Custom",(TablePipeInsulation[[#This Row],[Therms saved]]*BE171)*CI_Custom_Bonus_Incentive_USD_per_therm,IF(OR(TablePipeInsulation[[#This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saved]]*BE171),"Excel Error"))),TablePipeInsulation[[#This Row],[Total Cost]]),0)</f>
        <v>0</v>
      </c>
      <c r="BE171" s="212">
        <f>Boiler!$AA$9</f>
        <v>0</v>
      </c>
    </row>
    <row r="172" spans="1:57">
      <c r="A172" s="75">
        <v>151</v>
      </c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9"/>
      <c r="Q172" s="69"/>
      <c r="R172" s="3" t="str">
        <f>IFERROR(INDEX(TableInsulationCodeReq[],MATCH(TablePipeInsulation[[#This Row],[Coding - Temperature of Pipe]],TableInsulationCodeReq[Coding Pipe Temperature],-1),MATCH(TEXT($P172,"0.00"),TableInsulationCodeReq[#Headers],0)),"")</f>
        <v/>
      </c>
      <c r="S172" s="67"/>
      <c r="T172" s="67"/>
      <c r="U172" s="67"/>
      <c r="V172" s="67"/>
      <c r="W172" s="77"/>
      <c r="X172" s="77"/>
      <c r="Y172" s="189" t="str">
        <f t="shared" si="11"/>
        <v/>
      </c>
      <c r="Z172" s="77"/>
      <c r="AA172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72" s="3" t="str">
        <f>IF(OR(G172="",TablePipeInsulation[[#This Row],[Insulation to be Added (")]]&lt;TablePipeInsulation[[#This Row],[Insulation Required by Code (")]]),"",IF(System_App_Only_DHW,(AN172-AR172)/(0.8*100000)*L172*AS172*AT172*1,(AN172-AR172)/($G$10*100000)*L172*AS172*AT172*1))</f>
        <v/>
      </c>
      <c r="AC172" s="78">
        <f>IF(TablePipeInsulation[[#This Row],[Insulation to be Added (")]]&lt;TablePipeInsulation[[#This Row],[Insulation Required by Code (")]],"",BC172)</f>
        <v>0</v>
      </c>
      <c r="AD172" s="78">
        <f>IF(TablePipeInsulation[[#This Row],[Insulation to be Added (")]]&lt;TablePipeInsulation[[#This Row],[Insulation Required by Code (")]],"",BD172)</f>
        <v>0</v>
      </c>
      <c r="AG172" s="67" t="e">
        <f>VLOOKUP(G172,'Insulation Table'!$AE$61:$AF$64,2,FALSE)</f>
        <v>#N/A</v>
      </c>
      <c r="AH172" s="75" t="str">
        <f>IF(TablePipeInsulation[[#This Row],[System Application]]="Custom",TablePipeInsulation[[#This Row],[Pipe Surface Temperature, °F (If Custom Application)]],IF(G172="","",VLOOKUP(G172,$BG$21:$BH$24,2,FALSE)))</f>
        <v/>
      </c>
      <c r="AI172" s="75" t="str">
        <f>IF(TablePipeInsulation[[#This Row],[System Application]]="Custom",TablePipeInsulation[[#This Row],[Ambient Temperature, °F (If Custom Application)]],IF(G172="","",VLOOKUP(G172,$BG$21:$BI$24,3,FALSE)))</f>
        <v/>
      </c>
      <c r="AJ17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7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7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7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72" s="75" t="str">
        <f>IF(TablePipeInsulation[[#This Row],[System Application]]="Custom",TablePipeInsulation[[#This Row],[Custom Pipe Bare Heat Transfer Coefficient]],IF(P172="","",(VLOOKUP(AJ172,'Insulation Table'!$F$35:$G$124,2,FALSE))))</f>
        <v/>
      </c>
      <c r="AO172" s="75" t="e">
        <f t="shared" si="12"/>
        <v>#N/A</v>
      </c>
      <c r="AP172" s="75" t="e">
        <f>VLOOKUP(AO172,'Insulation Table'!$Y$35:$Z$103,2,FALSE)</f>
        <v>#N/A</v>
      </c>
      <c r="AQ172" s="67" t="str">
        <f>CONCATENATE(P172,U172,MIN(TablePipeInsulation[[#This Row],[Insulation to be Added (")]],3))</f>
        <v>3</v>
      </c>
      <c r="AR172" s="75" t="str">
        <f>IF(P172="","",(VLOOKUP(AQ172,'Insulation Table'!$N$35:$O$250,2,FALSE)))</f>
        <v/>
      </c>
      <c r="AS172" s="67" t="e">
        <f t="shared" si="10"/>
        <v>#VALUE!</v>
      </c>
      <c r="AT172" s="75" t="str">
        <f>IF(TablePipeInsulation[[#This Row],[System Application]]="Custom",TablePipeInsulation[[#This Row],[Full Load Hours (If Custom Application)]],IF(G172="","",IF(G172="Domestic Hot Water",8760,$AJ$16)))</f>
        <v/>
      </c>
      <c r="AU172" s="75" t="str">
        <f>VLOOKUP($G$7,'Incentive Structure'!$C$6:$D$10,2,FALSE)</f>
        <v>CI</v>
      </c>
      <c r="AV172" s="75" t="str">
        <f>IF(ISNUMBER(FIND("MF",TablePipeInsulation[[#This Row],[Incentive Code]]))=TRUE,"MF Logic","CI Logic")</f>
        <v>CI Logic</v>
      </c>
      <c r="AW17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72" t="str">
        <f t="shared" si="13"/>
        <v/>
      </c>
      <c r="AY172" t="str">
        <f t="shared" si="14"/>
        <v>CI</v>
      </c>
      <c r="AZ17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7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72" s="190" t="e">
        <f>INDEX(#REF!,MATCH(TablePipeInsulation[[#This Row],[Coding - Temperature of Pipe]],#REF!,0),MATCH(TEXT($P172,"#.00"),#REF!,0))</f>
        <v>#REF!</v>
      </c>
      <c r="BC172" s="211">
        <f>IFERROR(MIN(IF(TablePipeInsulation[[#This Row],[System Application]]="Custom",(TablePipeInsulation[[#This Row],[Therms saved]]*BE172)*CI_Custom_Incentive_USD_per_therm,IF(OR(TablePipeInsulation[[#This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saved]]*BE172),"Excel Error"))),TablePipeInsulation[[#This Row],[Total Cost]]),0)</f>
        <v>0</v>
      </c>
      <c r="BD172" s="216">
        <f>IFERROR(MIN(IF(TablePipeInsulation[[#This Row],[System Application]]="Custom",(TablePipeInsulation[[#This Row],[Therms saved]]*BE172)*CI_Custom_Bonus_Incentive_USD_per_therm,IF(OR(TablePipeInsulation[[#This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saved]]*BE172),"Excel Error"))),TablePipeInsulation[[#This Row],[Total Cost]]),0)</f>
        <v>0</v>
      </c>
      <c r="BE172" s="212">
        <f>Boiler!$AA$9</f>
        <v>0</v>
      </c>
    </row>
    <row r="173" spans="1:57">
      <c r="A173" s="75">
        <v>152</v>
      </c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9"/>
      <c r="Q173" s="69"/>
      <c r="R173" s="3" t="str">
        <f>IFERROR(INDEX(TableInsulationCodeReq[],MATCH(TablePipeInsulation[[#This Row],[Coding - Temperature of Pipe]],TableInsulationCodeReq[Coding Pipe Temperature],-1),MATCH(TEXT($P173,"0.00"),TableInsulationCodeReq[#Headers],0)),"")</f>
        <v/>
      </c>
      <c r="S173" s="67"/>
      <c r="T173" s="67"/>
      <c r="U173" s="67"/>
      <c r="V173" s="67"/>
      <c r="W173" s="77"/>
      <c r="X173" s="77"/>
      <c r="Y173" s="189" t="str">
        <f t="shared" si="11"/>
        <v/>
      </c>
      <c r="Z173" s="77"/>
      <c r="AA173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73" s="3" t="str">
        <f>IF(OR(G173="",TablePipeInsulation[[#This Row],[Insulation to be Added (")]]&lt;TablePipeInsulation[[#This Row],[Insulation Required by Code (")]]),"",IF(System_App_Only_DHW,(AN173-AR173)/(0.8*100000)*L173*AS173*AT173*1,(AN173-AR173)/($G$10*100000)*L173*AS173*AT173*1))</f>
        <v/>
      </c>
      <c r="AC173" s="78">
        <f>IF(TablePipeInsulation[[#This Row],[Insulation to be Added (")]]&lt;TablePipeInsulation[[#This Row],[Insulation Required by Code (")]],"",BC173)</f>
        <v>0</v>
      </c>
      <c r="AD173" s="78">
        <f>IF(TablePipeInsulation[[#This Row],[Insulation to be Added (")]]&lt;TablePipeInsulation[[#This Row],[Insulation Required by Code (")]],"",BD173)</f>
        <v>0</v>
      </c>
      <c r="AG173" s="67" t="e">
        <f>VLOOKUP(G173,'Insulation Table'!$AE$61:$AF$64,2,FALSE)</f>
        <v>#N/A</v>
      </c>
      <c r="AH173" s="75" t="str">
        <f>IF(TablePipeInsulation[[#This Row],[System Application]]="Custom",TablePipeInsulation[[#This Row],[Pipe Surface Temperature, °F (If Custom Application)]],IF(G173="","",VLOOKUP(G173,$BG$21:$BH$24,2,FALSE)))</f>
        <v/>
      </c>
      <c r="AI173" s="75" t="str">
        <f>IF(TablePipeInsulation[[#This Row],[System Application]]="Custom",TablePipeInsulation[[#This Row],[Ambient Temperature, °F (If Custom Application)]],IF(G173="","",VLOOKUP(G173,$BG$21:$BI$24,3,FALSE)))</f>
        <v/>
      </c>
      <c r="AJ17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7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7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7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73" s="75" t="str">
        <f>IF(TablePipeInsulation[[#This Row],[System Application]]="Custom",TablePipeInsulation[[#This Row],[Custom Pipe Bare Heat Transfer Coefficient]],IF(P173="","",(VLOOKUP(AJ173,'Insulation Table'!$F$35:$G$124,2,FALSE))))</f>
        <v/>
      </c>
      <c r="AO173" s="75" t="e">
        <f t="shared" si="12"/>
        <v>#N/A</v>
      </c>
      <c r="AP173" s="75" t="e">
        <f>VLOOKUP(AO173,'Insulation Table'!$Y$35:$Z$103,2,FALSE)</f>
        <v>#N/A</v>
      </c>
      <c r="AQ173" s="67" t="str">
        <f>CONCATENATE(P173,U173,MIN(TablePipeInsulation[[#This Row],[Insulation to be Added (")]],3))</f>
        <v>3</v>
      </c>
      <c r="AR173" s="75" t="str">
        <f>IF(P173="","",(VLOOKUP(AQ173,'Insulation Table'!$N$35:$O$250,2,FALSE)))</f>
        <v/>
      </c>
      <c r="AS173" s="67" t="e">
        <f t="shared" si="10"/>
        <v>#VALUE!</v>
      </c>
      <c r="AT173" s="75" t="str">
        <f>IF(TablePipeInsulation[[#This Row],[System Application]]="Custom",TablePipeInsulation[[#This Row],[Full Load Hours (If Custom Application)]],IF(G173="","",IF(G173="Domestic Hot Water",8760,$AJ$16)))</f>
        <v/>
      </c>
      <c r="AU173" s="75" t="str">
        <f>VLOOKUP($G$7,'Incentive Structure'!$C$6:$D$10,2,FALSE)</f>
        <v>CI</v>
      </c>
      <c r="AV173" s="75" t="str">
        <f>IF(ISNUMBER(FIND("MF",TablePipeInsulation[[#This Row],[Incentive Code]]))=TRUE,"MF Logic","CI Logic")</f>
        <v>CI Logic</v>
      </c>
      <c r="AW17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73" t="str">
        <f t="shared" si="13"/>
        <v/>
      </c>
      <c r="AY173" t="str">
        <f t="shared" si="14"/>
        <v>CI</v>
      </c>
      <c r="AZ17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7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73" s="190" t="e">
        <f>INDEX(#REF!,MATCH(TablePipeInsulation[[#This Row],[Coding - Temperature of Pipe]],#REF!,0),MATCH(TEXT($P173,"#.00"),#REF!,0))</f>
        <v>#REF!</v>
      </c>
      <c r="BC173" s="211">
        <f>IFERROR(MIN(IF(TablePipeInsulation[[#This Row],[System Application]]="Custom",(TablePipeInsulation[[#This Row],[Therms saved]]*BE173)*CI_Custom_Incentive_USD_per_therm,IF(OR(TablePipeInsulation[[#This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saved]]*BE173),"Excel Error"))),TablePipeInsulation[[#This Row],[Total Cost]]),0)</f>
        <v>0</v>
      </c>
      <c r="BD173" s="216">
        <f>IFERROR(MIN(IF(TablePipeInsulation[[#This Row],[System Application]]="Custom",(TablePipeInsulation[[#This Row],[Therms saved]]*BE173)*CI_Custom_Bonus_Incentive_USD_per_therm,IF(OR(TablePipeInsulation[[#This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saved]]*BE173),"Excel Error"))),TablePipeInsulation[[#This Row],[Total Cost]]),0)</f>
        <v>0</v>
      </c>
      <c r="BE173" s="212">
        <f>Boiler!$AA$9</f>
        <v>0</v>
      </c>
    </row>
    <row r="174" spans="1:57">
      <c r="A174" s="75">
        <v>153</v>
      </c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9"/>
      <c r="Q174" s="69"/>
      <c r="R174" s="3" t="str">
        <f>IFERROR(INDEX(TableInsulationCodeReq[],MATCH(TablePipeInsulation[[#This Row],[Coding - Temperature of Pipe]],TableInsulationCodeReq[Coding Pipe Temperature],-1),MATCH(TEXT($P174,"0.00"),TableInsulationCodeReq[#Headers],0)),"")</f>
        <v/>
      </c>
      <c r="S174" s="67"/>
      <c r="T174" s="67"/>
      <c r="U174" s="67"/>
      <c r="V174" s="67"/>
      <c r="W174" s="77"/>
      <c r="X174" s="77"/>
      <c r="Y174" s="189" t="str">
        <f t="shared" si="11"/>
        <v/>
      </c>
      <c r="Z174" s="77"/>
      <c r="AA174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74" s="3" t="str">
        <f>IF(OR(G174="",TablePipeInsulation[[#This Row],[Insulation to be Added (")]]&lt;TablePipeInsulation[[#This Row],[Insulation Required by Code (")]]),"",IF(System_App_Only_DHW,(AN174-AR174)/(0.8*100000)*L174*AS174*AT174*1,(AN174-AR174)/($G$10*100000)*L174*AS174*AT174*1))</f>
        <v/>
      </c>
      <c r="AC174" s="78">
        <f>IF(TablePipeInsulation[[#This Row],[Insulation to be Added (")]]&lt;TablePipeInsulation[[#This Row],[Insulation Required by Code (")]],"",BC174)</f>
        <v>0</v>
      </c>
      <c r="AD174" s="78">
        <f>IF(TablePipeInsulation[[#This Row],[Insulation to be Added (")]]&lt;TablePipeInsulation[[#This Row],[Insulation Required by Code (")]],"",BD174)</f>
        <v>0</v>
      </c>
      <c r="AG174" s="67" t="e">
        <f>VLOOKUP(G174,'Insulation Table'!$AE$61:$AF$64,2,FALSE)</f>
        <v>#N/A</v>
      </c>
      <c r="AH174" s="75" t="str">
        <f>IF(TablePipeInsulation[[#This Row],[System Application]]="Custom",TablePipeInsulation[[#This Row],[Pipe Surface Temperature, °F (If Custom Application)]],IF(G174="","",VLOOKUP(G174,$BG$21:$BH$24,2,FALSE)))</f>
        <v/>
      </c>
      <c r="AI174" s="75" t="str">
        <f>IF(TablePipeInsulation[[#This Row],[System Application]]="Custom",TablePipeInsulation[[#This Row],[Ambient Temperature, °F (If Custom Application)]],IF(G174="","",VLOOKUP(G174,$BG$21:$BI$24,3,FALSE)))</f>
        <v/>
      </c>
      <c r="AJ17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7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7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7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74" s="75" t="str">
        <f>IF(TablePipeInsulation[[#This Row],[System Application]]="Custom",TablePipeInsulation[[#This Row],[Custom Pipe Bare Heat Transfer Coefficient]],IF(P174="","",(VLOOKUP(AJ174,'Insulation Table'!$F$35:$G$124,2,FALSE))))</f>
        <v/>
      </c>
      <c r="AO174" s="75" t="e">
        <f t="shared" si="12"/>
        <v>#N/A</v>
      </c>
      <c r="AP174" s="75" t="e">
        <f>VLOOKUP(AO174,'Insulation Table'!$Y$35:$Z$103,2,FALSE)</f>
        <v>#N/A</v>
      </c>
      <c r="AQ174" s="67" t="str">
        <f>CONCATENATE(P174,U174,MIN(TablePipeInsulation[[#This Row],[Insulation to be Added (")]],3))</f>
        <v>3</v>
      </c>
      <c r="AR174" s="75" t="str">
        <f>IF(P174="","",(VLOOKUP(AQ174,'Insulation Table'!$N$35:$O$250,2,FALSE)))</f>
        <v/>
      </c>
      <c r="AS174" s="67" t="e">
        <f t="shared" si="10"/>
        <v>#VALUE!</v>
      </c>
      <c r="AT174" s="75" t="str">
        <f>IF(TablePipeInsulation[[#This Row],[System Application]]="Custom",TablePipeInsulation[[#This Row],[Full Load Hours (If Custom Application)]],IF(G174="","",IF(G174="Domestic Hot Water",8760,$AJ$16)))</f>
        <v/>
      </c>
      <c r="AU174" s="75" t="str">
        <f>VLOOKUP($G$7,'Incentive Structure'!$C$6:$D$10,2,FALSE)</f>
        <v>CI</v>
      </c>
      <c r="AV174" s="75" t="str">
        <f>IF(ISNUMBER(FIND("MF",TablePipeInsulation[[#This Row],[Incentive Code]]))=TRUE,"MF Logic","CI Logic")</f>
        <v>CI Logic</v>
      </c>
      <c r="AW17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74" t="str">
        <f t="shared" si="13"/>
        <v/>
      </c>
      <c r="AY174" t="str">
        <f t="shared" si="14"/>
        <v>CI</v>
      </c>
      <c r="AZ17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7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74" s="190" t="e">
        <f>INDEX(#REF!,MATCH(TablePipeInsulation[[#This Row],[Coding - Temperature of Pipe]],#REF!,0),MATCH(TEXT($P174,"#.00"),#REF!,0))</f>
        <v>#REF!</v>
      </c>
      <c r="BC174" s="211">
        <f>IFERROR(MIN(IF(TablePipeInsulation[[#This Row],[System Application]]="Custom",(TablePipeInsulation[[#This Row],[Therms saved]]*BE174)*CI_Custom_Incentive_USD_per_therm,IF(OR(TablePipeInsulation[[#This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saved]]*BE174),"Excel Error"))),TablePipeInsulation[[#This Row],[Total Cost]]),0)</f>
        <v>0</v>
      </c>
      <c r="BD174" s="216">
        <f>IFERROR(MIN(IF(TablePipeInsulation[[#This Row],[System Application]]="Custom",(TablePipeInsulation[[#This Row],[Therms saved]]*BE174)*CI_Custom_Bonus_Incentive_USD_per_therm,IF(OR(TablePipeInsulation[[#This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saved]]*BE174),"Excel Error"))),TablePipeInsulation[[#This Row],[Total Cost]]),0)</f>
        <v>0</v>
      </c>
      <c r="BE174" s="212">
        <f>Boiler!$AA$9</f>
        <v>0</v>
      </c>
    </row>
    <row r="175" spans="1:57">
      <c r="A175" s="75">
        <v>154</v>
      </c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9"/>
      <c r="Q175" s="69"/>
      <c r="R175" s="3" t="str">
        <f>IFERROR(INDEX(TableInsulationCodeReq[],MATCH(TablePipeInsulation[[#This Row],[Coding - Temperature of Pipe]],TableInsulationCodeReq[Coding Pipe Temperature],-1),MATCH(TEXT($P175,"0.00"),TableInsulationCodeReq[#Headers],0)),"")</f>
        <v/>
      </c>
      <c r="S175" s="67"/>
      <c r="T175" s="67"/>
      <c r="U175" s="67"/>
      <c r="V175" s="67"/>
      <c r="W175" s="77"/>
      <c r="X175" s="77"/>
      <c r="Y175" s="189" t="str">
        <f t="shared" si="11"/>
        <v/>
      </c>
      <c r="Z175" s="77"/>
      <c r="AA175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75" s="3" t="str">
        <f>IF(OR(G175="",TablePipeInsulation[[#This Row],[Insulation to be Added (")]]&lt;TablePipeInsulation[[#This Row],[Insulation Required by Code (")]]),"",IF(System_App_Only_DHW,(AN175-AR175)/(0.8*100000)*L175*AS175*AT175*1,(AN175-AR175)/($G$10*100000)*L175*AS175*AT175*1))</f>
        <v/>
      </c>
      <c r="AC175" s="78">
        <f>IF(TablePipeInsulation[[#This Row],[Insulation to be Added (")]]&lt;TablePipeInsulation[[#This Row],[Insulation Required by Code (")]],"",BC175)</f>
        <v>0</v>
      </c>
      <c r="AD175" s="78">
        <f>IF(TablePipeInsulation[[#This Row],[Insulation to be Added (")]]&lt;TablePipeInsulation[[#This Row],[Insulation Required by Code (")]],"",BD175)</f>
        <v>0</v>
      </c>
      <c r="AG175" s="67" t="e">
        <f>VLOOKUP(G175,'Insulation Table'!$AE$61:$AF$64,2,FALSE)</f>
        <v>#N/A</v>
      </c>
      <c r="AH175" s="75" t="str">
        <f>IF(TablePipeInsulation[[#This Row],[System Application]]="Custom",TablePipeInsulation[[#This Row],[Pipe Surface Temperature, °F (If Custom Application)]],IF(G175="","",VLOOKUP(G175,$BG$21:$BH$24,2,FALSE)))</f>
        <v/>
      </c>
      <c r="AI175" s="75" t="str">
        <f>IF(TablePipeInsulation[[#This Row],[System Application]]="Custom",TablePipeInsulation[[#This Row],[Ambient Temperature, °F (If Custom Application)]],IF(G175="","",VLOOKUP(G175,$BG$21:$BI$24,3,FALSE)))</f>
        <v/>
      </c>
      <c r="AJ17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7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7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7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75" s="75" t="str">
        <f>IF(TablePipeInsulation[[#This Row],[System Application]]="Custom",TablePipeInsulation[[#This Row],[Custom Pipe Bare Heat Transfer Coefficient]],IF(P175="","",(VLOOKUP(AJ175,'Insulation Table'!$F$35:$G$124,2,FALSE))))</f>
        <v/>
      </c>
      <c r="AO175" s="75" t="e">
        <f t="shared" si="12"/>
        <v>#N/A</v>
      </c>
      <c r="AP175" s="75" t="e">
        <f>VLOOKUP(AO175,'Insulation Table'!$Y$35:$Z$103,2,FALSE)</f>
        <v>#N/A</v>
      </c>
      <c r="AQ175" s="67" t="str">
        <f>CONCATENATE(P175,U175,MIN(TablePipeInsulation[[#This Row],[Insulation to be Added (")]],3))</f>
        <v>3</v>
      </c>
      <c r="AR175" s="75" t="str">
        <f>IF(P175="","",(VLOOKUP(AQ175,'Insulation Table'!$N$35:$O$250,2,FALSE)))</f>
        <v/>
      </c>
      <c r="AS175" s="67" t="e">
        <f t="shared" si="10"/>
        <v>#VALUE!</v>
      </c>
      <c r="AT175" s="75" t="str">
        <f>IF(TablePipeInsulation[[#This Row],[System Application]]="Custom",TablePipeInsulation[[#This Row],[Full Load Hours (If Custom Application)]],IF(G175="","",IF(G175="Domestic Hot Water",8760,$AJ$16)))</f>
        <v/>
      </c>
      <c r="AU175" s="75" t="str">
        <f>VLOOKUP($G$7,'Incentive Structure'!$C$6:$D$10,2,FALSE)</f>
        <v>CI</v>
      </c>
      <c r="AV175" s="75" t="str">
        <f>IF(ISNUMBER(FIND("MF",TablePipeInsulation[[#This Row],[Incentive Code]]))=TRUE,"MF Logic","CI Logic")</f>
        <v>CI Logic</v>
      </c>
      <c r="AW17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75" t="str">
        <f t="shared" si="13"/>
        <v/>
      </c>
      <c r="AY175" t="str">
        <f t="shared" si="14"/>
        <v>CI</v>
      </c>
      <c r="AZ17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7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75" s="190" t="e">
        <f>INDEX(#REF!,MATCH(TablePipeInsulation[[#This Row],[Coding - Temperature of Pipe]],#REF!,0),MATCH(TEXT($P175,"#.00"),#REF!,0))</f>
        <v>#REF!</v>
      </c>
      <c r="BC175" s="211">
        <f>IFERROR(MIN(IF(TablePipeInsulation[[#This Row],[System Application]]="Custom",(TablePipeInsulation[[#This Row],[Therms saved]]*BE175)*CI_Custom_Incentive_USD_per_therm,IF(OR(TablePipeInsulation[[#This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saved]]*BE175),"Excel Error"))),TablePipeInsulation[[#This Row],[Total Cost]]),0)</f>
        <v>0</v>
      </c>
      <c r="BD175" s="216">
        <f>IFERROR(MIN(IF(TablePipeInsulation[[#This Row],[System Application]]="Custom",(TablePipeInsulation[[#This Row],[Therms saved]]*BE175)*CI_Custom_Bonus_Incentive_USD_per_therm,IF(OR(TablePipeInsulation[[#This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saved]]*BE175),"Excel Error"))),TablePipeInsulation[[#This Row],[Total Cost]]),0)</f>
        <v>0</v>
      </c>
      <c r="BE175" s="212">
        <f>Boiler!$AA$9</f>
        <v>0</v>
      </c>
    </row>
    <row r="176" spans="1:57">
      <c r="A176" s="75">
        <v>155</v>
      </c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9"/>
      <c r="Q176" s="69"/>
      <c r="R176" s="3" t="str">
        <f>IFERROR(INDEX(TableInsulationCodeReq[],MATCH(TablePipeInsulation[[#This Row],[Coding - Temperature of Pipe]],TableInsulationCodeReq[Coding Pipe Temperature],-1),MATCH(TEXT($P176,"0.00"),TableInsulationCodeReq[#Headers],0)),"")</f>
        <v/>
      </c>
      <c r="S176" s="67"/>
      <c r="T176" s="67"/>
      <c r="U176" s="67"/>
      <c r="V176" s="67"/>
      <c r="W176" s="77"/>
      <c r="X176" s="77"/>
      <c r="Y176" s="189" t="str">
        <f t="shared" si="11"/>
        <v/>
      </c>
      <c r="Z176" s="77"/>
      <c r="AA176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76" s="3" t="str">
        <f>IF(OR(G176="",TablePipeInsulation[[#This Row],[Insulation to be Added (")]]&lt;TablePipeInsulation[[#This Row],[Insulation Required by Code (")]]),"",IF(System_App_Only_DHW,(AN176-AR176)/(0.8*100000)*L176*AS176*AT176*1,(AN176-AR176)/($G$10*100000)*L176*AS176*AT176*1))</f>
        <v/>
      </c>
      <c r="AC176" s="78">
        <f>IF(TablePipeInsulation[[#This Row],[Insulation to be Added (")]]&lt;TablePipeInsulation[[#This Row],[Insulation Required by Code (")]],"",BC176)</f>
        <v>0</v>
      </c>
      <c r="AD176" s="78">
        <f>IF(TablePipeInsulation[[#This Row],[Insulation to be Added (")]]&lt;TablePipeInsulation[[#This Row],[Insulation Required by Code (")]],"",BD176)</f>
        <v>0</v>
      </c>
      <c r="AG176" s="67" t="e">
        <f>VLOOKUP(G176,'Insulation Table'!$AE$61:$AF$64,2,FALSE)</f>
        <v>#N/A</v>
      </c>
      <c r="AH176" s="75" t="str">
        <f>IF(TablePipeInsulation[[#This Row],[System Application]]="Custom",TablePipeInsulation[[#This Row],[Pipe Surface Temperature, °F (If Custom Application)]],IF(G176="","",VLOOKUP(G176,$BG$21:$BH$24,2,FALSE)))</f>
        <v/>
      </c>
      <c r="AI176" s="75" t="str">
        <f>IF(TablePipeInsulation[[#This Row],[System Application]]="Custom",TablePipeInsulation[[#This Row],[Ambient Temperature, °F (If Custom Application)]],IF(G176="","",VLOOKUP(G176,$BG$21:$BI$24,3,FALSE)))</f>
        <v/>
      </c>
      <c r="AJ17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7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7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7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76" s="75" t="str">
        <f>IF(TablePipeInsulation[[#This Row],[System Application]]="Custom",TablePipeInsulation[[#This Row],[Custom Pipe Bare Heat Transfer Coefficient]],IF(P176="","",(VLOOKUP(AJ176,'Insulation Table'!$F$35:$G$124,2,FALSE))))</f>
        <v/>
      </c>
      <c r="AO176" s="75" t="e">
        <f t="shared" si="12"/>
        <v>#N/A</v>
      </c>
      <c r="AP176" s="75" t="e">
        <f>VLOOKUP(AO176,'Insulation Table'!$Y$35:$Z$103,2,FALSE)</f>
        <v>#N/A</v>
      </c>
      <c r="AQ176" s="67" t="str">
        <f>CONCATENATE(P176,U176,MIN(TablePipeInsulation[[#This Row],[Insulation to be Added (")]],3))</f>
        <v>3</v>
      </c>
      <c r="AR176" s="75" t="str">
        <f>IF(P176="","",(VLOOKUP(AQ176,'Insulation Table'!$N$35:$O$250,2,FALSE)))</f>
        <v/>
      </c>
      <c r="AS176" s="67" t="e">
        <f t="shared" si="10"/>
        <v>#VALUE!</v>
      </c>
      <c r="AT176" s="75" t="str">
        <f>IF(TablePipeInsulation[[#This Row],[System Application]]="Custom",TablePipeInsulation[[#This Row],[Full Load Hours (If Custom Application)]],IF(G176="","",IF(G176="Domestic Hot Water",8760,$AJ$16)))</f>
        <v/>
      </c>
      <c r="AU176" s="75" t="str">
        <f>VLOOKUP($G$7,'Incentive Structure'!$C$6:$D$10,2,FALSE)</f>
        <v>CI</v>
      </c>
      <c r="AV176" s="75" t="str">
        <f>IF(ISNUMBER(FIND("MF",TablePipeInsulation[[#This Row],[Incentive Code]]))=TRUE,"MF Logic","CI Logic")</f>
        <v>CI Logic</v>
      </c>
      <c r="AW17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76" t="str">
        <f t="shared" si="13"/>
        <v/>
      </c>
      <c r="AY176" t="str">
        <f t="shared" si="14"/>
        <v>CI</v>
      </c>
      <c r="AZ17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7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76" s="190" t="e">
        <f>INDEX(#REF!,MATCH(TablePipeInsulation[[#This Row],[Coding - Temperature of Pipe]],#REF!,0),MATCH(TEXT($P176,"#.00"),#REF!,0))</f>
        <v>#REF!</v>
      </c>
      <c r="BC176" s="211">
        <f>IFERROR(MIN(IF(TablePipeInsulation[[#This Row],[System Application]]="Custom",(TablePipeInsulation[[#This Row],[Therms saved]]*BE176)*CI_Custom_Incentive_USD_per_therm,IF(OR(TablePipeInsulation[[#This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saved]]*BE176),"Excel Error"))),TablePipeInsulation[[#This Row],[Total Cost]]),0)</f>
        <v>0</v>
      </c>
      <c r="BD176" s="216">
        <f>IFERROR(MIN(IF(TablePipeInsulation[[#This Row],[System Application]]="Custom",(TablePipeInsulation[[#This Row],[Therms saved]]*BE176)*CI_Custom_Bonus_Incentive_USD_per_therm,IF(OR(TablePipeInsulation[[#This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saved]]*BE176),"Excel Error"))),TablePipeInsulation[[#This Row],[Total Cost]]),0)</f>
        <v>0</v>
      </c>
      <c r="BE176" s="212">
        <f>Boiler!$AA$9</f>
        <v>0</v>
      </c>
    </row>
    <row r="177" spans="1:57">
      <c r="A177" s="75">
        <v>156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9"/>
      <c r="Q177" s="69"/>
      <c r="R177" s="3" t="str">
        <f>IFERROR(INDEX(TableInsulationCodeReq[],MATCH(TablePipeInsulation[[#This Row],[Coding - Temperature of Pipe]],TableInsulationCodeReq[Coding Pipe Temperature],-1),MATCH(TEXT($P177,"0.00"),TableInsulationCodeReq[#Headers],0)),"")</f>
        <v/>
      </c>
      <c r="S177" s="67"/>
      <c r="T177" s="67"/>
      <c r="U177" s="67"/>
      <c r="V177" s="67"/>
      <c r="W177" s="77"/>
      <c r="X177" s="77"/>
      <c r="Y177" s="189" t="str">
        <f t="shared" si="11"/>
        <v/>
      </c>
      <c r="Z177" s="77"/>
      <c r="AA177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77" s="3" t="str">
        <f>IF(OR(G177="",TablePipeInsulation[[#This Row],[Insulation to be Added (")]]&lt;TablePipeInsulation[[#This Row],[Insulation Required by Code (")]]),"",IF(System_App_Only_DHW,(AN177-AR177)/(0.8*100000)*L177*AS177*AT177*1,(AN177-AR177)/($G$10*100000)*L177*AS177*AT177*1))</f>
        <v/>
      </c>
      <c r="AC177" s="78">
        <f>IF(TablePipeInsulation[[#This Row],[Insulation to be Added (")]]&lt;TablePipeInsulation[[#This Row],[Insulation Required by Code (")]],"",BC177)</f>
        <v>0</v>
      </c>
      <c r="AD177" s="78">
        <f>IF(TablePipeInsulation[[#This Row],[Insulation to be Added (")]]&lt;TablePipeInsulation[[#This Row],[Insulation Required by Code (")]],"",BD177)</f>
        <v>0</v>
      </c>
      <c r="AG177" s="67" t="e">
        <f>VLOOKUP(G177,'Insulation Table'!$AE$61:$AF$64,2,FALSE)</f>
        <v>#N/A</v>
      </c>
      <c r="AH177" s="75" t="str">
        <f>IF(TablePipeInsulation[[#This Row],[System Application]]="Custom",TablePipeInsulation[[#This Row],[Pipe Surface Temperature, °F (If Custom Application)]],IF(G177="","",VLOOKUP(G177,$BG$21:$BH$24,2,FALSE)))</f>
        <v/>
      </c>
      <c r="AI177" s="75" t="str">
        <f>IF(TablePipeInsulation[[#This Row],[System Application]]="Custom",TablePipeInsulation[[#This Row],[Ambient Temperature, °F (If Custom Application)]],IF(G177="","",VLOOKUP(G177,$BG$21:$BI$24,3,FALSE)))</f>
        <v/>
      </c>
      <c r="AJ17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7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7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7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77" s="75" t="str">
        <f>IF(TablePipeInsulation[[#This Row],[System Application]]="Custom",TablePipeInsulation[[#This Row],[Custom Pipe Bare Heat Transfer Coefficient]],IF(P177="","",(VLOOKUP(AJ177,'Insulation Table'!$F$35:$G$124,2,FALSE))))</f>
        <v/>
      </c>
      <c r="AO177" s="75" t="e">
        <f t="shared" si="12"/>
        <v>#N/A</v>
      </c>
      <c r="AP177" s="75" t="e">
        <f>VLOOKUP(AO177,'Insulation Table'!$Y$35:$Z$103,2,FALSE)</f>
        <v>#N/A</v>
      </c>
      <c r="AQ177" s="67" t="str">
        <f>CONCATENATE(P177,U177,MIN(TablePipeInsulation[[#This Row],[Insulation to be Added (")]],3))</f>
        <v>3</v>
      </c>
      <c r="AR177" s="75" t="str">
        <f>IF(P177="","",(VLOOKUP(AQ177,'Insulation Table'!$N$35:$O$250,2,FALSE)))</f>
        <v/>
      </c>
      <c r="AS177" s="67" t="e">
        <f t="shared" si="10"/>
        <v>#VALUE!</v>
      </c>
      <c r="AT177" s="75" t="str">
        <f>IF(TablePipeInsulation[[#This Row],[System Application]]="Custom",TablePipeInsulation[[#This Row],[Full Load Hours (If Custom Application)]],IF(G177="","",IF(G177="Domestic Hot Water",8760,$AJ$16)))</f>
        <v/>
      </c>
      <c r="AU177" s="75" t="str">
        <f>VLOOKUP($G$7,'Incentive Structure'!$C$6:$D$10,2,FALSE)</f>
        <v>CI</v>
      </c>
      <c r="AV177" s="75" t="str">
        <f>IF(ISNUMBER(FIND("MF",TablePipeInsulation[[#This Row],[Incentive Code]]))=TRUE,"MF Logic","CI Logic")</f>
        <v>CI Logic</v>
      </c>
      <c r="AW17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77" t="str">
        <f t="shared" si="13"/>
        <v/>
      </c>
      <c r="AY177" t="str">
        <f t="shared" si="14"/>
        <v>CI</v>
      </c>
      <c r="AZ17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7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77" s="190" t="e">
        <f>INDEX(#REF!,MATCH(TablePipeInsulation[[#This Row],[Coding - Temperature of Pipe]],#REF!,0),MATCH(TEXT($P177,"#.00"),#REF!,0))</f>
        <v>#REF!</v>
      </c>
      <c r="BC177" s="211">
        <f>IFERROR(MIN(IF(TablePipeInsulation[[#This Row],[System Application]]="Custom",(TablePipeInsulation[[#This Row],[Therms saved]]*BE177)*CI_Custom_Incentive_USD_per_therm,IF(OR(TablePipeInsulation[[#This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saved]]*BE177),"Excel Error"))),TablePipeInsulation[[#This Row],[Total Cost]]),0)</f>
        <v>0</v>
      </c>
      <c r="BD177" s="216">
        <f>IFERROR(MIN(IF(TablePipeInsulation[[#This Row],[System Application]]="Custom",(TablePipeInsulation[[#This Row],[Therms saved]]*BE177)*CI_Custom_Bonus_Incentive_USD_per_therm,IF(OR(TablePipeInsulation[[#This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saved]]*BE177),"Excel Error"))),TablePipeInsulation[[#This Row],[Total Cost]]),0)</f>
        <v>0</v>
      </c>
      <c r="BE177" s="212">
        <f>Boiler!$AA$9</f>
        <v>0</v>
      </c>
    </row>
    <row r="178" spans="1:57">
      <c r="A178" s="75">
        <v>157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9"/>
      <c r="Q178" s="69"/>
      <c r="R178" s="3" t="str">
        <f>IFERROR(INDEX(TableInsulationCodeReq[],MATCH(TablePipeInsulation[[#This Row],[Coding - Temperature of Pipe]],TableInsulationCodeReq[Coding Pipe Temperature],-1),MATCH(TEXT($P178,"0.00"),TableInsulationCodeReq[#Headers],0)),"")</f>
        <v/>
      </c>
      <c r="S178" s="67"/>
      <c r="T178" s="67"/>
      <c r="U178" s="67"/>
      <c r="V178" s="67"/>
      <c r="W178" s="77"/>
      <c r="X178" s="77"/>
      <c r="Y178" s="189" t="str">
        <f t="shared" si="11"/>
        <v/>
      </c>
      <c r="Z178" s="77"/>
      <c r="AA178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78" s="3" t="str">
        <f>IF(OR(G178="",TablePipeInsulation[[#This Row],[Insulation to be Added (")]]&lt;TablePipeInsulation[[#This Row],[Insulation Required by Code (")]]),"",IF(System_App_Only_DHW,(AN178-AR178)/(0.8*100000)*L178*AS178*AT178*1,(AN178-AR178)/($G$10*100000)*L178*AS178*AT178*1))</f>
        <v/>
      </c>
      <c r="AC178" s="78">
        <f>IF(TablePipeInsulation[[#This Row],[Insulation to be Added (")]]&lt;TablePipeInsulation[[#This Row],[Insulation Required by Code (")]],"",BC178)</f>
        <v>0</v>
      </c>
      <c r="AD178" s="78">
        <f>IF(TablePipeInsulation[[#This Row],[Insulation to be Added (")]]&lt;TablePipeInsulation[[#This Row],[Insulation Required by Code (")]],"",BD178)</f>
        <v>0</v>
      </c>
      <c r="AG178" s="67" t="e">
        <f>VLOOKUP(G178,'Insulation Table'!$AE$61:$AF$64,2,FALSE)</f>
        <v>#N/A</v>
      </c>
      <c r="AH178" s="75" t="str">
        <f>IF(TablePipeInsulation[[#This Row],[System Application]]="Custom",TablePipeInsulation[[#This Row],[Pipe Surface Temperature, °F (If Custom Application)]],IF(G178="","",VLOOKUP(G178,$BG$21:$BH$24,2,FALSE)))</f>
        <v/>
      </c>
      <c r="AI178" s="75" t="str">
        <f>IF(TablePipeInsulation[[#This Row],[System Application]]="Custom",TablePipeInsulation[[#This Row],[Ambient Temperature, °F (If Custom Application)]],IF(G178="","",VLOOKUP(G178,$BG$21:$BI$24,3,FALSE)))</f>
        <v/>
      </c>
      <c r="AJ17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7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7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7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78" s="75" t="str">
        <f>IF(TablePipeInsulation[[#This Row],[System Application]]="Custom",TablePipeInsulation[[#This Row],[Custom Pipe Bare Heat Transfer Coefficient]],IF(P178="","",(VLOOKUP(AJ178,'Insulation Table'!$F$35:$G$124,2,FALSE))))</f>
        <v/>
      </c>
      <c r="AO178" s="75" t="e">
        <f t="shared" si="12"/>
        <v>#N/A</v>
      </c>
      <c r="AP178" s="75" t="e">
        <f>VLOOKUP(AO178,'Insulation Table'!$Y$35:$Z$103,2,FALSE)</f>
        <v>#N/A</v>
      </c>
      <c r="AQ178" s="67" t="str">
        <f>CONCATENATE(P178,U178,MIN(TablePipeInsulation[[#This Row],[Insulation to be Added (")]],3))</f>
        <v>3</v>
      </c>
      <c r="AR178" s="75" t="str">
        <f>IF(P178="","",(VLOOKUP(AQ178,'Insulation Table'!$N$35:$O$250,2,FALSE)))</f>
        <v/>
      </c>
      <c r="AS178" s="67" t="e">
        <f t="shared" si="10"/>
        <v>#VALUE!</v>
      </c>
      <c r="AT178" s="75" t="str">
        <f>IF(TablePipeInsulation[[#This Row],[System Application]]="Custom",TablePipeInsulation[[#This Row],[Full Load Hours (If Custom Application)]],IF(G178="","",IF(G178="Domestic Hot Water",8760,$AJ$16)))</f>
        <v/>
      </c>
      <c r="AU178" s="75" t="str">
        <f>VLOOKUP($G$7,'Incentive Structure'!$C$6:$D$10,2,FALSE)</f>
        <v>CI</v>
      </c>
      <c r="AV178" s="75" t="str">
        <f>IF(ISNUMBER(FIND("MF",TablePipeInsulation[[#This Row],[Incentive Code]]))=TRUE,"MF Logic","CI Logic")</f>
        <v>CI Logic</v>
      </c>
      <c r="AW17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78" t="str">
        <f t="shared" si="13"/>
        <v/>
      </c>
      <c r="AY178" t="str">
        <f t="shared" si="14"/>
        <v>CI</v>
      </c>
      <c r="AZ17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7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78" s="190" t="e">
        <f>INDEX(#REF!,MATCH(TablePipeInsulation[[#This Row],[Coding - Temperature of Pipe]],#REF!,0),MATCH(TEXT($P178,"#.00"),#REF!,0))</f>
        <v>#REF!</v>
      </c>
      <c r="BC178" s="211">
        <f>IFERROR(MIN(IF(TablePipeInsulation[[#This Row],[System Application]]="Custom",(TablePipeInsulation[[#This Row],[Therms saved]]*BE178)*CI_Custom_Incentive_USD_per_therm,IF(OR(TablePipeInsulation[[#This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saved]]*BE178),"Excel Error"))),TablePipeInsulation[[#This Row],[Total Cost]]),0)</f>
        <v>0</v>
      </c>
      <c r="BD178" s="216">
        <f>IFERROR(MIN(IF(TablePipeInsulation[[#This Row],[System Application]]="Custom",(TablePipeInsulation[[#This Row],[Therms saved]]*BE178)*CI_Custom_Bonus_Incentive_USD_per_therm,IF(OR(TablePipeInsulation[[#This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saved]]*BE178),"Excel Error"))),TablePipeInsulation[[#This Row],[Total Cost]]),0)</f>
        <v>0</v>
      </c>
      <c r="BE178" s="212">
        <f>Boiler!$AA$9</f>
        <v>0</v>
      </c>
    </row>
    <row r="179" spans="1:57">
      <c r="A179" s="75">
        <v>158</v>
      </c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9"/>
      <c r="Q179" s="69"/>
      <c r="R179" s="3" t="str">
        <f>IFERROR(INDEX(TableInsulationCodeReq[],MATCH(TablePipeInsulation[[#This Row],[Coding - Temperature of Pipe]],TableInsulationCodeReq[Coding Pipe Temperature],-1),MATCH(TEXT($P179,"0.00"),TableInsulationCodeReq[#Headers],0)),"")</f>
        <v/>
      </c>
      <c r="S179" s="67"/>
      <c r="T179" s="67"/>
      <c r="U179" s="67"/>
      <c r="V179" s="67"/>
      <c r="W179" s="77"/>
      <c r="X179" s="77"/>
      <c r="Y179" s="189" t="str">
        <f t="shared" si="11"/>
        <v/>
      </c>
      <c r="Z179" s="77"/>
      <c r="AA179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79" s="3" t="str">
        <f>IF(OR(G179="",TablePipeInsulation[[#This Row],[Insulation to be Added (")]]&lt;TablePipeInsulation[[#This Row],[Insulation Required by Code (")]]),"",IF(System_App_Only_DHW,(AN179-AR179)/(0.8*100000)*L179*AS179*AT179*1,(AN179-AR179)/($G$10*100000)*L179*AS179*AT179*1))</f>
        <v/>
      </c>
      <c r="AC179" s="78">
        <f>IF(TablePipeInsulation[[#This Row],[Insulation to be Added (")]]&lt;TablePipeInsulation[[#This Row],[Insulation Required by Code (")]],"",BC179)</f>
        <v>0</v>
      </c>
      <c r="AD179" s="78">
        <f>IF(TablePipeInsulation[[#This Row],[Insulation to be Added (")]]&lt;TablePipeInsulation[[#This Row],[Insulation Required by Code (")]],"",BD179)</f>
        <v>0</v>
      </c>
      <c r="AG179" s="67" t="e">
        <f>VLOOKUP(G179,'Insulation Table'!$AE$61:$AF$64,2,FALSE)</f>
        <v>#N/A</v>
      </c>
      <c r="AH179" s="75" t="str">
        <f>IF(TablePipeInsulation[[#This Row],[System Application]]="Custom",TablePipeInsulation[[#This Row],[Pipe Surface Temperature, °F (If Custom Application)]],IF(G179="","",VLOOKUP(G179,$BG$21:$BH$24,2,FALSE)))</f>
        <v/>
      </c>
      <c r="AI179" s="75" t="str">
        <f>IF(TablePipeInsulation[[#This Row],[System Application]]="Custom",TablePipeInsulation[[#This Row],[Ambient Temperature, °F (If Custom Application)]],IF(G179="","",VLOOKUP(G179,$BG$21:$BI$24,3,FALSE)))</f>
        <v/>
      </c>
      <c r="AJ17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7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7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7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79" s="75" t="str">
        <f>IF(TablePipeInsulation[[#This Row],[System Application]]="Custom",TablePipeInsulation[[#This Row],[Custom Pipe Bare Heat Transfer Coefficient]],IF(P179="","",(VLOOKUP(AJ179,'Insulation Table'!$F$35:$G$124,2,FALSE))))</f>
        <v/>
      </c>
      <c r="AO179" s="75" t="e">
        <f t="shared" si="12"/>
        <v>#N/A</v>
      </c>
      <c r="AP179" s="75" t="e">
        <f>VLOOKUP(AO179,'Insulation Table'!$Y$35:$Z$103,2,FALSE)</f>
        <v>#N/A</v>
      </c>
      <c r="AQ179" s="67" t="str">
        <f>CONCATENATE(P179,U179,MIN(TablePipeInsulation[[#This Row],[Insulation to be Added (")]],3))</f>
        <v>3</v>
      </c>
      <c r="AR179" s="75" t="str">
        <f>IF(P179="","",(VLOOKUP(AQ179,'Insulation Table'!$N$35:$O$250,2,FALSE)))</f>
        <v/>
      </c>
      <c r="AS179" s="67" t="e">
        <f t="shared" si="10"/>
        <v>#VALUE!</v>
      </c>
      <c r="AT179" s="75" t="str">
        <f>IF(TablePipeInsulation[[#This Row],[System Application]]="Custom",TablePipeInsulation[[#This Row],[Full Load Hours (If Custom Application)]],IF(G179="","",IF(G179="Domestic Hot Water",8760,$AJ$16)))</f>
        <v/>
      </c>
      <c r="AU179" s="75" t="str">
        <f>VLOOKUP($G$7,'Incentive Structure'!$C$6:$D$10,2,FALSE)</f>
        <v>CI</v>
      </c>
      <c r="AV179" s="75" t="str">
        <f>IF(ISNUMBER(FIND("MF",TablePipeInsulation[[#This Row],[Incentive Code]]))=TRUE,"MF Logic","CI Logic")</f>
        <v>CI Logic</v>
      </c>
      <c r="AW17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79" t="str">
        <f t="shared" si="13"/>
        <v/>
      </c>
      <c r="AY179" t="str">
        <f t="shared" si="14"/>
        <v>CI</v>
      </c>
      <c r="AZ17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7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79" s="190" t="e">
        <f>INDEX(#REF!,MATCH(TablePipeInsulation[[#This Row],[Coding - Temperature of Pipe]],#REF!,0),MATCH(TEXT($P179,"#.00"),#REF!,0))</f>
        <v>#REF!</v>
      </c>
      <c r="BC179" s="211">
        <f>IFERROR(MIN(IF(TablePipeInsulation[[#This Row],[System Application]]="Custom",(TablePipeInsulation[[#This Row],[Therms saved]]*BE179)*CI_Custom_Incentive_USD_per_therm,IF(OR(TablePipeInsulation[[#This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saved]]*BE179),"Excel Error"))),TablePipeInsulation[[#This Row],[Total Cost]]),0)</f>
        <v>0</v>
      </c>
      <c r="BD179" s="216">
        <f>IFERROR(MIN(IF(TablePipeInsulation[[#This Row],[System Application]]="Custom",(TablePipeInsulation[[#This Row],[Therms saved]]*BE179)*CI_Custom_Bonus_Incentive_USD_per_therm,IF(OR(TablePipeInsulation[[#This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saved]]*BE179),"Excel Error"))),TablePipeInsulation[[#This Row],[Total Cost]]),0)</f>
        <v>0</v>
      </c>
      <c r="BE179" s="212">
        <f>Boiler!$AA$9</f>
        <v>0</v>
      </c>
    </row>
    <row r="180" spans="1:57">
      <c r="A180" s="75">
        <v>159</v>
      </c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9"/>
      <c r="Q180" s="69"/>
      <c r="R180" s="3" t="str">
        <f>IFERROR(INDEX(TableInsulationCodeReq[],MATCH(TablePipeInsulation[[#This Row],[Coding - Temperature of Pipe]],TableInsulationCodeReq[Coding Pipe Temperature],-1),MATCH(TEXT($P180,"0.00"),TableInsulationCodeReq[#Headers],0)),"")</f>
        <v/>
      </c>
      <c r="S180" s="67"/>
      <c r="T180" s="67"/>
      <c r="U180" s="67"/>
      <c r="V180" s="67"/>
      <c r="W180" s="77"/>
      <c r="X180" s="77"/>
      <c r="Y180" s="189" t="str">
        <f t="shared" si="11"/>
        <v/>
      </c>
      <c r="Z180" s="77"/>
      <c r="AA180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80" s="3" t="str">
        <f>IF(OR(G180="",TablePipeInsulation[[#This Row],[Insulation to be Added (")]]&lt;TablePipeInsulation[[#This Row],[Insulation Required by Code (")]]),"",IF(System_App_Only_DHW,(AN180-AR180)/(0.8*100000)*L180*AS180*AT180*1,(AN180-AR180)/($G$10*100000)*L180*AS180*AT180*1))</f>
        <v/>
      </c>
      <c r="AC180" s="78">
        <f>IF(TablePipeInsulation[[#This Row],[Insulation to be Added (")]]&lt;TablePipeInsulation[[#This Row],[Insulation Required by Code (")]],"",BC180)</f>
        <v>0</v>
      </c>
      <c r="AD180" s="78">
        <f>IF(TablePipeInsulation[[#This Row],[Insulation to be Added (")]]&lt;TablePipeInsulation[[#This Row],[Insulation Required by Code (")]],"",BD180)</f>
        <v>0</v>
      </c>
      <c r="AG180" s="67" t="e">
        <f>VLOOKUP(G180,'Insulation Table'!$AE$61:$AF$64,2,FALSE)</f>
        <v>#N/A</v>
      </c>
      <c r="AH180" s="75" t="str">
        <f>IF(TablePipeInsulation[[#This Row],[System Application]]="Custom",TablePipeInsulation[[#This Row],[Pipe Surface Temperature, °F (If Custom Application)]],IF(G180="","",VLOOKUP(G180,$BG$21:$BH$24,2,FALSE)))</f>
        <v/>
      </c>
      <c r="AI180" s="75" t="str">
        <f>IF(TablePipeInsulation[[#This Row],[System Application]]="Custom",TablePipeInsulation[[#This Row],[Ambient Temperature, °F (If Custom Application)]],IF(G180="","",VLOOKUP(G180,$BG$21:$BI$24,3,FALSE)))</f>
        <v/>
      </c>
      <c r="AJ18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8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8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8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80" s="75" t="str">
        <f>IF(TablePipeInsulation[[#This Row],[System Application]]="Custom",TablePipeInsulation[[#This Row],[Custom Pipe Bare Heat Transfer Coefficient]],IF(P180="","",(VLOOKUP(AJ180,'Insulation Table'!$F$35:$G$124,2,FALSE))))</f>
        <v/>
      </c>
      <c r="AO180" s="75" t="e">
        <f t="shared" si="12"/>
        <v>#N/A</v>
      </c>
      <c r="AP180" s="75" t="e">
        <f>VLOOKUP(AO180,'Insulation Table'!$Y$35:$Z$103,2,FALSE)</f>
        <v>#N/A</v>
      </c>
      <c r="AQ180" s="67" t="str">
        <f>CONCATENATE(P180,U180,MIN(TablePipeInsulation[[#This Row],[Insulation to be Added (")]],3))</f>
        <v>3</v>
      </c>
      <c r="AR180" s="75" t="str">
        <f>IF(P180="","",(VLOOKUP(AQ180,'Insulation Table'!$N$35:$O$250,2,FALSE)))</f>
        <v/>
      </c>
      <c r="AS180" s="67" t="e">
        <f t="shared" si="10"/>
        <v>#VALUE!</v>
      </c>
      <c r="AT180" s="75" t="str">
        <f>IF(TablePipeInsulation[[#This Row],[System Application]]="Custom",TablePipeInsulation[[#This Row],[Full Load Hours (If Custom Application)]],IF(G180="","",IF(G180="Domestic Hot Water",8760,$AJ$16)))</f>
        <v/>
      </c>
      <c r="AU180" s="75" t="str">
        <f>VLOOKUP($G$7,'Incentive Structure'!$C$6:$D$10,2,FALSE)</f>
        <v>CI</v>
      </c>
      <c r="AV180" s="75" t="str">
        <f>IF(ISNUMBER(FIND("MF",TablePipeInsulation[[#This Row],[Incentive Code]]))=TRUE,"MF Logic","CI Logic")</f>
        <v>CI Logic</v>
      </c>
      <c r="AW18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80" t="str">
        <f t="shared" si="13"/>
        <v/>
      </c>
      <c r="AY180" t="str">
        <f t="shared" si="14"/>
        <v>CI</v>
      </c>
      <c r="AZ18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8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80" s="190" t="e">
        <f>INDEX(#REF!,MATCH(TablePipeInsulation[[#This Row],[Coding - Temperature of Pipe]],#REF!,0),MATCH(TEXT($P180,"#.00"),#REF!,0))</f>
        <v>#REF!</v>
      </c>
      <c r="BC180" s="211">
        <f>IFERROR(MIN(IF(TablePipeInsulation[[#This Row],[System Application]]="Custom",(TablePipeInsulation[[#This Row],[Therms saved]]*BE180)*CI_Custom_Incentive_USD_per_therm,IF(OR(TablePipeInsulation[[#This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saved]]*BE180),"Excel Error"))),TablePipeInsulation[[#This Row],[Total Cost]]),0)</f>
        <v>0</v>
      </c>
      <c r="BD180" s="216">
        <f>IFERROR(MIN(IF(TablePipeInsulation[[#This Row],[System Application]]="Custom",(TablePipeInsulation[[#This Row],[Therms saved]]*BE180)*CI_Custom_Bonus_Incentive_USD_per_therm,IF(OR(TablePipeInsulation[[#This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saved]]*BE180),"Excel Error"))),TablePipeInsulation[[#This Row],[Total Cost]]),0)</f>
        <v>0</v>
      </c>
      <c r="BE180" s="212">
        <f>Boiler!$AA$9</f>
        <v>0</v>
      </c>
    </row>
    <row r="181" spans="1:57">
      <c r="A181" s="75">
        <v>160</v>
      </c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9"/>
      <c r="Q181" s="69"/>
      <c r="R181" s="3" t="str">
        <f>IFERROR(INDEX(TableInsulationCodeReq[],MATCH(TablePipeInsulation[[#This Row],[Coding - Temperature of Pipe]],TableInsulationCodeReq[Coding Pipe Temperature],-1),MATCH(TEXT($P181,"0.00"),TableInsulationCodeReq[#Headers],0)),"")</f>
        <v/>
      </c>
      <c r="S181" s="67"/>
      <c r="T181" s="67"/>
      <c r="U181" s="67"/>
      <c r="V181" s="67"/>
      <c r="W181" s="77"/>
      <c r="X181" s="77"/>
      <c r="Y181" s="189" t="str">
        <f t="shared" si="11"/>
        <v/>
      </c>
      <c r="Z181" s="77"/>
      <c r="AA181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81" s="3" t="str">
        <f>IF(OR(G181="",TablePipeInsulation[[#This Row],[Insulation to be Added (")]]&lt;TablePipeInsulation[[#This Row],[Insulation Required by Code (")]]),"",IF(System_App_Only_DHW,(AN181-AR181)/(0.8*100000)*L181*AS181*AT181*1,(AN181-AR181)/($G$10*100000)*L181*AS181*AT181*1))</f>
        <v/>
      </c>
      <c r="AC181" s="78">
        <f>IF(TablePipeInsulation[[#This Row],[Insulation to be Added (")]]&lt;TablePipeInsulation[[#This Row],[Insulation Required by Code (")]],"",BC181)</f>
        <v>0</v>
      </c>
      <c r="AD181" s="78">
        <f>IF(TablePipeInsulation[[#This Row],[Insulation to be Added (")]]&lt;TablePipeInsulation[[#This Row],[Insulation Required by Code (")]],"",BD181)</f>
        <v>0</v>
      </c>
      <c r="AG181" s="67" t="e">
        <f>VLOOKUP(G181,'Insulation Table'!$AE$61:$AF$64,2,FALSE)</f>
        <v>#N/A</v>
      </c>
      <c r="AH181" s="75" t="str">
        <f>IF(TablePipeInsulation[[#This Row],[System Application]]="Custom",TablePipeInsulation[[#This Row],[Pipe Surface Temperature, °F (If Custom Application)]],IF(G181="","",VLOOKUP(G181,$BG$21:$BH$24,2,FALSE)))</f>
        <v/>
      </c>
      <c r="AI181" s="75" t="str">
        <f>IF(TablePipeInsulation[[#This Row],[System Application]]="Custom",TablePipeInsulation[[#This Row],[Ambient Temperature, °F (If Custom Application)]],IF(G181="","",VLOOKUP(G181,$BG$21:$BI$24,3,FALSE)))</f>
        <v/>
      </c>
      <c r="AJ18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8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8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8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81" s="75" t="str">
        <f>IF(TablePipeInsulation[[#This Row],[System Application]]="Custom",TablePipeInsulation[[#This Row],[Custom Pipe Bare Heat Transfer Coefficient]],IF(P181="","",(VLOOKUP(AJ181,'Insulation Table'!$F$35:$G$124,2,FALSE))))</f>
        <v/>
      </c>
      <c r="AO181" s="75" t="e">
        <f t="shared" si="12"/>
        <v>#N/A</v>
      </c>
      <c r="AP181" s="75" t="e">
        <f>VLOOKUP(AO181,'Insulation Table'!$Y$35:$Z$103,2,FALSE)</f>
        <v>#N/A</v>
      </c>
      <c r="AQ181" s="67" t="str">
        <f>CONCATENATE(P181,U181,MIN(TablePipeInsulation[[#This Row],[Insulation to be Added (")]],3))</f>
        <v>3</v>
      </c>
      <c r="AR181" s="75" t="str">
        <f>IF(P181="","",(VLOOKUP(AQ181,'Insulation Table'!$N$35:$O$250,2,FALSE)))</f>
        <v/>
      </c>
      <c r="AS181" s="67" t="e">
        <f t="shared" si="10"/>
        <v>#VALUE!</v>
      </c>
      <c r="AT181" s="75" t="str">
        <f>IF(TablePipeInsulation[[#This Row],[System Application]]="Custom",TablePipeInsulation[[#This Row],[Full Load Hours (If Custom Application)]],IF(G181="","",IF(G181="Domestic Hot Water",8760,$AJ$16)))</f>
        <v/>
      </c>
      <c r="AU181" s="75" t="str">
        <f>VLOOKUP($G$7,'Incentive Structure'!$C$6:$D$10,2,FALSE)</f>
        <v>CI</v>
      </c>
      <c r="AV181" s="75" t="str">
        <f>IF(ISNUMBER(FIND("MF",TablePipeInsulation[[#This Row],[Incentive Code]]))=TRUE,"MF Logic","CI Logic")</f>
        <v>CI Logic</v>
      </c>
      <c r="AW18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81" t="str">
        <f t="shared" si="13"/>
        <v/>
      </c>
      <c r="AY181" t="str">
        <f t="shared" si="14"/>
        <v>CI</v>
      </c>
      <c r="AZ18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8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81" s="190" t="e">
        <f>INDEX(#REF!,MATCH(TablePipeInsulation[[#This Row],[Coding - Temperature of Pipe]],#REF!,0),MATCH(TEXT($P181,"#.00"),#REF!,0))</f>
        <v>#REF!</v>
      </c>
      <c r="BC181" s="211">
        <f>IFERROR(MIN(IF(TablePipeInsulation[[#This Row],[System Application]]="Custom",(TablePipeInsulation[[#This Row],[Therms saved]]*BE181)*CI_Custom_Incentive_USD_per_therm,IF(OR(TablePipeInsulation[[#This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saved]]*BE181),"Excel Error"))),TablePipeInsulation[[#This Row],[Total Cost]]),0)</f>
        <v>0</v>
      </c>
      <c r="BD181" s="216">
        <f>IFERROR(MIN(IF(TablePipeInsulation[[#This Row],[System Application]]="Custom",(TablePipeInsulation[[#This Row],[Therms saved]]*BE181)*CI_Custom_Bonus_Incentive_USD_per_therm,IF(OR(TablePipeInsulation[[#This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saved]]*BE181),"Excel Error"))),TablePipeInsulation[[#This Row],[Total Cost]]),0)</f>
        <v>0</v>
      </c>
      <c r="BE181" s="212">
        <f>Boiler!$AA$9</f>
        <v>0</v>
      </c>
    </row>
    <row r="182" spans="1:57">
      <c r="A182" s="75">
        <v>161</v>
      </c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9"/>
      <c r="Q182" s="69"/>
      <c r="R182" s="3" t="str">
        <f>IFERROR(INDEX(TableInsulationCodeReq[],MATCH(TablePipeInsulation[[#This Row],[Coding - Temperature of Pipe]],TableInsulationCodeReq[Coding Pipe Temperature],-1),MATCH(TEXT($P182,"0.00"),TableInsulationCodeReq[#Headers],0)),"")</f>
        <v/>
      </c>
      <c r="S182" s="67"/>
      <c r="T182" s="67"/>
      <c r="U182" s="67"/>
      <c r="V182" s="67"/>
      <c r="W182" s="77"/>
      <c r="X182" s="77"/>
      <c r="Y182" s="189" t="str">
        <f t="shared" si="11"/>
        <v/>
      </c>
      <c r="Z182" s="77"/>
      <c r="AA182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82" s="3" t="str">
        <f>IF(OR(G182="",TablePipeInsulation[[#This Row],[Insulation to be Added (")]]&lt;TablePipeInsulation[[#This Row],[Insulation Required by Code (")]]),"",IF(System_App_Only_DHW,(AN182-AR182)/(0.8*100000)*L182*AS182*AT182*1,(AN182-AR182)/($G$10*100000)*L182*AS182*AT182*1))</f>
        <v/>
      </c>
      <c r="AC182" s="78">
        <f>IF(TablePipeInsulation[[#This Row],[Insulation to be Added (")]]&lt;TablePipeInsulation[[#This Row],[Insulation Required by Code (")]],"",BC182)</f>
        <v>0</v>
      </c>
      <c r="AD182" s="78">
        <f>IF(TablePipeInsulation[[#This Row],[Insulation to be Added (")]]&lt;TablePipeInsulation[[#This Row],[Insulation Required by Code (")]],"",BD182)</f>
        <v>0</v>
      </c>
      <c r="AG182" s="67" t="e">
        <f>VLOOKUP(G182,'Insulation Table'!$AE$61:$AF$64,2,FALSE)</f>
        <v>#N/A</v>
      </c>
      <c r="AH182" s="75" t="str">
        <f>IF(TablePipeInsulation[[#This Row],[System Application]]="Custom",TablePipeInsulation[[#This Row],[Pipe Surface Temperature, °F (If Custom Application)]],IF(G182="","",VLOOKUP(G182,$BG$21:$BH$24,2,FALSE)))</f>
        <v/>
      </c>
      <c r="AI182" s="75" t="str">
        <f>IF(TablePipeInsulation[[#This Row],[System Application]]="Custom",TablePipeInsulation[[#This Row],[Ambient Temperature, °F (If Custom Application)]],IF(G182="","",VLOOKUP(G182,$BG$21:$BI$24,3,FALSE)))</f>
        <v/>
      </c>
      <c r="AJ18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8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8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8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82" s="75" t="str">
        <f>IF(TablePipeInsulation[[#This Row],[System Application]]="Custom",TablePipeInsulation[[#This Row],[Custom Pipe Bare Heat Transfer Coefficient]],IF(P182="","",(VLOOKUP(AJ182,'Insulation Table'!$F$35:$G$124,2,FALSE))))</f>
        <v/>
      </c>
      <c r="AO182" s="75" t="e">
        <f t="shared" si="12"/>
        <v>#N/A</v>
      </c>
      <c r="AP182" s="75" t="e">
        <f>VLOOKUP(AO182,'Insulation Table'!$Y$35:$Z$103,2,FALSE)</f>
        <v>#N/A</v>
      </c>
      <c r="AQ182" s="67" t="str">
        <f>CONCATENATE(P182,U182,MIN(TablePipeInsulation[[#This Row],[Insulation to be Added (")]],3))</f>
        <v>3</v>
      </c>
      <c r="AR182" s="75" t="str">
        <f>IF(P182="","",(VLOOKUP(AQ182,'Insulation Table'!$N$35:$O$250,2,FALSE)))</f>
        <v/>
      </c>
      <c r="AS182" s="67" t="e">
        <f t="shared" si="10"/>
        <v>#VALUE!</v>
      </c>
      <c r="AT182" s="75" t="str">
        <f>IF(TablePipeInsulation[[#This Row],[System Application]]="Custom",TablePipeInsulation[[#This Row],[Full Load Hours (If Custom Application)]],IF(G182="","",IF(G182="Domestic Hot Water",8760,$AJ$16)))</f>
        <v/>
      </c>
      <c r="AU182" s="75" t="str">
        <f>VLOOKUP($G$7,'Incentive Structure'!$C$6:$D$10,2,FALSE)</f>
        <v>CI</v>
      </c>
      <c r="AV182" s="75" t="str">
        <f>IF(ISNUMBER(FIND("MF",TablePipeInsulation[[#This Row],[Incentive Code]]))=TRUE,"MF Logic","CI Logic")</f>
        <v>CI Logic</v>
      </c>
      <c r="AW18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82" t="str">
        <f t="shared" si="13"/>
        <v/>
      </c>
      <c r="AY182" t="str">
        <f t="shared" si="14"/>
        <v>CI</v>
      </c>
      <c r="AZ18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8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82" s="190" t="e">
        <f>INDEX(#REF!,MATCH(TablePipeInsulation[[#This Row],[Coding - Temperature of Pipe]],#REF!,0),MATCH(TEXT($P182,"#.00"),#REF!,0))</f>
        <v>#REF!</v>
      </c>
      <c r="BC182" s="211">
        <f>IFERROR(MIN(IF(TablePipeInsulation[[#This Row],[System Application]]="Custom",(TablePipeInsulation[[#This Row],[Therms saved]]*BE182)*CI_Custom_Incentive_USD_per_therm,IF(OR(TablePipeInsulation[[#This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saved]]*BE182),"Excel Error"))),TablePipeInsulation[[#This Row],[Total Cost]]),0)</f>
        <v>0</v>
      </c>
      <c r="BD182" s="216">
        <f>IFERROR(MIN(IF(TablePipeInsulation[[#This Row],[System Application]]="Custom",(TablePipeInsulation[[#This Row],[Therms saved]]*BE182)*CI_Custom_Bonus_Incentive_USD_per_therm,IF(OR(TablePipeInsulation[[#This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saved]]*BE182),"Excel Error"))),TablePipeInsulation[[#This Row],[Total Cost]]),0)</f>
        <v>0</v>
      </c>
      <c r="BE182" s="212">
        <f>Boiler!$AA$9</f>
        <v>0</v>
      </c>
    </row>
    <row r="183" spans="1:57">
      <c r="A183" s="75">
        <v>162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9"/>
      <c r="Q183" s="69"/>
      <c r="R183" s="3" t="str">
        <f>IFERROR(INDEX(TableInsulationCodeReq[],MATCH(TablePipeInsulation[[#This Row],[Coding - Temperature of Pipe]],TableInsulationCodeReq[Coding Pipe Temperature],-1),MATCH(TEXT($P183,"0.00"),TableInsulationCodeReq[#Headers],0)),"")</f>
        <v/>
      </c>
      <c r="S183" s="67"/>
      <c r="T183" s="67"/>
      <c r="U183" s="67"/>
      <c r="V183" s="67"/>
      <c r="W183" s="77"/>
      <c r="X183" s="77"/>
      <c r="Y183" s="189" t="str">
        <f t="shared" si="11"/>
        <v/>
      </c>
      <c r="Z183" s="77"/>
      <c r="AA183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83" s="3" t="str">
        <f>IF(OR(G183="",TablePipeInsulation[[#This Row],[Insulation to be Added (")]]&lt;TablePipeInsulation[[#This Row],[Insulation Required by Code (")]]),"",IF(System_App_Only_DHW,(AN183-AR183)/(0.8*100000)*L183*AS183*AT183*1,(AN183-AR183)/($G$10*100000)*L183*AS183*AT183*1))</f>
        <v/>
      </c>
      <c r="AC183" s="78">
        <f>IF(TablePipeInsulation[[#This Row],[Insulation to be Added (")]]&lt;TablePipeInsulation[[#This Row],[Insulation Required by Code (")]],"",BC183)</f>
        <v>0</v>
      </c>
      <c r="AD183" s="78">
        <f>IF(TablePipeInsulation[[#This Row],[Insulation to be Added (")]]&lt;TablePipeInsulation[[#This Row],[Insulation Required by Code (")]],"",BD183)</f>
        <v>0</v>
      </c>
      <c r="AG183" s="67" t="e">
        <f>VLOOKUP(G183,'Insulation Table'!$AE$61:$AF$64,2,FALSE)</f>
        <v>#N/A</v>
      </c>
      <c r="AH183" s="75" t="str">
        <f>IF(TablePipeInsulation[[#This Row],[System Application]]="Custom",TablePipeInsulation[[#This Row],[Pipe Surface Temperature, °F (If Custom Application)]],IF(G183="","",VLOOKUP(G183,$BG$21:$BH$24,2,FALSE)))</f>
        <v/>
      </c>
      <c r="AI183" s="75" t="str">
        <f>IF(TablePipeInsulation[[#This Row],[System Application]]="Custom",TablePipeInsulation[[#This Row],[Ambient Temperature, °F (If Custom Application)]],IF(G183="","",VLOOKUP(G183,$BG$21:$BI$24,3,FALSE)))</f>
        <v/>
      </c>
      <c r="AJ18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8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8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8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83" s="75" t="str">
        <f>IF(TablePipeInsulation[[#This Row],[System Application]]="Custom",TablePipeInsulation[[#This Row],[Custom Pipe Bare Heat Transfer Coefficient]],IF(P183="","",(VLOOKUP(AJ183,'Insulation Table'!$F$35:$G$124,2,FALSE))))</f>
        <v/>
      </c>
      <c r="AO183" s="75" t="e">
        <f t="shared" si="12"/>
        <v>#N/A</v>
      </c>
      <c r="AP183" s="75" t="e">
        <f>VLOOKUP(AO183,'Insulation Table'!$Y$35:$Z$103,2,FALSE)</f>
        <v>#N/A</v>
      </c>
      <c r="AQ183" s="67" t="str">
        <f>CONCATENATE(P183,U183,MIN(TablePipeInsulation[[#This Row],[Insulation to be Added (")]],3))</f>
        <v>3</v>
      </c>
      <c r="AR183" s="75" t="str">
        <f>IF(P183="","",(VLOOKUP(AQ183,'Insulation Table'!$N$35:$O$250,2,FALSE)))</f>
        <v/>
      </c>
      <c r="AS183" s="67" t="e">
        <f t="shared" si="10"/>
        <v>#VALUE!</v>
      </c>
      <c r="AT183" s="75" t="str">
        <f>IF(TablePipeInsulation[[#This Row],[System Application]]="Custom",TablePipeInsulation[[#This Row],[Full Load Hours (If Custom Application)]],IF(G183="","",IF(G183="Domestic Hot Water",8760,$AJ$16)))</f>
        <v/>
      </c>
      <c r="AU183" s="75" t="str">
        <f>VLOOKUP($G$7,'Incentive Structure'!$C$6:$D$10,2,FALSE)</f>
        <v>CI</v>
      </c>
      <c r="AV183" s="75" t="str">
        <f>IF(ISNUMBER(FIND("MF",TablePipeInsulation[[#This Row],[Incentive Code]]))=TRUE,"MF Logic","CI Logic")</f>
        <v>CI Logic</v>
      </c>
      <c r="AW18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83" t="str">
        <f t="shared" si="13"/>
        <v/>
      </c>
      <c r="AY183" t="str">
        <f t="shared" si="14"/>
        <v>CI</v>
      </c>
      <c r="AZ18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8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83" s="190" t="e">
        <f>INDEX(#REF!,MATCH(TablePipeInsulation[[#This Row],[Coding - Temperature of Pipe]],#REF!,0),MATCH(TEXT($P183,"#.00"),#REF!,0))</f>
        <v>#REF!</v>
      </c>
      <c r="BC183" s="211">
        <f>IFERROR(MIN(IF(TablePipeInsulation[[#This Row],[System Application]]="Custom",(TablePipeInsulation[[#This Row],[Therms saved]]*BE183)*CI_Custom_Incentive_USD_per_therm,IF(OR(TablePipeInsulation[[#This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saved]]*BE183),"Excel Error"))),TablePipeInsulation[[#This Row],[Total Cost]]),0)</f>
        <v>0</v>
      </c>
      <c r="BD183" s="216">
        <f>IFERROR(MIN(IF(TablePipeInsulation[[#This Row],[System Application]]="Custom",(TablePipeInsulation[[#This Row],[Therms saved]]*BE183)*CI_Custom_Bonus_Incentive_USD_per_therm,IF(OR(TablePipeInsulation[[#This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saved]]*BE183),"Excel Error"))),TablePipeInsulation[[#This Row],[Total Cost]]),0)</f>
        <v>0</v>
      </c>
      <c r="BE183" s="212">
        <f>Boiler!$AA$9</f>
        <v>0</v>
      </c>
    </row>
    <row r="184" spans="1:57">
      <c r="A184" s="75">
        <v>163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9"/>
      <c r="Q184" s="69"/>
      <c r="R184" s="3" t="str">
        <f>IFERROR(INDEX(TableInsulationCodeReq[],MATCH(TablePipeInsulation[[#This Row],[Coding - Temperature of Pipe]],TableInsulationCodeReq[Coding Pipe Temperature],-1),MATCH(TEXT($P184,"0.00"),TableInsulationCodeReq[#Headers],0)),"")</f>
        <v/>
      </c>
      <c r="S184" s="67"/>
      <c r="T184" s="67"/>
      <c r="U184" s="67"/>
      <c r="V184" s="67"/>
      <c r="W184" s="77"/>
      <c r="X184" s="77"/>
      <c r="Y184" s="189" t="str">
        <f t="shared" si="11"/>
        <v/>
      </c>
      <c r="Z184" s="77"/>
      <c r="AA184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84" s="3" t="str">
        <f>IF(OR(G184="",TablePipeInsulation[[#This Row],[Insulation to be Added (")]]&lt;TablePipeInsulation[[#This Row],[Insulation Required by Code (")]]),"",IF(System_App_Only_DHW,(AN184-AR184)/(0.8*100000)*L184*AS184*AT184*1,(AN184-AR184)/($G$10*100000)*L184*AS184*AT184*1))</f>
        <v/>
      </c>
      <c r="AC184" s="78">
        <f>IF(TablePipeInsulation[[#This Row],[Insulation to be Added (")]]&lt;TablePipeInsulation[[#This Row],[Insulation Required by Code (")]],"",BC184)</f>
        <v>0</v>
      </c>
      <c r="AD184" s="78">
        <f>IF(TablePipeInsulation[[#This Row],[Insulation to be Added (")]]&lt;TablePipeInsulation[[#This Row],[Insulation Required by Code (")]],"",BD184)</f>
        <v>0</v>
      </c>
      <c r="AG184" s="67" t="e">
        <f>VLOOKUP(G184,'Insulation Table'!$AE$61:$AF$64,2,FALSE)</f>
        <v>#N/A</v>
      </c>
      <c r="AH184" s="75" t="str">
        <f>IF(TablePipeInsulation[[#This Row],[System Application]]="Custom",TablePipeInsulation[[#This Row],[Pipe Surface Temperature, °F (If Custom Application)]],IF(G184="","",VLOOKUP(G184,$BG$21:$BH$24,2,FALSE)))</f>
        <v/>
      </c>
      <c r="AI184" s="75" t="str">
        <f>IF(TablePipeInsulation[[#This Row],[System Application]]="Custom",TablePipeInsulation[[#This Row],[Ambient Temperature, °F (If Custom Application)]],IF(G184="","",VLOOKUP(G184,$BG$21:$BI$24,3,FALSE)))</f>
        <v/>
      </c>
      <c r="AJ18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8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8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8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84" s="75" t="str">
        <f>IF(TablePipeInsulation[[#This Row],[System Application]]="Custom",TablePipeInsulation[[#This Row],[Custom Pipe Bare Heat Transfer Coefficient]],IF(P184="","",(VLOOKUP(AJ184,'Insulation Table'!$F$35:$G$124,2,FALSE))))</f>
        <v/>
      </c>
      <c r="AO184" s="75" t="e">
        <f t="shared" si="12"/>
        <v>#N/A</v>
      </c>
      <c r="AP184" s="75" t="e">
        <f>VLOOKUP(AO184,'Insulation Table'!$Y$35:$Z$103,2,FALSE)</f>
        <v>#N/A</v>
      </c>
      <c r="AQ184" s="67" t="str">
        <f>CONCATENATE(P184,U184,MIN(TablePipeInsulation[[#This Row],[Insulation to be Added (")]],3))</f>
        <v>3</v>
      </c>
      <c r="AR184" s="75" t="str">
        <f>IF(P184="","",(VLOOKUP(AQ184,'Insulation Table'!$N$35:$O$250,2,FALSE)))</f>
        <v/>
      </c>
      <c r="AS184" s="67" t="e">
        <f t="shared" si="10"/>
        <v>#VALUE!</v>
      </c>
      <c r="AT184" s="75" t="str">
        <f>IF(TablePipeInsulation[[#This Row],[System Application]]="Custom",TablePipeInsulation[[#This Row],[Full Load Hours (If Custom Application)]],IF(G184="","",IF(G184="Domestic Hot Water",8760,$AJ$16)))</f>
        <v/>
      </c>
      <c r="AU184" s="75" t="str">
        <f>VLOOKUP($G$7,'Incentive Structure'!$C$6:$D$10,2,FALSE)</f>
        <v>CI</v>
      </c>
      <c r="AV184" s="75" t="str">
        <f>IF(ISNUMBER(FIND("MF",TablePipeInsulation[[#This Row],[Incentive Code]]))=TRUE,"MF Logic","CI Logic")</f>
        <v>CI Logic</v>
      </c>
      <c r="AW18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84" t="str">
        <f t="shared" si="13"/>
        <v/>
      </c>
      <c r="AY184" t="str">
        <f t="shared" si="14"/>
        <v>CI</v>
      </c>
      <c r="AZ18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8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84" s="190" t="e">
        <f>INDEX(#REF!,MATCH(TablePipeInsulation[[#This Row],[Coding - Temperature of Pipe]],#REF!,0),MATCH(TEXT($P184,"#.00"),#REF!,0))</f>
        <v>#REF!</v>
      </c>
      <c r="BC184" s="211">
        <f>IFERROR(MIN(IF(TablePipeInsulation[[#This Row],[System Application]]="Custom",(TablePipeInsulation[[#This Row],[Therms saved]]*BE184)*CI_Custom_Incentive_USD_per_therm,IF(OR(TablePipeInsulation[[#This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saved]]*BE184),"Excel Error"))),TablePipeInsulation[[#This Row],[Total Cost]]),0)</f>
        <v>0</v>
      </c>
      <c r="BD184" s="216">
        <f>IFERROR(MIN(IF(TablePipeInsulation[[#This Row],[System Application]]="Custom",(TablePipeInsulation[[#This Row],[Therms saved]]*BE184)*CI_Custom_Bonus_Incentive_USD_per_therm,IF(OR(TablePipeInsulation[[#This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saved]]*BE184),"Excel Error"))),TablePipeInsulation[[#This Row],[Total Cost]]),0)</f>
        <v>0</v>
      </c>
      <c r="BE184" s="212">
        <f>Boiler!$AA$9</f>
        <v>0</v>
      </c>
    </row>
    <row r="185" spans="1:57">
      <c r="A185" s="75">
        <v>164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9"/>
      <c r="Q185" s="69"/>
      <c r="R185" s="3" t="str">
        <f>IFERROR(INDEX(TableInsulationCodeReq[],MATCH(TablePipeInsulation[[#This Row],[Coding - Temperature of Pipe]],TableInsulationCodeReq[Coding Pipe Temperature],-1),MATCH(TEXT($P185,"0.00"),TableInsulationCodeReq[#Headers],0)),"")</f>
        <v/>
      </c>
      <c r="S185" s="67"/>
      <c r="T185" s="67"/>
      <c r="U185" s="67"/>
      <c r="V185" s="67"/>
      <c r="W185" s="77"/>
      <c r="X185" s="77"/>
      <c r="Y185" s="189" t="str">
        <f t="shared" si="11"/>
        <v/>
      </c>
      <c r="Z185" s="77"/>
      <c r="AA185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85" s="3" t="str">
        <f>IF(OR(G185="",TablePipeInsulation[[#This Row],[Insulation to be Added (")]]&lt;TablePipeInsulation[[#This Row],[Insulation Required by Code (")]]),"",IF(System_App_Only_DHW,(AN185-AR185)/(0.8*100000)*L185*AS185*AT185*1,(AN185-AR185)/($G$10*100000)*L185*AS185*AT185*1))</f>
        <v/>
      </c>
      <c r="AC185" s="78">
        <f>IF(TablePipeInsulation[[#This Row],[Insulation to be Added (")]]&lt;TablePipeInsulation[[#This Row],[Insulation Required by Code (")]],"",BC185)</f>
        <v>0</v>
      </c>
      <c r="AD185" s="78">
        <f>IF(TablePipeInsulation[[#This Row],[Insulation to be Added (")]]&lt;TablePipeInsulation[[#This Row],[Insulation Required by Code (")]],"",BD185)</f>
        <v>0</v>
      </c>
      <c r="AG185" s="67" t="e">
        <f>VLOOKUP(G185,'Insulation Table'!$AE$61:$AF$64,2,FALSE)</f>
        <v>#N/A</v>
      </c>
      <c r="AH185" s="75" t="str">
        <f>IF(TablePipeInsulation[[#This Row],[System Application]]="Custom",TablePipeInsulation[[#This Row],[Pipe Surface Temperature, °F (If Custom Application)]],IF(G185="","",VLOOKUP(G185,$BG$21:$BH$24,2,FALSE)))</f>
        <v/>
      </c>
      <c r="AI185" s="75" t="str">
        <f>IF(TablePipeInsulation[[#This Row],[System Application]]="Custom",TablePipeInsulation[[#This Row],[Ambient Temperature, °F (If Custom Application)]],IF(G185="","",VLOOKUP(G185,$BG$21:$BI$24,3,FALSE)))</f>
        <v/>
      </c>
      <c r="AJ18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8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8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8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85" s="75" t="str">
        <f>IF(TablePipeInsulation[[#This Row],[System Application]]="Custom",TablePipeInsulation[[#This Row],[Custom Pipe Bare Heat Transfer Coefficient]],IF(P185="","",(VLOOKUP(AJ185,'Insulation Table'!$F$35:$G$124,2,FALSE))))</f>
        <v/>
      </c>
      <c r="AO185" s="75" t="e">
        <f t="shared" si="12"/>
        <v>#N/A</v>
      </c>
      <c r="AP185" s="75" t="e">
        <f>VLOOKUP(AO185,'Insulation Table'!$Y$35:$Z$103,2,FALSE)</f>
        <v>#N/A</v>
      </c>
      <c r="AQ185" s="67" t="str">
        <f>CONCATENATE(P185,U185,MIN(TablePipeInsulation[[#This Row],[Insulation to be Added (")]],3))</f>
        <v>3</v>
      </c>
      <c r="AR185" s="75" t="str">
        <f>IF(P185="","",(VLOOKUP(AQ185,'Insulation Table'!$N$35:$O$250,2,FALSE)))</f>
        <v/>
      </c>
      <c r="AS185" s="67" t="e">
        <f t="shared" si="10"/>
        <v>#VALUE!</v>
      </c>
      <c r="AT185" s="75" t="str">
        <f>IF(TablePipeInsulation[[#This Row],[System Application]]="Custom",TablePipeInsulation[[#This Row],[Full Load Hours (If Custom Application)]],IF(G185="","",IF(G185="Domestic Hot Water",8760,$AJ$16)))</f>
        <v/>
      </c>
      <c r="AU185" s="75" t="str">
        <f>VLOOKUP($G$7,'Incentive Structure'!$C$6:$D$10,2,FALSE)</f>
        <v>CI</v>
      </c>
      <c r="AV185" s="75" t="str">
        <f>IF(ISNUMBER(FIND("MF",TablePipeInsulation[[#This Row],[Incentive Code]]))=TRUE,"MF Logic","CI Logic")</f>
        <v>CI Logic</v>
      </c>
      <c r="AW18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85" t="str">
        <f t="shared" si="13"/>
        <v/>
      </c>
      <c r="AY185" t="str">
        <f t="shared" si="14"/>
        <v>CI</v>
      </c>
      <c r="AZ18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8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85" s="190" t="e">
        <f>INDEX(#REF!,MATCH(TablePipeInsulation[[#This Row],[Coding - Temperature of Pipe]],#REF!,0),MATCH(TEXT($P185,"#.00"),#REF!,0))</f>
        <v>#REF!</v>
      </c>
      <c r="BC185" s="211">
        <f>IFERROR(MIN(IF(TablePipeInsulation[[#This Row],[System Application]]="Custom",(TablePipeInsulation[[#This Row],[Therms saved]]*BE185)*CI_Custom_Incentive_USD_per_therm,IF(OR(TablePipeInsulation[[#This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saved]]*BE185),"Excel Error"))),TablePipeInsulation[[#This Row],[Total Cost]]),0)</f>
        <v>0</v>
      </c>
      <c r="BD185" s="216">
        <f>IFERROR(MIN(IF(TablePipeInsulation[[#This Row],[System Application]]="Custom",(TablePipeInsulation[[#This Row],[Therms saved]]*BE185)*CI_Custom_Bonus_Incentive_USD_per_therm,IF(OR(TablePipeInsulation[[#This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saved]]*BE185),"Excel Error"))),TablePipeInsulation[[#This Row],[Total Cost]]),0)</f>
        <v>0</v>
      </c>
      <c r="BE185" s="212">
        <f>Boiler!$AA$9</f>
        <v>0</v>
      </c>
    </row>
    <row r="186" spans="1:57">
      <c r="A186" s="75">
        <v>165</v>
      </c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9"/>
      <c r="Q186" s="69"/>
      <c r="R186" s="3" t="str">
        <f>IFERROR(INDEX(TableInsulationCodeReq[],MATCH(TablePipeInsulation[[#This Row],[Coding - Temperature of Pipe]],TableInsulationCodeReq[Coding Pipe Temperature],-1),MATCH(TEXT($P186,"0.00"),TableInsulationCodeReq[#Headers],0)),"")</f>
        <v/>
      </c>
      <c r="S186" s="67"/>
      <c r="T186" s="67"/>
      <c r="U186" s="67"/>
      <c r="V186" s="67"/>
      <c r="W186" s="77"/>
      <c r="X186" s="77"/>
      <c r="Y186" s="189" t="str">
        <f t="shared" si="11"/>
        <v/>
      </c>
      <c r="Z186" s="77"/>
      <c r="AA186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86" s="3" t="str">
        <f>IF(OR(G186="",TablePipeInsulation[[#This Row],[Insulation to be Added (")]]&lt;TablePipeInsulation[[#This Row],[Insulation Required by Code (")]]),"",IF(System_App_Only_DHW,(AN186-AR186)/(0.8*100000)*L186*AS186*AT186*1,(AN186-AR186)/($G$10*100000)*L186*AS186*AT186*1))</f>
        <v/>
      </c>
      <c r="AC186" s="78">
        <f>IF(TablePipeInsulation[[#This Row],[Insulation to be Added (")]]&lt;TablePipeInsulation[[#This Row],[Insulation Required by Code (")]],"",BC186)</f>
        <v>0</v>
      </c>
      <c r="AD186" s="78">
        <f>IF(TablePipeInsulation[[#This Row],[Insulation to be Added (")]]&lt;TablePipeInsulation[[#This Row],[Insulation Required by Code (")]],"",BD186)</f>
        <v>0</v>
      </c>
      <c r="AG186" s="67" t="e">
        <f>VLOOKUP(G186,'Insulation Table'!$AE$61:$AF$64,2,FALSE)</f>
        <v>#N/A</v>
      </c>
      <c r="AH186" s="75" t="str">
        <f>IF(TablePipeInsulation[[#This Row],[System Application]]="Custom",TablePipeInsulation[[#This Row],[Pipe Surface Temperature, °F (If Custom Application)]],IF(G186="","",VLOOKUP(G186,$BG$21:$BH$24,2,FALSE)))</f>
        <v/>
      </c>
      <c r="AI186" s="75" t="str">
        <f>IF(TablePipeInsulation[[#This Row],[System Application]]="Custom",TablePipeInsulation[[#This Row],[Ambient Temperature, °F (If Custom Application)]],IF(G186="","",VLOOKUP(G186,$BG$21:$BI$24,3,FALSE)))</f>
        <v/>
      </c>
      <c r="AJ18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8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8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8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86" s="75" t="str">
        <f>IF(TablePipeInsulation[[#This Row],[System Application]]="Custom",TablePipeInsulation[[#This Row],[Custom Pipe Bare Heat Transfer Coefficient]],IF(P186="","",(VLOOKUP(AJ186,'Insulation Table'!$F$35:$G$124,2,FALSE))))</f>
        <v/>
      </c>
      <c r="AO186" s="75" t="e">
        <f t="shared" si="12"/>
        <v>#N/A</v>
      </c>
      <c r="AP186" s="75" t="e">
        <f>VLOOKUP(AO186,'Insulation Table'!$Y$35:$Z$103,2,FALSE)</f>
        <v>#N/A</v>
      </c>
      <c r="AQ186" s="67" t="str">
        <f>CONCATENATE(P186,U186,MIN(TablePipeInsulation[[#This Row],[Insulation to be Added (")]],3))</f>
        <v>3</v>
      </c>
      <c r="AR186" s="75" t="str">
        <f>IF(P186="","",(VLOOKUP(AQ186,'Insulation Table'!$N$35:$O$250,2,FALSE)))</f>
        <v/>
      </c>
      <c r="AS186" s="67" t="e">
        <f t="shared" si="10"/>
        <v>#VALUE!</v>
      </c>
      <c r="AT186" s="75" t="str">
        <f>IF(TablePipeInsulation[[#This Row],[System Application]]="Custom",TablePipeInsulation[[#This Row],[Full Load Hours (If Custom Application)]],IF(G186="","",IF(G186="Domestic Hot Water",8760,$AJ$16)))</f>
        <v/>
      </c>
      <c r="AU186" s="75" t="str">
        <f>VLOOKUP($G$7,'Incentive Structure'!$C$6:$D$10,2,FALSE)</f>
        <v>CI</v>
      </c>
      <c r="AV186" s="75" t="str">
        <f>IF(ISNUMBER(FIND("MF",TablePipeInsulation[[#This Row],[Incentive Code]]))=TRUE,"MF Logic","CI Logic")</f>
        <v>CI Logic</v>
      </c>
      <c r="AW18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86" t="str">
        <f t="shared" si="13"/>
        <v/>
      </c>
      <c r="AY186" t="str">
        <f t="shared" si="14"/>
        <v>CI</v>
      </c>
      <c r="AZ18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8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86" s="190" t="e">
        <f>INDEX(#REF!,MATCH(TablePipeInsulation[[#This Row],[Coding - Temperature of Pipe]],#REF!,0),MATCH(TEXT($P186,"#.00"),#REF!,0))</f>
        <v>#REF!</v>
      </c>
      <c r="BC186" s="211">
        <f>IFERROR(MIN(IF(TablePipeInsulation[[#This Row],[System Application]]="Custom",(TablePipeInsulation[[#This Row],[Therms saved]]*BE186)*CI_Custom_Incentive_USD_per_therm,IF(OR(TablePipeInsulation[[#This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saved]]*BE186),"Excel Error"))),TablePipeInsulation[[#This Row],[Total Cost]]),0)</f>
        <v>0</v>
      </c>
      <c r="BD186" s="216">
        <f>IFERROR(MIN(IF(TablePipeInsulation[[#This Row],[System Application]]="Custom",(TablePipeInsulation[[#This Row],[Therms saved]]*BE186)*CI_Custom_Bonus_Incentive_USD_per_therm,IF(OR(TablePipeInsulation[[#This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saved]]*BE186),"Excel Error"))),TablePipeInsulation[[#This Row],[Total Cost]]),0)</f>
        <v>0</v>
      </c>
      <c r="BE186" s="212">
        <f>Boiler!$AA$9</f>
        <v>0</v>
      </c>
    </row>
    <row r="187" spans="1:57">
      <c r="A187" s="75">
        <v>166</v>
      </c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9"/>
      <c r="Q187" s="69"/>
      <c r="R187" s="3" t="str">
        <f>IFERROR(INDEX(TableInsulationCodeReq[],MATCH(TablePipeInsulation[[#This Row],[Coding - Temperature of Pipe]],TableInsulationCodeReq[Coding Pipe Temperature],-1),MATCH(TEXT($P187,"0.00"),TableInsulationCodeReq[#Headers],0)),"")</f>
        <v/>
      </c>
      <c r="S187" s="67"/>
      <c r="T187" s="67"/>
      <c r="U187" s="67"/>
      <c r="V187" s="67"/>
      <c r="W187" s="77"/>
      <c r="X187" s="77"/>
      <c r="Y187" s="189" t="str">
        <f t="shared" si="11"/>
        <v/>
      </c>
      <c r="Z187" s="77"/>
      <c r="AA187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87" s="3" t="str">
        <f>IF(OR(G187="",TablePipeInsulation[[#This Row],[Insulation to be Added (")]]&lt;TablePipeInsulation[[#This Row],[Insulation Required by Code (")]]),"",IF(System_App_Only_DHW,(AN187-AR187)/(0.8*100000)*L187*AS187*AT187*1,(AN187-AR187)/($G$10*100000)*L187*AS187*AT187*1))</f>
        <v/>
      </c>
      <c r="AC187" s="78">
        <f>IF(TablePipeInsulation[[#This Row],[Insulation to be Added (")]]&lt;TablePipeInsulation[[#This Row],[Insulation Required by Code (")]],"",BC187)</f>
        <v>0</v>
      </c>
      <c r="AD187" s="78">
        <f>IF(TablePipeInsulation[[#This Row],[Insulation to be Added (")]]&lt;TablePipeInsulation[[#This Row],[Insulation Required by Code (")]],"",BD187)</f>
        <v>0</v>
      </c>
      <c r="AG187" s="67" t="e">
        <f>VLOOKUP(G187,'Insulation Table'!$AE$61:$AF$64,2,FALSE)</f>
        <v>#N/A</v>
      </c>
      <c r="AH187" s="75" t="str">
        <f>IF(TablePipeInsulation[[#This Row],[System Application]]="Custom",TablePipeInsulation[[#This Row],[Pipe Surface Temperature, °F (If Custom Application)]],IF(G187="","",VLOOKUP(G187,$BG$21:$BH$24,2,FALSE)))</f>
        <v/>
      </c>
      <c r="AI187" s="75" t="str">
        <f>IF(TablePipeInsulation[[#This Row],[System Application]]="Custom",TablePipeInsulation[[#This Row],[Ambient Temperature, °F (If Custom Application)]],IF(G187="","",VLOOKUP(G187,$BG$21:$BI$24,3,FALSE)))</f>
        <v/>
      </c>
      <c r="AJ18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8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8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8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87" s="75" t="str">
        <f>IF(TablePipeInsulation[[#This Row],[System Application]]="Custom",TablePipeInsulation[[#This Row],[Custom Pipe Bare Heat Transfer Coefficient]],IF(P187="","",(VLOOKUP(AJ187,'Insulation Table'!$F$35:$G$124,2,FALSE))))</f>
        <v/>
      </c>
      <c r="AO187" s="75" t="e">
        <f t="shared" si="12"/>
        <v>#N/A</v>
      </c>
      <c r="AP187" s="75" t="e">
        <f>VLOOKUP(AO187,'Insulation Table'!$Y$35:$Z$103,2,FALSE)</f>
        <v>#N/A</v>
      </c>
      <c r="AQ187" s="67" t="str">
        <f>CONCATENATE(P187,U187,MIN(TablePipeInsulation[[#This Row],[Insulation to be Added (")]],3))</f>
        <v>3</v>
      </c>
      <c r="AR187" s="75" t="str">
        <f>IF(P187="","",(VLOOKUP(AQ187,'Insulation Table'!$N$35:$O$250,2,FALSE)))</f>
        <v/>
      </c>
      <c r="AS187" s="67" t="e">
        <f t="shared" si="10"/>
        <v>#VALUE!</v>
      </c>
      <c r="AT187" s="75" t="str">
        <f>IF(TablePipeInsulation[[#This Row],[System Application]]="Custom",TablePipeInsulation[[#This Row],[Full Load Hours (If Custom Application)]],IF(G187="","",IF(G187="Domestic Hot Water",8760,$AJ$16)))</f>
        <v/>
      </c>
      <c r="AU187" s="75" t="str">
        <f>VLOOKUP($G$7,'Incentive Structure'!$C$6:$D$10,2,FALSE)</f>
        <v>CI</v>
      </c>
      <c r="AV187" s="75" t="str">
        <f>IF(ISNUMBER(FIND("MF",TablePipeInsulation[[#This Row],[Incentive Code]]))=TRUE,"MF Logic","CI Logic")</f>
        <v>CI Logic</v>
      </c>
      <c r="AW18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87" t="str">
        <f t="shared" si="13"/>
        <v/>
      </c>
      <c r="AY187" t="str">
        <f t="shared" si="14"/>
        <v>CI</v>
      </c>
      <c r="AZ18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8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87" s="190" t="e">
        <f>INDEX(#REF!,MATCH(TablePipeInsulation[[#This Row],[Coding - Temperature of Pipe]],#REF!,0),MATCH(TEXT($P187,"#.00"),#REF!,0))</f>
        <v>#REF!</v>
      </c>
      <c r="BC187" s="211">
        <f>IFERROR(MIN(IF(TablePipeInsulation[[#This Row],[System Application]]="Custom",(TablePipeInsulation[[#This Row],[Therms saved]]*BE187)*CI_Custom_Incentive_USD_per_therm,IF(OR(TablePipeInsulation[[#This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saved]]*BE187),"Excel Error"))),TablePipeInsulation[[#This Row],[Total Cost]]),0)</f>
        <v>0</v>
      </c>
      <c r="BD187" s="216">
        <f>IFERROR(MIN(IF(TablePipeInsulation[[#This Row],[System Application]]="Custom",(TablePipeInsulation[[#This Row],[Therms saved]]*BE187)*CI_Custom_Bonus_Incentive_USD_per_therm,IF(OR(TablePipeInsulation[[#This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saved]]*BE187),"Excel Error"))),TablePipeInsulation[[#This Row],[Total Cost]]),0)</f>
        <v>0</v>
      </c>
      <c r="BE187" s="212">
        <f>Boiler!$AA$9</f>
        <v>0</v>
      </c>
    </row>
    <row r="188" spans="1:57">
      <c r="A188" s="75">
        <v>167</v>
      </c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9"/>
      <c r="Q188" s="69"/>
      <c r="R188" s="3" t="str">
        <f>IFERROR(INDEX(TableInsulationCodeReq[],MATCH(TablePipeInsulation[[#This Row],[Coding - Temperature of Pipe]],TableInsulationCodeReq[Coding Pipe Temperature],-1),MATCH(TEXT($P188,"0.00"),TableInsulationCodeReq[#Headers],0)),"")</f>
        <v/>
      </c>
      <c r="S188" s="67"/>
      <c r="T188" s="67"/>
      <c r="U188" s="67"/>
      <c r="V188" s="67"/>
      <c r="W188" s="77"/>
      <c r="X188" s="77"/>
      <c r="Y188" s="189" t="str">
        <f t="shared" si="11"/>
        <v/>
      </c>
      <c r="Z188" s="77"/>
      <c r="AA188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88" s="3" t="str">
        <f>IF(OR(G188="",TablePipeInsulation[[#This Row],[Insulation to be Added (")]]&lt;TablePipeInsulation[[#This Row],[Insulation Required by Code (")]]),"",IF(System_App_Only_DHW,(AN188-AR188)/(0.8*100000)*L188*AS188*AT188*1,(AN188-AR188)/($G$10*100000)*L188*AS188*AT188*1))</f>
        <v/>
      </c>
      <c r="AC188" s="78">
        <f>IF(TablePipeInsulation[[#This Row],[Insulation to be Added (")]]&lt;TablePipeInsulation[[#This Row],[Insulation Required by Code (")]],"",BC188)</f>
        <v>0</v>
      </c>
      <c r="AD188" s="78">
        <f>IF(TablePipeInsulation[[#This Row],[Insulation to be Added (")]]&lt;TablePipeInsulation[[#This Row],[Insulation Required by Code (")]],"",BD188)</f>
        <v>0</v>
      </c>
      <c r="AG188" s="67" t="e">
        <f>VLOOKUP(G188,'Insulation Table'!$AE$61:$AF$64,2,FALSE)</f>
        <v>#N/A</v>
      </c>
      <c r="AH188" s="75" t="str">
        <f>IF(TablePipeInsulation[[#This Row],[System Application]]="Custom",TablePipeInsulation[[#This Row],[Pipe Surface Temperature, °F (If Custom Application)]],IF(G188="","",VLOOKUP(G188,$BG$21:$BH$24,2,FALSE)))</f>
        <v/>
      </c>
      <c r="AI188" s="75" t="str">
        <f>IF(TablePipeInsulation[[#This Row],[System Application]]="Custom",TablePipeInsulation[[#This Row],[Ambient Temperature, °F (If Custom Application)]],IF(G188="","",VLOOKUP(G188,$BG$21:$BI$24,3,FALSE)))</f>
        <v/>
      </c>
      <c r="AJ18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8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8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8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88" s="75" t="str">
        <f>IF(TablePipeInsulation[[#This Row],[System Application]]="Custom",TablePipeInsulation[[#This Row],[Custom Pipe Bare Heat Transfer Coefficient]],IF(P188="","",(VLOOKUP(AJ188,'Insulation Table'!$F$35:$G$124,2,FALSE))))</f>
        <v/>
      </c>
      <c r="AO188" s="75" t="e">
        <f t="shared" si="12"/>
        <v>#N/A</v>
      </c>
      <c r="AP188" s="75" t="e">
        <f>VLOOKUP(AO188,'Insulation Table'!$Y$35:$Z$103,2,FALSE)</f>
        <v>#N/A</v>
      </c>
      <c r="AQ188" s="67" t="str">
        <f>CONCATENATE(P188,U188,MIN(TablePipeInsulation[[#This Row],[Insulation to be Added (")]],3))</f>
        <v>3</v>
      </c>
      <c r="AR188" s="75" t="str">
        <f>IF(P188="","",(VLOOKUP(AQ188,'Insulation Table'!$N$35:$O$250,2,FALSE)))</f>
        <v/>
      </c>
      <c r="AS188" s="67" t="e">
        <f t="shared" si="10"/>
        <v>#VALUE!</v>
      </c>
      <c r="AT188" s="75" t="str">
        <f>IF(TablePipeInsulation[[#This Row],[System Application]]="Custom",TablePipeInsulation[[#This Row],[Full Load Hours (If Custom Application)]],IF(G188="","",IF(G188="Domestic Hot Water",8760,$AJ$16)))</f>
        <v/>
      </c>
      <c r="AU188" s="75" t="str">
        <f>VLOOKUP($G$7,'Incentive Structure'!$C$6:$D$10,2,FALSE)</f>
        <v>CI</v>
      </c>
      <c r="AV188" s="75" t="str">
        <f>IF(ISNUMBER(FIND("MF",TablePipeInsulation[[#This Row],[Incentive Code]]))=TRUE,"MF Logic","CI Logic")</f>
        <v>CI Logic</v>
      </c>
      <c r="AW18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88" t="str">
        <f t="shared" si="13"/>
        <v/>
      </c>
      <c r="AY188" t="str">
        <f t="shared" si="14"/>
        <v>CI</v>
      </c>
      <c r="AZ18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8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88" s="190" t="e">
        <f>INDEX(#REF!,MATCH(TablePipeInsulation[[#This Row],[Coding - Temperature of Pipe]],#REF!,0),MATCH(TEXT($P188,"#.00"),#REF!,0))</f>
        <v>#REF!</v>
      </c>
      <c r="BC188" s="211">
        <f>IFERROR(MIN(IF(TablePipeInsulation[[#This Row],[System Application]]="Custom",(TablePipeInsulation[[#This Row],[Therms saved]]*BE188)*CI_Custom_Incentive_USD_per_therm,IF(OR(TablePipeInsulation[[#This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saved]]*BE188),"Excel Error"))),TablePipeInsulation[[#This Row],[Total Cost]]),0)</f>
        <v>0</v>
      </c>
      <c r="BD188" s="216">
        <f>IFERROR(MIN(IF(TablePipeInsulation[[#This Row],[System Application]]="Custom",(TablePipeInsulation[[#This Row],[Therms saved]]*BE188)*CI_Custom_Bonus_Incentive_USD_per_therm,IF(OR(TablePipeInsulation[[#This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saved]]*BE188),"Excel Error"))),TablePipeInsulation[[#This Row],[Total Cost]]),0)</f>
        <v>0</v>
      </c>
      <c r="BE188" s="212">
        <f>Boiler!$AA$9</f>
        <v>0</v>
      </c>
    </row>
    <row r="189" spans="1:57">
      <c r="A189" s="75">
        <v>168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9"/>
      <c r="Q189" s="69"/>
      <c r="R189" s="3" t="str">
        <f>IFERROR(INDEX(TableInsulationCodeReq[],MATCH(TablePipeInsulation[[#This Row],[Coding - Temperature of Pipe]],TableInsulationCodeReq[Coding Pipe Temperature],-1),MATCH(TEXT($P189,"0.00"),TableInsulationCodeReq[#Headers],0)),"")</f>
        <v/>
      </c>
      <c r="S189" s="67"/>
      <c r="T189" s="67"/>
      <c r="U189" s="67"/>
      <c r="V189" s="67"/>
      <c r="W189" s="77"/>
      <c r="X189" s="77"/>
      <c r="Y189" s="189" t="str">
        <f t="shared" si="11"/>
        <v/>
      </c>
      <c r="Z189" s="77"/>
      <c r="AA189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89" s="3" t="str">
        <f>IF(OR(G189="",TablePipeInsulation[[#This Row],[Insulation to be Added (")]]&lt;TablePipeInsulation[[#This Row],[Insulation Required by Code (")]]),"",IF(System_App_Only_DHW,(AN189-AR189)/(0.8*100000)*L189*AS189*AT189*1,(AN189-AR189)/($G$10*100000)*L189*AS189*AT189*1))</f>
        <v/>
      </c>
      <c r="AC189" s="78">
        <f>IF(TablePipeInsulation[[#This Row],[Insulation to be Added (")]]&lt;TablePipeInsulation[[#This Row],[Insulation Required by Code (")]],"",BC189)</f>
        <v>0</v>
      </c>
      <c r="AD189" s="78">
        <f>IF(TablePipeInsulation[[#This Row],[Insulation to be Added (")]]&lt;TablePipeInsulation[[#This Row],[Insulation Required by Code (")]],"",BD189)</f>
        <v>0</v>
      </c>
      <c r="AG189" s="67" t="e">
        <f>VLOOKUP(G189,'Insulation Table'!$AE$61:$AF$64,2,FALSE)</f>
        <v>#N/A</v>
      </c>
      <c r="AH189" s="75" t="str">
        <f>IF(TablePipeInsulation[[#This Row],[System Application]]="Custom",TablePipeInsulation[[#This Row],[Pipe Surface Temperature, °F (If Custom Application)]],IF(G189="","",VLOOKUP(G189,$BG$21:$BH$24,2,FALSE)))</f>
        <v/>
      </c>
      <c r="AI189" s="75" t="str">
        <f>IF(TablePipeInsulation[[#This Row],[System Application]]="Custom",TablePipeInsulation[[#This Row],[Ambient Temperature, °F (If Custom Application)]],IF(G189="","",VLOOKUP(G189,$BG$21:$BI$24,3,FALSE)))</f>
        <v/>
      </c>
      <c r="AJ18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8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8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8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89" s="75" t="str">
        <f>IF(TablePipeInsulation[[#This Row],[System Application]]="Custom",TablePipeInsulation[[#This Row],[Custom Pipe Bare Heat Transfer Coefficient]],IF(P189="","",(VLOOKUP(AJ189,'Insulation Table'!$F$35:$G$124,2,FALSE))))</f>
        <v/>
      </c>
      <c r="AO189" s="75" t="e">
        <f t="shared" si="12"/>
        <v>#N/A</v>
      </c>
      <c r="AP189" s="75" t="e">
        <f>VLOOKUP(AO189,'Insulation Table'!$Y$35:$Z$103,2,FALSE)</f>
        <v>#N/A</v>
      </c>
      <c r="AQ189" s="67" t="str">
        <f>CONCATENATE(P189,U189,MIN(TablePipeInsulation[[#This Row],[Insulation to be Added (")]],3))</f>
        <v>3</v>
      </c>
      <c r="AR189" s="75" t="str">
        <f>IF(P189="","",(VLOOKUP(AQ189,'Insulation Table'!$N$35:$O$250,2,FALSE)))</f>
        <v/>
      </c>
      <c r="AS189" s="67" t="e">
        <f t="shared" si="10"/>
        <v>#VALUE!</v>
      </c>
      <c r="AT189" s="75" t="str">
        <f>IF(TablePipeInsulation[[#This Row],[System Application]]="Custom",TablePipeInsulation[[#This Row],[Full Load Hours (If Custom Application)]],IF(G189="","",IF(G189="Domestic Hot Water",8760,$AJ$16)))</f>
        <v/>
      </c>
      <c r="AU189" s="75" t="str">
        <f>VLOOKUP($G$7,'Incentive Structure'!$C$6:$D$10,2,FALSE)</f>
        <v>CI</v>
      </c>
      <c r="AV189" s="75" t="str">
        <f>IF(ISNUMBER(FIND("MF",TablePipeInsulation[[#This Row],[Incentive Code]]))=TRUE,"MF Logic","CI Logic")</f>
        <v>CI Logic</v>
      </c>
      <c r="AW18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89" t="str">
        <f t="shared" si="13"/>
        <v/>
      </c>
      <c r="AY189" t="str">
        <f t="shared" si="14"/>
        <v>CI</v>
      </c>
      <c r="AZ18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8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89" s="190" t="e">
        <f>INDEX(#REF!,MATCH(TablePipeInsulation[[#This Row],[Coding - Temperature of Pipe]],#REF!,0),MATCH(TEXT($P189,"#.00"),#REF!,0))</f>
        <v>#REF!</v>
      </c>
      <c r="BC189" s="211">
        <f>IFERROR(MIN(IF(TablePipeInsulation[[#This Row],[System Application]]="Custom",(TablePipeInsulation[[#This Row],[Therms saved]]*BE189)*CI_Custom_Incentive_USD_per_therm,IF(OR(TablePipeInsulation[[#This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saved]]*BE189),"Excel Error"))),TablePipeInsulation[[#This Row],[Total Cost]]),0)</f>
        <v>0</v>
      </c>
      <c r="BD189" s="216">
        <f>IFERROR(MIN(IF(TablePipeInsulation[[#This Row],[System Application]]="Custom",(TablePipeInsulation[[#This Row],[Therms saved]]*BE189)*CI_Custom_Bonus_Incentive_USD_per_therm,IF(OR(TablePipeInsulation[[#This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saved]]*BE189),"Excel Error"))),TablePipeInsulation[[#This Row],[Total Cost]]),0)</f>
        <v>0</v>
      </c>
      <c r="BE189" s="212">
        <f>Boiler!$AA$9</f>
        <v>0</v>
      </c>
    </row>
    <row r="190" spans="1:57">
      <c r="A190" s="75">
        <v>169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9"/>
      <c r="Q190" s="69"/>
      <c r="R190" s="3" t="str">
        <f>IFERROR(INDEX(TableInsulationCodeReq[],MATCH(TablePipeInsulation[[#This Row],[Coding - Temperature of Pipe]],TableInsulationCodeReq[Coding Pipe Temperature],-1),MATCH(TEXT($P190,"0.00"),TableInsulationCodeReq[#Headers],0)),"")</f>
        <v/>
      </c>
      <c r="S190" s="67"/>
      <c r="T190" s="67"/>
      <c r="U190" s="67"/>
      <c r="V190" s="67"/>
      <c r="W190" s="77"/>
      <c r="X190" s="77"/>
      <c r="Y190" s="189" t="str">
        <f t="shared" si="11"/>
        <v/>
      </c>
      <c r="Z190" s="77"/>
      <c r="AA190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90" s="3" t="str">
        <f>IF(OR(G190="",TablePipeInsulation[[#This Row],[Insulation to be Added (")]]&lt;TablePipeInsulation[[#This Row],[Insulation Required by Code (")]]),"",IF(System_App_Only_DHW,(AN190-AR190)/(0.8*100000)*L190*AS190*AT190*1,(AN190-AR190)/($G$10*100000)*L190*AS190*AT190*1))</f>
        <v/>
      </c>
      <c r="AC190" s="78">
        <f>IF(TablePipeInsulation[[#This Row],[Insulation to be Added (")]]&lt;TablePipeInsulation[[#This Row],[Insulation Required by Code (")]],"",BC190)</f>
        <v>0</v>
      </c>
      <c r="AD190" s="78">
        <f>IF(TablePipeInsulation[[#This Row],[Insulation to be Added (")]]&lt;TablePipeInsulation[[#This Row],[Insulation Required by Code (")]],"",BD190)</f>
        <v>0</v>
      </c>
      <c r="AG190" s="67" t="e">
        <f>VLOOKUP(G190,'Insulation Table'!$AE$61:$AF$64,2,FALSE)</f>
        <v>#N/A</v>
      </c>
      <c r="AH190" s="75" t="str">
        <f>IF(TablePipeInsulation[[#This Row],[System Application]]="Custom",TablePipeInsulation[[#This Row],[Pipe Surface Temperature, °F (If Custom Application)]],IF(G190="","",VLOOKUP(G190,$BG$21:$BH$24,2,FALSE)))</f>
        <v/>
      </c>
      <c r="AI190" s="75" t="str">
        <f>IF(TablePipeInsulation[[#This Row],[System Application]]="Custom",TablePipeInsulation[[#This Row],[Ambient Temperature, °F (If Custom Application)]],IF(G190="","",VLOOKUP(G190,$BG$21:$BI$24,3,FALSE)))</f>
        <v/>
      </c>
      <c r="AJ19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9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9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9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90" s="75" t="str">
        <f>IF(TablePipeInsulation[[#This Row],[System Application]]="Custom",TablePipeInsulation[[#This Row],[Custom Pipe Bare Heat Transfer Coefficient]],IF(P190="","",(VLOOKUP(AJ190,'Insulation Table'!$F$35:$G$124,2,FALSE))))</f>
        <v/>
      </c>
      <c r="AO190" s="75" t="e">
        <f t="shared" si="12"/>
        <v>#N/A</v>
      </c>
      <c r="AP190" s="75" t="e">
        <f>VLOOKUP(AO190,'Insulation Table'!$Y$35:$Z$103,2,FALSE)</f>
        <v>#N/A</v>
      </c>
      <c r="AQ190" s="67" t="str">
        <f>CONCATENATE(P190,U190,MIN(TablePipeInsulation[[#This Row],[Insulation to be Added (")]],3))</f>
        <v>3</v>
      </c>
      <c r="AR190" s="75" t="str">
        <f>IF(P190="","",(VLOOKUP(AQ190,'Insulation Table'!$N$35:$O$250,2,FALSE)))</f>
        <v/>
      </c>
      <c r="AS190" s="67" t="e">
        <f t="shared" si="10"/>
        <v>#VALUE!</v>
      </c>
      <c r="AT190" s="75" t="str">
        <f>IF(TablePipeInsulation[[#This Row],[System Application]]="Custom",TablePipeInsulation[[#This Row],[Full Load Hours (If Custom Application)]],IF(G190="","",IF(G190="Domestic Hot Water",8760,$AJ$16)))</f>
        <v/>
      </c>
      <c r="AU190" s="75" t="str">
        <f>VLOOKUP($G$7,'Incentive Structure'!$C$6:$D$10,2,FALSE)</f>
        <v>CI</v>
      </c>
      <c r="AV190" s="75" t="str">
        <f>IF(ISNUMBER(FIND("MF",TablePipeInsulation[[#This Row],[Incentive Code]]))=TRUE,"MF Logic","CI Logic")</f>
        <v>CI Logic</v>
      </c>
      <c r="AW19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90" t="str">
        <f t="shared" si="13"/>
        <v/>
      </c>
      <c r="AY190" t="str">
        <f t="shared" si="14"/>
        <v>CI</v>
      </c>
      <c r="AZ19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9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90" s="190" t="e">
        <f>INDEX(#REF!,MATCH(TablePipeInsulation[[#This Row],[Coding - Temperature of Pipe]],#REF!,0),MATCH(TEXT($P190,"#.00"),#REF!,0))</f>
        <v>#REF!</v>
      </c>
      <c r="BC190" s="211">
        <f>IFERROR(MIN(IF(TablePipeInsulation[[#This Row],[System Application]]="Custom",(TablePipeInsulation[[#This Row],[Therms saved]]*BE190)*CI_Custom_Incentive_USD_per_therm,IF(OR(TablePipeInsulation[[#This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saved]]*BE190),"Excel Error"))),TablePipeInsulation[[#This Row],[Total Cost]]),0)</f>
        <v>0</v>
      </c>
      <c r="BD190" s="216">
        <f>IFERROR(MIN(IF(TablePipeInsulation[[#This Row],[System Application]]="Custom",(TablePipeInsulation[[#This Row],[Therms saved]]*BE190)*CI_Custom_Bonus_Incentive_USD_per_therm,IF(OR(TablePipeInsulation[[#This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saved]]*BE190),"Excel Error"))),TablePipeInsulation[[#This Row],[Total Cost]]),0)</f>
        <v>0</v>
      </c>
      <c r="BE190" s="212">
        <f>Boiler!$AA$9</f>
        <v>0</v>
      </c>
    </row>
    <row r="191" spans="1:57">
      <c r="A191" s="75">
        <v>170</v>
      </c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9"/>
      <c r="Q191" s="69"/>
      <c r="R191" s="3" t="str">
        <f>IFERROR(INDEX(TableInsulationCodeReq[],MATCH(TablePipeInsulation[[#This Row],[Coding - Temperature of Pipe]],TableInsulationCodeReq[Coding Pipe Temperature],-1),MATCH(TEXT($P191,"0.00"),TableInsulationCodeReq[#Headers],0)),"")</f>
        <v/>
      </c>
      <c r="S191" s="67"/>
      <c r="T191" s="67"/>
      <c r="U191" s="67"/>
      <c r="V191" s="67"/>
      <c r="W191" s="77"/>
      <c r="X191" s="77"/>
      <c r="Y191" s="189" t="str">
        <f t="shared" si="11"/>
        <v/>
      </c>
      <c r="Z191" s="77"/>
      <c r="AA191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91" s="3" t="str">
        <f>IF(OR(G191="",TablePipeInsulation[[#This Row],[Insulation to be Added (")]]&lt;TablePipeInsulation[[#This Row],[Insulation Required by Code (")]]),"",IF(System_App_Only_DHW,(AN191-AR191)/(0.8*100000)*L191*AS191*AT191*1,(AN191-AR191)/($G$10*100000)*L191*AS191*AT191*1))</f>
        <v/>
      </c>
      <c r="AC191" s="78">
        <f>IF(TablePipeInsulation[[#This Row],[Insulation to be Added (")]]&lt;TablePipeInsulation[[#This Row],[Insulation Required by Code (")]],"",BC191)</f>
        <v>0</v>
      </c>
      <c r="AD191" s="78">
        <f>IF(TablePipeInsulation[[#This Row],[Insulation to be Added (")]]&lt;TablePipeInsulation[[#This Row],[Insulation Required by Code (")]],"",BD191)</f>
        <v>0</v>
      </c>
      <c r="AG191" s="67" t="e">
        <f>VLOOKUP(G191,'Insulation Table'!$AE$61:$AF$64,2,FALSE)</f>
        <v>#N/A</v>
      </c>
      <c r="AH191" s="75" t="str">
        <f>IF(TablePipeInsulation[[#This Row],[System Application]]="Custom",TablePipeInsulation[[#This Row],[Pipe Surface Temperature, °F (If Custom Application)]],IF(G191="","",VLOOKUP(G191,$BG$21:$BH$24,2,FALSE)))</f>
        <v/>
      </c>
      <c r="AI191" s="75" t="str">
        <f>IF(TablePipeInsulation[[#This Row],[System Application]]="Custom",TablePipeInsulation[[#This Row],[Ambient Temperature, °F (If Custom Application)]],IF(G191="","",VLOOKUP(G191,$BG$21:$BI$24,3,FALSE)))</f>
        <v/>
      </c>
      <c r="AJ19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9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9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9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91" s="75" t="str">
        <f>IF(TablePipeInsulation[[#This Row],[System Application]]="Custom",TablePipeInsulation[[#This Row],[Custom Pipe Bare Heat Transfer Coefficient]],IF(P191="","",(VLOOKUP(AJ191,'Insulation Table'!$F$35:$G$124,2,FALSE))))</f>
        <v/>
      </c>
      <c r="AO191" s="75" t="e">
        <f t="shared" si="12"/>
        <v>#N/A</v>
      </c>
      <c r="AP191" s="75" t="e">
        <f>VLOOKUP(AO191,'Insulation Table'!$Y$35:$Z$103,2,FALSE)</f>
        <v>#N/A</v>
      </c>
      <c r="AQ191" s="67" t="str">
        <f>CONCATENATE(P191,U191,MIN(TablePipeInsulation[[#This Row],[Insulation to be Added (")]],3))</f>
        <v>3</v>
      </c>
      <c r="AR191" s="75" t="str">
        <f>IF(P191="","",(VLOOKUP(AQ191,'Insulation Table'!$N$35:$O$250,2,FALSE)))</f>
        <v/>
      </c>
      <c r="AS191" s="67" t="e">
        <f t="shared" si="10"/>
        <v>#VALUE!</v>
      </c>
      <c r="AT191" s="75" t="str">
        <f>IF(TablePipeInsulation[[#This Row],[System Application]]="Custom",TablePipeInsulation[[#This Row],[Full Load Hours (If Custom Application)]],IF(G191="","",IF(G191="Domestic Hot Water",8760,$AJ$16)))</f>
        <v/>
      </c>
      <c r="AU191" s="75" t="str">
        <f>VLOOKUP($G$7,'Incentive Structure'!$C$6:$D$10,2,FALSE)</f>
        <v>CI</v>
      </c>
      <c r="AV191" s="75" t="str">
        <f>IF(ISNUMBER(FIND("MF",TablePipeInsulation[[#This Row],[Incentive Code]]))=TRUE,"MF Logic","CI Logic")</f>
        <v>CI Logic</v>
      </c>
      <c r="AW19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91" t="str">
        <f t="shared" si="13"/>
        <v/>
      </c>
      <c r="AY191" t="str">
        <f t="shared" si="14"/>
        <v>CI</v>
      </c>
      <c r="AZ19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9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91" s="190" t="e">
        <f>INDEX(#REF!,MATCH(TablePipeInsulation[[#This Row],[Coding - Temperature of Pipe]],#REF!,0),MATCH(TEXT($P191,"#.00"),#REF!,0))</f>
        <v>#REF!</v>
      </c>
      <c r="BC191" s="211">
        <f>IFERROR(MIN(IF(TablePipeInsulation[[#This Row],[System Application]]="Custom",(TablePipeInsulation[[#This Row],[Therms saved]]*BE191)*CI_Custom_Incentive_USD_per_therm,IF(OR(TablePipeInsulation[[#This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saved]]*BE191),"Excel Error"))),TablePipeInsulation[[#This Row],[Total Cost]]),0)</f>
        <v>0</v>
      </c>
      <c r="BD191" s="216">
        <f>IFERROR(MIN(IF(TablePipeInsulation[[#This Row],[System Application]]="Custom",(TablePipeInsulation[[#This Row],[Therms saved]]*BE191)*CI_Custom_Bonus_Incentive_USD_per_therm,IF(OR(TablePipeInsulation[[#This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saved]]*BE191),"Excel Error"))),TablePipeInsulation[[#This Row],[Total Cost]]),0)</f>
        <v>0</v>
      </c>
      <c r="BE191" s="212">
        <f>Boiler!$AA$9</f>
        <v>0</v>
      </c>
    </row>
    <row r="192" spans="1:57">
      <c r="A192" s="75">
        <v>171</v>
      </c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9"/>
      <c r="Q192" s="69"/>
      <c r="R192" s="3" t="str">
        <f>IFERROR(INDEX(TableInsulationCodeReq[],MATCH(TablePipeInsulation[[#This Row],[Coding - Temperature of Pipe]],TableInsulationCodeReq[Coding Pipe Temperature],-1),MATCH(TEXT($P192,"0.00"),TableInsulationCodeReq[#Headers],0)),"")</f>
        <v/>
      </c>
      <c r="S192" s="67"/>
      <c r="T192" s="67"/>
      <c r="U192" s="67"/>
      <c r="V192" s="67"/>
      <c r="W192" s="77"/>
      <c r="X192" s="77"/>
      <c r="Y192" s="189" t="str">
        <f t="shared" si="11"/>
        <v/>
      </c>
      <c r="Z192" s="77"/>
      <c r="AA192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92" s="3" t="str">
        <f>IF(OR(G192="",TablePipeInsulation[[#This Row],[Insulation to be Added (")]]&lt;TablePipeInsulation[[#This Row],[Insulation Required by Code (")]]),"",IF(System_App_Only_DHW,(AN192-AR192)/(0.8*100000)*L192*AS192*AT192*1,(AN192-AR192)/($G$10*100000)*L192*AS192*AT192*1))</f>
        <v/>
      </c>
      <c r="AC192" s="78">
        <f>IF(TablePipeInsulation[[#This Row],[Insulation to be Added (")]]&lt;TablePipeInsulation[[#This Row],[Insulation Required by Code (")]],"",BC192)</f>
        <v>0</v>
      </c>
      <c r="AD192" s="78">
        <f>IF(TablePipeInsulation[[#This Row],[Insulation to be Added (")]]&lt;TablePipeInsulation[[#This Row],[Insulation Required by Code (")]],"",BD192)</f>
        <v>0</v>
      </c>
      <c r="AG192" s="67" t="e">
        <f>VLOOKUP(G192,'Insulation Table'!$AE$61:$AF$64,2,FALSE)</f>
        <v>#N/A</v>
      </c>
      <c r="AH192" s="75" t="str">
        <f>IF(TablePipeInsulation[[#This Row],[System Application]]="Custom",TablePipeInsulation[[#This Row],[Pipe Surface Temperature, °F (If Custom Application)]],IF(G192="","",VLOOKUP(G192,$BG$21:$BH$24,2,FALSE)))</f>
        <v/>
      </c>
      <c r="AI192" s="75" t="str">
        <f>IF(TablePipeInsulation[[#This Row],[System Application]]="Custom",TablePipeInsulation[[#This Row],[Ambient Temperature, °F (If Custom Application)]],IF(G192="","",VLOOKUP(G192,$BG$21:$BI$24,3,FALSE)))</f>
        <v/>
      </c>
      <c r="AJ19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9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9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9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92" s="75" t="str">
        <f>IF(TablePipeInsulation[[#This Row],[System Application]]="Custom",TablePipeInsulation[[#This Row],[Custom Pipe Bare Heat Transfer Coefficient]],IF(P192="","",(VLOOKUP(AJ192,'Insulation Table'!$F$35:$G$124,2,FALSE))))</f>
        <v/>
      </c>
      <c r="AO192" s="75" t="e">
        <f t="shared" si="12"/>
        <v>#N/A</v>
      </c>
      <c r="AP192" s="75" t="e">
        <f>VLOOKUP(AO192,'Insulation Table'!$Y$35:$Z$103,2,FALSE)</f>
        <v>#N/A</v>
      </c>
      <c r="AQ192" s="67" t="str">
        <f>CONCATENATE(P192,U192,MIN(TablePipeInsulation[[#This Row],[Insulation to be Added (")]],3))</f>
        <v>3</v>
      </c>
      <c r="AR192" s="75" t="str">
        <f>IF(P192="","",(VLOOKUP(AQ192,'Insulation Table'!$N$35:$O$250,2,FALSE)))</f>
        <v/>
      </c>
      <c r="AS192" s="67" t="e">
        <f t="shared" si="10"/>
        <v>#VALUE!</v>
      </c>
      <c r="AT192" s="75" t="str">
        <f>IF(TablePipeInsulation[[#This Row],[System Application]]="Custom",TablePipeInsulation[[#This Row],[Full Load Hours (If Custom Application)]],IF(G192="","",IF(G192="Domestic Hot Water",8760,$AJ$16)))</f>
        <v/>
      </c>
      <c r="AU192" s="75" t="str">
        <f>VLOOKUP($G$7,'Incentive Structure'!$C$6:$D$10,2,FALSE)</f>
        <v>CI</v>
      </c>
      <c r="AV192" s="75" t="str">
        <f>IF(ISNUMBER(FIND("MF",TablePipeInsulation[[#This Row],[Incentive Code]]))=TRUE,"MF Logic","CI Logic")</f>
        <v>CI Logic</v>
      </c>
      <c r="AW19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92" t="str">
        <f t="shared" si="13"/>
        <v/>
      </c>
      <c r="AY192" t="str">
        <f t="shared" si="14"/>
        <v>CI</v>
      </c>
      <c r="AZ19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9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92" s="190" t="e">
        <f>INDEX(#REF!,MATCH(TablePipeInsulation[[#This Row],[Coding - Temperature of Pipe]],#REF!,0),MATCH(TEXT($P192,"#.00"),#REF!,0))</f>
        <v>#REF!</v>
      </c>
      <c r="BC192" s="211">
        <f>IFERROR(MIN(IF(TablePipeInsulation[[#This Row],[System Application]]="Custom",(TablePipeInsulation[[#This Row],[Therms saved]]*BE192)*CI_Custom_Incentive_USD_per_therm,IF(OR(TablePipeInsulation[[#This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saved]]*BE192),"Excel Error"))),TablePipeInsulation[[#This Row],[Total Cost]]),0)</f>
        <v>0</v>
      </c>
      <c r="BD192" s="216">
        <f>IFERROR(MIN(IF(TablePipeInsulation[[#This Row],[System Application]]="Custom",(TablePipeInsulation[[#This Row],[Therms saved]]*BE192)*CI_Custom_Bonus_Incentive_USD_per_therm,IF(OR(TablePipeInsulation[[#This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saved]]*BE192),"Excel Error"))),TablePipeInsulation[[#This Row],[Total Cost]]),0)</f>
        <v>0</v>
      </c>
      <c r="BE192" s="212">
        <f>Boiler!$AA$9</f>
        <v>0</v>
      </c>
    </row>
    <row r="193" spans="1:57">
      <c r="A193" s="75">
        <v>172</v>
      </c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9"/>
      <c r="Q193" s="69"/>
      <c r="R193" s="3" t="str">
        <f>IFERROR(INDEX(TableInsulationCodeReq[],MATCH(TablePipeInsulation[[#This Row],[Coding - Temperature of Pipe]],TableInsulationCodeReq[Coding Pipe Temperature],-1),MATCH(TEXT($P193,"0.00"),TableInsulationCodeReq[#Headers],0)),"")</f>
        <v/>
      </c>
      <c r="S193" s="67"/>
      <c r="T193" s="67"/>
      <c r="U193" s="67"/>
      <c r="V193" s="67"/>
      <c r="W193" s="77"/>
      <c r="X193" s="77"/>
      <c r="Y193" s="189" t="str">
        <f t="shared" si="11"/>
        <v/>
      </c>
      <c r="Z193" s="77"/>
      <c r="AA193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93" s="3" t="str">
        <f>IF(OR(G193="",TablePipeInsulation[[#This Row],[Insulation to be Added (")]]&lt;TablePipeInsulation[[#This Row],[Insulation Required by Code (")]]),"",IF(System_App_Only_DHW,(AN193-AR193)/(0.8*100000)*L193*AS193*AT193*1,(AN193-AR193)/($G$10*100000)*L193*AS193*AT193*1))</f>
        <v/>
      </c>
      <c r="AC193" s="78">
        <f>IF(TablePipeInsulation[[#This Row],[Insulation to be Added (")]]&lt;TablePipeInsulation[[#This Row],[Insulation Required by Code (")]],"",BC193)</f>
        <v>0</v>
      </c>
      <c r="AD193" s="78">
        <f>IF(TablePipeInsulation[[#This Row],[Insulation to be Added (")]]&lt;TablePipeInsulation[[#This Row],[Insulation Required by Code (")]],"",BD193)</f>
        <v>0</v>
      </c>
      <c r="AG193" s="67" t="e">
        <f>VLOOKUP(G193,'Insulation Table'!$AE$61:$AF$64,2,FALSE)</f>
        <v>#N/A</v>
      </c>
      <c r="AH193" s="75" t="str">
        <f>IF(TablePipeInsulation[[#This Row],[System Application]]="Custom",TablePipeInsulation[[#This Row],[Pipe Surface Temperature, °F (If Custom Application)]],IF(G193="","",VLOOKUP(G193,$BG$21:$BH$24,2,FALSE)))</f>
        <v/>
      </c>
      <c r="AI193" s="75" t="str">
        <f>IF(TablePipeInsulation[[#This Row],[System Application]]="Custom",TablePipeInsulation[[#This Row],[Ambient Temperature, °F (If Custom Application)]],IF(G193="","",VLOOKUP(G193,$BG$21:$BI$24,3,FALSE)))</f>
        <v/>
      </c>
      <c r="AJ19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9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9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9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93" s="75" t="str">
        <f>IF(TablePipeInsulation[[#This Row],[System Application]]="Custom",TablePipeInsulation[[#This Row],[Custom Pipe Bare Heat Transfer Coefficient]],IF(P193="","",(VLOOKUP(AJ193,'Insulation Table'!$F$35:$G$124,2,FALSE))))</f>
        <v/>
      </c>
      <c r="AO193" s="75" t="e">
        <f t="shared" si="12"/>
        <v>#N/A</v>
      </c>
      <c r="AP193" s="75" t="e">
        <f>VLOOKUP(AO193,'Insulation Table'!$Y$35:$Z$103,2,FALSE)</f>
        <v>#N/A</v>
      </c>
      <c r="AQ193" s="67" t="str">
        <f>CONCATENATE(P193,U193,MIN(TablePipeInsulation[[#This Row],[Insulation to be Added (")]],3))</f>
        <v>3</v>
      </c>
      <c r="AR193" s="75" t="str">
        <f>IF(P193="","",(VLOOKUP(AQ193,'Insulation Table'!$N$35:$O$250,2,FALSE)))</f>
        <v/>
      </c>
      <c r="AS193" s="67" t="e">
        <f t="shared" si="10"/>
        <v>#VALUE!</v>
      </c>
      <c r="AT193" s="75" t="str">
        <f>IF(TablePipeInsulation[[#This Row],[System Application]]="Custom",TablePipeInsulation[[#This Row],[Full Load Hours (If Custom Application)]],IF(G193="","",IF(G193="Domestic Hot Water",8760,$AJ$16)))</f>
        <v/>
      </c>
      <c r="AU193" s="75" t="str">
        <f>VLOOKUP($G$7,'Incentive Structure'!$C$6:$D$10,2,FALSE)</f>
        <v>CI</v>
      </c>
      <c r="AV193" s="75" t="str">
        <f>IF(ISNUMBER(FIND("MF",TablePipeInsulation[[#This Row],[Incentive Code]]))=TRUE,"MF Logic","CI Logic")</f>
        <v>CI Logic</v>
      </c>
      <c r="AW19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93" t="str">
        <f t="shared" si="13"/>
        <v/>
      </c>
      <c r="AY193" t="str">
        <f t="shared" si="14"/>
        <v>CI</v>
      </c>
      <c r="AZ19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9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93" s="190" t="e">
        <f>INDEX(#REF!,MATCH(TablePipeInsulation[[#This Row],[Coding - Temperature of Pipe]],#REF!,0),MATCH(TEXT($P193,"#.00"),#REF!,0))</f>
        <v>#REF!</v>
      </c>
      <c r="BC193" s="211">
        <f>IFERROR(MIN(IF(TablePipeInsulation[[#This Row],[System Application]]="Custom",(TablePipeInsulation[[#This Row],[Therms saved]]*BE193)*CI_Custom_Incentive_USD_per_therm,IF(OR(TablePipeInsulation[[#This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saved]]*BE193),"Excel Error"))),TablePipeInsulation[[#This Row],[Total Cost]]),0)</f>
        <v>0</v>
      </c>
      <c r="BD193" s="216">
        <f>IFERROR(MIN(IF(TablePipeInsulation[[#This Row],[System Application]]="Custom",(TablePipeInsulation[[#This Row],[Therms saved]]*BE193)*CI_Custom_Bonus_Incentive_USD_per_therm,IF(OR(TablePipeInsulation[[#This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saved]]*BE193),"Excel Error"))),TablePipeInsulation[[#This Row],[Total Cost]]),0)</f>
        <v>0</v>
      </c>
      <c r="BE193" s="212">
        <f>Boiler!$AA$9</f>
        <v>0</v>
      </c>
    </row>
    <row r="194" spans="1:57">
      <c r="A194" s="75">
        <v>173</v>
      </c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9"/>
      <c r="Q194" s="69"/>
      <c r="R194" s="3" t="str">
        <f>IFERROR(INDEX(TableInsulationCodeReq[],MATCH(TablePipeInsulation[[#This Row],[Coding - Temperature of Pipe]],TableInsulationCodeReq[Coding Pipe Temperature],-1),MATCH(TEXT($P194,"0.00"),TableInsulationCodeReq[#Headers],0)),"")</f>
        <v/>
      </c>
      <c r="S194" s="67"/>
      <c r="T194" s="67"/>
      <c r="U194" s="67"/>
      <c r="V194" s="67"/>
      <c r="W194" s="77"/>
      <c r="X194" s="77"/>
      <c r="Y194" s="189" t="str">
        <f t="shared" si="11"/>
        <v/>
      </c>
      <c r="Z194" s="77"/>
      <c r="AA194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94" s="3" t="str">
        <f>IF(OR(G194="",TablePipeInsulation[[#This Row],[Insulation to be Added (")]]&lt;TablePipeInsulation[[#This Row],[Insulation Required by Code (")]]),"",IF(System_App_Only_DHW,(AN194-AR194)/(0.8*100000)*L194*AS194*AT194*1,(AN194-AR194)/($G$10*100000)*L194*AS194*AT194*1))</f>
        <v/>
      </c>
      <c r="AC194" s="78">
        <f>IF(TablePipeInsulation[[#This Row],[Insulation to be Added (")]]&lt;TablePipeInsulation[[#This Row],[Insulation Required by Code (")]],"",BC194)</f>
        <v>0</v>
      </c>
      <c r="AD194" s="78">
        <f>IF(TablePipeInsulation[[#This Row],[Insulation to be Added (")]]&lt;TablePipeInsulation[[#This Row],[Insulation Required by Code (")]],"",BD194)</f>
        <v>0</v>
      </c>
      <c r="AG194" s="67" t="e">
        <f>VLOOKUP(G194,'Insulation Table'!$AE$61:$AF$64,2,FALSE)</f>
        <v>#N/A</v>
      </c>
      <c r="AH194" s="75" t="str">
        <f>IF(TablePipeInsulation[[#This Row],[System Application]]="Custom",TablePipeInsulation[[#This Row],[Pipe Surface Temperature, °F (If Custom Application)]],IF(G194="","",VLOOKUP(G194,$BG$21:$BH$24,2,FALSE)))</f>
        <v/>
      </c>
      <c r="AI194" s="75" t="str">
        <f>IF(TablePipeInsulation[[#This Row],[System Application]]="Custom",TablePipeInsulation[[#This Row],[Ambient Temperature, °F (If Custom Application)]],IF(G194="","",VLOOKUP(G194,$BG$21:$BI$24,3,FALSE)))</f>
        <v/>
      </c>
      <c r="AJ19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9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9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9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94" s="75" t="str">
        <f>IF(TablePipeInsulation[[#This Row],[System Application]]="Custom",TablePipeInsulation[[#This Row],[Custom Pipe Bare Heat Transfer Coefficient]],IF(P194="","",(VLOOKUP(AJ194,'Insulation Table'!$F$35:$G$124,2,FALSE))))</f>
        <v/>
      </c>
      <c r="AO194" s="75" t="e">
        <f t="shared" si="12"/>
        <v>#N/A</v>
      </c>
      <c r="AP194" s="75" t="e">
        <f>VLOOKUP(AO194,'Insulation Table'!$Y$35:$Z$103,2,FALSE)</f>
        <v>#N/A</v>
      </c>
      <c r="AQ194" s="67" t="str">
        <f>CONCATENATE(P194,U194,MIN(TablePipeInsulation[[#This Row],[Insulation to be Added (")]],3))</f>
        <v>3</v>
      </c>
      <c r="AR194" s="75" t="str">
        <f>IF(P194="","",(VLOOKUP(AQ194,'Insulation Table'!$N$35:$O$250,2,FALSE)))</f>
        <v/>
      </c>
      <c r="AS194" s="67" t="e">
        <f t="shared" si="10"/>
        <v>#VALUE!</v>
      </c>
      <c r="AT194" s="75" t="str">
        <f>IF(TablePipeInsulation[[#This Row],[System Application]]="Custom",TablePipeInsulation[[#This Row],[Full Load Hours (If Custom Application)]],IF(G194="","",IF(G194="Domestic Hot Water",8760,$AJ$16)))</f>
        <v/>
      </c>
      <c r="AU194" s="75" t="str">
        <f>VLOOKUP($G$7,'Incentive Structure'!$C$6:$D$10,2,FALSE)</f>
        <v>CI</v>
      </c>
      <c r="AV194" s="75" t="str">
        <f>IF(ISNUMBER(FIND("MF",TablePipeInsulation[[#This Row],[Incentive Code]]))=TRUE,"MF Logic","CI Logic")</f>
        <v>CI Logic</v>
      </c>
      <c r="AW19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94" t="str">
        <f t="shared" si="13"/>
        <v/>
      </c>
      <c r="AY194" t="str">
        <f t="shared" si="14"/>
        <v>CI</v>
      </c>
      <c r="AZ19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9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94" s="190" t="e">
        <f>INDEX(#REF!,MATCH(TablePipeInsulation[[#This Row],[Coding - Temperature of Pipe]],#REF!,0),MATCH(TEXT($P194,"#.00"),#REF!,0))</f>
        <v>#REF!</v>
      </c>
      <c r="BC194" s="211">
        <f>IFERROR(MIN(IF(TablePipeInsulation[[#This Row],[System Application]]="Custom",(TablePipeInsulation[[#This Row],[Therms saved]]*BE194)*CI_Custom_Incentive_USD_per_therm,IF(OR(TablePipeInsulation[[#This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saved]]*BE194),"Excel Error"))),TablePipeInsulation[[#This Row],[Total Cost]]),0)</f>
        <v>0</v>
      </c>
      <c r="BD194" s="216">
        <f>IFERROR(MIN(IF(TablePipeInsulation[[#This Row],[System Application]]="Custom",(TablePipeInsulation[[#This Row],[Therms saved]]*BE194)*CI_Custom_Bonus_Incentive_USD_per_therm,IF(OR(TablePipeInsulation[[#This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saved]]*BE194),"Excel Error"))),TablePipeInsulation[[#This Row],[Total Cost]]),0)</f>
        <v>0</v>
      </c>
      <c r="BE194" s="212">
        <f>Boiler!$AA$9</f>
        <v>0</v>
      </c>
    </row>
    <row r="195" spans="1:57">
      <c r="A195" s="75">
        <v>174</v>
      </c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9"/>
      <c r="Q195" s="69"/>
      <c r="R195" s="3" t="str">
        <f>IFERROR(INDEX(TableInsulationCodeReq[],MATCH(TablePipeInsulation[[#This Row],[Coding - Temperature of Pipe]],TableInsulationCodeReq[Coding Pipe Temperature],-1),MATCH(TEXT($P195,"0.00"),TableInsulationCodeReq[#Headers],0)),"")</f>
        <v/>
      </c>
      <c r="S195" s="67"/>
      <c r="T195" s="67"/>
      <c r="U195" s="67"/>
      <c r="V195" s="67"/>
      <c r="W195" s="77"/>
      <c r="X195" s="77"/>
      <c r="Y195" s="189" t="str">
        <f t="shared" si="11"/>
        <v/>
      </c>
      <c r="Z195" s="77"/>
      <c r="AA195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95" s="3" t="str">
        <f>IF(OR(G195="",TablePipeInsulation[[#This Row],[Insulation to be Added (")]]&lt;TablePipeInsulation[[#This Row],[Insulation Required by Code (")]]),"",IF(System_App_Only_DHW,(AN195-AR195)/(0.8*100000)*L195*AS195*AT195*1,(AN195-AR195)/($G$10*100000)*L195*AS195*AT195*1))</f>
        <v/>
      </c>
      <c r="AC195" s="78">
        <f>IF(TablePipeInsulation[[#This Row],[Insulation to be Added (")]]&lt;TablePipeInsulation[[#This Row],[Insulation Required by Code (")]],"",BC195)</f>
        <v>0</v>
      </c>
      <c r="AD195" s="78">
        <f>IF(TablePipeInsulation[[#This Row],[Insulation to be Added (")]]&lt;TablePipeInsulation[[#This Row],[Insulation Required by Code (")]],"",BD195)</f>
        <v>0</v>
      </c>
      <c r="AG195" s="67" t="e">
        <f>VLOOKUP(G195,'Insulation Table'!$AE$61:$AF$64,2,FALSE)</f>
        <v>#N/A</v>
      </c>
      <c r="AH195" s="75" t="str">
        <f>IF(TablePipeInsulation[[#This Row],[System Application]]="Custom",TablePipeInsulation[[#This Row],[Pipe Surface Temperature, °F (If Custom Application)]],IF(G195="","",VLOOKUP(G195,$BG$21:$BH$24,2,FALSE)))</f>
        <v/>
      </c>
      <c r="AI195" s="75" t="str">
        <f>IF(TablePipeInsulation[[#This Row],[System Application]]="Custom",TablePipeInsulation[[#This Row],[Ambient Temperature, °F (If Custom Application)]],IF(G195="","",VLOOKUP(G195,$BG$21:$BI$24,3,FALSE)))</f>
        <v/>
      </c>
      <c r="AJ19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9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9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9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95" s="75" t="str">
        <f>IF(TablePipeInsulation[[#This Row],[System Application]]="Custom",TablePipeInsulation[[#This Row],[Custom Pipe Bare Heat Transfer Coefficient]],IF(P195="","",(VLOOKUP(AJ195,'Insulation Table'!$F$35:$G$124,2,FALSE))))</f>
        <v/>
      </c>
      <c r="AO195" s="75" t="e">
        <f t="shared" si="12"/>
        <v>#N/A</v>
      </c>
      <c r="AP195" s="75" t="e">
        <f>VLOOKUP(AO195,'Insulation Table'!$Y$35:$Z$103,2,FALSE)</f>
        <v>#N/A</v>
      </c>
      <c r="AQ195" s="67" t="str">
        <f>CONCATENATE(P195,U195,MIN(TablePipeInsulation[[#This Row],[Insulation to be Added (")]],3))</f>
        <v>3</v>
      </c>
      <c r="AR195" s="75" t="str">
        <f>IF(P195="","",(VLOOKUP(AQ195,'Insulation Table'!$N$35:$O$250,2,FALSE)))</f>
        <v/>
      </c>
      <c r="AS195" s="67" t="e">
        <f t="shared" si="10"/>
        <v>#VALUE!</v>
      </c>
      <c r="AT195" s="75" t="str">
        <f>IF(TablePipeInsulation[[#This Row],[System Application]]="Custom",TablePipeInsulation[[#This Row],[Full Load Hours (If Custom Application)]],IF(G195="","",IF(G195="Domestic Hot Water",8760,$AJ$16)))</f>
        <v/>
      </c>
      <c r="AU195" s="75" t="str">
        <f>VLOOKUP($G$7,'Incentive Structure'!$C$6:$D$10,2,FALSE)</f>
        <v>CI</v>
      </c>
      <c r="AV195" s="75" t="str">
        <f>IF(ISNUMBER(FIND("MF",TablePipeInsulation[[#This Row],[Incentive Code]]))=TRUE,"MF Logic","CI Logic")</f>
        <v>CI Logic</v>
      </c>
      <c r="AW19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95" t="str">
        <f t="shared" si="13"/>
        <v/>
      </c>
      <c r="AY195" t="str">
        <f t="shared" si="14"/>
        <v>CI</v>
      </c>
      <c r="AZ19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9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95" s="190" t="e">
        <f>INDEX(#REF!,MATCH(TablePipeInsulation[[#This Row],[Coding - Temperature of Pipe]],#REF!,0),MATCH(TEXT($P195,"#.00"),#REF!,0))</f>
        <v>#REF!</v>
      </c>
      <c r="BC195" s="211">
        <f>IFERROR(MIN(IF(TablePipeInsulation[[#This Row],[System Application]]="Custom",(TablePipeInsulation[[#This Row],[Therms saved]]*BE195)*CI_Custom_Incentive_USD_per_therm,IF(OR(TablePipeInsulation[[#This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saved]]*BE195),"Excel Error"))),TablePipeInsulation[[#This Row],[Total Cost]]),0)</f>
        <v>0</v>
      </c>
      <c r="BD195" s="216">
        <f>IFERROR(MIN(IF(TablePipeInsulation[[#This Row],[System Application]]="Custom",(TablePipeInsulation[[#This Row],[Therms saved]]*BE195)*CI_Custom_Bonus_Incentive_USD_per_therm,IF(OR(TablePipeInsulation[[#This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saved]]*BE195),"Excel Error"))),TablePipeInsulation[[#This Row],[Total Cost]]),0)</f>
        <v>0</v>
      </c>
      <c r="BE195" s="212">
        <f>Boiler!$AA$9</f>
        <v>0</v>
      </c>
    </row>
    <row r="196" spans="1:57">
      <c r="A196" s="75">
        <v>175</v>
      </c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9"/>
      <c r="Q196" s="69"/>
      <c r="R196" s="3" t="str">
        <f>IFERROR(INDEX(TableInsulationCodeReq[],MATCH(TablePipeInsulation[[#This Row],[Coding - Temperature of Pipe]],TableInsulationCodeReq[Coding Pipe Temperature],-1),MATCH(TEXT($P196,"0.00"),TableInsulationCodeReq[#Headers],0)),"")</f>
        <v/>
      </c>
      <c r="S196" s="67"/>
      <c r="T196" s="67"/>
      <c r="U196" s="67"/>
      <c r="V196" s="67"/>
      <c r="W196" s="77"/>
      <c r="X196" s="77"/>
      <c r="Y196" s="189" t="str">
        <f t="shared" si="11"/>
        <v/>
      </c>
      <c r="Z196" s="77"/>
      <c r="AA196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96" s="3" t="str">
        <f>IF(OR(G196="",TablePipeInsulation[[#This Row],[Insulation to be Added (")]]&lt;TablePipeInsulation[[#This Row],[Insulation Required by Code (")]]),"",IF(System_App_Only_DHW,(AN196-AR196)/(0.8*100000)*L196*AS196*AT196*1,(AN196-AR196)/($G$10*100000)*L196*AS196*AT196*1))</f>
        <v/>
      </c>
      <c r="AC196" s="78">
        <f>IF(TablePipeInsulation[[#This Row],[Insulation to be Added (")]]&lt;TablePipeInsulation[[#This Row],[Insulation Required by Code (")]],"",BC196)</f>
        <v>0</v>
      </c>
      <c r="AD196" s="78">
        <f>IF(TablePipeInsulation[[#This Row],[Insulation to be Added (")]]&lt;TablePipeInsulation[[#This Row],[Insulation Required by Code (")]],"",BD196)</f>
        <v>0</v>
      </c>
      <c r="AG196" s="67" t="e">
        <f>VLOOKUP(G196,'Insulation Table'!$AE$61:$AF$64,2,FALSE)</f>
        <v>#N/A</v>
      </c>
      <c r="AH196" s="75" t="str">
        <f>IF(TablePipeInsulation[[#This Row],[System Application]]="Custom",TablePipeInsulation[[#This Row],[Pipe Surface Temperature, °F (If Custom Application)]],IF(G196="","",VLOOKUP(G196,$BG$21:$BH$24,2,FALSE)))</f>
        <v/>
      </c>
      <c r="AI196" s="75" t="str">
        <f>IF(TablePipeInsulation[[#This Row],[System Application]]="Custom",TablePipeInsulation[[#This Row],[Ambient Temperature, °F (If Custom Application)]],IF(G196="","",VLOOKUP(G196,$BG$21:$BI$24,3,FALSE)))</f>
        <v/>
      </c>
      <c r="AJ19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9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9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9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96" s="75" t="str">
        <f>IF(TablePipeInsulation[[#This Row],[System Application]]="Custom",TablePipeInsulation[[#This Row],[Custom Pipe Bare Heat Transfer Coefficient]],IF(P196="","",(VLOOKUP(AJ196,'Insulation Table'!$F$35:$G$124,2,FALSE))))</f>
        <v/>
      </c>
      <c r="AO196" s="75" t="e">
        <f t="shared" si="12"/>
        <v>#N/A</v>
      </c>
      <c r="AP196" s="75" t="e">
        <f>VLOOKUP(AO196,'Insulation Table'!$Y$35:$Z$103,2,FALSE)</f>
        <v>#N/A</v>
      </c>
      <c r="AQ196" s="67" t="str">
        <f>CONCATENATE(P196,U196,MIN(TablePipeInsulation[[#This Row],[Insulation to be Added (")]],3))</f>
        <v>3</v>
      </c>
      <c r="AR196" s="75" t="str">
        <f>IF(P196="","",(VLOOKUP(AQ196,'Insulation Table'!$N$35:$O$250,2,FALSE)))</f>
        <v/>
      </c>
      <c r="AS196" s="67" t="e">
        <f t="shared" si="10"/>
        <v>#VALUE!</v>
      </c>
      <c r="AT196" s="75" t="str">
        <f>IF(TablePipeInsulation[[#This Row],[System Application]]="Custom",TablePipeInsulation[[#This Row],[Full Load Hours (If Custom Application)]],IF(G196="","",IF(G196="Domestic Hot Water",8760,$AJ$16)))</f>
        <v/>
      </c>
      <c r="AU196" s="75" t="str">
        <f>VLOOKUP($G$7,'Incentive Structure'!$C$6:$D$10,2,FALSE)</f>
        <v>CI</v>
      </c>
      <c r="AV196" s="75" t="str">
        <f>IF(ISNUMBER(FIND("MF",TablePipeInsulation[[#This Row],[Incentive Code]]))=TRUE,"MF Logic","CI Logic")</f>
        <v>CI Logic</v>
      </c>
      <c r="AW19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96" t="str">
        <f t="shared" si="13"/>
        <v/>
      </c>
      <c r="AY196" t="str">
        <f t="shared" si="14"/>
        <v>CI</v>
      </c>
      <c r="AZ19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9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96" s="190" t="e">
        <f>INDEX(#REF!,MATCH(TablePipeInsulation[[#This Row],[Coding - Temperature of Pipe]],#REF!,0),MATCH(TEXT($P196,"#.00"),#REF!,0))</f>
        <v>#REF!</v>
      </c>
      <c r="BC196" s="211">
        <f>IFERROR(MIN(IF(TablePipeInsulation[[#This Row],[System Application]]="Custom",(TablePipeInsulation[[#This Row],[Therms saved]]*BE196)*CI_Custom_Incentive_USD_per_therm,IF(OR(TablePipeInsulation[[#This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saved]]*BE196),"Excel Error"))),TablePipeInsulation[[#This Row],[Total Cost]]),0)</f>
        <v>0</v>
      </c>
      <c r="BD196" s="216">
        <f>IFERROR(MIN(IF(TablePipeInsulation[[#This Row],[System Application]]="Custom",(TablePipeInsulation[[#This Row],[Therms saved]]*BE196)*CI_Custom_Bonus_Incentive_USD_per_therm,IF(OR(TablePipeInsulation[[#This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saved]]*BE196),"Excel Error"))),TablePipeInsulation[[#This Row],[Total Cost]]),0)</f>
        <v>0</v>
      </c>
      <c r="BE196" s="212">
        <f>Boiler!$AA$9</f>
        <v>0</v>
      </c>
    </row>
    <row r="197" spans="1:57">
      <c r="A197" s="75">
        <v>176</v>
      </c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9"/>
      <c r="Q197" s="69"/>
      <c r="R197" s="3" t="str">
        <f>IFERROR(INDEX(TableInsulationCodeReq[],MATCH(TablePipeInsulation[[#This Row],[Coding - Temperature of Pipe]],TableInsulationCodeReq[Coding Pipe Temperature],-1),MATCH(TEXT($P197,"0.00"),TableInsulationCodeReq[#Headers],0)),"")</f>
        <v/>
      </c>
      <c r="S197" s="67"/>
      <c r="T197" s="67"/>
      <c r="U197" s="67"/>
      <c r="V197" s="67"/>
      <c r="W197" s="77"/>
      <c r="X197" s="77"/>
      <c r="Y197" s="189" t="str">
        <f t="shared" si="11"/>
        <v/>
      </c>
      <c r="Z197" s="77"/>
      <c r="AA197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97" s="3" t="str">
        <f>IF(OR(G197="",TablePipeInsulation[[#This Row],[Insulation to be Added (")]]&lt;TablePipeInsulation[[#This Row],[Insulation Required by Code (")]]),"",IF(System_App_Only_DHW,(AN197-AR197)/(0.8*100000)*L197*AS197*AT197*1,(AN197-AR197)/($G$10*100000)*L197*AS197*AT197*1))</f>
        <v/>
      </c>
      <c r="AC197" s="78">
        <f>IF(TablePipeInsulation[[#This Row],[Insulation to be Added (")]]&lt;TablePipeInsulation[[#This Row],[Insulation Required by Code (")]],"",BC197)</f>
        <v>0</v>
      </c>
      <c r="AD197" s="78">
        <f>IF(TablePipeInsulation[[#This Row],[Insulation to be Added (")]]&lt;TablePipeInsulation[[#This Row],[Insulation Required by Code (")]],"",BD197)</f>
        <v>0</v>
      </c>
      <c r="AG197" s="67" t="e">
        <f>VLOOKUP(G197,'Insulation Table'!$AE$61:$AF$64,2,FALSE)</f>
        <v>#N/A</v>
      </c>
      <c r="AH197" s="75" t="str">
        <f>IF(TablePipeInsulation[[#This Row],[System Application]]="Custom",TablePipeInsulation[[#This Row],[Pipe Surface Temperature, °F (If Custom Application)]],IF(G197="","",VLOOKUP(G197,$BG$21:$BH$24,2,FALSE)))</f>
        <v/>
      </c>
      <c r="AI197" s="75" t="str">
        <f>IF(TablePipeInsulation[[#This Row],[System Application]]="Custom",TablePipeInsulation[[#This Row],[Ambient Temperature, °F (If Custom Application)]],IF(G197="","",VLOOKUP(G197,$BG$21:$BI$24,3,FALSE)))</f>
        <v/>
      </c>
      <c r="AJ19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9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9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9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97" s="75" t="str">
        <f>IF(TablePipeInsulation[[#This Row],[System Application]]="Custom",TablePipeInsulation[[#This Row],[Custom Pipe Bare Heat Transfer Coefficient]],IF(P197="","",(VLOOKUP(AJ197,'Insulation Table'!$F$35:$G$124,2,FALSE))))</f>
        <v/>
      </c>
      <c r="AO197" s="75" t="e">
        <f t="shared" si="12"/>
        <v>#N/A</v>
      </c>
      <c r="AP197" s="75" t="e">
        <f>VLOOKUP(AO197,'Insulation Table'!$Y$35:$Z$103,2,FALSE)</f>
        <v>#N/A</v>
      </c>
      <c r="AQ197" s="67" t="str">
        <f>CONCATENATE(P197,U197,MIN(TablePipeInsulation[[#This Row],[Insulation to be Added (")]],3))</f>
        <v>3</v>
      </c>
      <c r="AR197" s="75" t="str">
        <f>IF(P197="","",(VLOOKUP(AQ197,'Insulation Table'!$N$35:$O$250,2,FALSE)))</f>
        <v/>
      </c>
      <c r="AS197" s="67" t="e">
        <f t="shared" si="10"/>
        <v>#VALUE!</v>
      </c>
      <c r="AT197" s="75" t="str">
        <f>IF(TablePipeInsulation[[#This Row],[System Application]]="Custom",TablePipeInsulation[[#This Row],[Full Load Hours (If Custom Application)]],IF(G197="","",IF(G197="Domestic Hot Water",8760,$AJ$16)))</f>
        <v/>
      </c>
      <c r="AU197" s="75" t="str">
        <f>VLOOKUP($G$7,'Incentive Structure'!$C$6:$D$10,2,FALSE)</f>
        <v>CI</v>
      </c>
      <c r="AV197" s="75" t="str">
        <f>IF(ISNUMBER(FIND("MF",TablePipeInsulation[[#This Row],[Incentive Code]]))=TRUE,"MF Logic","CI Logic")</f>
        <v>CI Logic</v>
      </c>
      <c r="AW19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97" t="str">
        <f t="shared" si="13"/>
        <v/>
      </c>
      <c r="AY197" t="str">
        <f t="shared" si="14"/>
        <v>CI</v>
      </c>
      <c r="AZ19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9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97" s="190" t="e">
        <f>INDEX(#REF!,MATCH(TablePipeInsulation[[#This Row],[Coding - Temperature of Pipe]],#REF!,0),MATCH(TEXT($P197,"#.00"),#REF!,0))</f>
        <v>#REF!</v>
      </c>
      <c r="BC197" s="211">
        <f>IFERROR(MIN(IF(TablePipeInsulation[[#This Row],[System Application]]="Custom",(TablePipeInsulation[[#This Row],[Therms saved]]*BE197)*CI_Custom_Incentive_USD_per_therm,IF(OR(TablePipeInsulation[[#This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saved]]*BE197),"Excel Error"))),TablePipeInsulation[[#This Row],[Total Cost]]),0)</f>
        <v>0</v>
      </c>
      <c r="BD197" s="216">
        <f>IFERROR(MIN(IF(TablePipeInsulation[[#This Row],[System Application]]="Custom",(TablePipeInsulation[[#This Row],[Therms saved]]*BE197)*CI_Custom_Bonus_Incentive_USD_per_therm,IF(OR(TablePipeInsulation[[#This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saved]]*BE197),"Excel Error"))),TablePipeInsulation[[#This Row],[Total Cost]]),0)</f>
        <v>0</v>
      </c>
      <c r="BE197" s="212">
        <f>Boiler!$AA$9</f>
        <v>0</v>
      </c>
    </row>
    <row r="198" spans="1:57">
      <c r="A198" s="75">
        <v>177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9"/>
      <c r="Q198" s="69"/>
      <c r="R198" s="3" t="str">
        <f>IFERROR(INDEX(TableInsulationCodeReq[],MATCH(TablePipeInsulation[[#This Row],[Coding - Temperature of Pipe]],TableInsulationCodeReq[Coding Pipe Temperature],-1),MATCH(TEXT($P198,"0.00"),TableInsulationCodeReq[#Headers],0)),"")</f>
        <v/>
      </c>
      <c r="S198" s="67"/>
      <c r="T198" s="67"/>
      <c r="U198" s="67"/>
      <c r="V198" s="67"/>
      <c r="W198" s="77"/>
      <c r="X198" s="77"/>
      <c r="Y198" s="189" t="str">
        <f t="shared" si="11"/>
        <v/>
      </c>
      <c r="Z198" s="77"/>
      <c r="AA198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98" s="3" t="str">
        <f>IF(OR(G198="",TablePipeInsulation[[#This Row],[Insulation to be Added (")]]&lt;TablePipeInsulation[[#This Row],[Insulation Required by Code (")]]),"",IF(System_App_Only_DHW,(AN198-AR198)/(0.8*100000)*L198*AS198*AT198*1,(AN198-AR198)/($G$10*100000)*L198*AS198*AT198*1))</f>
        <v/>
      </c>
      <c r="AC198" s="78">
        <f>IF(TablePipeInsulation[[#This Row],[Insulation to be Added (")]]&lt;TablePipeInsulation[[#This Row],[Insulation Required by Code (")]],"",BC198)</f>
        <v>0</v>
      </c>
      <c r="AD198" s="78">
        <f>IF(TablePipeInsulation[[#This Row],[Insulation to be Added (")]]&lt;TablePipeInsulation[[#This Row],[Insulation Required by Code (")]],"",BD198)</f>
        <v>0</v>
      </c>
      <c r="AG198" s="67" t="e">
        <f>VLOOKUP(G198,'Insulation Table'!$AE$61:$AF$64,2,FALSE)</f>
        <v>#N/A</v>
      </c>
      <c r="AH198" s="75" t="str">
        <f>IF(TablePipeInsulation[[#This Row],[System Application]]="Custom",TablePipeInsulation[[#This Row],[Pipe Surface Temperature, °F (If Custom Application)]],IF(G198="","",VLOOKUP(G198,$BG$21:$BH$24,2,FALSE)))</f>
        <v/>
      </c>
      <c r="AI198" s="75" t="str">
        <f>IF(TablePipeInsulation[[#This Row],[System Application]]="Custom",TablePipeInsulation[[#This Row],[Ambient Temperature, °F (If Custom Application)]],IF(G198="","",VLOOKUP(G198,$BG$21:$BI$24,3,FALSE)))</f>
        <v/>
      </c>
      <c r="AJ19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9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9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9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98" s="75" t="str">
        <f>IF(TablePipeInsulation[[#This Row],[System Application]]="Custom",TablePipeInsulation[[#This Row],[Custom Pipe Bare Heat Transfer Coefficient]],IF(P198="","",(VLOOKUP(AJ198,'Insulation Table'!$F$35:$G$124,2,FALSE))))</f>
        <v/>
      </c>
      <c r="AO198" s="75" t="e">
        <f t="shared" si="12"/>
        <v>#N/A</v>
      </c>
      <c r="AP198" s="75" t="e">
        <f>VLOOKUP(AO198,'Insulation Table'!$Y$35:$Z$103,2,FALSE)</f>
        <v>#N/A</v>
      </c>
      <c r="AQ198" s="67" t="str">
        <f>CONCATENATE(P198,U198,MIN(TablePipeInsulation[[#This Row],[Insulation to be Added (")]],3))</f>
        <v>3</v>
      </c>
      <c r="AR198" s="75" t="str">
        <f>IF(P198="","",(VLOOKUP(AQ198,'Insulation Table'!$N$35:$O$250,2,FALSE)))</f>
        <v/>
      </c>
      <c r="AS198" s="67" t="e">
        <f t="shared" si="10"/>
        <v>#VALUE!</v>
      </c>
      <c r="AT198" s="75" t="str">
        <f>IF(TablePipeInsulation[[#This Row],[System Application]]="Custom",TablePipeInsulation[[#This Row],[Full Load Hours (If Custom Application)]],IF(G198="","",IF(G198="Domestic Hot Water",8760,$AJ$16)))</f>
        <v/>
      </c>
      <c r="AU198" s="75" t="str">
        <f>VLOOKUP($G$7,'Incentive Structure'!$C$6:$D$10,2,FALSE)</f>
        <v>CI</v>
      </c>
      <c r="AV198" s="75" t="str">
        <f>IF(ISNUMBER(FIND("MF",TablePipeInsulation[[#This Row],[Incentive Code]]))=TRUE,"MF Logic","CI Logic")</f>
        <v>CI Logic</v>
      </c>
      <c r="AW19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98" t="str">
        <f t="shared" si="13"/>
        <v/>
      </c>
      <c r="AY198" t="str">
        <f t="shared" si="14"/>
        <v>CI</v>
      </c>
      <c r="AZ19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9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98" s="190" t="e">
        <f>INDEX(#REF!,MATCH(TablePipeInsulation[[#This Row],[Coding - Temperature of Pipe]],#REF!,0),MATCH(TEXT($P198,"#.00"),#REF!,0))</f>
        <v>#REF!</v>
      </c>
      <c r="BC198" s="211">
        <f>IFERROR(MIN(IF(TablePipeInsulation[[#This Row],[System Application]]="Custom",(TablePipeInsulation[[#This Row],[Therms saved]]*BE198)*CI_Custom_Incentive_USD_per_therm,IF(OR(TablePipeInsulation[[#This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saved]]*BE198),"Excel Error"))),TablePipeInsulation[[#This Row],[Total Cost]]),0)</f>
        <v>0</v>
      </c>
      <c r="BD198" s="216">
        <f>IFERROR(MIN(IF(TablePipeInsulation[[#This Row],[System Application]]="Custom",(TablePipeInsulation[[#This Row],[Therms saved]]*BE198)*CI_Custom_Bonus_Incentive_USD_per_therm,IF(OR(TablePipeInsulation[[#This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saved]]*BE198),"Excel Error"))),TablePipeInsulation[[#This Row],[Total Cost]]),0)</f>
        <v>0</v>
      </c>
      <c r="BE198" s="212">
        <f>Boiler!$AA$9</f>
        <v>0</v>
      </c>
    </row>
    <row r="199" spans="1:57">
      <c r="A199" s="75">
        <v>178</v>
      </c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9"/>
      <c r="Q199" s="69"/>
      <c r="R199" s="3" t="str">
        <f>IFERROR(INDEX(TableInsulationCodeReq[],MATCH(TablePipeInsulation[[#This Row],[Coding - Temperature of Pipe]],TableInsulationCodeReq[Coding Pipe Temperature],-1),MATCH(TEXT($P199,"0.00"),TableInsulationCodeReq[#Headers],0)),"")</f>
        <v/>
      </c>
      <c r="S199" s="67"/>
      <c r="T199" s="67"/>
      <c r="U199" s="67"/>
      <c r="V199" s="67"/>
      <c r="W199" s="77"/>
      <c r="X199" s="77"/>
      <c r="Y199" s="189" t="str">
        <f t="shared" si="11"/>
        <v/>
      </c>
      <c r="Z199" s="77"/>
      <c r="AA199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99" s="3" t="str">
        <f>IF(OR(G199="",TablePipeInsulation[[#This Row],[Insulation to be Added (")]]&lt;TablePipeInsulation[[#This Row],[Insulation Required by Code (")]]),"",IF(System_App_Only_DHW,(AN199-AR199)/(0.8*100000)*L199*AS199*AT199*1,(AN199-AR199)/($G$10*100000)*L199*AS199*AT199*1))</f>
        <v/>
      </c>
      <c r="AC199" s="78">
        <f>IF(TablePipeInsulation[[#This Row],[Insulation to be Added (")]]&lt;TablePipeInsulation[[#This Row],[Insulation Required by Code (")]],"",BC199)</f>
        <v>0</v>
      </c>
      <c r="AD199" s="78">
        <f>IF(TablePipeInsulation[[#This Row],[Insulation to be Added (")]]&lt;TablePipeInsulation[[#This Row],[Insulation Required by Code (")]],"",BD199)</f>
        <v>0</v>
      </c>
      <c r="AG199" s="67" t="e">
        <f>VLOOKUP(G199,'Insulation Table'!$AE$61:$AF$64,2,FALSE)</f>
        <v>#N/A</v>
      </c>
      <c r="AH199" s="75" t="str">
        <f>IF(TablePipeInsulation[[#This Row],[System Application]]="Custom",TablePipeInsulation[[#This Row],[Pipe Surface Temperature, °F (If Custom Application)]],IF(G199="","",VLOOKUP(G199,$BG$21:$BH$24,2,FALSE)))</f>
        <v/>
      </c>
      <c r="AI199" s="75" t="str">
        <f>IF(TablePipeInsulation[[#This Row],[System Application]]="Custom",TablePipeInsulation[[#This Row],[Ambient Temperature, °F (If Custom Application)]],IF(G199="","",VLOOKUP(G199,$BG$21:$BI$24,3,FALSE)))</f>
        <v/>
      </c>
      <c r="AJ19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9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9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9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99" s="75" t="str">
        <f>IF(TablePipeInsulation[[#This Row],[System Application]]="Custom",TablePipeInsulation[[#This Row],[Custom Pipe Bare Heat Transfer Coefficient]],IF(P199="","",(VLOOKUP(AJ199,'Insulation Table'!$F$35:$G$124,2,FALSE))))</f>
        <v/>
      </c>
      <c r="AO199" s="75" t="e">
        <f t="shared" si="12"/>
        <v>#N/A</v>
      </c>
      <c r="AP199" s="75" t="e">
        <f>VLOOKUP(AO199,'Insulation Table'!$Y$35:$Z$103,2,FALSE)</f>
        <v>#N/A</v>
      </c>
      <c r="AQ199" s="67" t="str">
        <f>CONCATENATE(P199,U199,MIN(TablePipeInsulation[[#This Row],[Insulation to be Added (")]],3))</f>
        <v>3</v>
      </c>
      <c r="AR199" s="75" t="str">
        <f>IF(P199="","",(VLOOKUP(AQ199,'Insulation Table'!$N$35:$O$250,2,FALSE)))</f>
        <v/>
      </c>
      <c r="AS199" s="67" t="e">
        <f t="shared" si="10"/>
        <v>#VALUE!</v>
      </c>
      <c r="AT199" s="75" t="str">
        <f>IF(TablePipeInsulation[[#This Row],[System Application]]="Custom",TablePipeInsulation[[#This Row],[Full Load Hours (If Custom Application)]],IF(G199="","",IF(G199="Domestic Hot Water",8760,$AJ$16)))</f>
        <v/>
      </c>
      <c r="AU199" s="75" t="str">
        <f>VLOOKUP($G$7,'Incentive Structure'!$C$6:$D$10,2,FALSE)</f>
        <v>CI</v>
      </c>
      <c r="AV199" s="75" t="str">
        <f>IF(ISNUMBER(FIND("MF",TablePipeInsulation[[#This Row],[Incentive Code]]))=TRUE,"MF Logic","CI Logic")</f>
        <v>CI Logic</v>
      </c>
      <c r="AW19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99" t="str">
        <f t="shared" si="13"/>
        <v/>
      </c>
      <c r="AY199" t="str">
        <f t="shared" si="14"/>
        <v>CI</v>
      </c>
      <c r="AZ19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9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99" s="190" t="e">
        <f>INDEX(#REF!,MATCH(TablePipeInsulation[[#This Row],[Coding - Temperature of Pipe]],#REF!,0),MATCH(TEXT($P199,"#.00"),#REF!,0))</f>
        <v>#REF!</v>
      </c>
      <c r="BC199" s="211">
        <f>IFERROR(MIN(IF(TablePipeInsulation[[#This Row],[System Application]]="Custom",(TablePipeInsulation[[#This Row],[Therms saved]]*BE199)*CI_Custom_Incentive_USD_per_therm,IF(OR(TablePipeInsulation[[#This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saved]]*BE199),"Excel Error"))),TablePipeInsulation[[#This Row],[Total Cost]]),0)</f>
        <v>0</v>
      </c>
      <c r="BD199" s="216">
        <f>IFERROR(MIN(IF(TablePipeInsulation[[#This Row],[System Application]]="Custom",(TablePipeInsulation[[#This Row],[Therms saved]]*BE199)*CI_Custom_Bonus_Incentive_USD_per_therm,IF(OR(TablePipeInsulation[[#This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saved]]*BE199),"Excel Error"))),TablePipeInsulation[[#This Row],[Total Cost]]),0)</f>
        <v>0</v>
      </c>
      <c r="BE199" s="212">
        <f>Boiler!$AA$9</f>
        <v>0</v>
      </c>
    </row>
    <row r="200" spans="1:57">
      <c r="A200" s="75">
        <v>179</v>
      </c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9"/>
      <c r="Q200" s="69"/>
      <c r="R200" s="3" t="str">
        <f>IFERROR(INDEX(TableInsulationCodeReq[],MATCH(TablePipeInsulation[[#This Row],[Coding - Temperature of Pipe]],TableInsulationCodeReq[Coding Pipe Temperature],-1),MATCH(TEXT($P200,"0.00"),TableInsulationCodeReq[#Headers],0)),"")</f>
        <v/>
      </c>
      <c r="S200" s="67"/>
      <c r="T200" s="67"/>
      <c r="U200" s="67"/>
      <c r="V200" s="67"/>
      <c r="W200" s="77"/>
      <c r="X200" s="77"/>
      <c r="Y200" s="189" t="str">
        <f t="shared" si="11"/>
        <v/>
      </c>
      <c r="Z200" s="77"/>
      <c r="AA200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00" s="3" t="str">
        <f>IF(OR(G200="",TablePipeInsulation[[#This Row],[Insulation to be Added (")]]&lt;TablePipeInsulation[[#This Row],[Insulation Required by Code (")]]),"",IF(System_App_Only_DHW,(AN200-AR200)/(0.8*100000)*L200*AS200*AT200*1,(AN200-AR200)/($G$10*100000)*L200*AS200*AT200*1))</f>
        <v/>
      </c>
      <c r="AC200" s="78">
        <f>IF(TablePipeInsulation[[#This Row],[Insulation to be Added (")]]&lt;TablePipeInsulation[[#This Row],[Insulation Required by Code (")]],"",BC200)</f>
        <v>0</v>
      </c>
      <c r="AD200" s="78">
        <f>IF(TablePipeInsulation[[#This Row],[Insulation to be Added (")]]&lt;TablePipeInsulation[[#This Row],[Insulation Required by Code (")]],"",BD200)</f>
        <v>0</v>
      </c>
      <c r="AG200" s="67" t="e">
        <f>VLOOKUP(G200,'Insulation Table'!$AE$61:$AF$64,2,FALSE)</f>
        <v>#N/A</v>
      </c>
      <c r="AH200" s="75" t="str">
        <f>IF(TablePipeInsulation[[#This Row],[System Application]]="Custom",TablePipeInsulation[[#This Row],[Pipe Surface Temperature, °F (If Custom Application)]],IF(G200="","",VLOOKUP(G200,$BG$21:$BH$24,2,FALSE)))</f>
        <v/>
      </c>
      <c r="AI200" s="75" t="str">
        <f>IF(TablePipeInsulation[[#This Row],[System Application]]="Custom",TablePipeInsulation[[#This Row],[Ambient Temperature, °F (If Custom Application)]],IF(G200="","",VLOOKUP(G200,$BG$21:$BI$24,3,FALSE)))</f>
        <v/>
      </c>
      <c r="AJ20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0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0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0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00" s="75" t="str">
        <f>IF(TablePipeInsulation[[#This Row],[System Application]]="Custom",TablePipeInsulation[[#This Row],[Custom Pipe Bare Heat Transfer Coefficient]],IF(P200="","",(VLOOKUP(AJ200,'Insulation Table'!$F$35:$G$124,2,FALSE))))</f>
        <v/>
      </c>
      <c r="AO200" s="75" t="e">
        <f t="shared" si="12"/>
        <v>#N/A</v>
      </c>
      <c r="AP200" s="75" t="e">
        <f>VLOOKUP(AO200,'Insulation Table'!$Y$35:$Z$103,2,FALSE)</f>
        <v>#N/A</v>
      </c>
      <c r="AQ200" s="67" t="str">
        <f>CONCATENATE(P200,U200,MIN(TablePipeInsulation[[#This Row],[Insulation to be Added (")]],3))</f>
        <v>3</v>
      </c>
      <c r="AR200" s="75" t="str">
        <f>IF(P200="","",(VLOOKUP(AQ200,'Insulation Table'!$N$35:$O$250,2,FALSE)))</f>
        <v/>
      </c>
      <c r="AS200" s="67" t="e">
        <f t="shared" si="10"/>
        <v>#VALUE!</v>
      </c>
      <c r="AT200" s="75" t="str">
        <f>IF(TablePipeInsulation[[#This Row],[System Application]]="Custom",TablePipeInsulation[[#This Row],[Full Load Hours (If Custom Application)]],IF(G200="","",IF(G200="Domestic Hot Water",8760,$AJ$16)))</f>
        <v/>
      </c>
      <c r="AU200" s="75" t="str">
        <f>VLOOKUP($G$7,'Incentive Structure'!$C$6:$D$10,2,FALSE)</f>
        <v>CI</v>
      </c>
      <c r="AV200" s="75" t="str">
        <f>IF(ISNUMBER(FIND("MF",TablePipeInsulation[[#This Row],[Incentive Code]]))=TRUE,"MF Logic","CI Logic")</f>
        <v>CI Logic</v>
      </c>
      <c r="AW20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00" t="str">
        <f t="shared" si="13"/>
        <v/>
      </c>
      <c r="AY200" t="str">
        <f t="shared" si="14"/>
        <v>CI</v>
      </c>
      <c r="AZ20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0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00" s="190" t="e">
        <f>INDEX(#REF!,MATCH(TablePipeInsulation[[#This Row],[Coding - Temperature of Pipe]],#REF!,0),MATCH(TEXT($P200,"#.00"),#REF!,0))</f>
        <v>#REF!</v>
      </c>
      <c r="BC200" s="211">
        <f>IFERROR(MIN(IF(TablePipeInsulation[[#This Row],[System Application]]="Custom",(TablePipeInsulation[[#This Row],[Therms saved]]*BE200)*CI_Custom_Incentive_USD_per_therm,IF(OR(TablePipeInsulation[[#This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saved]]*BE200),"Excel Error"))),TablePipeInsulation[[#This Row],[Total Cost]]),0)</f>
        <v>0</v>
      </c>
      <c r="BD200" s="216">
        <f>IFERROR(MIN(IF(TablePipeInsulation[[#This Row],[System Application]]="Custom",(TablePipeInsulation[[#This Row],[Therms saved]]*BE200)*CI_Custom_Bonus_Incentive_USD_per_therm,IF(OR(TablePipeInsulation[[#This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saved]]*BE200),"Excel Error"))),TablePipeInsulation[[#This Row],[Total Cost]]),0)</f>
        <v>0</v>
      </c>
      <c r="BE200" s="212">
        <f>Boiler!$AA$9</f>
        <v>0</v>
      </c>
    </row>
    <row r="201" spans="1:57">
      <c r="A201" s="75">
        <v>180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9"/>
      <c r="Q201" s="69"/>
      <c r="R201" s="3" t="str">
        <f>IFERROR(INDEX(TableInsulationCodeReq[],MATCH(TablePipeInsulation[[#This Row],[Coding - Temperature of Pipe]],TableInsulationCodeReq[Coding Pipe Temperature],-1),MATCH(TEXT($P201,"0.00"),TableInsulationCodeReq[#Headers],0)),"")</f>
        <v/>
      </c>
      <c r="S201" s="67"/>
      <c r="T201" s="67"/>
      <c r="U201" s="67"/>
      <c r="V201" s="67"/>
      <c r="W201" s="77"/>
      <c r="X201" s="77"/>
      <c r="Y201" s="189" t="str">
        <f t="shared" si="11"/>
        <v/>
      </c>
      <c r="Z201" s="77"/>
      <c r="AA201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01" s="3" t="str">
        <f>IF(OR(G201="",TablePipeInsulation[[#This Row],[Insulation to be Added (")]]&lt;TablePipeInsulation[[#This Row],[Insulation Required by Code (")]]),"",IF(System_App_Only_DHW,(AN201-AR201)/(0.8*100000)*L201*AS201*AT201*1,(AN201-AR201)/($G$10*100000)*L201*AS201*AT201*1))</f>
        <v/>
      </c>
      <c r="AC201" s="78">
        <f>IF(TablePipeInsulation[[#This Row],[Insulation to be Added (")]]&lt;TablePipeInsulation[[#This Row],[Insulation Required by Code (")]],"",BC201)</f>
        <v>0</v>
      </c>
      <c r="AD201" s="78">
        <f>IF(TablePipeInsulation[[#This Row],[Insulation to be Added (")]]&lt;TablePipeInsulation[[#This Row],[Insulation Required by Code (")]],"",BD201)</f>
        <v>0</v>
      </c>
      <c r="AG201" s="67" t="e">
        <f>VLOOKUP(G201,'Insulation Table'!$AE$61:$AF$64,2,FALSE)</f>
        <v>#N/A</v>
      </c>
      <c r="AH201" s="75" t="str">
        <f>IF(TablePipeInsulation[[#This Row],[System Application]]="Custom",TablePipeInsulation[[#This Row],[Pipe Surface Temperature, °F (If Custom Application)]],IF(G201="","",VLOOKUP(G201,$BG$21:$BH$24,2,FALSE)))</f>
        <v/>
      </c>
      <c r="AI201" s="75" t="str">
        <f>IF(TablePipeInsulation[[#This Row],[System Application]]="Custom",TablePipeInsulation[[#This Row],[Ambient Temperature, °F (If Custom Application)]],IF(G201="","",VLOOKUP(G201,$BG$21:$BI$24,3,FALSE)))</f>
        <v/>
      </c>
      <c r="AJ20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0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0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0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01" s="75" t="str">
        <f>IF(TablePipeInsulation[[#This Row],[System Application]]="Custom",TablePipeInsulation[[#This Row],[Custom Pipe Bare Heat Transfer Coefficient]],IF(P201="","",(VLOOKUP(AJ201,'Insulation Table'!$F$35:$G$124,2,FALSE))))</f>
        <v/>
      </c>
      <c r="AO201" s="75" t="e">
        <f t="shared" si="12"/>
        <v>#N/A</v>
      </c>
      <c r="AP201" s="75" t="e">
        <f>VLOOKUP(AO201,'Insulation Table'!$Y$35:$Z$103,2,FALSE)</f>
        <v>#N/A</v>
      </c>
      <c r="AQ201" s="67" t="str">
        <f>CONCATENATE(P201,U201,MIN(TablePipeInsulation[[#This Row],[Insulation to be Added (")]],3))</f>
        <v>3</v>
      </c>
      <c r="AR201" s="75" t="str">
        <f>IF(P201="","",(VLOOKUP(AQ201,'Insulation Table'!$N$35:$O$250,2,FALSE)))</f>
        <v/>
      </c>
      <c r="AS201" s="67" t="e">
        <f t="shared" si="10"/>
        <v>#VALUE!</v>
      </c>
      <c r="AT201" s="75" t="str">
        <f>IF(TablePipeInsulation[[#This Row],[System Application]]="Custom",TablePipeInsulation[[#This Row],[Full Load Hours (If Custom Application)]],IF(G201="","",IF(G201="Domestic Hot Water",8760,$AJ$16)))</f>
        <v/>
      </c>
      <c r="AU201" s="75" t="str">
        <f>VLOOKUP($G$7,'Incentive Structure'!$C$6:$D$10,2,FALSE)</f>
        <v>CI</v>
      </c>
      <c r="AV201" s="75" t="str">
        <f>IF(ISNUMBER(FIND("MF",TablePipeInsulation[[#This Row],[Incentive Code]]))=TRUE,"MF Logic","CI Logic")</f>
        <v>CI Logic</v>
      </c>
      <c r="AW20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01" t="str">
        <f t="shared" si="13"/>
        <v/>
      </c>
      <c r="AY201" t="str">
        <f t="shared" si="14"/>
        <v>CI</v>
      </c>
      <c r="AZ20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0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01" s="190" t="e">
        <f>INDEX(#REF!,MATCH(TablePipeInsulation[[#This Row],[Coding - Temperature of Pipe]],#REF!,0),MATCH(TEXT($P201,"#.00"),#REF!,0))</f>
        <v>#REF!</v>
      </c>
      <c r="BC201" s="211">
        <f>IFERROR(MIN(IF(TablePipeInsulation[[#This Row],[System Application]]="Custom",(TablePipeInsulation[[#This Row],[Therms saved]]*BE201)*CI_Custom_Incentive_USD_per_therm,IF(OR(TablePipeInsulation[[#This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saved]]*BE201),"Excel Error"))),TablePipeInsulation[[#This Row],[Total Cost]]),0)</f>
        <v>0</v>
      </c>
      <c r="BD201" s="216">
        <f>IFERROR(MIN(IF(TablePipeInsulation[[#This Row],[System Application]]="Custom",(TablePipeInsulation[[#This Row],[Therms saved]]*BE201)*CI_Custom_Bonus_Incentive_USD_per_therm,IF(OR(TablePipeInsulation[[#This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saved]]*BE201),"Excel Error"))),TablePipeInsulation[[#This Row],[Total Cost]]),0)</f>
        <v>0</v>
      </c>
      <c r="BE201" s="212">
        <f>Boiler!$AA$9</f>
        <v>0</v>
      </c>
    </row>
    <row r="202" spans="1:57">
      <c r="A202" s="75">
        <v>181</v>
      </c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9"/>
      <c r="Q202" s="69"/>
      <c r="R202" s="3" t="str">
        <f>IFERROR(INDEX(TableInsulationCodeReq[],MATCH(TablePipeInsulation[[#This Row],[Coding - Temperature of Pipe]],TableInsulationCodeReq[Coding Pipe Temperature],-1),MATCH(TEXT($P202,"0.00"),TableInsulationCodeReq[#Headers],0)),"")</f>
        <v/>
      </c>
      <c r="S202" s="67"/>
      <c r="T202" s="67"/>
      <c r="U202" s="67"/>
      <c r="V202" s="67"/>
      <c r="W202" s="77"/>
      <c r="X202" s="77"/>
      <c r="Y202" s="189" t="str">
        <f t="shared" si="11"/>
        <v/>
      </c>
      <c r="Z202" s="77"/>
      <c r="AA202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02" s="3" t="str">
        <f>IF(OR(G202="",TablePipeInsulation[[#This Row],[Insulation to be Added (")]]&lt;TablePipeInsulation[[#This Row],[Insulation Required by Code (")]]),"",IF(System_App_Only_DHW,(AN202-AR202)/(0.8*100000)*L202*AS202*AT202*1,(AN202-AR202)/($G$10*100000)*L202*AS202*AT202*1))</f>
        <v/>
      </c>
      <c r="AC202" s="78">
        <f>IF(TablePipeInsulation[[#This Row],[Insulation to be Added (")]]&lt;TablePipeInsulation[[#This Row],[Insulation Required by Code (")]],"",BC202)</f>
        <v>0</v>
      </c>
      <c r="AD202" s="78">
        <f>IF(TablePipeInsulation[[#This Row],[Insulation to be Added (")]]&lt;TablePipeInsulation[[#This Row],[Insulation Required by Code (")]],"",BD202)</f>
        <v>0</v>
      </c>
      <c r="AG202" s="67" t="e">
        <f>VLOOKUP(G202,'Insulation Table'!$AE$61:$AF$64,2,FALSE)</f>
        <v>#N/A</v>
      </c>
      <c r="AH202" s="75" t="str">
        <f>IF(TablePipeInsulation[[#This Row],[System Application]]="Custom",TablePipeInsulation[[#This Row],[Pipe Surface Temperature, °F (If Custom Application)]],IF(G202="","",VLOOKUP(G202,$BG$21:$BH$24,2,FALSE)))</f>
        <v/>
      </c>
      <c r="AI202" s="75" t="str">
        <f>IF(TablePipeInsulation[[#This Row],[System Application]]="Custom",TablePipeInsulation[[#This Row],[Ambient Temperature, °F (If Custom Application)]],IF(G202="","",VLOOKUP(G202,$BG$21:$BI$24,3,FALSE)))</f>
        <v/>
      </c>
      <c r="AJ20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0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0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0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02" s="75" t="str">
        <f>IF(TablePipeInsulation[[#This Row],[System Application]]="Custom",TablePipeInsulation[[#This Row],[Custom Pipe Bare Heat Transfer Coefficient]],IF(P202="","",(VLOOKUP(AJ202,'Insulation Table'!$F$35:$G$124,2,FALSE))))</f>
        <v/>
      </c>
      <c r="AO202" s="75" t="e">
        <f t="shared" si="12"/>
        <v>#N/A</v>
      </c>
      <c r="AP202" s="75" t="e">
        <f>VLOOKUP(AO202,'Insulation Table'!$Y$35:$Z$103,2,FALSE)</f>
        <v>#N/A</v>
      </c>
      <c r="AQ202" s="67" t="str">
        <f>CONCATENATE(P202,U202,MIN(TablePipeInsulation[[#This Row],[Insulation to be Added (")]],3))</f>
        <v>3</v>
      </c>
      <c r="AR202" s="75" t="str">
        <f>IF(P202="","",(VLOOKUP(AQ202,'Insulation Table'!$N$35:$O$250,2,FALSE)))</f>
        <v/>
      </c>
      <c r="AS202" s="67" t="e">
        <f t="shared" si="10"/>
        <v>#VALUE!</v>
      </c>
      <c r="AT202" s="75" t="str">
        <f>IF(TablePipeInsulation[[#This Row],[System Application]]="Custom",TablePipeInsulation[[#This Row],[Full Load Hours (If Custom Application)]],IF(G202="","",IF(G202="Domestic Hot Water",8760,$AJ$16)))</f>
        <v/>
      </c>
      <c r="AU202" s="75" t="str">
        <f>VLOOKUP($G$7,'Incentive Structure'!$C$6:$D$10,2,FALSE)</f>
        <v>CI</v>
      </c>
      <c r="AV202" s="75" t="str">
        <f>IF(ISNUMBER(FIND("MF",TablePipeInsulation[[#This Row],[Incentive Code]]))=TRUE,"MF Logic","CI Logic")</f>
        <v>CI Logic</v>
      </c>
      <c r="AW20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02" t="str">
        <f t="shared" si="13"/>
        <v/>
      </c>
      <c r="AY202" t="str">
        <f t="shared" si="14"/>
        <v>CI</v>
      </c>
      <c r="AZ20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0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02" s="190" t="e">
        <f>INDEX(#REF!,MATCH(TablePipeInsulation[[#This Row],[Coding - Temperature of Pipe]],#REF!,0),MATCH(TEXT($P202,"#.00"),#REF!,0))</f>
        <v>#REF!</v>
      </c>
      <c r="BC202" s="211">
        <f>IFERROR(MIN(IF(TablePipeInsulation[[#This Row],[System Application]]="Custom",(TablePipeInsulation[[#This Row],[Therms saved]]*BE202)*CI_Custom_Incentive_USD_per_therm,IF(OR(TablePipeInsulation[[#This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saved]]*BE202),"Excel Error"))),TablePipeInsulation[[#This Row],[Total Cost]]),0)</f>
        <v>0</v>
      </c>
      <c r="BD202" s="216">
        <f>IFERROR(MIN(IF(TablePipeInsulation[[#This Row],[System Application]]="Custom",(TablePipeInsulation[[#This Row],[Therms saved]]*BE202)*CI_Custom_Bonus_Incentive_USD_per_therm,IF(OR(TablePipeInsulation[[#This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saved]]*BE202),"Excel Error"))),TablePipeInsulation[[#This Row],[Total Cost]]),0)</f>
        <v>0</v>
      </c>
      <c r="BE202" s="212">
        <f>Boiler!$AA$9</f>
        <v>0</v>
      </c>
    </row>
    <row r="203" spans="1:57">
      <c r="A203" s="75">
        <v>182</v>
      </c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9"/>
      <c r="Q203" s="69"/>
      <c r="R203" s="3" t="str">
        <f>IFERROR(INDEX(TableInsulationCodeReq[],MATCH(TablePipeInsulation[[#This Row],[Coding - Temperature of Pipe]],TableInsulationCodeReq[Coding Pipe Temperature],-1),MATCH(TEXT($P203,"0.00"),TableInsulationCodeReq[#Headers],0)),"")</f>
        <v/>
      </c>
      <c r="S203" s="67"/>
      <c r="T203" s="67"/>
      <c r="U203" s="67"/>
      <c r="V203" s="67"/>
      <c r="W203" s="77"/>
      <c r="X203" s="77"/>
      <c r="Y203" s="189" t="str">
        <f t="shared" si="11"/>
        <v/>
      </c>
      <c r="Z203" s="77"/>
      <c r="AA203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03" s="3" t="str">
        <f>IF(OR(G203="",TablePipeInsulation[[#This Row],[Insulation to be Added (")]]&lt;TablePipeInsulation[[#This Row],[Insulation Required by Code (")]]),"",IF(System_App_Only_DHW,(AN203-AR203)/(0.8*100000)*L203*AS203*AT203*1,(AN203-AR203)/($G$10*100000)*L203*AS203*AT203*1))</f>
        <v/>
      </c>
      <c r="AC203" s="78">
        <f>IF(TablePipeInsulation[[#This Row],[Insulation to be Added (")]]&lt;TablePipeInsulation[[#This Row],[Insulation Required by Code (")]],"",BC203)</f>
        <v>0</v>
      </c>
      <c r="AD203" s="78">
        <f>IF(TablePipeInsulation[[#This Row],[Insulation to be Added (")]]&lt;TablePipeInsulation[[#This Row],[Insulation Required by Code (")]],"",BD203)</f>
        <v>0</v>
      </c>
      <c r="AG203" s="67" t="e">
        <f>VLOOKUP(G203,'Insulation Table'!$AE$61:$AF$64,2,FALSE)</f>
        <v>#N/A</v>
      </c>
      <c r="AH203" s="75" t="str">
        <f>IF(TablePipeInsulation[[#This Row],[System Application]]="Custom",TablePipeInsulation[[#This Row],[Pipe Surface Temperature, °F (If Custom Application)]],IF(G203="","",VLOOKUP(G203,$BG$21:$BH$24,2,FALSE)))</f>
        <v/>
      </c>
      <c r="AI203" s="75" t="str">
        <f>IF(TablePipeInsulation[[#This Row],[System Application]]="Custom",TablePipeInsulation[[#This Row],[Ambient Temperature, °F (If Custom Application)]],IF(G203="","",VLOOKUP(G203,$BG$21:$BI$24,3,FALSE)))</f>
        <v/>
      </c>
      <c r="AJ20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0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0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0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03" s="75" t="str">
        <f>IF(TablePipeInsulation[[#This Row],[System Application]]="Custom",TablePipeInsulation[[#This Row],[Custom Pipe Bare Heat Transfer Coefficient]],IF(P203="","",(VLOOKUP(AJ203,'Insulation Table'!$F$35:$G$124,2,FALSE))))</f>
        <v/>
      </c>
      <c r="AO203" s="75" t="e">
        <f t="shared" si="12"/>
        <v>#N/A</v>
      </c>
      <c r="AP203" s="75" t="e">
        <f>VLOOKUP(AO203,'Insulation Table'!$Y$35:$Z$103,2,FALSE)</f>
        <v>#N/A</v>
      </c>
      <c r="AQ203" s="67" t="str">
        <f>CONCATENATE(P203,U203,MIN(TablePipeInsulation[[#This Row],[Insulation to be Added (")]],3))</f>
        <v>3</v>
      </c>
      <c r="AR203" s="75" t="str">
        <f>IF(P203="","",(VLOOKUP(AQ203,'Insulation Table'!$N$35:$O$250,2,FALSE)))</f>
        <v/>
      </c>
      <c r="AS203" s="67" t="e">
        <f t="shared" si="10"/>
        <v>#VALUE!</v>
      </c>
      <c r="AT203" s="75" t="str">
        <f>IF(TablePipeInsulation[[#This Row],[System Application]]="Custom",TablePipeInsulation[[#This Row],[Full Load Hours (If Custom Application)]],IF(G203="","",IF(G203="Domestic Hot Water",8760,$AJ$16)))</f>
        <v/>
      </c>
      <c r="AU203" s="75" t="str">
        <f>VLOOKUP($G$7,'Incentive Structure'!$C$6:$D$10,2,FALSE)</f>
        <v>CI</v>
      </c>
      <c r="AV203" s="75" t="str">
        <f>IF(ISNUMBER(FIND("MF",TablePipeInsulation[[#This Row],[Incentive Code]]))=TRUE,"MF Logic","CI Logic")</f>
        <v>CI Logic</v>
      </c>
      <c r="AW20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03" t="str">
        <f t="shared" si="13"/>
        <v/>
      </c>
      <c r="AY203" t="str">
        <f t="shared" si="14"/>
        <v>CI</v>
      </c>
      <c r="AZ20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0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03" s="190" t="e">
        <f>INDEX(#REF!,MATCH(TablePipeInsulation[[#This Row],[Coding - Temperature of Pipe]],#REF!,0),MATCH(TEXT($P203,"#.00"),#REF!,0))</f>
        <v>#REF!</v>
      </c>
      <c r="BC203" s="211">
        <f>IFERROR(MIN(IF(TablePipeInsulation[[#This Row],[System Application]]="Custom",(TablePipeInsulation[[#This Row],[Therms saved]]*BE203)*CI_Custom_Incentive_USD_per_therm,IF(OR(TablePipeInsulation[[#This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saved]]*BE203),"Excel Error"))),TablePipeInsulation[[#This Row],[Total Cost]]),0)</f>
        <v>0</v>
      </c>
      <c r="BD203" s="216">
        <f>IFERROR(MIN(IF(TablePipeInsulation[[#This Row],[System Application]]="Custom",(TablePipeInsulation[[#This Row],[Therms saved]]*BE203)*CI_Custom_Bonus_Incentive_USD_per_therm,IF(OR(TablePipeInsulation[[#This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saved]]*BE203),"Excel Error"))),TablePipeInsulation[[#This Row],[Total Cost]]),0)</f>
        <v>0</v>
      </c>
      <c r="BE203" s="212">
        <f>Boiler!$AA$9</f>
        <v>0</v>
      </c>
    </row>
    <row r="204" spans="1:57">
      <c r="A204" s="75">
        <v>183</v>
      </c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9"/>
      <c r="Q204" s="69"/>
      <c r="R204" s="3" t="str">
        <f>IFERROR(INDEX(TableInsulationCodeReq[],MATCH(TablePipeInsulation[[#This Row],[Coding - Temperature of Pipe]],TableInsulationCodeReq[Coding Pipe Temperature],-1),MATCH(TEXT($P204,"0.00"),TableInsulationCodeReq[#Headers],0)),"")</f>
        <v/>
      </c>
      <c r="S204" s="67"/>
      <c r="T204" s="67"/>
      <c r="U204" s="67"/>
      <c r="V204" s="67"/>
      <c r="W204" s="77"/>
      <c r="X204" s="77"/>
      <c r="Y204" s="189" t="str">
        <f t="shared" si="11"/>
        <v/>
      </c>
      <c r="Z204" s="77"/>
      <c r="AA204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04" s="3" t="str">
        <f>IF(OR(G204="",TablePipeInsulation[[#This Row],[Insulation to be Added (")]]&lt;TablePipeInsulation[[#This Row],[Insulation Required by Code (")]]),"",IF(System_App_Only_DHW,(AN204-AR204)/(0.8*100000)*L204*AS204*AT204*1,(AN204-AR204)/($G$10*100000)*L204*AS204*AT204*1))</f>
        <v/>
      </c>
      <c r="AC204" s="78">
        <f>IF(TablePipeInsulation[[#This Row],[Insulation to be Added (")]]&lt;TablePipeInsulation[[#This Row],[Insulation Required by Code (")]],"",BC204)</f>
        <v>0</v>
      </c>
      <c r="AD204" s="78">
        <f>IF(TablePipeInsulation[[#This Row],[Insulation to be Added (")]]&lt;TablePipeInsulation[[#This Row],[Insulation Required by Code (")]],"",BD204)</f>
        <v>0</v>
      </c>
      <c r="AG204" s="67" t="e">
        <f>VLOOKUP(G204,'Insulation Table'!$AE$61:$AF$64,2,FALSE)</f>
        <v>#N/A</v>
      </c>
      <c r="AH204" s="75" t="str">
        <f>IF(TablePipeInsulation[[#This Row],[System Application]]="Custom",TablePipeInsulation[[#This Row],[Pipe Surface Temperature, °F (If Custom Application)]],IF(G204="","",VLOOKUP(G204,$BG$21:$BH$24,2,FALSE)))</f>
        <v/>
      </c>
      <c r="AI204" s="75" t="str">
        <f>IF(TablePipeInsulation[[#This Row],[System Application]]="Custom",TablePipeInsulation[[#This Row],[Ambient Temperature, °F (If Custom Application)]],IF(G204="","",VLOOKUP(G204,$BG$21:$BI$24,3,FALSE)))</f>
        <v/>
      </c>
      <c r="AJ20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0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0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0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04" s="75" t="str">
        <f>IF(TablePipeInsulation[[#This Row],[System Application]]="Custom",TablePipeInsulation[[#This Row],[Custom Pipe Bare Heat Transfer Coefficient]],IF(P204="","",(VLOOKUP(AJ204,'Insulation Table'!$F$35:$G$124,2,FALSE))))</f>
        <v/>
      </c>
      <c r="AO204" s="75" t="e">
        <f t="shared" si="12"/>
        <v>#N/A</v>
      </c>
      <c r="AP204" s="75" t="e">
        <f>VLOOKUP(AO204,'Insulation Table'!$Y$35:$Z$103,2,FALSE)</f>
        <v>#N/A</v>
      </c>
      <c r="AQ204" s="67" t="str">
        <f>CONCATENATE(P204,U204,MIN(TablePipeInsulation[[#This Row],[Insulation to be Added (")]],3))</f>
        <v>3</v>
      </c>
      <c r="AR204" s="75" t="str">
        <f>IF(P204="","",(VLOOKUP(AQ204,'Insulation Table'!$N$35:$O$250,2,FALSE)))</f>
        <v/>
      </c>
      <c r="AS204" s="67" t="e">
        <f t="shared" si="10"/>
        <v>#VALUE!</v>
      </c>
      <c r="AT204" s="75" t="str">
        <f>IF(TablePipeInsulation[[#This Row],[System Application]]="Custom",TablePipeInsulation[[#This Row],[Full Load Hours (If Custom Application)]],IF(G204="","",IF(G204="Domestic Hot Water",8760,$AJ$16)))</f>
        <v/>
      </c>
      <c r="AU204" s="75" t="str">
        <f>VLOOKUP($G$7,'Incentive Structure'!$C$6:$D$10,2,FALSE)</f>
        <v>CI</v>
      </c>
      <c r="AV204" s="75" t="str">
        <f>IF(ISNUMBER(FIND("MF",TablePipeInsulation[[#This Row],[Incentive Code]]))=TRUE,"MF Logic","CI Logic")</f>
        <v>CI Logic</v>
      </c>
      <c r="AW20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04" t="str">
        <f t="shared" si="13"/>
        <v/>
      </c>
      <c r="AY204" t="str">
        <f t="shared" si="14"/>
        <v>CI</v>
      </c>
      <c r="AZ20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0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04" s="190" t="e">
        <f>INDEX(#REF!,MATCH(TablePipeInsulation[[#This Row],[Coding - Temperature of Pipe]],#REF!,0),MATCH(TEXT($P204,"#.00"),#REF!,0))</f>
        <v>#REF!</v>
      </c>
      <c r="BC204" s="211">
        <f>IFERROR(MIN(IF(TablePipeInsulation[[#This Row],[System Application]]="Custom",(TablePipeInsulation[[#This Row],[Therms saved]]*BE204)*CI_Custom_Incentive_USD_per_therm,IF(OR(TablePipeInsulation[[#This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saved]]*BE204),"Excel Error"))),TablePipeInsulation[[#This Row],[Total Cost]]),0)</f>
        <v>0</v>
      </c>
      <c r="BD204" s="216">
        <f>IFERROR(MIN(IF(TablePipeInsulation[[#This Row],[System Application]]="Custom",(TablePipeInsulation[[#This Row],[Therms saved]]*BE204)*CI_Custom_Bonus_Incentive_USD_per_therm,IF(OR(TablePipeInsulation[[#This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saved]]*BE204),"Excel Error"))),TablePipeInsulation[[#This Row],[Total Cost]]),0)</f>
        <v>0</v>
      </c>
      <c r="BE204" s="212">
        <f>Boiler!$AA$9</f>
        <v>0</v>
      </c>
    </row>
    <row r="205" spans="1:57">
      <c r="A205" s="75">
        <v>184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9"/>
      <c r="Q205" s="69"/>
      <c r="R205" s="3" t="str">
        <f>IFERROR(INDEX(TableInsulationCodeReq[],MATCH(TablePipeInsulation[[#This Row],[Coding - Temperature of Pipe]],TableInsulationCodeReq[Coding Pipe Temperature],-1),MATCH(TEXT($P205,"0.00"),TableInsulationCodeReq[#Headers],0)),"")</f>
        <v/>
      </c>
      <c r="S205" s="67"/>
      <c r="T205" s="67"/>
      <c r="U205" s="67"/>
      <c r="V205" s="67"/>
      <c r="W205" s="77"/>
      <c r="X205" s="77"/>
      <c r="Y205" s="189" t="str">
        <f t="shared" si="11"/>
        <v/>
      </c>
      <c r="Z205" s="77"/>
      <c r="AA205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05" s="3" t="str">
        <f>IF(OR(G205="",TablePipeInsulation[[#This Row],[Insulation to be Added (")]]&lt;TablePipeInsulation[[#This Row],[Insulation Required by Code (")]]),"",IF(System_App_Only_DHW,(AN205-AR205)/(0.8*100000)*L205*AS205*AT205*1,(AN205-AR205)/($G$10*100000)*L205*AS205*AT205*1))</f>
        <v/>
      </c>
      <c r="AC205" s="78">
        <f>IF(TablePipeInsulation[[#This Row],[Insulation to be Added (")]]&lt;TablePipeInsulation[[#This Row],[Insulation Required by Code (")]],"",BC205)</f>
        <v>0</v>
      </c>
      <c r="AD205" s="78">
        <f>IF(TablePipeInsulation[[#This Row],[Insulation to be Added (")]]&lt;TablePipeInsulation[[#This Row],[Insulation Required by Code (")]],"",BD205)</f>
        <v>0</v>
      </c>
      <c r="AG205" s="67" t="e">
        <f>VLOOKUP(G205,'Insulation Table'!$AE$61:$AF$64,2,FALSE)</f>
        <v>#N/A</v>
      </c>
      <c r="AH205" s="75" t="str">
        <f>IF(TablePipeInsulation[[#This Row],[System Application]]="Custom",TablePipeInsulation[[#This Row],[Pipe Surface Temperature, °F (If Custom Application)]],IF(G205="","",VLOOKUP(G205,$BG$21:$BH$24,2,FALSE)))</f>
        <v/>
      </c>
      <c r="AI205" s="75" t="str">
        <f>IF(TablePipeInsulation[[#This Row],[System Application]]="Custom",TablePipeInsulation[[#This Row],[Ambient Temperature, °F (If Custom Application)]],IF(G205="","",VLOOKUP(G205,$BG$21:$BI$24,3,FALSE)))</f>
        <v/>
      </c>
      <c r="AJ20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0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0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0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05" s="75" t="str">
        <f>IF(TablePipeInsulation[[#This Row],[System Application]]="Custom",TablePipeInsulation[[#This Row],[Custom Pipe Bare Heat Transfer Coefficient]],IF(P205="","",(VLOOKUP(AJ205,'Insulation Table'!$F$35:$G$124,2,FALSE))))</f>
        <v/>
      </c>
      <c r="AO205" s="75" t="e">
        <f t="shared" si="12"/>
        <v>#N/A</v>
      </c>
      <c r="AP205" s="75" t="e">
        <f>VLOOKUP(AO205,'Insulation Table'!$Y$35:$Z$103,2,FALSE)</f>
        <v>#N/A</v>
      </c>
      <c r="AQ205" s="67" t="str">
        <f>CONCATENATE(P205,U205,MIN(TablePipeInsulation[[#This Row],[Insulation to be Added (")]],3))</f>
        <v>3</v>
      </c>
      <c r="AR205" s="75" t="str">
        <f>IF(P205="","",(VLOOKUP(AQ205,'Insulation Table'!$N$35:$O$250,2,FALSE)))</f>
        <v/>
      </c>
      <c r="AS205" s="67" t="e">
        <f t="shared" si="10"/>
        <v>#VALUE!</v>
      </c>
      <c r="AT205" s="75" t="str">
        <f>IF(TablePipeInsulation[[#This Row],[System Application]]="Custom",TablePipeInsulation[[#This Row],[Full Load Hours (If Custom Application)]],IF(G205="","",IF(G205="Domestic Hot Water",8760,$AJ$16)))</f>
        <v/>
      </c>
      <c r="AU205" s="75" t="str">
        <f>VLOOKUP($G$7,'Incentive Structure'!$C$6:$D$10,2,FALSE)</f>
        <v>CI</v>
      </c>
      <c r="AV205" s="75" t="str">
        <f>IF(ISNUMBER(FIND("MF",TablePipeInsulation[[#This Row],[Incentive Code]]))=TRUE,"MF Logic","CI Logic")</f>
        <v>CI Logic</v>
      </c>
      <c r="AW20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05" t="str">
        <f t="shared" si="13"/>
        <v/>
      </c>
      <c r="AY205" t="str">
        <f t="shared" si="14"/>
        <v>CI</v>
      </c>
      <c r="AZ20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0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05" s="190" t="e">
        <f>INDEX(#REF!,MATCH(TablePipeInsulation[[#This Row],[Coding - Temperature of Pipe]],#REF!,0),MATCH(TEXT($P205,"#.00"),#REF!,0))</f>
        <v>#REF!</v>
      </c>
      <c r="BC205" s="211">
        <f>IFERROR(MIN(IF(TablePipeInsulation[[#This Row],[System Application]]="Custom",(TablePipeInsulation[[#This Row],[Therms saved]]*BE205)*CI_Custom_Incentive_USD_per_therm,IF(OR(TablePipeInsulation[[#This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saved]]*BE205),"Excel Error"))),TablePipeInsulation[[#This Row],[Total Cost]]),0)</f>
        <v>0</v>
      </c>
      <c r="BD205" s="216">
        <f>IFERROR(MIN(IF(TablePipeInsulation[[#This Row],[System Application]]="Custom",(TablePipeInsulation[[#This Row],[Therms saved]]*BE205)*CI_Custom_Bonus_Incentive_USD_per_therm,IF(OR(TablePipeInsulation[[#This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saved]]*BE205),"Excel Error"))),TablePipeInsulation[[#This Row],[Total Cost]]),0)</f>
        <v>0</v>
      </c>
      <c r="BE205" s="212">
        <f>Boiler!$AA$9</f>
        <v>0</v>
      </c>
    </row>
    <row r="206" spans="1:57">
      <c r="A206" s="75">
        <v>185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9"/>
      <c r="Q206" s="69"/>
      <c r="R206" s="3" t="str">
        <f>IFERROR(INDEX(TableInsulationCodeReq[],MATCH(TablePipeInsulation[[#This Row],[Coding - Temperature of Pipe]],TableInsulationCodeReq[Coding Pipe Temperature],-1),MATCH(TEXT($P206,"0.00"),TableInsulationCodeReq[#Headers],0)),"")</f>
        <v/>
      </c>
      <c r="S206" s="67"/>
      <c r="T206" s="67"/>
      <c r="U206" s="67"/>
      <c r="V206" s="67"/>
      <c r="W206" s="77"/>
      <c r="X206" s="77"/>
      <c r="Y206" s="189" t="str">
        <f t="shared" si="11"/>
        <v/>
      </c>
      <c r="Z206" s="77"/>
      <c r="AA206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06" s="3" t="str">
        <f>IF(OR(G206="",TablePipeInsulation[[#This Row],[Insulation to be Added (")]]&lt;TablePipeInsulation[[#This Row],[Insulation Required by Code (")]]),"",IF(System_App_Only_DHW,(AN206-AR206)/(0.8*100000)*L206*AS206*AT206*1,(AN206-AR206)/($G$10*100000)*L206*AS206*AT206*1))</f>
        <v/>
      </c>
      <c r="AC206" s="78">
        <f>IF(TablePipeInsulation[[#This Row],[Insulation to be Added (")]]&lt;TablePipeInsulation[[#This Row],[Insulation Required by Code (")]],"",BC206)</f>
        <v>0</v>
      </c>
      <c r="AD206" s="78">
        <f>IF(TablePipeInsulation[[#This Row],[Insulation to be Added (")]]&lt;TablePipeInsulation[[#This Row],[Insulation Required by Code (")]],"",BD206)</f>
        <v>0</v>
      </c>
      <c r="AG206" s="67" t="e">
        <f>VLOOKUP(G206,'Insulation Table'!$AE$61:$AF$64,2,FALSE)</f>
        <v>#N/A</v>
      </c>
      <c r="AH206" s="75" t="str">
        <f>IF(TablePipeInsulation[[#This Row],[System Application]]="Custom",TablePipeInsulation[[#This Row],[Pipe Surface Temperature, °F (If Custom Application)]],IF(G206="","",VLOOKUP(G206,$BG$21:$BH$24,2,FALSE)))</f>
        <v/>
      </c>
      <c r="AI206" s="75" t="str">
        <f>IF(TablePipeInsulation[[#This Row],[System Application]]="Custom",TablePipeInsulation[[#This Row],[Ambient Temperature, °F (If Custom Application)]],IF(G206="","",VLOOKUP(G206,$BG$21:$BI$24,3,FALSE)))</f>
        <v/>
      </c>
      <c r="AJ20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0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0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0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06" s="75" t="str">
        <f>IF(TablePipeInsulation[[#This Row],[System Application]]="Custom",TablePipeInsulation[[#This Row],[Custom Pipe Bare Heat Transfer Coefficient]],IF(P206="","",(VLOOKUP(AJ206,'Insulation Table'!$F$35:$G$124,2,FALSE))))</f>
        <v/>
      </c>
      <c r="AO206" s="75" t="e">
        <f t="shared" si="12"/>
        <v>#N/A</v>
      </c>
      <c r="AP206" s="75" t="e">
        <f>VLOOKUP(AO206,'Insulation Table'!$Y$35:$Z$103,2,FALSE)</f>
        <v>#N/A</v>
      </c>
      <c r="AQ206" s="67" t="str">
        <f>CONCATENATE(P206,U206,MIN(TablePipeInsulation[[#This Row],[Insulation to be Added (")]],3))</f>
        <v>3</v>
      </c>
      <c r="AR206" s="75" t="str">
        <f>IF(P206="","",(VLOOKUP(AQ206,'Insulation Table'!$N$35:$O$250,2,FALSE)))</f>
        <v/>
      </c>
      <c r="AS206" s="67" t="e">
        <f t="shared" si="10"/>
        <v>#VALUE!</v>
      </c>
      <c r="AT206" s="75" t="str">
        <f>IF(TablePipeInsulation[[#This Row],[System Application]]="Custom",TablePipeInsulation[[#This Row],[Full Load Hours (If Custom Application)]],IF(G206="","",IF(G206="Domestic Hot Water",8760,$AJ$16)))</f>
        <v/>
      </c>
      <c r="AU206" s="75" t="str">
        <f>VLOOKUP($G$7,'Incentive Structure'!$C$6:$D$10,2,FALSE)</f>
        <v>CI</v>
      </c>
      <c r="AV206" s="75" t="str">
        <f>IF(ISNUMBER(FIND("MF",TablePipeInsulation[[#This Row],[Incentive Code]]))=TRUE,"MF Logic","CI Logic")</f>
        <v>CI Logic</v>
      </c>
      <c r="AW20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06" t="str">
        <f t="shared" si="13"/>
        <v/>
      </c>
      <c r="AY206" t="str">
        <f t="shared" si="14"/>
        <v>CI</v>
      </c>
      <c r="AZ20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0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06" s="190" t="e">
        <f>INDEX(#REF!,MATCH(TablePipeInsulation[[#This Row],[Coding - Temperature of Pipe]],#REF!,0),MATCH(TEXT($P206,"#.00"),#REF!,0))</f>
        <v>#REF!</v>
      </c>
      <c r="BC206" s="211">
        <f>IFERROR(MIN(IF(TablePipeInsulation[[#This Row],[System Application]]="Custom",(TablePipeInsulation[[#This Row],[Therms saved]]*BE206)*CI_Custom_Incentive_USD_per_therm,IF(OR(TablePipeInsulation[[#This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saved]]*BE206),"Excel Error"))),TablePipeInsulation[[#This Row],[Total Cost]]),0)</f>
        <v>0</v>
      </c>
      <c r="BD206" s="216">
        <f>IFERROR(MIN(IF(TablePipeInsulation[[#This Row],[System Application]]="Custom",(TablePipeInsulation[[#This Row],[Therms saved]]*BE206)*CI_Custom_Bonus_Incentive_USD_per_therm,IF(OR(TablePipeInsulation[[#This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saved]]*BE206),"Excel Error"))),TablePipeInsulation[[#This Row],[Total Cost]]),0)</f>
        <v>0</v>
      </c>
      <c r="BE206" s="212">
        <f>Boiler!$AA$9</f>
        <v>0</v>
      </c>
    </row>
    <row r="207" spans="1:57">
      <c r="A207" s="75">
        <v>186</v>
      </c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9"/>
      <c r="Q207" s="69"/>
      <c r="R207" s="3" t="str">
        <f>IFERROR(INDEX(TableInsulationCodeReq[],MATCH(TablePipeInsulation[[#This Row],[Coding - Temperature of Pipe]],TableInsulationCodeReq[Coding Pipe Temperature],-1),MATCH(TEXT($P207,"0.00"),TableInsulationCodeReq[#Headers],0)),"")</f>
        <v/>
      </c>
      <c r="S207" s="67"/>
      <c r="T207" s="67"/>
      <c r="U207" s="67"/>
      <c r="V207" s="67"/>
      <c r="W207" s="77"/>
      <c r="X207" s="77"/>
      <c r="Y207" s="189" t="str">
        <f t="shared" si="11"/>
        <v/>
      </c>
      <c r="Z207" s="77"/>
      <c r="AA207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07" s="3" t="str">
        <f>IF(OR(G207="",TablePipeInsulation[[#This Row],[Insulation to be Added (")]]&lt;TablePipeInsulation[[#This Row],[Insulation Required by Code (")]]),"",IF(System_App_Only_DHW,(AN207-AR207)/(0.8*100000)*L207*AS207*AT207*1,(AN207-AR207)/($G$10*100000)*L207*AS207*AT207*1))</f>
        <v/>
      </c>
      <c r="AC207" s="78">
        <f>IF(TablePipeInsulation[[#This Row],[Insulation to be Added (")]]&lt;TablePipeInsulation[[#This Row],[Insulation Required by Code (")]],"",BC207)</f>
        <v>0</v>
      </c>
      <c r="AD207" s="78">
        <f>IF(TablePipeInsulation[[#This Row],[Insulation to be Added (")]]&lt;TablePipeInsulation[[#This Row],[Insulation Required by Code (")]],"",BD207)</f>
        <v>0</v>
      </c>
      <c r="AG207" s="67" t="e">
        <f>VLOOKUP(G207,'Insulation Table'!$AE$61:$AF$64,2,FALSE)</f>
        <v>#N/A</v>
      </c>
      <c r="AH207" s="75" t="str">
        <f>IF(TablePipeInsulation[[#This Row],[System Application]]="Custom",TablePipeInsulation[[#This Row],[Pipe Surface Temperature, °F (If Custom Application)]],IF(G207="","",VLOOKUP(G207,$BG$21:$BH$24,2,FALSE)))</f>
        <v/>
      </c>
      <c r="AI207" s="75" t="str">
        <f>IF(TablePipeInsulation[[#This Row],[System Application]]="Custom",TablePipeInsulation[[#This Row],[Ambient Temperature, °F (If Custom Application)]],IF(G207="","",VLOOKUP(G207,$BG$21:$BI$24,3,FALSE)))</f>
        <v/>
      </c>
      <c r="AJ20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0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0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0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07" s="75" t="str">
        <f>IF(TablePipeInsulation[[#This Row],[System Application]]="Custom",TablePipeInsulation[[#This Row],[Custom Pipe Bare Heat Transfer Coefficient]],IF(P207="","",(VLOOKUP(AJ207,'Insulation Table'!$F$35:$G$124,2,FALSE))))</f>
        <v/>
      </c>
      <c r="AO207" s="75" t="e">
        <f t="shared" si="12"/>
        <v>#N/A</v>
      </c>
      <c r="AP207" s="75" t="e">
        <f>VLOOKUP(AO207,'Insulation Table'!$Y$35:$Z$103,2,FALSE)</f>
        <v>#N/A</v>
      </c>
      <c r="AQ207" s="67" t="str">
        <f>CONCATENATE(P207,U207,MIN(TablePipeInsulation[[#This Row],[Insulation to be Added (")]],3))</f>
        <v>3</v>
      </c>
      <c r="AR207" s="75" t="str">
        <f>IF(P207="","",(VLOOKUP(AQ207,'Insulation Table'!$N$35:$O$250,2,FALSE)))</f>
        <v/>
      </c>
      <c r="AS207" s="67" t="e">
        <f t="shared" si="10"/>
        <v>#VALUE!</v>
      </c>
      <c r="AT207" s="75" t="str">
        <f>IF(TablePipeInsulation[[#This Row],[System Application]]="Custom",TablePipeInsulation[[#This Row],[Full Load Hours (If Custom Application)]],IF(G207="","",IF(G207="Domestic Hot Water",8760,$AJ$16)))</f>
        <v/>
      </c>
      <c r="AU207" s="75" t="str">
        <f>VLOOKUP($G$7,'Incentive Structure'!$C$6:$D$10,2,FALSE)</f>
        <v>CI</v>
      </c>
      <c r="AV207" s="75" t="str">
        <f>IF(ISNUMBER(FIND("MF",TablePipeInsulation[[#This Row],[Incentive Code]]))=TRUE,"MF Logic","CI Logic")</f>
        <v>CI Logic</v>
      </c>
      <c r="AW20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07" t="str">
        <f t="shared" si="13"/>
        <v/>
      </c>
      <c r="AY207" t="str">
        <f t="shared" si="14"/>
        <v>CI</v>
      </c>
      <c r="AZ20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0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07" s="190" t="e">
        <f>INDEX(#REF!,MATCH(TablePipeInsulation[[#This Row],[Coding - Temperature of Pipe]],#REF!,0),MATCH(TEXT($P207,"#.00"),#REF!,0))</f>
        <v>#REF!</v>
      </c>
      <c r="BC207" s="211">
        <f>IFERROR(MIN(IF(TablePipeInsulation[[#This Row],[System Application]]="Custom",(TablePipeInsulation[[#This Row],[Therms saved]]*BE207)*CI_Custom_Incentive_USD_per_therm,IF(OR(TablePipeInsulation[[#This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saved]]*BE207),"Excel Error"))),TablePipeInsulation[[#This Row],[Total Cost]]),0)</f>
        <v>0</v>
      </c>
      <c r="BD207" s="216">
        <f>IFERROR(MIN(IF(TablePipeInsulation[[#This Row],[System Application]]="Custom",(TablePipeInsulation[[#This Row],[Therms saved]]*BE207)*CI_Custom_Bonus_Incentive_USD_per_therm,IF(OR(TablePipeInsulation[[#This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saved]]*BE207),"Excel Error"))),TablePipeInsulation[[#This Row],[Total Cost]]),0)</f>
        <v>0</v>
      </c>
      <c r="BE207" s="212">
        <f>Boiler!$AA$9</f>
        <v>0</v>
      </c>
    </row>
    <row r="208" spans="1:57">
      <c r="A208" s="75">
        <v>187</v>
      </c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9"/>
      <c r="Q208" s="69"/>
      <c r="R208" s="3" t="str">
        <f>IFERROR(INDEX(TableInsulationCodeReq[],MATCH(TablePipeInsulation[[#This Row],[Coding - Temperature of Pipe]],TableInsulationCodeReq[Coding Pipe Temperature],-1),MATCH(TEXT($P208,"0.00"),TableInsulationCodeReq[#Headers],0)),"")</f>
        <v/>
      </c>
      <c r="S208" s="67"/>
      <c r="T208" s="67"/>
      <c r="U208" s="67"/>
      <c r="V208" s="67"/>
      <c r="W208" s="77"/>
      <c r="X208" s="77"/>
      <c r="Y208" s="189" t="str">
        <f t="shared" si="11"/>
        <v/>
      </c>
      <c r="Z208" s="77"/>
      <c r="AA208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08" s="3" t="str">
        <f>IF(OR(G208="",TablePipeInsulation[[#This Row],[Insulation to be Added (")]]&lt;TablePipeInsulation[[#This Row],[Insulation Required by Code (")]]),"",IF(System_App_Only_DHW,(AN208-AR208)/(0.8*100000)*L208*AS208*AT208*1,(AN208-AR208)/($G$10*100000)*L208*AS208*AT208*1))</f>
        <v/>
      </c>
      <c r="AC208" s="78">
        <f>IF(TablePipeInsulation[[#This Row],[Insulation to be Added (")]]&lt;TablePipeInsulation[[#This Row],[Insulation Required by Code (")]],"",BC208)</f>
        <v>0</v>
      </c>
      <c r="AD208" s="78">
        <f>IF(TablePipeInsulation[[#This Row],[Insulation to be Added (")]]&lt;TablePipeInsulation[[#This Row],[Insulation Required by Code (")]],"",BD208)</f>
        <v>0</v>
      </c>
      <c r="AG208" s="67" t="e">
        <f>VLOOKUP(G208,'Insulation Table'!$AE$61:$AF$64,2,FALSE)</f>
        <v>#N/A</v>
      </c>
      <c r="AH208" s="75" t="str">
        <f>IF(TablePipeInsulation[[#This Row],[System Application]]="Custom",TablePipeInsulation[[#This Row],[Pipe Surface Temperature, °F (If Custom Application)]],IF(G208="","",VLOOKUP(G208,$BG$21:$BH$24,2,FALSE)))</f>
        <v/>
      </c>
      <c r="AI208" s="75" t="str">
        <f>IF(TablePipeInsulation[[#This Row],[System Application]]="Custom",TablePipeInsulation[[#This Row],[Ambient Temperature, °F (If Custom Application)]],IF(G208="","",VLOOKUP(G208,$BG$21:$BI$24,3,FALSE)))</f>
        <v/>
      </c>
      <c r="AJ20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0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0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0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08" s="75" t="str">
        <f>IF(TablePipeInsulation[[#This Row],[System Application]]="Custom",TablePipeInsulation[[#This Row],[Custom Pipe Bare Heat Transfer Coefficient]],IF(P208="","",(VLOOKUP(AJ208,'Insulation Table'!$F$35:$G$124,2,FALSE))))</f>
        <v/>
      </c>
      <c r="AO208" s="75" t="e">
        <f t="shared" si="12"/>
        <v>#N/A</v>
      </c>
      <c r="AP208" s="75" t="e">
        <f>VLOOKUP(AO208,'Insulation Table'!$Y$35:$Z$103,2,FALSE)</f>
        <v>#N/A</v>
      </c>
      <c r="AQ208" s="67" t="str">
        <f>CONCATENATE(P208,U208,MIN(TablePipeInsulation[[#This Row],[Insulation to be Added (")]],3))</f>
        <v>3</v>
      </c>
      <c r="AR208" s="75" t="str">
        <f>IF(P208="","",(VLOOKUP(AQ208,'Insulation Table'!$N$35:$O$250,2,FALSE)))</f>
        <v/>
      </c>
      <c r="AS208" s="67" t="e">
        <f t="shared" si="10"/>
        <v>#VALUE!</v>
      </c>
      <c r="AT208" s="75" t="str">
        <f>IF(TablePipeInsulation[[#This Row],[System Application]]="Custom",TablePipeInsulation[[#This Row],[Full Load Hours (If Custom Application)]],IF(G208="","",IF(G208="Domestic Hot Water",8760,$AJ$16)))</f>
        <v/>
      </c>
      <c r="AU208" s="75" t="str">
        <f>VLOOKUP($G$7,'Incentive Structure'!$C$6:$D$10,2,FALSE)</f>
        <v>CI</v>
      </c>
      <c r="AV208" s="75" t="str">
        <f>IF(ISNUMBER(FIND("MF",TablePipeInsulation[[#This Row],[Incentive Code]]))=TRUE,"MF Logic","CI Logic")</f>
        <v>CI Logic</v>
      </c>
      <c r="AW20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08" t="str">
        <f t="shared" si="13"/>
        <v/>
      </c>
      <c r="AY208" t="str">
        <f t="shared" si="14"/>
        <v>CI</v>
      </c>
      <c r="AZ20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0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08" s="190" t="e">
        <f>INDEX(#REF!,MATCH(TablePipeInsulation[[#This Row],[Coding - Temperature of Pipe]],#REF!,0),MATCH(TEXT($P208,"#.00"),#REF!,0))</f>
        <v>#REF!</v>
      </c>
      <c r="BC208" s="211">
        <f>IFERROR(MIN(IF(TablePipeInsulation[[#This Row],[System Application]]="Custom",(TablePipeInsulation[[#This Row],[Therms saved]]*BE208)*CI_Custom_Incentive_USD_per_therm,IF(OR(TablePipeInsulation[[#This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saved]]*BE208),"Excel Error"))),TablePipeInsulation[[#This Row],[Total Cost]]),0)</f>
        <v>0</v>
      </c>
      <c r="BD208" s="216">
        <f>IFERROR(MIN(IF(TablePipeInsulation[[#This Row],[System Application]]="Custom",(TablePipeInsulation[[#This Row],[Therms saved]]*BE208)*CI_Custom_Bonus_Incentive_USD_per_therm,IF(OR(TablePipeInsulation[[#This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saved]]*BE208),"Excel Error"))),TablePipeInsulation[[#This Row],[Total Cost]]),0)</f>
        <v>0</v>
      </c>
      <c r="BE208" s="212">
        <f>Boiler!$AA$9</f>
        <v>0</v>
      </c>
    </row>
    <row r="209" spans="1:57">
      <c r="A209" s="75">
        <v>188</v>
      </c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9"/>
      <c r="Q209" s="69"/>
      <c r="R209" s="3" t="str">
        <f>IFERROR(INDEX(TableInsulationCodeReq[],MATCH(TablePipeInsulation[[#This Row],[Coding - Temperature of Pipe]],TableInsulationCodeReq[Coding Pipe Temperature],-1),MATCH(TEXT($P209,"0.00"),TableInsulationCodeReq[#Headers],0)),"")</f>
        <v/>
      </c>
      <c r="S209" s="67"/>
      <c r="T209" s="67"/>
      <c r="U209" s="67"/>
      <c r="V209" s="67"/>
      <c r="W209" s="77"/>
      <c r="X209" s="77"/>
      <c r="Y209" s="189" t="str">
        <f t="shared" si="11"/>
        <v/>
      </c>
      <c r="Z209" s="77"/>
      <c r="AA209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09" s="3" t="str">
        <f>IF(OR(G209="",TablePipeInsulation[[#This Row],[Insulation to be Added (")]]&lt;TablePipeInsulation[[#This Row],[Insulation Required by Code (")]]),"",IF(System_App_Only_DHW,(AN209-AR209)/(0.8*100000)*L209*AS209*AT209*1,(AN209-AR209)/($G$10*100000)*L209*AS209*AT209*1))</f>
        <v/>
      </c>
      <c r="AC209" s="78">
        <f>IF(TablePipeInsulation[[#This Row],[Insulation to be Added (")]]&lt;TablePipeInsulation[[#This Row],[Insulation Required by Code (")]],"",BC209)</f>
        <v>0</v>
      </c>
      <c r="AD209" s="78">
        <f>IF(TablePipeInsulation[[#This Row],[Insulation to be Added (")]]&lt;TablePipeInsulation[[#This Row],[Insulation Required by Code (")]],"",BD209)</f>
        <v>0</v>
      </c>
      <c r="AG209" s="67" t="e">
        <f>VLOOKUP(G209,'Insulation Table'!$AE$61:$AF$64,2,FALSE)</f>
        <v>#N/A</v>
      </c>
      <c r="AH209" s="75" t="str">
        <f>IF(TablePipeInsulation[[#This Row],[System Application]]="Custom",TablePipeInsulation[[#This Row],[Pipe Surface Temperature, °F (If Custom Application)]],IF(G209="","",VLOOKUP(G209,$BG$21:$BH$24,2,FALSE)))</f>
        <v/>
      </c>
      <c r="AI209" s="75" t="str">
        <f>IF(TablePipeInsulation[[#This Row],[System Application]]="Custom",TablePipeInsulation[[#This Row],[Ambient Temperature, °F (If Custom Application)]],IF(G209="","",VLOOKUP(G209,$BG$21:$BI$24,3,FALSE)))</f>
        <v/>
      </c>
      <c r="AJ20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0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0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0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09" s="75" t="str">
        <f>IF(TablePipeInsulation[[#This Row],[System Application]]="Custom",TablePipeInsulation[[#This Row],[Custom Pipe Bare Heat Transfer Coefficient]],IF(P209="","",(VLOOKUP(AJ209,'Insulation Table'!$F$35:$G$124,2,FALSE))))</f>
        <v/>
      </c>
      <c r="AO209" s="75" t="e">
        <f t="shared" si="12"/>
        <v>#N/A</v>
      </c>
      <c r="AP209" s="75" t="e">
        <f>VLOOKUP(AO209,'Insulation Table'!$Y$35:$Z$103,2,FALSE)</f>
        <v>#N/A</v>
      </c>
      <c r="AQ209" s="67" t="str">
        <f>CONCATENATE(P209,U209,MIN(TablePipeInsulation[[#This Row],[Insulation to be Added (")]],3))</f>
        <v>3</v>
      </c>
      <c r="AR209" s="75" t="str">
        <f>IF(P209="","",(VLOOKUP(AQ209,'Insulation Table'!$N$35:$O$250,2,FALSE)))</f>
        <v/>
      </c>
      <c r="AS209" s="67" t="e">
        <f t="shared" si="10"/>
        <v>#VALUE!</v>
      </c>
      <c r="AT209" s="75" t="str">
        <f>IF(TablePipeInsulation[[#This Row],[System Application]]="Custom",TablePipeInsulation[[#This Row],[Full Load Hours (If Custom Application)]],IF(G209="","",IF(G209="Domestic Hot Water",8760,$AJ$16)))</f>
        <v/>
      </c>
      <c r="AU209" s="75" t="str">
        <f>VLOOKUP($G$7,'Incentive Structure'!$C$6:$D$10,2,FALSE)</f>
        <v>CI</v>
      </c>
      <c r="AV209" s="75" t="str">
        <f>IF(ISNUMBER(FIND("MF",TablePipeInsulation[[#This Row],[Incentive Code]]))=TRUE,"MF Logic","CI Logic")</f>
        <v>CI Logic</v>
      </c>
      <c r="AW20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09" t="str">
        <f t="shared" si="13"/>
        <v/>
      </c>
      <c r="AY209" t="str">
        <f t="shared" si="14"/>
        <v>CI</v>
      </c>
      <c r="AZ20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0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09" s="190" t="e">
        <f>INDEX(#REF!,MATCH(TablePipeInsulation[[#This Row],[Coding - Temperature of Pipe]],#REF!,0),MATCH(TEXT($P209,"#.00"),#REF!,0))</f>
        <v>#REF!</v>
      </c>
      <c r="BC209" s="211">
        <f>IFERROR(MIN(IF(TablePipeInsulation[[#This Row],[System Application]]="Custom",(TablePipeInsulation[[#This Row],[Therms saved]]*BE209)*CI_Custom_Incentive_USD_per_therm,IF(OR(TablePipeInsulation[[#This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saved]]*BE209),"Excel Error"))),TablePipeInsulation[[#This Row],[Total Cost]]),0)</f>
        <v>0</v>
      </c>
      <c r="BD209" s="216">
        <f>IFERROR(MIN(IF(TablePipeInsulation[[#This Row],[System Application]]="Custom",(TablePipeInsulation[[#This Row],[Therms saved]]*BE209)*CI_Custom_Bonus_Incentive_USD_per_therm,IF(OR(TablePipeInsulation[[#This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saved]]*BE209),"Excel Error"))),TablePipeInsulation[[#This Row],[Total Cost]]),0)</f>
        <v>0</v>
      </c>
      <c r="BE209" s="212">
        <f>Boiler!$AA$9</f>
        <v>0</v>
      </c>
    </row>
    <row r="210" spans="1:57">
      <c r="A210" s="75">
        <v>189</v>
      </c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9"/>
      <c r="Q210" s="69"/>
      <c r="R210" s="3" t="str">
        <f>IFERROR(INDEX(TableInsulationCodeReq[],MATCH(TablePipeInsulation[[#This Row],[Coding - Temperature of Pipe]],TableInsulationCodeReq[Coding Pipe Temperature],-1),MATCH(TEXT($P210,"0.00"),TableInsulationCodeReq[#Headers],0)),"")</f>
        <v/>
      </c>
      <c r="S210" s="67"/>
      <c r="T210" s="67"/>
      <c r="U210" s="67"/>
      <c r="V210" s="67"/>
      <c r="W210" s="77"/>
      <c r="X210" s="77"/>
      <c r="Y210" s="189" t="str">
        <f t="shared" si="11"/>
        <v/>
      </c>
      <c r="Z210" s="77"/>
      <c r="AA210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10" s="3" t="str">
        <f>IF(OR(G210="",TablePipeInsulation[[#This Row],[Insulation to be Added (")]]&lt;TablePipeInsulation[[#This Row],[Insulation Required by Code (")]]),"",IF(System_App_Only_DHW,(AN210-AR210)/(0.8*100000)*L210*AS210*AT210*1,(AN210-AR210)/($G$10*100000)*L210*AS210*AT210*1))</f>
        <v/>
      </c>
      <c r="AC210" s="78">
        <f>IF(TablePipeInsulation[[#This Row],[Insulation to be Added (")]]&lt;TablePipeInsulation[[#This Row],[Insulation Required by Code (")]],"",BC210)</f>
        <v>0</v>
      </c>
      <c r="AD210" s="78">
        <f>IF(TablePipeInsulation[[#This Row],[Insulation to be Added (")]]&lt;TablePipeInsulation[[#This Row],[Insulation Required by Code (")]],"",BD210)</f>
        <v>0</v>
      </c>
      <c r="AG210" s="67" t="e">
        <f>VLOOKUP(G210,'Insulation Table'!$AE$61:$AF$64,2,FALSE)</f>
        <v>#N/A</v>
      </c>
      <c r="AH210" s="75" t="str">
        <f>IF(TablePipeInsulation[[#This Row],[System Application]]="Custom",TablePipeInsulation[[#This Row],[Pipe Surface Temperature, °F (If Custom Application)]],IF(G210="","",VLOOKUP(G210,$BG$21:$BH$24,2,FALSE)))</f>
        <v/>
      </c>
      <c r="AI210" s="75" t="str">
        <f>IF(TablePipeInsulation[[#This Row],[System Application]]="Custom",TablePipeInsulation[[#This Row],[Ambient Temperature, °F (If Custom Application)]],IF(G210="","",VLOOKUP(G210,$BG$21:$BI$24,3,FALSE)))</f>
        <v/>
      </c>
      <c r="AJ21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1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1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1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10" s="75" t="str">
        <f>IF(TablePipeInsulation[[#This Row],[System Application]]="Custom",TablePipeInsulation[[#This Row],[Custom Pipe Bare Heat Transfer Coefficient]],IF(P210="","",(VLOOKUP(AJ210,'Insulation Table'!$F$35:$G$124,2,FALSE))))</f>
        <v/>
      </c>
      <c r="AO210" s="75" t="e">
        <f t="shared" si="12"/>
        <v>#N/A</v>
      </c>
      <c r="AP210" s="75" t="e">
        <f>VLOOKUP(AO210,'Insulation Table'!$Y$35:$Z$103,2,FALSE)</f>
        <v>#N/A</v>
      </c>
      <c r="AQ210" s="67" t="str">
        <f>CONCATENATE(P210,U210,MIN(TablePipeInsulation[[#This Row],[Insulation to be Added (")]],3))</f>
        <v>3</v>
      </c>
      <c r="AR210" s="75" t="str">
        <f>IF(P210="","",(VLOOKUP(AQ210,'Insulation Table'!$N$35:$O$250,2,FALSE)))</f>
        <v/>
      </c>
      <c r="AS210" s="67" t="e">
        <f t="shared" si="10"/>
        <v>#VALUE!</v>
      </c>
      <c r="AT210" s="75" t="str">
        <f>IF(TablePipeInsulation[[#This Row],[System Application]]="Custom",TablePipeInsulation[[#This Row],[Full Load Hours (If Custom Application)]],IF(G210="","",IF(G210="Domestic Hot Water",8760,$AJ$16)))</f>
        <v/>
      </c>
      <c r="AU210" s="75" t="str">
        <f>VLOOKUP($G$7,'Incentive Structure'!$C$6:$D$10,2,FALSE)</f>
        <v>CI</v>
      </c>
      <c r="AV210" s="75" t="str">
        <f>IF(ISNUMBER(FIND("MF",TablePipeInsulation[[#This Row],[Incentive Code]]))=TRUE,"MF Logic","CI Logic")</f>
        <v>CI Logic</v>
      </c>
      <c r="AW21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10" t="str">
        <f t="shared" si="13"/>
        <v/>
      </c>
      <c r="AY210" t="str">
        <f t="shared" si="14"/>
        <v>CI</v>
      </c>
      <c r="AZ21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1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10" s="190" t="e">
        <f>INDEX(#REF!,MATCH(TablePipeInsulation[[#This Row],[Coding - Temperature of Pipe]],#REF!,0),MATCH(TEXT($P210,"#.00"),#REF!,0))</f>
        <v>#REF!</v>
      </c>
      <c r="BC210" s="211">
        <f>IFERROR(MIN(IF(TablePipeInsulation[[#This Row],[System Application]]="Custom",(TablePipeInsulation[[#This Row],[Therms saved]]*BE210)*CI_Custom_Incentive_USD_per_therm,IF(OR(TablePipeInsulation[[#This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saved]]*BE210),"Excel Error"))),TablePipeInsulation[[#This Row],[Total Cost]]),0)</f>
        <v>0</v>
      </c>
      <c r="BD210" s="216">
        <f>IFERROR(MIN(IF(TablePipeInsulation[[#This Row],[System Application]]="Custom",(TablePipeInsulation[[#This Row],[Therms saved]]*BE210)*CI_Custom_Bonus_Incentive_USD_per_therm,IF(OR(TablePipeInsulation[[#This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saved]]*BE210),"Excel Error"))),TablePipeInsulation[[#This Row],[Total Cost]]),0)</f>
        <v>0</v>
      </c>
      <c r="BE210" s="212">
        <f>Boiler!$AA$9</f>
        <v>0</v>
      </c>
    </row>
    <row r="211" spans="1:57">
      <c r="A211" s="75">
        <v>190</v>
      </c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9"/>
      <c r="Q211" s="69"/>
      <c r="R211" s="3" t="str">
        <f>IFERROR(INDEX(TableInsulationCodeReq[],MATCH(TablePipeInsulation[[#This Row],[Coding - Temperature of Pipe]],TableInsulationCodeReq[Coding Pipe Temperature],-1),MATCH(TEXT($P211,"0.00"),TableInsulationCodeReq[#Headers],0)),"")</f>
        <v/>
      </c>
      <c r="S211" s="67"/>
      <c r="T211" s="67"/>
      <c r="U211" s="67"/>
      <c r="V211" s="67"/>
      <c r="W211" s="77"/>
      <c r="X211" s="77"/>
      <c r="Y211" s="189" t="str">
        <f t="shared" si="11"/>
        <v/>
      </c>
      <c r="Z211" s="77"/>
      <c r="AA211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11" s="3" t="str">
        <f>IF(OR(G211="",TablePipeInsulation[[#This Row],[Insulation to be Added (")]]&lt;TablePipeInsulation[[#This Row],[Insulation Required by Code (")]]),"",IF(System_App_Only_DHW,(AN211-AR211)/(0.8*100000)*L211*AS211*AT211*1,(AN211-AR211)/($G$10*100000)*L211*AS211*AT211*1))</f>
        <v/>
      </c>
      <c r="AC211" s="78">
        <f>IF(TablePipeInsulation[[#This Row],[Insulation to be Added (")]]&lt;TablePipeInsulation[[#This Row],[Insulation Required by Code (")]],"",BC211)</f>
        <v>0</v>
      </c>
      <c r="AD211" s="78">
        <f>IF(TablePipeInsulation[[#This Row],[Insulation to be Added (")]]&lt;TablePipeInsulation[[#This Row],[Insulation Required by Code (")]],"",BD211)</f>
        <v>0</v>
      </c>
      <c r="AG211" s="67" t="e">
        <f>VLOOKUP(G211,'Insulation Table'!$AE$61:$AF$64,2,FALSE)</f>
        <v>#N/A</v>
      </c>
      <c r="AH211" s="75" t="str">
        <f>IF(TablePipeInsulation[[#This Row],[System Application]]="Custom",TablePipeInsulation[[#This Row],[Pipe Surface Temperature, °F (If Custom Application)]],IF(G211="","",VLOOKUP(G211,$BG$21:$BH$24,2,FALSE)))</f>
        <v/>
      </c>
      <c r="AI211" s="75" t="str">
        <f>IF(TablePipeInsulation[[#This Row],[System Application]]="Custom",TablePipeInsulation[[#This Row],[Ambient Temperature, °F (If Custom Application)]],IF(G211="","",VLOOKUP(G211,$BG$21:$BI$24,3,FALSE)))</f>
        <v/>
      </c>
      <c r="AJ21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1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1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1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11" s="75" t="str">
        <f>IF(TablePipeInsulation[[#This Row],[System Application]]="Custom",TablePipeInsulation[[#This Row],[Custom Pipe Bare Heat Transfer Coefficient]],IF(P211="","",(VLOOKUP(AJ211,'Insulation Table'!$F$35:$G$124,2,FALSE))))</f>
        <v/>
      </c>
      <c r="AO211" s="75" t="e">
        <f t="shared" si="12"/>
        <v>#N/A</v>
      </c>
      <c r="AP211" s="75" t="e">
        <f>VLOOKUP(AO211,'Insulation Table'!$Y$35:$Z$103,2,FALSE)</f>
        <v>#N/A</v>
      </c>
      <c r="AQ211" s="67" t="str">
        <f>CONCATENATE(P211,U211,MIN(TablePipeInsulation[[#This Row],[Insulation to be Added (")]],3))</f>
        <v>3</v>
      </c>
      <c r="AR211" s="75" t="str">
        <f>IF(P211="","",(VLOOKUP(AQ211,'Insulation Table'!$N$35:$O$250,2,FALSE)))</f>
        <v/>
      </c>
      <c r="AS211" s="67" t="e">
        <f t="shared" si="10"/>
        <v>#VALUE!</v>
      </c>
      <c r="AT211" s="75" t="str">
        <f>IF(TablePipeInsulation[[#This Row],[System Application]]="Custom",TablePipeInsulation[[#This Row],[Full Load Hours (If Custom Application)]],IF(G211="","",IF(G211="Domestic Hot Water",8760,$AJ$16)))</f>
        <v/>
      </c>
      <c r="AU211" s="75" t="str">
        <f>VLOOKUP($G$7,'Incentive Structure'!$C$6:$D$10,2,FALSE)</f>
        <v>CI</v>
      </c>
      <c r="AV211" s="75" t="str">
        <f>IF(ISNUMBER(FIND("MF",TablePipeInsulation[[#This Row],[Incentive Code]]))=TRUE,"MF Logic","CI Logic")</f>
        <v>CI Logic</v>
      </c>
      <c r="AW21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11" t="str">
        <f t="shared" si="13"/>
        <v/>
      </c>
      <c r="AY211" t="str">
        <f t="shared" si="14"/>
        <v>CI</v>
      </c>
      <c r="AZ21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1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11" s="190" t="e">
        <f>INDEX(#REF!,MATCH(TablePipeInsulation[[#This Row],[Coding - Temperature of Pipe]],#REF!,0),MATCH(TEXT($P211,"#.00"),#REF!,0))</f>
        <v>#REF!</v>
      </c>
      <c r="BC211" s="211">
        <f>IFERROR(MIN(IF(TablePipeInsulation[[#This Row],[System Application]]="Custom",(TablePipeInsulation[[#This Row],[Therms saved]]*BE211)*CI_Custom_Incentive_USD_per_therm,IF(OR(TablePipeInsulation[[#This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saved]]*BE211),"Excel Error"))),TablePipeInsulation[[#This Row],[Total Cost]]),0)</f>
        <v>0</v>
      </c>
      <c r="BD211" s="216">
        <f>IFERROR(MIN(IF(TablePipeInsulation[[#This Row],[System Application]]="Custom",(TablePipeInsulation[[#This Row],[Therms saved]]*BE211)*CI_Custom_Bonus_Incentive_USD_per_therm,IF(OR(TablePipeInsulation[[#This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saved]]*BE211),"Excel Error"))),TablePipeInsulation[[#This Row],[Total Cost]]),0)</f>
        <v>0</v>
      </c>
      <c r="BE211" s="212">
        <f>Boiler!$AA$9</f>
        <v>0</v>
      </c>
    </row>
    <row r="212" spans="1:57">
      <c r="A212" s="75">
        <v>191</v>
      </c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9"/>
      <c r="Q212" s="69"/>
      <c r="R212" s="3" t="str">
        <f>IFERROR(INDEX(TableInsulationCodeReq[],MATCH(TablePipeInsulation[[#This Row],[Coding - Temperature of Pipe]],TableInsulationCodeReq[Coding Pipe Temperature],-1),MATCH(TEXT($P212,"0.00"),TableInsulationCodeReq[#Headers],0)),"")</f>
        <v/>
      </c>
      <c r="S212" s="67"/>
      <c r="T212" s="67"/>
      <c r="U212" s="67"/>
      <c r="V212" s="67"/>
      <c r="W212" s="77"/>
      <c r="X212" s="77"/>
      <c r="Y212" s="189" t="str">
        <f t="shared" si="11"/>
        <v/>
      </c>
      <c r="Z212" s="77"/>
      <c r="AA212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12" s="3" t="str">
        <f>IF(OR(G212="",TablePipeInsulation[[#This Row],[Insulation to be Added (")]]&lt;TablePipeInsulation[[#This Row],[Insulation Required by Code (")]]),"",IF(System_App_Only_DHW,(AN212-AR212)/(0.8*100000)*L212*AS212*AT212*1,(AN212-AR212)/($G$10*100000)*L212*AS212*AT212*1))</f>
        <v/>
      </c>
      <c r="AC212" s="78">
        <f>IF(TablePipeInsulation[[#This Row],[Insulation to be Added (")]]&lt;TablePipeInsulation[[#This Row],[Insulation Required by Code (")]],"",BC212)</f>
        <v>0</v>
      </c>
      <c r="AD212" s="78">
        <f>IF(TablePipeInsulation[[#This Row],[Insulation to be Added (")]]&lt;TablePipeInsulation[[#This Row],[Insulation Required by Code (")]],"",BD212)</f>
        <v>0</v>
      </c>
      <c r="AG212" s="67" t="e">
        <f>VLOOKUP(G212,'Insulation Table'!$AE$61:$AF$64,2,FALSE)</f>
        <v>#N/A</v>
      </c>
      <c r="AH212" s="75" t="str">
        <f>IF(TablePipeInsulation[[#This Row],[System Application]]="Custom",TablePipeInsulation[[#This Row],[Pipe Surface Temperature, °F (If Custom Application)]],IF(G212="","",VLOOKUP(G212,$BG$21:$BH$24,2,FALSE)))</f>
        <v/>
      </c>
      <c r="AI212" s="75" t="str">
        <f>IF(TablePipeInsulation[[#This Row],[System Application]]="Custom",TablePipeInsulation[[#This Row],[Ambient Temperature, °F (If Custom Application)]],IF(G212="","",VLOOKUP(G212,$BG$21:$BI$24,3,FALSE)))</f>
        <v/>
      </c>
      <c r="AJ21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1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1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1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12" s="75" t="str">
        <f>IF(TablePipeInsulation[[#This Row],[System Application]]="Custom",TablePipeInsulation[[#This Row],[Custom Pipe Bare Heat Transfer Coefficient]],IF(P212="","",(VLOOKUP(AJ212,'Insulation Table'!$F$35:$G$124,2,FALSE))))</f>
        <v/>
      </c>
      <c r="AO212" s="75" t="e">
        <f t="shared" si="12"/>
        <v>#N/A</v>
      </c>
      <c r="AP212" s="75" t="e">
        <f>VLOOKUP(AO212,'Insulation Table'!$Y$35:$Z$103,2,FALSE)</f>
        <v>#N/A</v>
      </c>
      <c r="AQ212" s="67" t="str">
        <f>CONCATENATE(P212,U212,MIN(TablePipeInsulation[[#This Row],[Insulation to be Added (")]],3))</f>
        <v>3</v>
      </c>
      <c r="AR212" s="75" t="str">
        <f>IF(P212="","",(VLOOKUP(AQ212,'Insulation Table'!$N$35:$O$250,2,FALSE)))</f>
        <v/>
      </c>
      <c r="AS212" s="67" t="e">
        <f t="shared" si="10"/>
        <v>#VALUE!</v>
      </c>
      <c r="AT212" s="75" t="str">
        <f>IF(TablePipeInsulation[[#This Row],[System Application]]="Custom",TablePipeInsulation[[#This Row],[Full Load Hours (If Custom Application)]],IF(G212="","",IF(G212="Domestic Hot Water",8760,$AJ$16)))</f>
        <v/>
      </c>
      <c r="AU212" s="75" t="str">
        <f>VLOOKUP($G$7,'Incentive Structure'!$C$6:$D$10,2,FALSE)</f>
        <v>CI</v>
      </c>
      <c r="AV212" s="75" t="str">
        <f>IF(ISNUMBER(FIND("MF",TablePipeInsulation[[#This Row],[Incentive Code]]))=TRUE,"MF Logic","CI Logic")</f>
        <v>CI Logic</v>
      </c>
      <c r="AW21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12" t="str">
        <f t="shared" si="13"/>
        <v/>
      </c>
      <c r="AY212" t="str">
        <f t="shared" si="14"/>
        <v>CI</v>
      </c>
      <c r="AZ21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1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12" s="190" t="e">
        <f>INDEX(#REF!,MATCH(TablePipeInsulation[[#This Row],[Coding - Temperature of Pipe]],#REF!,0),MATCH(TEXT($P212,"#.00"),#REF!,0))</f>
        <v>#REF!</v>
      </c>
      <c r="BC212" s="211">
        <f>IFERROR(MIN(IF(TablePipeInsulation[[#This Row],[System Application]]="Custom",(TablePipeInsulation[[#This Row],[Therms saved]]*BE212)*CI_Custom_Incentive_USD_per_therm,IF(OR(TablePipeInsulation[[#This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saved]]*BE212),"Excel Error"))),TablePipeInsulation[[#This Row],[Total Cost]]),0)</f>
        <v>0</v>
      </c>
      <c r="BD212" s="216">
        <f>IFERROR(MIN(IF(TablePipeInsulation[[#This Row],[System Application]]="Custom",(TablePipeInsulation[[#This Row],[Therms saved]]*BE212)*CI_Custom_Bonus_Incentive_USD_per_therm,IF(OR(TablePipeInsulation[[#This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saved]]*BE212),"Excel Error"))),TablePipeInsulation[[#This Row],[Total Cost]]),0)</f>
        <v>0</v>
      </c>
      <c r="BE212" s="212">
        <f>Boiler!$AA$9</f>
        <v>0</v>
      </c>
    </row>
    <row r="213" spans="1:57">
      <c r="A213" s="75">
        <v>192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9"/>
      <c r="Q213" s="69"/>
      <c r="R213" s="3" t="str">
        <f>IFERROR(INDEX(TableInsulationCodeReq[],MATCH(TablePipeInsulation[[#This Row],[Coding - Temperature of Pipe]],TableInsulationCodeReq[Coding Pipe Temperature],-1),MATCH(TEXT($P213,"0.00"),TableInsulationCodeReq[#Headers],0)),"")</f>
        <v/>
      </c>
      <c r="S213" s="67"/>
      <c r="T213" s="67"/>
      <c r="U213" s="67"/>
      <c r="V213" s="67"/>
      <c r="W213" s="77"/>
      <c r="X213" s="77"/>
      <c r="Y213" s="189" t="str">
        <f t="shared" si="11"/>
        <v/>
      </c>
      <c r="Z213" s="77"/>
      <c r="AA213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13" s="3" t="str">
        <f>IF(OR(G213="",TablePipeInsulation[[#This Row],[Insulation to be Added (")]]&lt;TablePipeInsulation[[#This Row],[Insulation Required by Code (")]]),"",IF(System_App_Only_DHW,(AN213-AR213)/(0.8*100000)*L213*AS213*AT213*1,(AN213-AR213)/($G$10*100000)*L213*AS213*AT213*1))</f>
        <v/>
      </c>
      <c r="AC213" s="78">
        <f>IF(TablePipeInsulation[[#This Row],[Insulation to be Added (")]]&lt;TablePipeInsulation[[#This Row],[Insulation Required by Code (")]],"",BC213)</f>
        <v>0</v>
      </c>
      <c r="AD213" s="78">
        <f>IF(TablePipeInsulation[[#This Row],[Insulation to be Added (")]]&lt;TablePipeInsulation[[#This Row],[Insulation Required by Code (")]],"",BD213)</f>
        <v>0</v>
      </c>
      <c r="AG213" s="67" t="e">
        <f>VLOOKUP(G213,'Insulation Table'!$AE$61:$AF$64,2,FALSE)</f>
        <v>#N/A</v>
      </c>
      <c r="AH213" s="75" t="str">
        <f>IF(TablePipeInsulation[[#This Row],[System Application]]="Custom",TablePipeInsulation[[#This Row],[Pipe Surface Temperature, °F (If Custom Application)]],IF(G213="","",VLOOKUP(G213,$BG$21:$BH$24,2,FALSE)))</f>
        <v/>
      </c>
      <c r="AI213" s="75" t="str">
        <f>IF(TablePipeInsulation[[#This Row],[System Application]]="Custom",TablePipeInsulation[[#This Row],[Ambient Temperature, °F (If Custom Application)]],IF(G213="","",VLOOKUP(G213,$BG$21:$BI$24,3,FALSE)))</f>
        <v/>
      </c>
      <c r="AJ21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1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1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1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13" s="75" t="str">
        <f>IF(TablePipeInsulation[[#This Row],[System Application]]="Custom",TablePipeInsulation[[#This Row],[Custom Pipe Bare Heat Transfer Coefficient]],IF(P213="","",(VLOOKUP(AJ213,'Insulation Table'!$F$35:$G$124,2,FALSE))))</f>
        <v/>
      </c>
      <c r="AO213" s="75" t="e">
        <f t="shared" si="12"/>
        <v>#N/A</v>
      </c>
      <c r="AP213" s="75" t="e">
        <f>VLOOKUP(AO213,'Insulation Table'!$Y$35:$Z$103,2,FALSE)</f>
        <v>#N/A</v>
      </c>
      <c r="AQ213" s="67" t="str">
        <f>CONCATENATE(P213,U213,MIN(TablePipeInsulation[[#This Row],[Insulation to be Added (")]],3))</f>
        <v>3</v>
      </c>
      <c r="AR213" s="75" t="str">
        <f>IF(P213="","",(VLOOKUP(AQ213,'Insulation Table'!$N$35:$O$250,2,FALSE)))</f>
        <v/>
      </c>
      <c r="AS213" s="67" t="e">
        <f t="shared" ref="AS213:AS271" si="15">AH213-AI213</f>
        <v>#VALUE!</v>
      </c>
      <c r="AT213" s="75" t="str">
        <f>IF(TablePipeInsulation[[#This Row],[System Application]]="Custom",TablePipeInsulation[[#This Row],[Full Load Hours (If Custom Application)]],IF(G213="","",IF(G213="Domestic Hot Water",8760,$AJ$16)))</f>
        <v/>
      </c>
      <c r="AU213" s="75" t="str">
        <f>VLOOKUP($G$7,'Incentive Structure'!$C$6:$D$10,2,FALSE)</f>
        <v>CI</v>
      </c>
      <c r="AV213" s="75" t="str">
        <f>IF(ISNUMBER(FIND("MF",TablePipeInsulation[[#This Row],[Incentive Code]]))=TRUE,"MF Logic","CI Logic")</f>
        <v>CI Logic</v>
      </c>
      <c r="AW21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13" t="str">
        <f t="shared" si="13"/>
        <v/>
      </c>
      <c r="AY213" t="str">
        <f t="shared" si="14"/>
        <v>CI</v>
      </c>
      <c r="AZ21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1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13" s="190" t="e">
        <f>INDEX(#REF!,MATCH(TablePipeInsulation[[#This Row],[Coding - Temperature of Pipe]],#REF!,0),MATCH(TEXT($P213,"#.00"),#REF!,0))</f>
        <v>#REF!</v>
      </c>
      <c r="BC213" s="211">
        <f>IFERROR(MIN(IF(TablePipeInsulation[[#This Row],[System Application]]="Custom",(TablePipeInsulation[[#This Row],[Therms saved]]*BE213)*CI_Custom_Incentive_USD_per_therm,IF(OR(TablePipeInsulation[[#This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saved]]*BE213),"Excel Error"))),TablePipeInsulation[[#This Row],[Total Cost]]),0)</f>
        <v>0</v>
      </c>
      <c r="BD213" s="216">
        <f>IFERROR(MIN(IF(TablePipeInsulation[[#This Row],[System Application]]="Custom",(TablePipeInsulation[[#This Row],[Therms saved]]*BE213)*CI_Custom_Bonus_Incentive_USD_per_therm,IF(OR(TablePipeInsulation[[#This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saved]]*BE213),"Excel Error"))),TablePipeInsulation[[#This Row],[Total Cost]]),0)</f>
        <v>0</v>
      </c>
      <c r="BE213" s="212">
        <f>Boiler!$AA$9</f>
        <v>0</v>
      </c>
    </row>
    <row r="214" spans="1:57">
      <c r="A214" s="75">
        <v>193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9"/>
      <c r="Q214" s="69"/>
      <c r="R214" s="3" t="str">
        <f>IFERROR(INDEX(TableInsulationCodeReq[],MATCH(TablePipeInsulation[[#This Row],[Coding - Temperature of Pipe]],TableInsulationCodeReq[Coding Pipe Temperature],-1),MATCH(TEXT($P214,"0.00"),TableInsulationCodeReq[#Headers],0)),"")</f>
        <v/>
      </c>
      <c r="S214" s="67"/>
      <c r="T214" s="67"/>
      <c r="U214" s="67"/>
      <c r="V214" s="67"/>
      <c r="W214" s="77"/>
      <c r="X214" s="77"/>
      <c r="Y214" s="189" t="str">
        <f t="shared" ref="Y214:Y277" si="16">IF(B214="","",(X214+W214))</f>
        <v/>
      </c>
      <c r="Z214" s="77"/>
      <c r="AA214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14" s="3" t="str">
        <f>IF(OR(G214="",TablePipeInsulation[[#This Row],[Insulation to be Added (")]]&lt;TablePipeInsulation[[#This Row],[Insulation Required by Code (")]]),"",IF(System_App_Only_DHW,(AN214-AR214)/(0.8*100000)*L214*AS214*AT214*1,(AN214-AR214)/($G$10*100000)*L214*AS214*AT214*1))</f>
        <v/>
      </c>
      <c r="AC214" s="78">
        <f>IF(TablePipeInsulation[[#This Row],[Insulation to be Added (")]]&lt;TablePipeInsulation[[#This Row],[Insulation Required by Code (")]],"",BC214)</f>
        <v>0</v>
      </c>
      <c r="AD214" s="78">
        <f>IF(TablePipeInsulation[[#This Row],[Insulation to be Added (")]]&lt;TablePipeInsulation[[#This Row],[Insulation Required by Code (")]],"",BD214)</f>
        <v>0</v>
      </c>
      <c r="AG214" s="67" t="e">
        <f>VLOOKUP(G214,'Insulation Table'!$AE$61:$AF$64,2,FALSE)</f>
        <v>#N/A</v>
      </c>
      <c r="AH214" s="75" t="str">
        <f>IF(TablePipeInsulation[[#This Row],[System Application]]="Custom",TablePipeInsulation[[#This Row],[Pipe Surface Temperature, °F (If Custom Application)]],IF(G214="","",VLOOKUP(G214,$BG$21:$BH$24,2,FALSE)))</f>
        <v/>
      </c>
      <c r="AI214" s="75" t="str">
        <f>IF(TablePipeInsulation[[#This Row],[System Application]]="Custom",TablePipeInsulation[[#This Row],[Ambient Temperature, °F (If Custom Application)]],IF(G214="","",VLOOKUP(G214,$BG$21:$BI$24,3,FALSE)))</f>
        <v/>
      </c>
      <c r="AJ21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1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1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1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14" s="75" t="str">
        <f>IF(TablePipeInsulation[[#This Row],[System Application]]="Custom",TablePipeInsulation[[#This Row],[Custom Pipe Bare Heat Transfer Coefficient]],IF(P214="","",(VLOOKUP(AJ214,'Insulation Table'!$F$35:$G$124,2,FALSE))))</f>
        <v/>
      </c>
      <c r="AO214" s="75" t="e">
        <f t="shared" ref="AO214:AO271" si="17">CONCATENATE(AG214,P214)</f>
        <v>#N/A</v>
      </c>
      <c r="AP214" s="75" t="e">
        <f>VLOOKUP(AO214,'Insulation Table'!$Y$35:$Z$103,2,FALSE)</f>
        <v>#N/A</v>
      </c>
      <c r="AQ214" s="67" t="str">
        <f>CONCATENATE(P214,U214,MIN(TablePipeInsulation[[#This Row],[Insulation to be Added (")]],3))</f>
        <v>3</v>
      </c>
      <c r="AR214" s="75" t="str">
        <f>IF(P214="","",(VLOOKUP(AQ214,'Insulation Table'!$N$35:$O$250,2,FALSE)))</f>
        <v/>
      </c>
      <c r="AS214" s="67" t="e">
        <f t="shared" si="15"/>
        <v>#VALUE!</v>
      </c>
      <c r="AT214" s="75" t="str">
        <f>IF(TablePipeInsulation[[#This Row],[System Application]]="Custom",TablePipeInsulation[[#This Row],[Full Load Hours (If Custom Application)]],IF(G214="","",IF(G214="Domestic Hot Water",8760,$AJ$16)))</f>
        <v/>
      </c>
      <c r="AU214" s="75" t="str">
        <f>VLOOKUP($G$7,'Incentive Structure'!$C$6:$D$10,2,FALSE)</f>
        <v>CI</v>
      </c>
      <c r="AV214" s="75" t="str">
        <f>IF(ISNUMBER(FIND("MF",TablePipeInsulation[[#This Row],[Incentive Code]]))=TRUE,"MF Logic","CI Logic")</f>
        <v>CI Logic</v>
      </c>
      <c r="AW21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14" t="str">
        <f t="shared" ref="AX214:AX271" si="18">CONCATENATE(G214,AW214)</f>
        <v/>
      </c>
      <c r="AY214" t="str">
        <f t="shared" si="14"/>
        <v>CI</v>
      </c>
      <c r="AZ21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1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14" s="190" t="e">
        <f>INDEX(#REF!,MATCH(TablePipeInsulation[[#This Row],[Coding - Temperature of Pipe]],#REF!,0),MATCH(TEXT($P214,"#.00"),#REF!,0))</f>
        <v>#REF!</v>
      </c>
      <c r="BC214" s="211">
        <f>IFERROR(MIN(IF(TablePipeInsulation[[#This Row],[System Application]]="Custom",(TablePipeInsulation[[#This Row],[Therms saved]]*BE214)*CI_Custom_Incentive_USD_per_therm,IF(OR(TablePipeInsulation[[#This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saved]]*BE214),"Excel Error"))),TablePipeInsulation[[#This Row],[Total Cost]]),0)</f>
        <v>0</v>
      </c>
      <c r="BD214" s="216">
        <f>IFERROR(MIN(IF(TablePipeInsulation[[#This Row],[System Application]]="Custom",(TablePipeInsulation[[#This Row],[Therms saved]]*BE214)*CI_Custom_Bonus_Incentive_USD_per_therm,IF(OR(TablePipeInsulation[[#This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saved]]*BE214),"Excel Error"))),TablePipeInsulation[[#This Row],[Total Cost]]),0)</f>
        <v>0</v>
      </c>
      <c r="BE214" s="212">
        <f>Boiler!$AA$9</f>
        <v>0</v>
      </c>
    </row>
    <row r="215" spans="1:57">
      <c r="A215" s="75">
        <v>194</v>
      </c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9"/>
      <c r="Q215" s="69"/>
      <c r="R215" s="3" t="str">
        <f>IFERROR(INDEX(TableInsulationCodeReq[],MATCH(TablePipeInsulation[[#This Row],[Coding - Temperature of Pipe]],TableInsulationCodeReq[Coding Pipe Temperature],-1),MATCH(TEXT($P215,"0.00"),TableInsulationCodeReq[#Headers],0)),"")</f>
        <v/>
      </c>
      <c r="S215" s="67"/>
      <c r="T215" s="67"/>
      <c r="U215" s="67"/>
      <c r="V215" s="67"/>
      <c r="W215" s="77"/>
      <c r="X215" s="77"/>
      <c r="Y215" s="189" t="str">
        <f t="shared" si="16"/>
        <v/>
      </c>
      <c r="Z215" s="77"/>
      <c r="AA215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15" s="3" t="str">
        <f>IF(OR(G215="",TablePipeInsulation[[#This Row],[Insulation to be Added (")]]&lt;TablePipeInsulation[[#This Row],[Insulation Required by Code (")]]),"",IF(System_App_Only_DHW,(AN215-AR215)/(0.8*100000)*L215*AS215*AT215*1,(AN215-AR215)/($G$10*100000)*L215*AS215*AT215*1))</f>
        <v/>
      </c>
      <c r="AC215" s="78">
        <f>IF(TablePipeInsulation[[#This Row],[Insulation to be Added (")]]&lt;TablePipeInsulation[[#This Row],[Insulation Required by Code (")]],"",BC215)</f>
        <v>0</v>
      </c>
      <c r="AD215" s="78">
        <f>IF(TablePipeInsulation[[#This Row],[Insulation to be Added (")]]&lt;TablePipeInsulation[[#This Row],[Insulation Required by Code (")]],"",BD215)</f>
        <v>0</v>
      </c>
      <c r="AG215" s="67" t="e">
        <f>VLOOKUP(G215,'Insulation Table'!$AE$61:$AF$64,2,FALSE)</f>
        <v>#N/A</v>
      </c>
      <c r="AH215" s="75" t="str">
        <f>IF(TablePipeInsulation[[#This Row],[System Application]]="Custom",TablePipeInsulation[[#This Row],[Pipe Surface Temperature, °F (If Custom Application)]],IF(G215="","",VLOOKUP(G215,$BG$21:$BH$24,2,FALSE)))</f>
        <v/>
      </c>
      <c r="AI215" s="75" t="str">
        <f>IF(TablePipeInsulation[[#This Row],[System Application]]="Custom",TablePipeInsulation[[#This Row],[Ambient Temperature, °F (If Custom Application)]],IF(G215="","",VLOOKUP(G215,$BG$21:$BI$24,3,FALSE)))</f>
        <v/>
      </c>
      <c r="AJ21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1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1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1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15" s="75" t="str">
        <f>IF(TablePipeInsulation[[#This Row],[System Application]]="Custom",TablePipeInsulation[[#This Row],[Custom Pipe Bare Heat Transfer Coefficient]],IF(P215="","",(VLOOKUP(AJ215,'Insulation Table'!$F$35:$G$124,2,FALSE))))</f>
        <v/>
      </c>
      <c r="AO215" s="75" t="e">
        <f t="shared" si="17"/>
        <v>#N/A</v>
      </c>
      <c r="AP215" s="75" t="e">
        <f>VLOOKUP(AO215,'Insulation Table'!$Y$35:$Z$103,2,FALSE)</f>
        <v>#N/A</v>
      </c>
      <c r="AQ215" s="67" t="str">
        <f>CONCATENATE(P215,U215,MIN(TablePipeInsulation[[#This Row],[Insulation to be Added (")]],3))</f>
        <v>3</v>
      </c>
      <c r="AR215" s="75" t="str">
        <f>IF(P215="","",(VLOOKUP(AQ215,'Insulation Table'!$N$35:$O$250,2,FALSE)))</f>
        <v/>
      </c>
      <c r="AS215" s="67" t="e">
        <f t="shared" si="15"/>
        <v>#VALUE!</v>
      </c>
      <c r="AT215" s="75" t="str">
        <f>IF(TablePipeInsulation[[#This Row],[System Application]]="Custom",TablePipeInsulation[[#This Row],[Full Load Hours (If Custom Application)]],IF(G215="","",IF(G215="Domestic Hot Water",8760,$AJ$16)))</f>
        <v/>
      </c>
      <c r="AU215" s="75" t="str">
        <f>VLOOKUP($G$7,'Incentive Structure'!$C$6:$D$10,2,FALSE)</f>
        <v>CI</v>
      </c>
      <c r="AV215" s="75" t="str">
        <f>IF(ISNUMBER(FIND("MF",TablePipeInsulation[[#This Row],[Incentive Code]]))=TRUE,"MF Logic","CI Logic")</f>
        <v>CI Logic</v>
      </c>
      <c r="AW21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15" t="str">
        <f t="shared" si="18"/>
        <v/>
      </c>
      <c r="AY215" t="str">
        <f t="shared" ref="AY215:AY271" si="19">CONCATENATE(AU215,AW215)</f>
        <v>CI</v>
      </c>
      <c r="AZ21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1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15" s="190" t="e">
        <f>INDEX(#REF!,MATCH(TablePipeInsulation[[#This Row],[Coding - Temperature of Pipe]],#REF!,0),MATCH(TEXT($P215,"#.00"),#REF!,0))</f>
        <v>#REF!</v>
      </c>
      <c r="BC215" s="211">
        <f>IFERROR(MIN(IF(TablePipeInsulation[[#This Row],[System Application]]="Custom",(TablePipeInsulation[[#This Row],[Therms saved]]*BE215)*CI_Custom_Incentive_USD_per_therm,IF(OR(TablePipeInsulation[[#This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saved]]*BE215),"Excel Error"))),TablePipeInsulation[[#This Row],[Total Cost]]),0)</f>
        <v>0</v>
      </c>
      <c r="BD215" s="216">
        <f>IFERROR(MIN(IF(TablePipeInsulation[[#This Row],[System Application]]="Custom",(TablePipeInsulation[[#This Row],[Therms saved]]*BE215)*CI_Custom_Bonus_Incentive_USD_per_therm,IF(OR(TablePipeInsulation[[#This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saved]]*BE215),"Excel Error"))),TablePipeInsulation[[#This Row],[Total Cost]]),0)</f>
        <v>0</v>
      </c>
      <c r="BE215" s="212">
        <f>Boiler!$AA$9</f>
        <v>0</v>
      </c>
    </row>
    <row r="216" spans="1:57">
      <c r="A216" s="75">
        <v>195</v>
      </c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9"/>
      <c r="Q216" s="69"/>
      <c r="R216" s="3" t="str">
        <f>IFERROR(INDEX(TableInsulationCodeReq[],MATCH(TablePipeInsulation[[#This Row],[Coding - Temperature of Pipe]],TableInsulationCodeReq[Coding Pipe Temperature],-1),MATCH(TEXT($P216,"0.00"),TableInsulationCodeReq[#Headers],0)),"")</f>
        <v/>
      </c>
      <c r="S216" s="67"/>
      <c r="T216" s="67"/>
      <c r="U216" s="67"/>
      <c r="V216" s="67"/>
      <c r="W216" s="77"/>
      <c r="X216" s="77"/>
      <c r="Y216" s="189" t="str">
        <f t="shared" si="16"/>
        <v/>
      </c>
      <c r="Z216" s="77"/>
      <c r="AA216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16" s="3" t="str">
        <f>IF(OR(G216="",TablePipeInsulation[[#This Row],[Insulation to be Added (")]]&lt;TablePipeInsulation[[#This Row],[Insulation Required by Code (")]]),"",IF(System_App_Only_DHW,(AN216-AR216)/(0.8*100000)*L216*AS216*AT216*1,(AN216-AR216)/($G$10*100000)*L216*AS216*AT216*1))</f>
        <v/>
      </c>
      <c r="AC216" s="78">
        <f>IF(TablePipeInsulation[[#This Row],[Insulation to be Added (")]]&lt;TablePipeInsulation[[#This Row],[Insulation Required by Code (")]],"",BC216)</f>
        <v>0</v>
      </c>
      <c r="AD216" s="78">
        <f>IF(TablePipeInsulation[[#This Row],[Insulation to be Added (")]]&lt;TablePipeInsulation[[#This Row],[Insulation Required by Code (")]],"",BD216)</f>
        <v>0</v>
      </c>
      <c r="AG216" s="67" t="e">
        <f>VLOOKUP(G216,'Insulation Table'!$AE$61:$AF$64,2,FALSE)</f>
        <v>#N/A</v>
      </c>
      <c r="AH216" s="75" t="str">
        <f>IF(TablePipeInsulation[[#This Row],[System Application]]="Custom",TablePipeInsulation[[#This Row],[Pipe Surface Temperature, °F (If Custom Application)]],IF(G216="","",VLOOKUP(G216,$BG$21:$BH$24,2,FALSE)))</f>
        <v/>
      </c>
      <c r="AI216" s="75" t="str">
        <f>IF(TablePipeInsulation[[#This Row],[System Application]]="Custom",TablePipeInsulation[[#This Row],[Ambient Temperature, °F (If Custom Application)]],IF(G216="","",VLOOKUP(G216,$BG$21:$BI$24,3,FALSE)))</f>
        <v/>
      </c>
      <c r="AJ21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1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1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1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16" s="75" t="str">
        <f>IF(TablePipeInsulation[[#This Row],[System Application]]="Custom",TablePipeInsulation[[#This Row],[Custom Pipe Bare Heat Transfer Coefficient]],IF(P216="","",(VLOOKUP(AJ216,'Insulation Table'!$F$35:$G$124,2,FALSE))))</f>
        <v/>
      </c>
      <c r="AO216" s="75" t="e">
        <f t="shared" si="17"/>
        <v>#N/A</v>
      </c>
      <c r="AP216" s="75" t="e">
        <f>VLOOKUP(AO216,'Insulation Table'!$Y$35:$Z$103,2,FALSE)</f>
        <v>#N/A</v>
      </c>
      <c r="AQ216" s="67" t="str">
        <f>CONCATENATE(P216,U216,MIN(TablePipeInsulation[[#This Row],[Insulation to be Added (")]],3))</f>
        <v>3</v>
      </c>
      <c r="AR216" s="75" t="str">
        <f>IF(P216="","",(VLOOKUP(AQ216,'Insulation Table'!$N$35:$O$250,2,FALSE)))</f>
        <v/>
      </c>
      <c r="AS216" s="67" t="e">
        <f t="shared" si="15"/>
        <v>#VALUE!</v>
      </c>
      <c r="AT216" s="75" t="str">
        <f>IF(TablePipeInsulation[[#This Row],[System Application]]="Custom",TablePipeInsulation[[#This Row],[Full Load Hours (If Custom Application)]],IF(G216="","",IF(G216="Domestic Hot Water",8760,$AJ$16)))</f>
        <v/>
      </c>
      <c r="AU216" s="75" t="str">
        <f>VLOOKUP($G$7,'Incentive Structure'!$C$6:$D$10,2,FALSE)</f>
        <v>CI</v>
      </c>
      <c r="AV216" s="75" t="str">
        <f>IF(ISNUMBER(FIND("MF",TablePipeInsulation[[#This Row],[Incentive Code]]))=TRUE,"MF Logic","CI Logic")</f>
        <v>CI Logic</v>
      </c>
      <c r="AW21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16" t="str">
        <f t="shared" si="18"/>
        <v/>
      </c>
      <c r="AY216" t="str">
        <f t="shared" si="19"/>
        <v>CI</v>
      </c>
      <c r="AZ21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1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16" s="190" t="e">
        <f>INDEX(#REF!,MATCH(TablePipeInsulation[[#This Row],[Coding - Temperature of Pipe]],#REF!,0),MATCH(TEXT($P216,"#.00"),#REF!,0))</f>
        <v>#REF!</v>
      </c>
      <c r="BC216" s="211">
        <f>IFERROR(MIN(IF(TablePipeInsulation[[#This Row],[System Application]]="Custom",(TablePipeInsulation[[#This Row],[Therms saved]]*BE216)*CI_Custom_Incentive_USD_per_therm,IF(OR(TablePipeInsulation[[#This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saved]]*BE216),"Excel Error"))),TablePipeInsulation[[#This Row],[Total Cost]]),0)</f>
        <v>0</v>
      </c>
      <c r="BD216" s="216">
        <f>IFERROR(MIN(IF(TablePipeInsulation[[#This Row],[System Application]]="Custom",(TablePipeInsulation[[#This Row],[Therms saved]]*BE216)*CI_Custom_Bonus_Incentive_USD_per_therm,IF(OR(TablePipeInsulation[[#This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saved]]*BE216),"Excel Error"))),TablePipeInsulation[[#This Row],[Total Cost]]),0)</f>
        <v>0</v>
      </c>
      <c r="BE216" s="212">
        <f>Boiler!$AA$9</f>
        <v>0</v>
      </c>
    </row>
    <row r="217" spans="1:57">
      <c r="A217" s="75">
        <v>196</v>
      </c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9"/>
      <c r="Q217" s="69"/>
      <c r="R217" s="3" t="str">
        <f>IFERROR(INDEX(TableInsulationCodeReq[],MATCH(TablePipeInsulation[[#This Row],[Coding - Temperature of Pipe]],TableInsulationCodeReq[Coding Pipe Temperature],-1),MATCH(TEXT($P217,"0.00"),TableInsulationCodeReq[#Headers],0)),"")</f>
        <v/>
      </c>
      <c r="S217" s="67"/>
      <c r="T217" s="67"/>
      <c r="U217" s="67"/>
      <c r="V217" s="67"/>
      <c r="W217" s="77"/>
      <c r="X217" s="77"/>
      <c r="Y217" s="189" t="str">
        <f t="shared" si="16"/>
        <v/>
      </c>
      <c r="Z217" s="77"/>
      <c r="AA217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17" s="3" t="str">
        <f>IF(OR(G217="",TablePipeInsulation[[#This Row],[Insulation to be Added (")]]&lt;TablePipeInsulation[[#This Row],[Insulation Required by Code (")]]),"",IF(System_App_Only_DHW,(AN217-AR217)/(0.8*100000)*L217*AS217*AT217*1,(AN217-AR217)/($G$10*100000)*L217*AS217*AT217*1))</f>
        <v/>
      </c>
      <c r="AC217" s="78">
        <f>IF(TablePipeInsulation[[#This Row],[Insulation to be Added (")]]&lt;TablePipeInsulation[[#This Row],[Insulation Required by Code (")]],"",BC217)</f>
        <v>0</v>
      </c>
      <c r="AD217" s="78">
        <f>IF(TablePipeInsulation[[#This Row],[Insulation to be Added (")]]&lt;TablePipeInsulation[[#This Row],[Insulation Required by Code (")]],"",BD217)</f>
        <v>0</v>
      </c>
      <c r="AG217" s="67" t="e">
        <f>VLOOKUP(G217,'Insulation Table'!$AE$61:$AF$64,2,FALSE)</f>
        <v>#N/A</v>
      </c>
      <c r="AH217" s="75" t="str">
        <f>IF(TablePipeInsulation[[#This Row],[System Application]]="Custom",TablePipeInsulation[[#This Row],[Pipe Surface Temperature, °F (If Custom Application)]],IF(G217="","",VLOOKUP(G217,$BG$21:$BH$24,2,FALSE)))</f>
        <v/>
      </c>
      <c r="AI217" s="75" t="str">
        <f>IF(TablePipeInsulation[[#This Row],[System Application]]="Custom",TablePipeInsulation[[#This Row],[Ambient Temperature, °F (If Custom Application)]],IF(G217="","",VLOOKUP(G217,$BG$21:$BI$24,3,FALSE)))</f>
        <v/>
      </c>
      <c r="AJ21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1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1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1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17" s="75" t="str">
        <f>IF(TablePipeInsulation[[#This Row],[System Application]]="Custom",TablePipeInsulation[[#This Row],[Custom Pipe Bare Heat Transfer Coefficient]],IF(P217="","",(VLOOKUP(AJ217,'Insulation Table'!$F$35:$G$124,2,FALSE))))</f>
        <v/>
      </c>
      <c r="AO217" s="75" t="e">
        <f t="shared" si="17"/>
        <v>#N/A</v>
      </c>
      <c r="AP217" s="75" t="e">
        <f>VLOOKUP(AO217,'Insulation Table'!$Y$35:$Z$103,2,FALSE)</f>
        <v>#N/A</v>
      </c>
      <c r="AQ217" s="67" t="str">
        <f>CONCATENATE(P217,U217,MIN(TablePipeInsulation[[#This Row],[Insulation to be Added (")]],3))</f>
        <v>3</v>
      </c>
      <c r="AR217" s="75" t="str">
        <f>IF(P217="","",(VLOOKUP(AQ217,'Insulation Table'!$N$35:$O$250,2,FALSE)))</f>
        <v/>
      </c>
      <c r="AS217" s="67" t="e">
        <f t="shared" si="15"/>
        <v>#VALUE!</v>
      </c>
      <c r="AT217" s="75" t="str">
        <f>IF(TablePipeInsulation[[#This Row],[System Application]]="Custom",TablePipeInsulation[[#This Row],[Full Load Hours (If Custom Application)]],IF(G217="","",IF(G217="Domestic Hot Water",8760,$AJ$16)))</f>
        <v/>
      </c>
      <c r="AU217" s="75" t="str">
        <f>VLOOKUP($G$7,'Incentive Structure'!$C$6:$D$10,2,FALSE)</f>
        <v>CI</v>
      </c>
      <c r="AV217" s="75" t="str">
        <f>IF(ISNUMBER(FIND("MF",TablePipeInsulation[[#This Row],[Incentive Code]]))=TRUE,"MF Logic","CI Logic")</f>
        <v>CI Logic</v>
      </c>
      <c r="AW21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17" t="str">
        <f t="shared" si="18"/>
        <v/>
      </c>
      <c r="AY217" t="str">
        <f t="shared" si="19"/>
        <v>CI</v>
      </c>
      <c r="AZ21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1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17" s="190" t="e">
        <f>INDEX(#REF!,MATCH(TablePipeInsulation[[#This Row],[Coding - Temperature of Pipe]],#REF!,0),MATCH(TEXT($P217,"#.00"),#REF!,0))</f>
        <v>#REF!</v>
      </c>
      <c r="BC217" s="211">
        <f>IFERROR(MIN(IF(TablePipeInsulation[[#This Row],[System Application]]="Custom",(TablePipeInsulation[[#This Row],[Therms saved]]*BE217)*CI_Custom_Incentive_USD_per_therm,IF(OR(TablePipeInsulation[[#This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saved]]*BE217),"Excel Error"))),TablePipeInsulation[[#This Row],[Total Cost]]),0)</f>
        <v>0</v>
      </c>
      <c r="BD217" s="216">
        <f>IFERROR(MIN(IF(TablePipeInsulation[[#This Row],[System Application]]="Custom",(TablePipeInsulation[[#This Row],[Therms saved]]*BE217)*CI_Custom_Bonus_Incentive_USD_per_therm,IF(OR(TablePipeInsulation[[#This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saved]]*BE217),"Excel Error"))),TablePipeInsulation[[#This Row],[Total Cost]]),0)</f>
        <v>0</v>
      </c>
      <c r="BE217" s="212">
        <f>Boiler!$AA$9</f>
        <v>0</v>
      </c>
    </row>
    <row r="218" spans="1:57">
      <c r="A218" s="75">
        <v>197</v>
      </c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9"/>
      <c r="Q218" s="69"/>
      <c r="R218" s="3" t="str">
        <f>IFERROR(INDEX(TableInsulationCodeReq[],MATCH(TablePipeInsulation[[#This Row],[Coding - Temperature of Pipe]],TableInsulationCodeReq[Coding Pipe Temperature],-1),MATCH(TEXT($P218,"0.00"),TableInsulationCodeReq[#Headers],0)),"")</f>
        <v/>
      </c>
      <c r="S218" s="67"/>
      <c r="T218" s="67"/>
      <c r="U218" s="67"/>
      <c r="V218" s="67"/>
      <c r="W218" s="77"/>
      <c r="X218" s="77"/>
      <c r="Y218" s="189" t="str">
        <f t="shared" si="16"/>
        <v/>
      </c>
      <c r="Z218" s="77"/>
      <c r="AA218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18" s="3" t="str">
        <f>IF(OR(G218="",TablePipeInsulation[[#This Row],[Insulation to be Added (")]]&lt;TablePipeInsulation[[#This Row],[Insulation Required by Code (")]]),"",IF(System_App_Only_DHW,(AN218-AR218)/(0.8*100000)*L218*AS218*AT218*1,(AN218-AR218)/($G$10*100000)*L218*AS218*AT218*1))</f>
        <v/>
      </c>
      <c r="AC218" s="78">
        <f>IF(TablePipeInsulation[[#This Row],[Insulation to be Added (")]]&lt;TablePipeInsulation[[#This Row],[Insulation Required by Code (")]],"",BC218)</f>
        <v>0</v>
      </c>
      <c r="AD218" s="78">
        <f>IF(TablePipeInsulation[[#This Row],[Insulation to be Added (")]]&lt;TablePipeInsulation[[#This Row],[Insulation Required by Code (")]],"",BD218)</f>
        <v>0</v>
      </c>
      <c r="AG218" s="67" t="e">
        <f>VLOOKUP(G218,'Insulation Table'!$AE$61:$AF$64,2,FALSE)</f>
        <v>#N/A</v>
      </c>
      <c r="AH218" s="75" t="str">
        <f>IF(TablePipeInsulation[[#This Row],[System Application]]="Custom",TablePipeInsulation[[#This Row],[Pipe Surface Temperature, °F (If Custom Application)]],IF(G218="","",VLOOKUP(G218,$BG$21:$BH$24,2,FALSE)))</f>
        <v/>
      </c>
      <c r="AI218" s="75" t="str">
        <f>IF(TablePipeInsulation[[#This Row],[System Application]]="Custom",TablePipeInsulation[[#This Row],[Ambient Temperature, °F (If Custom Application)]],IF(G218="","",VLOOKUP(G218,$BG$21:$BI$24,3,FALSE)))</f>
        <v/>
      </c>
      <c r="AJ21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1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1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1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18" s="75" t="str">
        <f>IF(TablePipeInsulation[[#This Row],[System Application]]="Custom",TablePipeInsulation[[#This Row],[Custom Pipe Bare Heat Transfer Coefficient]],IF(P218="","",(VLOOKUP(AJ218,'Insulation Table'!$F$35:$G$124,2,FALSE))))</f>
        <v/>
      </c>
      <c r="AO218" s="75" t="e">
        <f t="shared" si="17"/>
        <v>#N/A</v>
      </c>
      <c r="AP218" s="75" t="e">
        <f>VLOOKUP(AO218,'Insulation Table'!$Y$35:$Z$103,2,FALSE)</f>
        <v>#N/A</v>
      </c>
      <c r="AQ218" s="67" t="str">
        <f>CONCATENATE(P218,U218,MIN(TablePipeInsulation[[#This Row],[Insulation to be Added (")]],3))</f>
        <v>3</v>
      </c>
      <c r="AR218" s="75" t="str">
        <f>IF(P218="","",(VLOOKUP(AQ218,'Insulation Table'!$N$35:$O$250,2,FALSE)))</f>
        <v/>
      </c>
      <c r="AS218" s="67" t="e">
        <f t="shared" si="15"/>
        <v>#VALUE!</v>
      </c>
      <c r="AT218" s="75" t="str">
        <f>IF(TablePipeInsulation[[#This Row],[System Application]]="Custom",TablePipeInsulation[[#This Row],[Full Load Hours (If Custom Application)]],IF(G218="","",IF(G218="Domestic Hot Water",8760,$AJ$16)))</f>
        <v/>
      </c>
      <c r="AU218" s="75" t="str">
        <f>VLOOKUP($G$7,'Incentive Structure'!$C$6:$D$10,2,FALSE)</f>
        <v>CI</v>
      </c>
      <c r="AV218" s="75" t="str">
        <f>IF(ISNUMBER(FIND("MF",TablePipeInsulation[[#This Row],[Incentive Code]]))=TRUE,"MF Logic","CI Logic")</f>
        <v>CI Logic</v>
      </c>
      <c r="AW21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18" t="str">
        <f t="shared" si="18"/>
        <v/>
      </c>
      <c r="AY218" t="str">
        <f t="shared" si="19"/>
        <v>CI</v>
      </c>
      <c r="AZ21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1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18" s="190" t="e">
        <f>INDEX(#REF!,MATCH(TablePipeInsulation[[#This Row],[Coding - Temperature of Pipe]],#REF!,0),MATCH(TEXT($P218,"#.00"),#REF!,0))</f>
        <v>#REF!</v>
      </c>
      <c r="BC218" s="211">
        <f>IFERROR(MIN(IF(TablePipeInsulation[[#This Row],[System Application]]="Custom",(TablePipeInsulation[[#This Row],[Therms saved]]*BE218)*CI_Custom_Incentive_USD_per_therm,IF(OR(TablePipeInsulation[[#This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saved]]*BE218),"Excel Error"))),TablePipeInsulation[[#This Row],[Total Cost]]),0)</f>
        <v>0</v>
      </c>
      <c r="BD218" s="216">
        <f>IFERROR(MIN(IF(TablePipeInsulation[[#This Row],[System Application]]="Custom",(TablePipeInsulation[[#This Row],[Therms saved]]*BE218)*CI_Custom_Bonus_Incentive_USD_per_therm,IF(OR(TablePipeInsulation[[#This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saved]]*BE218),"Excel Error"))),TablePipeInsulation[[#This Row],[Total Cost]]),0)</f>
        <v>0</v>
      </c>
      <c r="BE218" s="212">
        <f>Boiler!$AA$9</f>
        <v>0</v>
      </c>
    </row>
    <row r="219" spans="1:57">
      <c r="A219" s="75">
        <v>198</v>
      </c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9"/>
      <c r="Q219" s="69"/>
      <c r="R219" s="3" t="str">
        <f>IFERROR(INDEX(TableInsulationCodeReq[],MATCH(TablePipeInsulation[[#This Row],[Coding - Temperature of Pipe]],TableInsulationCodeReq[Coding Pipe Temperature],-1),MATCH(TEXT($P219,"0.00"),TableInsulationCodeReq[#Headers],0)),"")</f>
        <v/>
      </c>
      <c r="S219" s="67"/>
      <c r="T219" s="67"/>
      <c r="U219" s="67"/>
      <c r="V219" s="67"/>
      <c r="W219" s="77"/>
      <c r="X219" s="77"/>
      <c r="Y219" s="189" t="str">
        <f t="shared" si="16"/>
        <v/>
      </c>
      <c r="Z219" s="77"/>
      <c r="AA219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19" s="3" t="str">
        <f>IF(OR(G219="",TablePipeInsulation[[#This Row],[Insulation to be Added (")]]&lt;TablePipeInsulation[[#This Row],[Insulation Required by Code (")]]),"",IF(System_App_Only_DHW,(AN219-AR219)/(0.8*100000)*L219*AS219*AT219*1,(AN219-AR219)/($G$10*100000)*L219*AS219*AT219*1))</f>
        <v/>
      </c>
      <c r="AC219" s="78">
        <f>IF(TablePipeInsulation[[#This Row],[Insulation to be Added (")]]&lt;TablePipeInsulation[[#This Row],[Insulation Required by Code (")]],"",BC219)</f>
        <v>0</v>
      </c>
      <c r="AD219" s="78">
        <f>IF(TablePipeInsulation[[#This Row],[Insulation to be Added (")]]&lt;TablePipeInsulation[[#This Row],[Insulation Required by Code (")]],"",BD219)</f>
        <v>0</v>
      </c>
      <c r="AG219" s="67" t="e">
        <f>VLOOKUP(G219,'Insulation Table'!$AE$61:$AF$64,2,FALSE)</f>
        <v>#N/A</v>
      </c>
      <c r="AH219" s="75" t="str">
        <f>IF(TablePipeInsulation[[#This Row],[System Application]]="Custom",TablePipeInsulation[[#This Row],[Pipe Surface Temperature, °F (If Custom Application)]],IF(G219="","",VLOOKUP(G219,$BG$21:$BH$24,2,FALSE)))</f>
        <v/>
      </c>
      <c r="AI219" s="75" t="str">
        <f>IF(TablePipeInsulation[[#This Row],[System Application]]="Custom",TablePipeInsulation[[#This Row],[Ambient Temperature, °F (If Custom Application)]],IF(G219="","",VLOOKUP(G219,$BG$21:$BI$24,3,FALSE)))</f>
        <v/>
      </c>
      <c r="AJ21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1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1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1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19" s="75" t="str">
        <f>IF(TablePipeInsulation[[#This Row],[System Application]]="Custom",TablePipeInsulation[[#This Row],[Custom Pipe Bare Heat Transfer Coefficient]],IF(P219="","",(VLOOKUP(AJ219,'Insulation Table'!$F$35:$G$124,2,FALSE))))</f>
        <v/>
      </c>
      <c r="AO219" s="75" t="e">
        <f t="shared" si="17"/>
        <v>#N/A</v>
      </c>
      <c r="AP219" s="75" t="e">
        <f>VLOOKUP(AO219,'Insulation Table'!$Y$35:$Z$103,2,FALSE)</f>
        <v>#N/A</v>
      </c>
      <c r="AQ219" s="67" t="str">
        <f>CONCATENATE(P219,U219,MIN(TablePipeInsulation[[#This Row],[Insulation to be Added (")]],3))</f>
        <v>3</v>
      </c>
      <c r="AR219" s="75" t="str">
        <f>IF(P219="","",(VLOOKUP(AQ219,'Insulation Table'!$N$35:$O$250,2,FALSE)))</f>
        <v/>
      </c>
      <c r="AS219" s="67" t="e">
        <f t="shared" si="15"/>
        <v>#VALUE!</v>
      </c>
      <c r="AT219" s="75" t="str">
        <f>IF(TablePipeInsulation[[#This Row],[System Application]]="Custom",TablePipeInsulation[[#This Row],[Full Load Hours (If Custom Application)]],IF(G219="","",IF(G219="Domestic Hot Water",8760,$AJ$16)))</f>
        <v/>
      </c>
      <c r="AU219" s="75" t="str">
        <f>VLOOKUP($G$7,'Incentive Structure'!$C$6:$D$10,2,FALSE)</f>
        <v>CI</v>
      </c>
      <c r="AV219" s="75" t="str">
        <f>IF(ISNUMBER(FIND("MF",TablePipeInsulation[[#This Row],[Incentive Code]]))=TRUE,"MF Logic","CI Logic")</f>
        <v>CI Logic</v>
      </c>
      <c r="AW21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19" t="str">
        <f t="shared" si="18"/>
        <v/>
      </c>
      <c r="AY219" t="str">
        <f t="shared" si="19"/>
        <v>CI</v>
      </c>
      <c r="AZ21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1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19" s="190" t="e">
        <f>INDEX(#REF!,MATCH(TablePipeInsulation[[#This Row],[Coding - Temperature of Pipe]],#REF!,0),MATCH(TEXT($P219,"#.00"),#REF!,0))</f>
        <v>#REF!</v>
      </c>
      <c r="BC219" s="211">
        <f>IFERROR(MIN(IF(TablePipeInsulation[[#This Row],[System Application]]="Custom",(TablePipeInsulation[[#This Row],[Therms saved]]*BE219)*CI_Custom_Incentive_USD_per_therm,IF(OR(TablePipeInsulation[[#This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saved]]*BE219),"Excel Error"))),TablePipeInsulation[[#This Row],[Total Cost]]),0)</f>
        <v>0</v>
      </c>
      <c r="BD219" s="216">
        <f>IFERROR(MIN(IF(TablePipeInsulation[[#This Row],[System Application]]="Custom",(TablePipeInsulation[[#This Row],[Therms saved]]*BE219)*CI_Custom_Bonus_Incentive_USD_per_therm,IF(OR(TablePipeInsulation[[#This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saved]]*BE219),"Excel Error"))),TablePipeInsulation[[#This Row],[Total Cost]]),0)</f>
        <v>0</v>
      </c>
      <c r="BE219" s="212">
        <f>Boiler!$AA$9</f>
        <v>0</v>
      </c>
    </row>
    <row r="220" spans="1:57">
      <c r="A220" s="75">
        <v>199</v>
      </c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9"/>
      <c r="Q220" s="69"/>
      <c r="R220" s="3" t="str">
        <f>IFERROR(INDEX(TableInsulationCodeReq[],MATCH(TablePipeInsulation[[#This Row],[Coding - Temperature of Pipe]],TableInsulationCodeReq[Coding Pipe Temperature],-1),MATCH(TEXT($P220,"0.00"),TableInsulationCodeReq[#Headers],0)),"")</f>
        <v/>
      </c>
      <c r="S220" s="67"/>
      <c r="T220" s="67"/>
      <c r="U220" s="67"/>
      <c r="V220" s="67"/>
      <c r="W220" s="77"/>
      <c r="X220" s="77"/>
      <c r="Y220" s="189" t="str">
        <f t="shared" si="16"/>
        <v/>
      </c>
      <c r="Z220" s="77"/>
      <c r="AA220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20" s="3" t="str">
        <f>IF(OR(G220="",TablePipeInsulation[[#This Row],[Insulation to be Added (")]]&lt;TablePipeInsulation[[#This Row],[Insulation Required by Code (")]]),"",IF(System_App_Only_DHW,(AN220-AR220)/(0.8*100000)*L220*AS220*AT220*1,(AN220-AR220)/($G$10*100000)*L220*AS220*AT220*1))</f>
        <v/>
      </c>
      <c r="AC220" s="78">
        <f>IF(TablePipeInsulation[[#This Row],[Insulation to be Added (")]]&lt;TablePipeInsulation[[#This Row],[Insulation Required by Code (")]],"",BC220)</f>
        <v>0</v>
      </c>
      <c r="AD220" s="78">
        <f>IF(TablePipeInsulation[[#This Row],[Insulation to be Added (")]]&lt;TablePipeInsulation[[#This Row],[Insulation Required by Code (")]],"",BD220)</f>
        <v>0</v>
      </c>
      <c r="AG220" s="67" t="e">
        <f>VLOOKUP(G220,'Insulation Table'!$AE$61:$AF$64,2,FALSE)</f>
        <v>#N/A</v>
      </c>
      <c r="AH220" s="75" t="str">
        <f>IF(TablePipeInsulation[[#This Row],[System Application]]="Custom",TablePipeInsulation[[#This Row],[Pipe Surface Temperature, °F (If Custom Application)]],IF(G220="","",VLOOKUP(G220,$BG$21:$BH$24,2,FALSE)))</f>
        <v/>
      </c>
      <c r="AI220" s="75" t="str">
        <f>IF(TablePipeInsulation[[#This Row],[System Application]]="Custom",TablePipeInsulation[[#This Row],[Ambient Temperature, °F (If Custom Application)]],IF(G220="","",VLOOKUP(G220,$BG$21:$BI$24,3,FALSE)))</f>
        <v/>
      </c>
      <c r="AJ22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2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2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2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20" s="75" t="str">
        <f>IF(TablePipeInsulation[[#This Row],[System Application]]="Custom",TablePipeInsulation[[#This Row],[Custom Pipe Bare Heat Transfer Coefficient]],IF(P220="","",(VLOOKUP(AJ220,'Insulation Table'!$F$35:$G$124,2,FALSE))))</f>
        <v/>
      </c>
      <c r="AO220" s="75" t="e">
        <f t="shared" si="17"/>
        <v>#N/A</v>
      </c>
      <c r="AP220" s="75" t="e">
        <f>VLOOKUP(AO220,'Insulation Table'!$Y$35:$Z$103,2,FALSE)</f>
        <v>#N/A</v>
      </c>
      <c r="AQ220" s="67" t="str">
        <f>CONCATENATE(P220,U220,MIN(TablePipeInsulation[[#This Row],[Insulation to be Added (")]],3))</f>
        <v>3</v>
      </c>
      <c r="AR220" s="75" t="str">
        <f>IF(P220="","",(VLOOKUP(AQ220,'Insulation Table'!$N$35:$O$250,2,FALSE)))</f>
        <v/>
      </c>
      <c r="AS220" s="67" t="e">
        <f t="shared" si="15"/>
        <v>#VALUE!</v>
      </c>
      <c r="AT220" s="75" t="str">
        <f>IF(TablePipeInsulation[[#This Row],[System Application]]="Custom",TablePipeInsulation[[#This Row],[Full Load Hours (If Custom Application)]],IF(G220="","",IF(G220="Domestic Hot Water",8760,$AJ$16)))</f>
        <v/>
      </c>
      <c r="AU220" s="75" t="str">
        <f>VLOOKUP($G$7,'Incentive Structure'!$C$6:$D$10,2,FALSE)</f>
        <v>CI</v>
      </c>
      <c r="AV220" s="75" t="str">
        <f>IF(ISNUMBER(FIND("MF",TablePipeInsulation[[#This Row],[Incentive Code]]))=TRUE,"MF Logic","CI Logic")</f>
        <v>CI Logic</v>
      </c>
      <c r="AW22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20" t="str">
        <f t="shared" si="18"/>
        <v/>
      </c>
      <c r="AY220" t="str">
        <f t="shared" si="19"/>
        <v>CI</v>
      </c>
      <c r="AZ22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2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20" s="190" t="e">
        <f>INDEX(#REF!,MATCH(TablePipeInsulation[[#This Row],[Coding - Temperature of Pipe]],#REF!,0),MATCH(TEXT($P220,"#.00"),#REF!,0))</f>
        <v>#REF!</v>
      </c>
      <c r="BC220" s="211">
        <f>IFERROR(MIN(IF(TablePipeInsulation[[#This Row],[System Application]]="Custom",(TablePipeInsulation[[#This Row],[Therms saved]]*BE220)*CI_Custom_Incentive_USD_per_therm,IF(OR(TablePipeInsulation[[#This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saved]]*BE220),"Excel Error"))),TablePipeInsulation[[#This Row],[Total Cost]]),0)</f>
        <v>0</v>
      </c>
      <c r="BD220" s="216">
        <f>IFERROR(MIN(IF(TablePipeInsulation[[#This Row],[System Application]]="Custom",(TablePipeInsulation[[#This Row],[Therms saved]]*BE220)*CI_Custom_Bonus_Incentive_USD_per_therm,IF(OR(TablePipeInsulation[[#This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saved]]*BE220),"Excel Error"))),TablePipeInsulation[[#This Row],[Total Cost]]),0)</f>
        <v>0</v>
      </c>
      <c r="BE220" s="212">
        <f>Boiler!$AA$9</f>
        <v>0</v>
      </c>
    </row>
    <row r="221" spans="1:57">
      <c r="A221" s="75">
        <v>200</v>
      </c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9"/>
      <c r="Q221" s="69"/>
      <c r="R221" s="3" t="str">
        <f>IFERROR(INDEX(TableInsulationCodeReq[],MATCH(TablePipeInsulation[[#This Row],[Coding - Temperature of Pipe]],TableInsulationCodeReq[Coding Pipe Temperature],-1),MATCH(TEXT($P221,"0.00"),TableInsulationCodeReq[#Headers],0)),"")</f>
        <v/>
      </c>
      <c r="S221" s="67"/>
      <c r="T221" s="67"/>
      <c r="U221" s="67"/>
      <c r="V221" s="67"/>
      <c r="W221" s="77"/>
      <c r="X221" s="77"/>
      <c r="Y221" s="189" t="str">
        <f t="shared" si="16"/>
        <v/>
      </c>
      <c r="Z221" s="77"/>
      <c r="AA221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21" s="3" t="str">
        <f>IF(OR(G221="",TablePipeInsulation[[#This Row],[Insulation to be Added (")]]&lt;TablePipeInsulation[[#This Row],[Insulation Required by Code (")]]),"",IF(System_App_Only_DHW,(AN221-AR221)/(0.8*100000)*L221*AS221*AT221*1,(AN221-AR221)/($G$10*100000)*L221*AS221*AT221*1))</f>
        <v/>
      </c>
      <c r="AC221" s="78">
        <f>IF(TablePipeInsulation[[#This Row],[Insulation to be Added (")]]&lt;TablePipeInsulation[[#This Row],[Insulation Required by Code (")]],"",BC221)</f>
        <v>0</v>
      </c>
      <c r="AD221" s="78">
        <f>IF(TablePipeInsulation[[#This Row],[Insulation to be Added (")]]&lt;TablePipeInsulation[[#This Row],[Insulation Required by Code (")]],"",BD221)</f>
        <v>0</v>
      </c>
      <c r="AG221" s="67" t="e">
        <f>VLOOKUP(G221,'Insulation Table'!$AE$61:$AF$64,2,FALSE)</f>
        <v>#N/A</v>
      </c>
      <c r="AH221" s="75" t="str">
        <f>IF(TablePipeInsulation[[#This Row],[System Application]]="Custom",TablePipeInsulation[[#This Row],[Pipe Surface Temperature, °F (If Custom Application)]],IF(G221="","",VLOOKUP(G221,$BG$21:$BH$24,2,FALSE)))</f>
        <v/>
      </c>
      <c r="AI221" s="75" t="str">
        <f>IF(TablePipeInsulation[[#This Row],[System Application]]="Custom",TablePipeInsulation[[#This Row],[Ambient Temperature, °F (If Custom Application)]],IF(G221="","",VLOOKUP(G221,$BG$21:$BI$24,3,FALSE)))</f>
        <v/>
      </c>
      <c r="AJ22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2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2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2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21" s="75" t="str">
        <f>IF(TablePipeInsulation[[#This Row],[System Application]]="Custom",TablePipeInsulation[[#This Row],[Custom Pipe Bare Heat Transfer Coefficient]],IF(P221="","",(VLOOKUP(AJ221,'Insulation Table'!$F$35:$G$124,2,FALSE))))</f>
        <v/>
      </c>
      <c r="AO221" s="75" t="e">
        <f t="shared" si="17"/>
        <v>#N/A</v>
      </c>
      <c r="AP221" s="75" t="e">
        <f>VLOOKUP(AO221,'Insulation Table'!$Y$35:$Z$103,2,FALSE)</f>
        <v>#N/A</v>
      </c>
      <c r="AQ221" s="67" t="str">
        <f>CONCATENATE(P221,U221,MIN(TablePipeInsulation[[#This Row],[Insulation to be Added (")]],3))</f>
        <v>3</v>
      </c>
      <c r="AR221" s="75" t="str">
        <f>IF(P221="","",(VLOOKUP(AQ221,'Insulation Table'!$N$35:$O$250,2,FALSE)))</f>
        <v/>
      </c>
      <c r="AS221" s="67" t="e">
        <f t="shared" si="15"/>
        <v>#VALUE!</v>
      </c>
      <c r="AT221" s="75" t="str">
        <f>IF(TablePipeInsulation[[#This Row],[System Application]]="Custom",TablePipeInsulation[[#This Row],[Full Load Hours (If Custom Application)]],IF(G221="","",IF(G221="Domestic Hot Water",8760,$AJ$16)))</f>
        <v/>
      </c>
      <c r="AU221" s="75" t="str">
        <f>VLOOKUP($G$7,'Incentive Structure'!$C$6:$D$10,2,FALSE)</f>
        <v>CI</v>
      </c>
      <c r="AV221" s="75" t="str">
        <f>IF(ISNUMBER(FIND("MF",TablePipeInsulation[[#This Row],[Incentive Code]]))=TRUE,"MF Logic","CI Logic")</f>
        <v>CI Logic</v>
      </c>
      <c r="AW22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21" t="str">
        <f t="shared" si="18"/>
        <v/>
      </c>
      <c r="AY221" t="str">
        <f t="shared" si="19"/>
        <v>CI</v>
      </c>
      <c r="AZ22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2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21" s="190" t="e">
        <f>INDEX(#REF!,MATCH(TablePipeInsulation[[#This Row],[Coding - Temperature of Pipe]],#REF!,0),MATCH(TEXT($P221,"#.00"),#REF!,0))</f>
        <v>#REF!</v>
      </c>
      <c r="BC221" s="211">
        <f>IFERROR(MIN(IF(TablePipeInsulation[[#This Row],[System Application]]="Custom",(TablePipeInsulation[[#This Row],[Therms saved]]*BE221)*CI_Custom_Incentive_USD_per_therm,IF(OR(TablePipeInsulation[[#This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saved]]*BE221),"Excel Error"))),TablePipeInsulation[[#This Row],[Total Cost]]),0)</f>
        <v>0</v>
      </c>
      <c r="BD221" s="216">
        <f>IFERROR(MIN(IF(TablePipeInsulation[[#This Row],[System Application]]="Custom",(TablePipeInsulation[[#This Row],[Therms saved]]*BE221)*CI_Custom_Bonus_Incentive_USD_per_therm,IF(OR(TablePipeInsulation[[#This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saved]]*BE221),"Excel Error"))),TablePipeInsulation[[#This Row],[Total Cost]]),0)</f>
        <v>0</v>
      </c>
      <c r="BE221" s="212">
        <f>Boiler!$AA$9</f>
        <v>0</v>
      </c>
    </row>
    <row r="222" spans="1:57">
      <c r="A222" s="75">
        <v>201</v>
      </c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9"/>
      <c r="Q222" s="69"/>
      <c r="R222" s="3" t="str">
        <f>IFERROR(INDEX(TableInsulationCodeReq[],MATCH(TablePipeInsulation[[#This Row],[Coding - Temperature of Pipe]],TableInsulationCodeReq[Coding Pipe Temperature],-1),MATCH(TEXT($P222,"0.00"),TableInsulationCodeReq[#Headers],0)),"")</f>
        <v/>
      </c>
      <c r="S222" s="67"/>
      <c r="T222" s="67"/>
      <c r="U222" s="67"/>
      <c r="V222" s="67"/>
      <c r="W222" s="77"/>
      <c r="X222" s="77"/>
      <c r="Y222" s="189" t="str">
        <f t="shared" si="16"/>
        <v/>
      </c>
      <c r="Z222" s="77"/>
      <c r="AA222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22" s="3" t="str">
        <f>IF(OR(G222="",TablePipeInsulation[[#This Row],[Insulation to be Added (")]]&lt;TablePipeInsulation[[#This Row],[Insulation Required by Code (")]]),"",IF(System_App_Only_DHW,(AN222-AR222)/(0.8*100000)*L222*AS222*AT222*1,(AN222-AR222)/($G$10*100000)*L222*AS222*AT222*1))</f>
        <v/>
      </c>
      <c r="AC222" s="78">
        <f>IF(TablePipeInsulation[[#This Row],[Insulation to be Added (")]]&lt;TablePipeInsulation[[#This Row],[Insulation Required by Code (")]],"",BC222)</f>
        <v>0</v>
      </c>
      <c r="AD222" s="78">
        <f>IF(TablePipeInsulation[[#This Row],[Insulation to be Added (")]]&lt;TablePipeInsulation[[#This Row],[Insulation Required by Code (")]],"",BD222)</f>
        <v>0</v>
      </c>
      <c r="AG222" s="67" t="e">
        <f>VLOOKUP(G222,'Insulation Table'!$AE$61:$AF$64,2,FALSE)</f>
        <v>#N/A</v>
      </c>
      <c r="AH222" s="75" t="str">
        <f>IF(TablePipeInsulation[[#This Row],[System Application]]="Custom",TablePipeInsulation[[#This Row],[Pipe Surface Temperature, °F (If Custom Application)]],IF(G222="","",VLOOKUP(G222,$BG$21:$BH$24,2,FALSE)))</f>
        <v/>
      </c>
      <c r="AI222" s="75" t="str">
        <f>IF(TablePipeInsulation[[#This Row],[System Application]]="Custom",TablePipeInsulation[[#This Row],[Ambient Temperature, °F (If Custom Application)]],IF(G222="","",VLOOKUP(G222,$BG$21:$BI$24,3,FALSE)))</f>
        <v/>
      </c>
      <c r="AJ22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2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2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2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22" s="75" t="str">
        <f>IF(TablePipeInsulation[[#This Row],[System Application]]="Custom",TablePipeInsulation[[#This Row],[Custom Pipe Bare Heat Transfer Coefficient]],IF(P222="","",(VLOOKUP(AJ222,'Insulation Table'!$F$35:$G$124,2,FALSE))))</f>
        <v/>
      </c>
      <c r="AO222" s="75" t="e">
        <f t="shared" si="17"/>
        <v>#N/A</v>
      </c>
      <c r="AP222" s="75" t="e">
        <f>VLOOKUP(AO222,'Insulation Table'!$Y$35:$Z$103,2,FALSE)</f>
        <v>#N/A</v>
      </c>
      <c r="AQ222" s="67" t="str">
        <f>CONCATENATE(P222,U222,MIN(TablePipeInsulation[[#This Row],[Insulation to be Added (")]],3))</f>
        <v>3</v>
      </c>
      <c r="AR222" s="75" t="str">
        <f>IF(P222="","",(VLOOKUP(AQ222,'Insulation Table'!$N$35:$O$250,2,FALSE)))</f>
        <v/>
      </c>
      <c r="AS222" s="67" t="e">
        <f t="shared" si="15"/>
        <v>#VALUE!</v>
      </c>
      <c r="AT222" s="75" t="str">
        <f>IF(TablePipeInsulation[[#This Row],[System Application]]="Custom",TablePipeInsulation[[#This Row],[Full Load Hours (If Custom Application)]],IF(G222="","",IF(G222="Domestic Hot Water",8760,$AJ$16)))</f>
        <v/>
      </c>
      <c r="AU222" s="75" t="str">
        <f>VLOOKUP($G$7,'Incentive Structure'!$C$6:$D$10,2,FALSE)</f>
        <v>CI</v>
      </c>
      <c r="AV222" s="75" t="str">
        <f>IF(ISNUMBER(FIND("MF",TablePipeInsulation[[#This Row],[Incentive Code]]))=TRUE,"MF Logic","CI Logic")</f>
        <v>CI Logic</v>
      </c>
      <c r="AW22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22" t="str">
        <f t="shared" si="18"/>
        <v/>
      </c>
      <c r="AY222" t="str">
        <f t="shared" si="19"/>
        <v>CI</v>
      </c>
      <c r="AZ22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2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22" s="190" t="e">
        <f>INDEX(#REF!,MATCH(TablePipeInsulation[[#This Row],[Coding - Temperature of Pipe]],#REF!,0),MATCH(TEXT($P222,"#.00"),#REF!,0))</f>
        <v>#REF!</v>
      </c>
      <c r="BC222" s="211">
        <f>IFERROR(MIN(IF(TablePipeInsulation[[#This Row],[System Application]]="Custom",(TablePipeInsulation[[#This Row],[Therms saved]]*BE222)*CI_Custom_Incentive_USD_per_therm,IF(OR(TablePipeInsulation[[#This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saved]]*BE222),"Excel Error"))),TablePipeInsulation[[#This Row],[Total Cost]]),0)</f>
        <v>0</v>
      </c>
      <c r="BD222" s="216">
        <f>IFERROR(MIN(IF(TablePipeInsulation[[#This Row],[System Application]]="Custom",(TablePipeInsulation[[#This Row],[Therms saved]]*BE222)*CI_Custom_Bonus_Incentive_USD_per_therm,IF(OR(TablePipeInsulation[[#This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saved]]*BE222),"Excel Error"))),TablePipeInsulation[[#This Row],[Total Cost]]),0)</f>
        <v>0</v>
      </c>
      <c r="BE222" s="212">
        <f>Boiler!$AA$9</f>
        <v>0</v>
      </c>
    </row>
    <row r="223" spans="1:57">
      <c r="A223" s="75">
        <v>202</v>
      </c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9"/>
      <c r="Q223" s="69"/>
      <c r="R223" s="3" t="str">
        <f>IFERROR(INDEX(TableInsulationCodeReq[],MATCH(TablePipeInsulation[[#This Row],[Coding - Temperature of Pipe]],TableInsulationCodeReq[Coding Pipe Temperature],-1),MATCH(TEXT($P223,"0.00"),TableInsulationCodeReq[#Headers],0)),"")</f>
        <v/>
      </c>
      <c r="S223" s="67"/>
      <c r="T223" s="67"/>
      <c r="U223" s="67"/>
      <c r="V223" s="67"/>
      <c r="W223" s="77"/>
      <c r="X223" s="77"/>
      <c r="Y223" s="189" t="str">
        <f t="shared" si="16"/>
        <v/>
      </c>
      <c r="Z223" s="77"/>
      <c r="AA223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23" s="3" t="str">
        <f>IF(OR(G223="",TablePipeInsulation[[#This Row],[Insulation to be Added (")]]&lt;TablePipeInsulation[[#This Row],[Insulation Required by Code (")]]),"",IF(System_App_Only_DHW,(AN223-AR223)/(0.8*100000)*L223*AS223*AT223*1,(AN223-AR223)/($G$10*100000)*L223*AS223*AT223*1))</f>
        <v/>
      </c>
      <c r="AC223" s="78">
        <f>IF(TablePipeInsulation[[#This Row],[Insulation to be Added (")]]&lt;TablePipeInsulation[[#This Row],[Insulation Required by Code (")]],"",BC223)</f>
        <v>0</v>
      </c>
      <c r="AD223" s="78">
        <f>IF(TablePipeInsulation[[#This Row],[Insulation to be Added (")]]&lt;TablePipeInsulation[[#This Row],[Insulation Required by Code (")]],"",BD223)</f>
        <v>0</v>
      </c>
      <c r="AG223" s="67" t="e">
        <f>VLOOKUP(G223,'Insulation Table'!$AE$61:$AF$64,2,FALSE)</f>
        <v>#N/A</v>
      </c>
      <c r="AH223" s="75" t="str">
        <f>IF(TablePipeInsulation[[#This Row],[System Application]]="Custom",TablePipeInsulation[[#This Row],[Pipe Surface Temperature, °F (If Custom Application)]],IF(G223="","",VLOOKUP(G223,$BG$21:$BH$24,2,FALSE)))</f>
        <v/>
      </c>
      <c r="AI223" s="75" t="str">
        <f>IF(TablePipeInsulation[[#This Row],[System Application]]="Custom",TablePipeInsulation[[#This Row],[Ambient Temperature, °F (If Custom Application)]],IF(G223="","",VLOOKUP(G223,$BG$21:$BI$24,3,FALSE)))</f>
        <v/>
      </c>
      <c r="AJ22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2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2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2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23" s="75" t="str">
        <f>IF(TablePipeInsulation[[#This Row],[System Application]]="Custom",TablePipeInsulation[[#This Row],[Custom Pipe Bare Heat Transfer Coefficient]],IF(P223="","",(VLOOKUP(AJ223,'Insulation Table'!$F$35:$G$124,2,FALSE))))</f>
        <v/>
      </c>
      <c r="AO223" s="75" t="e">
        <f t="shared" si="17"/>
        <v>#N/A</v>
      </c>
      <c r="AP223" s="75" t="e">
        <f>VLOOKUP(AO223,'Insulation Table'!$Y$35:$Z$103,2,FALSE)</f>
        <v>#N/A</v>
      </c>
      <c r="AQ223" s="67" t="str">
        <f>CONCATENATE(P223,U223,MIN(TablePipeInsulation[[#This Row],[Insulation to be Added (")]],3))</f>
        <v>3</v>
      </c>
      <c r="AR223" s="75" t="str">
        <f>IF(P223="","",(VLOOKUP(AQ223,'Insulation Table'!$N$35:$O$250,2,FALSE)))</f>
        <v/>
      </c>
      <c r="AS223" s="67" t="e">
        <f t="shared" si="15"/>
        <v>#VALUE!</v>
      </c>
      <c r="AT223" s="75" t="str">
        <f>IF(TablePipeInsulation[[#This Row],[System Application]]="Custom",TablePipeInsulation[[#This Row],[Full Load Hours (If Custom Application)]],IF(G223="","",IF(G223="Domestic Hot Water",8760,$AJ$16)))</f>
        <v/>
      </c>
      <c r="AU223" s="75" t="str">
        <f>VLOOKUP($G$7,'Incentive Structure'!$C$6:$D$10,2,FALSE)</f>
        <v>CI</v>
      </c>
      <c r="AV223" s="75" t="str">
        <f>IF(ISNUMBER(FIND("MF",TablePipeInsulation[[#This Row],[Incentive Code]]))=TRUE,"MF Logic","CI Logic")</f>
        <v>CI Logic</v>
      </c>
      <c r="AW22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23" t="str">
        <f t="shared" si="18"/>
        <v/>
      </c>
      <c r="AY223" t="str">
        <f t="shared" si="19"/>
        <v>CI</v>
      </c>
      <c r="AZ22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2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23" s="190" t="e">
        <f>INDEX(#REF!,MATCH(TablePipeInsulation[[#This Row],[Coding - Temperature of Pipe]],#REF!,0),MATCH(TEXT($P223,"#.00"),#REF!,0))</f>
        <v>#REF!</v>
      </c>
      <c r="BC223" s="211">
        <f>IFERROR(MIN(IF(TablePipeInsulation[[#This Row],[System Application]]="Custom",(TablePipeInsulation[[#This Row],[Therms saved]]*BE223)*CI_Custom_Incentive_USD_per_therm,IF(OR(TablePipeInsulation[[#This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saved]]*BE223),"Excel Error"))),TablePipeInsulation[[#This Row],[Total Cost]]),0)</f>
        <v>0</v>
      </c>
      <c r="BD223" s="216">
        <f>IFERROR(MIN(IF(TablePipeInsulation[[#This Row],[System Application]]="Custom",(TablePipeInsulation[[#This Row],[Therms saved]]*BE223)*CI_Custom_Bonus_Incentive_USD_per_therm,IF(OR(TablePipeInsulation[[#This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saved]]*BE223),"Excel Error"))),TablePipeInsulation[[#This Row],[Total Cost]]),0)</f>
        <v>0</v>
      </c>
      <c r="BE223" s="212">
        <f>Boiler!$AA$9</f>
        <v>0</v>
      </c>
    </row>
    <row r="224" spans="1:57">
      <c r="A224" s="75">
        <v>203</v>
      </c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9"/>
      <c r="Q224" s="69"/>
      <c r="R224" s="3" t="str">
        <f>IFERROR(INDEX(TableInsulationCodeReq[],MATCH(TablePipeInsulation[[#This Row],[Coding - Temperature of Pipe]],TableInsulationCodeReq[Coding Pipe Temperature],-1),MATCH(TEXT($P224,"0.00"),TableInsulationCodeReq[#Headers],0)),"")</f>
        <v/>
      </c>
      <c r="S224" s="67"/>
      <c r="T224" s="67"/>
      <c r="U224" s="67"/>
      <c r="V224" s="67"/>
      <c r="W224" s="77"/>
      <c r="X224" s="77"/>
      <c r="Y224" s="189" t="str">
        <f t="shared" si="16"/>
        <v/>
      </c>
      <c r="Z224" s="77"/>
      <c r="AA224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24" s="3" t="str">
        <f>IF(OR(G224="",TablePipeInsulation[[#This Row],[Insulation to be Added (")]]&lt;TablePipeInsulation[[#This Row],[Insulation Required by Code (")]]),"",IF(System_App_Only_DHW,(AN224-AR224)/(0.8*100000)*L224*AS224*AT224*1,(AN224-AR224)/($G$10*100000)*L224*AS224*AT224*1))</f>
        <v/>
      </c>
      <c r="AC224" s="78">
        <f>IF(TablePipeInsulation[[#This Row],[Insulation to be Added (")]]&lt;TablePipeInsulation[[#This Row],[Insulation Required by Code (")]],"",BC224)</f>
        <v>0</v>
      </c>
      <c r="AD224" s="78">
        <f>IF(TablePipeInsulation[[#This Row],[Insulation to be Added (")]]&lt;TablePipeInsulation[[#This Row],[Insulation Required by Code (")]],"",BD224)</f>
        <v>0</v>
      </c>
      <c r="AG224" s="67" t="e">
        <f>VLOOKUP(G224,'Insulation Table'!$AE$61:$AF$64,2,FALSE)</f>
        <v>#N/A</v>
      </c>
      <c r="AH224" s="75" t="str">
        <f>IF(TablePipeInsulation[[#This Row],[System Application]]="Custom",TablePipeInsulation[[#This Row],[Pipe Surface Temperature, °F (If Custom Application)]],IF(G224="","",VLOOKUP(G224,$BG$21:$BH$24,2,FALSE)))</f>
        <v/>
      </c>
      <c r="AI224" s="75" t="str">
        <f>IF(TablePipeInsulation[[#This Row],[System Application]]="Custom",TablePipeInsulation[[#This Row],[Ambient Temperature, °F (If Custom Application)]],IF(G224="","",VLOOKUP(G224,$BG$21:$BI$24,3,FALSE)))</f>
        <v/>
      </c>
      <c r="AJ22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2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2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2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24" s="75" t="str">
        <f>IF(TablePipeInsulation[[#This Row],[System Application]]="Custom",TablePipeInsulation[[#This Row],[Custom Pipe Bare Heat Transfer Coefficient]],IF(P224="","",(VLOOKUP(AJ224,'Insulation Table'!$F$35:$G$124,2,FALSE))))</f>
        <v/>
      </c>
      <c r="AO224" s="75" t="e">
        <f t="shared" si="17"/>
        <v>#N/A</v>
      </c>
      <c r="AP224" s="75" t="e">
        <f>VLOOKUP(AO224,'Insulation Table'!$Y$35:$Z$103,2,FALSE)</f>
        <v>#N/A</v>
      </c>
      <c r="AQ224" s="67" t="str">
        <f>CONCATENATE(P224,U224,MIN(TablePipeInsulation[[#This Row],[Insulation to be Added (")]],3))</f>
        <v>3</v>
      </c>
      <c r="AR224" s="75" t="str">
        <f>IF(P224="","",(VLOOKUP(AQ224,'Insulation Table'!$N$35:$O$250,2,FALSE)))</f>
        <v/>
      </c>
      <c r="AS224" s="67" t="e">
        <f t="shared" si="15"/>
        <v>#VALUE!</v>
      </c>
      <c r="AT224" s="75" t="str">
        <f>IF(TablePipeInsulation[[#This Row],[System Application]]="Custom",TablePipeInsulation[[#This Row],[Full Load Hours (If Custom Application)]],IF(G224="","",IF(G224="Domestic Hot Water",8760,$AJ$16)))</f>
        <v/>
      </c>
      <c r="AU224" s="75" t="str">
        <f>VLOOKUP($G$7,'Incentive Structure'!$C$6:$D$10,2,FALSE)</f>
        <v>CI</v>
      </c>
      <c r="AV224" s="75" t="str">
        <f>IF(ISNUMBER(FIND("MF",TablePipeInsulation[[#This Row],[Incentive Code]]))=TRUE,"MF Logic","CI Logic")</f>
        <v>CI Logic</v>
      </c>
      <c r="AW22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24" t="str">
        <f t="shared" si="18"/>
        <v/>
      </c>
      <c r="AY224" t="str">
        <f t="shared" si="19"/>
        <v>CI</v>
      </c>
      <c r="AZ22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2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24" s="190" t="e">
        <f>INDEX(#REF!,MATCH(TablePipeInsulation[[#This Row],[Coding - Temperature of Pipe]],#REF!,0),MATCH(TEXT($P224,"#.00"),#REF!,0))</f>
        <v>#REF!</v>
      </c>
      <c r="BC224" s="211">
        <f>IFERROR(MIN(IF(TablePipeInsulation[[#This Row],[System Application]]="Custom",(TablePipeInsulation[[#This Row],[Therms saved]]*BE224)*CI_Custom_Incentive_USD_per_therm,IF(OR(TablePipeInsulation[[#This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saved]]*BE224),"Excel Error"))),TablePipeInsulation[[#This Row],[Total Cost]]),0)</f>
        <v>0</v>
      </c>
      <c r="BD224" s="216">
        <f>IFERROR(MIN(IF(TablePipeInsulation[[#This Row],[System Application]]="Custom",(TablePipeInsulation[[#This Row],[Therms saved]]*BE224)*CI_Custom_Bonus_Incentive_USD_per_therm,IF(OR(TablePipeInsulation[[#This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saved]]*BE224),"Excel Error"))),TablePipeInsulation[[#This Row],[Total Cost]]),0)</f>
        <v>0</v>
      </c>
      <c r="BE224" s="212">
        <f>Boiler!$AA$9</f>
        <v>0</v>
      </c>
    </row>
    <row r="225" spans="1:57">
      <c r="A225" s="75">
        <v>204</v>
      </c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9"/>
      <c r="Q225" s="69"/>
      <c r="R225" s="3" t="str">
        <f>IFERROR(INDEX(TableInsulationCodeReq[],MATCH(TablePipeInsulation[[#This Row],[Coding - Temperature of Pipe]],TableInsulationCodeReq[Coding Pipe Temperature],-1),MATCH(TEXT($P225,"0.00"),TableInsulationCodeReq[#Headers],0)),"")</f>
        <v/>
      </c>
      <c r="S225" s="67"/>
      <c r="T225" s="67"/>
      <c r="U225" s="67"/>
      <c r="V225" s="67"/>
      <c r="W225" s="77"/>
      <c r="X225" s="77"/>
      <c r="Y225" s="189" t="str">
        <f t="shared" si="16"/>
        <v/>
      </c>
      <c r="Z225" s="77"/>
      <c r="AA225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25" s="3" t="str">
        <f>IF(OR(G225="",TablePipeInsulation[[#This Row],[Insulation to be Added (")]]&lt;TablePipeInsulation[[#This Row],[Insulation Required by Code (")]]),"",IF(System_App_Only_DHW,(AN225-AR225)/(0.8*100000)*L225*AS225*AT225*1,(AN225-AR225)/($G$10*100000)*L225*AS225*AT225*1))</f>
        <v/>
      </c>
      <c r="AC225" s="78">
        <f>IF(TablePipeInsulation[[#This Row],[Insulation to be Added (")]]&lt;TablePipeInsulation[[#This Row],[Insulation Required by Code (")]],"",BC225)</f>
        <v>0</v>
      </c>
      <c r="AD225" s="78">
        <f>IF(TablePipeInsulation[[#This Row],[Insulation to be Added (")]]&lt;TablePipeInsulation[[#This Row],[Insulation Required by Code (")]],"",BD225)</f>
        <v>0</v>
      </c>
      <c r="AG225" s="67" t="e">
        <f>VLOOKUP(G225,'Insulation Table'!$AE$61:$AF$64,2,FALSE)</f>
        <v>#N/A</v>
      </c>
      <c r="AH225" s="75" t="str">
        <f>IF(TablePipeInsulation[[#This Row],[System Application]]="Custom",TablePipeInsulation[[#This Row],[Pipe Surface Temperature, °F (If Custom Application)]],IF(G225="","",VLOOKUP(G225,$BG$21:$BH$24,2,FALSE)))</f>
        <v/>
      </c>
      <c r="AI225" s="75" t="str">
        <f>IF(TablePipeInsulation[[#This Row],[System Application]]="Custom",TablePipeInsulation[[#This Row],[Ambient Temperature, °F (If Custom Application)]],IF(G225="","",VLOOKUP(G225,$BG$21:$BI$24,3,FALSE)))</f>
        <v/>
      </c>
      <c r="AJ22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2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2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2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25" s="75" t="str">
        <f>IF(TablePipeInsulation[[#This Row],[System Application]]="Custom",TablePipeInsulation[[#This Row],[Custom Pipe Bare Heat Transfer Coefficient]],IF(P225="","",(VLOOKUP(AJ225,'Insulation Table'!$F$35:$G$124,2,FALSE))))</f>
        <v/>
      </c>
      <c r="AO225" s="75" t="e">
        <f t="shared" si="17"/>
        <v>#N/A</v>
      </c>
      <c r="AP225" s="75" t="e">
        <f>VLOOKUP(AO225,'Insulation Table'!$Y$35:$Z$103,2,FALSE)</f>
        <v>#N/A</v>
      </c>
      <c r="AQ225" s="67" t="str">
        <f>CONCATENATE(P225,U225,MIN(TablePipeInsulation[[#This Row],[Insulation to be Added (")]],3))</f>
        <v>3</v>
      </c>
      <c r="AR225" s="75" t="str">
        <f>IF(P225="","",(VLOOKUP(AQ225,'Insulation Table'!$N$35:$O$250,2,FALSE)))</f>
        <v/>
      </c>
      <c r="AS225" s="67" t="e">
        <f t="shared" si="15"/>
        <v>#VALUE!</v>
      </c>
      <c r="AT225" s="75" t="str">
        <f>IF(TablePipeInsulation[[#This Row],[System Application]]="Custom",TablePipeInsulation[[#This Row],[Full Load Hours (If Custom Application)]],IF(G225="","",IF(G225="Domestic Hot Water",8760,$AJ$16)))</f>
        <v/>
      </c>
      <c r="AU225" s="75" t="str">
        <f>VLOOKUP($G$7,'Incentive Structure'!$C$6:$D$10,2,FALSE)</f>
        <v>CI</v>
      </c>
      <c r="AV225" s="75" t="str">
        <f>IF(ISNUMBER(FIND("MF",TablePipeInsulation[[#This Row],[Incentive Code]]))=TRUE,"MF Logic","CI Logic")</f>
        <v>CI Logic</v>
      </c>
      <c r="AW22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25" t="str">
        <f t="shared" si="18"/>
        <v/>
      </c>
      <c r="AY225" t="str">
        <f t="shared" si="19"/>
        <v>CI</v>
      </c>
      <c r="AZ22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2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25" s="190" t="e">
        <f>INDEX(#REF!,MATCH(TablePipeInsulation[[#This Row],[Coding - Temperature of Pipe]],#REF!,0),MATCH(TEXT($P225,"#.00"),#REF!,0))</f>
        <v>#REF!</v>
      </c>
      <c r="BC225" s="211">
        <f>IFERROR(MIN(IF(TablePipeInsulation[[#This Row],[System Application]]="Custom",(TablePipeInsulation[[#This Row],[Therms saved]]*BE225)*CI_Custom_Incentive_USD_per_therm,IF(OR(TablePipeInsulation[[#This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saved]]*BE225),"Excel Error"))),TablePipeInsulation[[#This Row],[Total Cost]]),0)</f>
        <v>0</v>
      </c>
      <c r="BD225" s="216">
        <f>IFERROR(MIN(IF(TablePipeInsulation[[#This Row],[System Application]]="Custom",(TablePipeInsulation[[#This Row],[Therms saved]]*BE225)*CI_Custom_Bonus_Incentive_USD_per_therm,IF(OR(TablePipeInsulation[[#This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saved]]*BE225),"Excel Error"))),TablePipeInsulation[[#This Row],[Total Cost]]),0)</f>
        <v>0</v>
      </c>
      <c r="BE225" s="212">
        <f>Boiler!$AA$9</f>
        <v>0</v>
      </c>
    </row>
    <row r="226" spans="1:57">
      <c r="A226" s="75">
        <v>205</v>
      </c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9"/>
      <c r="Q226" s="69"/>
      <c r="R226" s="3" t="str">
        <f>IFERROR(INDEX(TableInsulationCodeReq[],MATCH(TablePipeInsulation[[#This Row],[Coding - Temperature of Pipe]],TableInsulationCodeReq[Coding Pipe Temperature],-1),MATCH(TEXT($P226,"0.00"),TableInsulationCodeReq[#Headers],0)),"")</f>
        <v/>
      </c>
      <c r="S226" s="67"/>
      <c r="T226" s="67"/>
      <c r="U226" s="67"/>
      <c r="V226" s="67"/>
      <c r="W226" s="77"/>
      <c r="X226" s="77"/>
      <c r="Y226" s="189" t="str">
        <f t="shared" si="16"/>
        <v/>
      </c>
      <c r="Z226" s="77"/>
      <c r="AA226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26" s="3" t="str">
        <f>IF(OR(G226="",TablePipeInsulation[[#This Row],[Insulation to be Added (")]]&lt;TablePipeInsulation[[#This Row],[Insulation Required by Code (")]]),"",IF(System_App_Only_DHW,(AN226-AR226)/(0.8*100000)*L226*AS226*AT226*1,(AN226-AR226)/($G$10*100000)*L226*AS226*AT226*1))</f>
        <v/>
      </c>
      <c r="AC226" s="78">
        <f>IF(TablePipeInsulation[[#This Row],[Insulation to be Added (")]]&lt;TablePipeInsulation[[#This Row],[Insulation Required by Code (")]],"",BC226)</f>
        <v>0</v>
      </c>
      <c r="AD226" s="78">
        <f>IF(TablePipeInsulation[[#This Row],[Insulation to be Added (")]]&lt;TablePipeInsulation[[#This Row],[Insulation Required by Code (")]],"",BD226)</f>
        <v>0</v>
      </c>
      <c r="AG226" s="67" t="e">
        <f>VLOOKUP(G226,'Insulation Table'!$AE$61:$AF$64,2,FALSE)</f>
        <v>#N/A</v>
      </c>
      <c r="AH226" s="75" t="str">
        <f>IF(TablePipeInsulation[[#This Row],[System Application]]="Custom",TablePipeInsulation[[#This Row],[Pipe Surface Temperature, °F (If Custom Application)]],IF(G226="","",VLOOKUP(G226,$BG$21:$BH$24,2,FALSE)))</f>
        <v/>
      </c>
      <c r="AI226" s="75" t="str">
        <f>IF(TablePipeInsulation[[#This Row],[System Application]]="Custom",TablePipeInsulation[[#This Row],[Ambient Temperature, °F (If Custom Application)]],IF(G226="","",VLOOKUP(G226,$BG$21:$BI$24,3,FALSE)))</f>
        <v/>
      </c>
      <c r="AJ22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2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2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2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26" s="75" t="str">
        <f>IF(TablePipeInsulation[[#This Row],[System Application]]="Custom",TablePipeInsulation[[#This Row],[Custom Pipe Bare Heat Transfer Coefficient]],IF(P226="","",(VLOOKUP(AJ226,'Insulation Table'!$F$35:$G$124,2,FALSE))))</f>
        <v/>
      </c>
      <c r="AO226" s="75" t="e">
        <f t="shared" si="17"/>
        <v>#N/A</v>
      </c>
      <c r="AP226" s="75" t="e">
        <f>VLOOKUP(AO226,'Insulation Table'!$Y$35:$Z$103,2,FALSE)</f>
        <v>#N/A</v>
      </c>
      <c r="AQ226" s="67" t="str">
        <f>CONCATENATE(P226,U226,MIN(TablePipeInsulation[[#This Row],[Insulation to be Added (")]],3))</f>
        <v>3</v>
      </c>
      <c r="AR226" s="75" t="str">
        <f>IF(P226="","",(VLOOKUP(AQ226,'Insulation Table'!$N$35:$O$250,2,FALSE)))</f>
        <v/>
      </c>
      <c r="AS226" s="67" t="e">
        <f t="shared" si="15"/>
        <v>#VALUE!</v>
      </c>
      <c r="AT226" s="75" t="str">
        <f>IF(TablePipeInsulation[[#This Row],[System Application]]="Custom",TablePipeInsulation[[#This Row],[Full Load Hours (If Custom Application)]],IF(G226="","",IF(G226="Domestic Hot Water",8760,$AJ$16)))</f>
        <v/>
      </c>
      <c r="AU226" s="75" t="str">
        <f>VLOOKUP($G$7,'Incentive Structure'!$C$6:$D$10,2,FALSE)</f>
        <v>CI</v>
      </c>
      <c r="AV226" s="75" t="str">
        <f>IF(ISNUMBER(FIND("MF",TablePipeInsulation[[#This Row],[Incentive Code]]))=TRUE,"MF Logic","CI Logic")</f>
        <v>CI Logic</v>
      </c>
      <c r="AW22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26" t="str">
        <f t="shared" si="18"/>
        <v/>
      </c>
      <c r="AY226" t="str">
        <f t="shared" si="19"/>
        <v>CI</v>
      </c>
      <c r="AZ22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2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26" s="190" t="e">
        <f>INDEX(#REF!,MATCH(TablePipeInsulation[[#This Row],[Coding - Temperature of Pipe]],#REF!,0),MATCH(TEXT($P226,"#.00"),#REF!,0))</f>
        <v>#REF!</v>
      </c>
      <c r="BC226" s="211">
        <f>IFERROR(MIN(IF(TablePipeInsulation[[#This Row],[System Application]]="Custom",(TablePipeInsulation[[#This Row],[Therms saved]]*BE226)*CI_Custom_Incentive_USD_per_therm,IF(OR(TablePipeInsulation[[#This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saved]]*BE226),"Excel Error"))),TablePipeInsulation[[#This Row],[Total Cost]]),0)</f>
        <v>0</v>
      </c>
      <c r="BD226" s="216">
        <f>IFERROR(MIN(IF(TablePipeInsulation[[#This Row],[System Application]]="Custom",(TablePipeInsulation[[#This Row],[Therms saved]]*BE226)*CI_Custom_Bonus_Incentive_USD_per_therm,IF(OR(TablePipeInsulation[[#This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saved]]*BE226),"Excel Error"))),TablePipeInsulation[[#This Row],[Total Cost]]),0)</f>
        <v>0</v>
      </c>
      <c r="BE226" s="212">
        <f>Boiler!$AA$9</f>
        <v>0</v>
      </c>
    </row>
    <row r="227" spans="1:57">
      <c r="A227" s="75">
        <v>206</v>
      </c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9"/>
      <c r="Q227" s="69"/>
      <c r="R227" s="3" t="str">
        <f>IFERROR(INDEX(TableInsulationCodeReq[],MATCH(TablePipeInsulation[[#This Row],[Coding - Temperature of Pipe]],TableInsulationCodeReq[Coding Pipe Temperature],-1),MATCH(TEXT($P227,"0.00"),TableInsulationCodeReq[#Headers],0)),"")</f>
        <v/>
      </c>
      <c r="S227" s="67"/>
      <c r="T227" s="67"/>
      <c r="U227" s="67"/>
      <c r="V227" s="67"/>
      <c r="W227" s="77"/>
      <c r="X227" s="77"/>
      <c r="Y227" s="189" t="str">
        <f t="shared" si="16"/>
        <v/>
      </c>
      <c r="Z227" s="77"/>
      <c r="AA227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27" s="3" t="str">
        <f>IF(OR(G227="",TablePipeInsulation[[#This Row],[Insulation to be Added (")]]&lt;TablePipeInsulation[[#This Row],[Insulation Required by Code (")]]),"",IF(System_App_Only_DHW,(AN227-AR227)/(0.8*100000)*L227*AS227*AT227*1,(AN227-AR227)/($G$10*100000)*L227*AS227*AT227*1))</f>
        <v/>
      </c>
      <c r="AC227" s="78">
        <f>IF(TablePipeInsulation[[#This Row],[Insulation to be Added (")]]&lt;TablePipeInsulation[[#This Row],[Insulation Required by Code (")]],"",BC227)</f>
        <v>0</v>
      </c>
      <c r="AD227" s="78">
        <f>IF(TablePipeInsulation[[#This Row],[Insulation to be Added (")]]&lt;TablePipeInsulation[[#This Row],[Insulation Required by Code (")]],"",BD227)</f>
        <v>0</v>
      </c>
      <c r="AG227" s="67" t="e">
        <f>VLOOKUP(G227,'Insulation Table'!$AE$61:$AF$64,2,FALSE)</f>
        <v>#N/A</v>
      </c>
      <c r="AH227" s="75" t="str">
        <f>IF(TablePipeInsulation[[#This Row],[System Application]]="Custom",TablePipeInsulation[[#This Row],[Pipe Surface Temperature, °F (If Custom Application)]],IF(G227="","",VLOOKUP(G227,$BG$21:$BH$24,2,FALSE)))</f>
        <v/>
      </c>
      <c r="AI227" s="75" t="str">
        <f>IF(TablePipeInsulation[[#This Row],[System Application]]="Custom",TablePipeInsulation[[#This Row],[Ambient Temperature, °F (If Custom Application)]],IF(G227="","",VLOOKUP(G227,$BG$21:$BI$24,3,FALSE)))</f>
        <v/>
      </c>
      <c r="AJ22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2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2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2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27" s="75" t="str">
        <f>IF(TablePipeInsulation[[#This Row],[System Application]]="Custom",TablePipeInsulation[[#This Row],[Custom Pipe Bare Heat Transfer Coefficient]],IF(P227="","",(VLOOKUP(AJ227,'Insulation Table'!$F$35:$G$124,2,FALSE))))</f>
        <v/>
      </c>
      <c r="AO227" s="75" t="e">
        <f t="shared" si="17"/>
        <v>#N/A</v>
      </c>
      <c r="AP227" s="75" t="e">
        <f>VLOOKUP(AO227,'Insulation Table'!$Y$35:$Z$103,2,FALSE)</f>
        <v>#N/A</v>
      </c>
      <c r="AQ227" s="67" t="str">
        <f>CONCATENATE(P227,U227,MIN(TablePipeInsulation[[#This Row],[Insulation to be Added (")]],3))</f>
        <v>3</v>
      </c>
      <c r="AR227" s="75" t="str">
        <f>IF(P227="","",(VLOOKUP(AQ227,'Insulation Table'!$N$35:$O$250,2,FALSE)))</f>
        <v/>
      </c>
      <c r="AS227" s="67" t="e">
        <f t="shared" si="15"/>
        <v>#VALUE!</v>
      </c>
      <c r="AT227" s="75" t="str">
        <f>IF(TablePipeInsulation[[#This Row],[System Application]]="Custom",TablePipeInsulation[[#This Row],[Full Load Hours (If Custom Application)]],IF(G227="","",IF(G227="Domestic Hot Water",8760,$AJ$16)))</f>
        <v/>
      </c>
      <c r="AU227" s="75" t="str">
        <f>VLOOKUP($G$7,'Incentive Structure'!$C$6:$D$10,2,FALSE)</f>
        <v>CI</v>
      </c>
      <c r="AV227" s="75" t="str">
        <f>IF(ISNUMBER(FIND("MF",TablePipeInsulation[[#This Row],[Incentive Code]]))=TRUE,"MF Logic","CI Logic")</f>
        <v>CI Logic</v>
      </c>
      <c r="AW22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27" t="str">
        <f t="shared" si="18"/>
        <v/>
      </c>
      <c r="AY227" t="str">
        <f t="shared" si="19"/>
        <v>CI</v>
      </c>
      <c r="AZ22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2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27" s="190" t="e">
        <f>INDEX(#REF!,MATCH(TablePipeInsulation[[#This Row],[Coding - Temperature of Pipe]],#REF!,0),MATCH(TEXT($P227,"#.00"),#REF!,0))</f>
        <v>#REF!</v>
      </c>
      <c r="BC227" s="211">
        <f>IFERROR(MIN(IF(TablePipeInsulation[[#This Row],[System Application]]="Custom",(TablePipeInsulation[[#This Row],[Therms saved]]*BE227)*CI_Custom_Incentive_USD_per_therm,IF(OR(TablePipeInsulation[[#This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saved]]*BE227),"Excel Error"))),TablePipeInsulation[[#This Row],[Total Cost]]),0)</f>
        <v>0</v>
      </c>
      <c r="BD227" s="216">
        <f>IFERROR(MIN(IF(TablePipeInsulation[[#This Row],[System Application]]="Custom",(TablePipeInsulation[[#This Row],[Therms saved]]*BE227)*CI_Custom_Bonus_Incentive_USD_per_therm,IF(OR(TablePipeInsulation[[#This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saved]]*BE227),"Excel Error"))),TablePipeInsulation[[#This Row],[Total Cost]]),0)</f>
        <v>0</v>
      </c>
      <c r="BE227" s="212">
        <f>Boiler!$AA$9</f>
        <v>0</v>
      </c>
    </row>
    <row r="228" spans="1:57">
      <c r="A228" s="75">
        <v>207</v>
      </c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9"/>
      <c r="Q228" s="69"/>
      <c r="R228" s="3" t="str">
        <f>IFERROR(INDEX(TableInsulationCodeReq[],MATCH(TablePipeInsulation[[#This Row],[Coding - Temperature of Pipe]],TableInsulationCodeReq[Coding Pipe Temperature],-1),MATCH(TEXT($P228,"0.00"),TableInsulationCodeReq[#Headers],0)),"")</f>
        <v/>
      </c>
      <c r="S228" s="67"/>
      <c r="T228" s="67"/>
      <c r="U228" s="67"/>
      <c r="V228" s="67"/>
      <c r="W228" s="77"/>
      <c r="X228" s="77"/>
      <c r="Y228" s="189" t="str">
        <f t="shared" si="16"/>
        <v/>
      </c>
      <c r="Z228" s="77"/>
      <c r="AA228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28" s="3" t="str">
        <f>IF(OR(G228="",TablePipeInsulation[[#This Row],[Insulation to be Added (")]]&lt;TablePipeInsulation[[#This Row],[Insulation Required by Code (")]]),"",IF(System_App_Only_DHW,(AN228-AR228)/(0.8*100000)*L228*AS228*AT228*1,(AN228-AR228)/($G$10*100000)*L228*AS228*AT228*1))</f>
        <v/>
      </c>
      <c r="AC228" s="78">
        <f>IF(TablePipeInsulation[[#This Row],[Insulation to be Added (")]]&lt;TablePipeInsulation[[#This Row],[Insulation Required by Code (")]],"",BC228)</f>
        <v>0</v>
      </c>
      <c r="AD228" s="78">
        <f>IF(TablePipeInsulation[[#This Row],[Insulation to be Added (")]]&lt;TablePipeInsulation[[#This Row],[Insulation Required by Code (")]],"",BD228)</f>
        <v>0</v>
      </c>
      <c r="AG228" s="67" t="e">
        <f>VLOOKUP(G228,'Insulation Table'!$AE$61:$AF$64,2,FALSE)</f>
        <v>#N/A</v>
      </c>
      <c r="AH228" s="75" t="str">
        <f>IF(TablePipeInsulation[[#This Row],[System Application]]="Custom",TablePipeInsulation[[#This Row],[Pipe Surface Temperature, °F (If Custom Application)]],IF(G228="","",VLOOKUP(G228,$BG$21:$BH$24,2,FALSE)))</f>
        <v/>
      </c>
      <c r="AI228" s="75" t="str">
        <f>IF(TablePipeInsulation[[#This Row],[System Application]]="Custom",TablePipeInsulation[[#This Row],[Ambient Temperature, °F (If Custom Application)]],IF(G228="","",VLOOKUP(G228,$BG$21:$BI$24,3,FALSE)))</f>
        <v/>
      </c>
      <c r="AJ22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2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2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2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28" s="75" t="str">
        <f>IF(TablePipeInsulation[[#This Row],[System Application]]="Custom",TablePipeInsulation[[#This Row],[Custom Pipe Bare Heat Transfer Coefficient]],IF(P228="","",(VLOOKUP(AJ228,'Insulation Table'!$F$35:$G$124,2,FALSE))))</f>
        <v/>
      </c>
      <c r="AO228" s="75" t="e">
        <f t="shared" si="17"/>
        <v>#N/A</v>
      </c>
      <c r="AP228" s="75" t="e">
        <f>VLOOKUP(AO228,'Insulation Table'!$Y$35:$Z$103,2,FALSE)</f>
        <v>#N/A</v>
      </c>
      <c r="AQ228" s="67" t="str">
        <f>CONCATENATE(P228,U228,MIN(TablePipeInsulation[[#This Row],[Insulation to be Added (")]],3))</f>
        <v>3</v>
      </c>
      <c r="AR228" s="75" t="str">
        <f>IF(P228="","",(VLOOKUP(AQ228,'Insulation Table'!$N$35:$O$250,2,FALSE)))</f>
        <v/>
      </c>
      <c r="AS228" s="67" t="e">
        <f t="shared" si="15"/>
        <v>#VALUE!</v>
      </c>
      <c r="AT228" s="75" t="str">
        <f>IF(TablePipeInsulation[[#This Row],[System Application]]="Custom",TablePipeInsulation[[#This Row],[Full Load Hours (If Custom Application)]],IF(G228="","",IF(G228="Domestic Hot Water",8760,$AJ$16)))</f>
        <v/>
      </c>
      <c r="AU228" s="75" t="str">
        <f>VLOOKUP($G$7,'Incentive Structure'!$C$6:$D$10,2,FALSE)</f>
        <v>CI</v>
      </c>
      <c r="AV228" s="75" t="str">
        <f>IF(ISNUMBER(FIND("MF",TablePipeInsulation[[#This Row],[Incentive Code]]))=TRUE,"MF Logic","CI Logic")</f>
        <v>CI Logic</v>
      </c>
      <c r="AW22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28" t="str">
        <f t="shared" si="18"/>
        <v/>
      </c>
      <c r="AY228" t="str">
        <f t="shared" si="19"/>
        <v>CI</v>
      </c>
      <c r="AZ22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2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28" s="190" t="e">
        <f>INDEX(#REF!,MATCH(TablePipeInsulation[[#This Row],[Coding - Temperature of Pipe]],#REF!,0),MATCH(TEXT($P228,"#.00"),#REF!,0))</f>
        <v>#REF!</v>
      </c>
      <c r="BC228" s="211">
        <f>IFERROR(MIN(IF(TablePipeInsulation[[#This Row],[System Application]]="Custom",(TablePipeInsulation[[#This Row],[Therms saved]]*BE228)*CI_Custom_Incentive_USD_per_therm,IF(OR(TablePipeInsulation[[#This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saved]]*BE228),"Excel Error"))),TablePipeInsulation[[#This Row],[Total Cost]]),0)</f>
        <v>0</v>
      </c>
      <c r="BD228" s="216">
        <f>IFERROR(MIN(IF(TablePipeInsulation[[#This Row],[System Application]]="Custom",(TablePipeInsulation[[#This Row],[Therms saved]]*BE228)*CI_Custom_Bonus_Incentive_USD_per_therm,IF(OR(TablePipeInsulation[[#This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saved]]*BE228),"Excel Error"))),TablePipeInsulation[[#This Row],[Total Cost]]),0)</f>
        <v>0</v>
      </c>
      <c r="BE228" s="212">
        <f>Boiler!$AA$9</f>
        <v>0</v>
      </c>
    </row>
    <row r="229" spans="1:57">
      <c r="A229" s="75">
        <v>208</v>
      </c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9"/>
      <c r="Q229" s="69"/>
      <c r="R229" s="3" t="str">
        <f>IFERROR(INDEX(TableInsulationCodeReq[],MATCH(TablePipeInsulation[[#This Row],[Coding - Temperature of Pipe]],TableInsulationCodeReq[Coding Pipe Temperature],-1),MATCH(TEXT($P229,"0.00"),TableInsulationCodeReq[#Headers],0)),"")</f>
        <v/>
      </c>
      <c r="S229" s="67"/>
      <c r="T229" s="67"/>
      <c r="U229" s="67"/>
      <c r="V229" s="67"/>
      <c r="W229" s="77"/>
      <c r="X229" s="77"/>
      <c r="Y229" s="189" t="str">
        <f t="shared" si="16"/>
        <v/>
      </c>
      <c r="Z229" s="77"/>
      <c r="AA229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29" s="3" t="str">
        <f>IF(OR(G229="",TablePipeInsulation[[#This Row],[Insulation to be Added (")]]&lt;TablePipeInsulation[[#This Row],[Insulation Required by Code (")]]),"",IF(System_App_Only_DHW,(AN229-AR229)/(0.8*100000)*L229*AS229*AT229*1,(AN229-AR229)/($G$10*100000)*L229*AS229*AT229*1))</f>
        <v/>
      </c>
      <c r="AC229" s="78">
        <f>IF(TablePipeInsulation[[#This Row],[Insulation to be Added (")]]&lt;TablePipeInsulation[[#This Row],[Insulation Required by Code (")]],"",BC229)</f>
        <v>0</v>
      </c>
      <c r="AD229" s="78">
        <f>IF(TablePipeInsulation[[#This Row],[Insulation to be Added (")]]&lt;TablePipeInsulation[[#This Row],[Insulation Required by Code (")]],"",BD229)</f>
        <v>0</v>
      </c>
      <c r="AG229" s="67" t="e">
        <f>VLOOKUP(G229,'Insulation Table'!$AE$61:$AF$64,2,FALSE)</f>
        <v>#N/A</v>
      </c>
      <c r="AH229" s="75" t="str">
        <f>IF(TablePipeInsulation[[#This Row],[System Application]]="Custom",TablePipeInsulation[[#This Row],[Pipe Surface Temperature, °F (If Custom Application)]],IF(G229="","",VLOOKUP(G229,$BG$21:$BH$24,2,FALSE)))</f>
        <v/>
      </c>
      <c r="AI229" s="75" t="str">
        <f>IF(TablePipeInsulation[[#This Row],[System Application]]="Custom",TablePipeInsulation[[#This Row],[Ambient Temperature, °F (If Custom Application)]],IF(G229="","",VLOOKUP(G229,$BG$21:$BI$24,3,FALSE)))</f>
        <v/>
      </c>
      <c r="AJ22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2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2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2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29" s="75" t="str">
        <f>IF(TablePipeInsulation[[#This Row],[System Application]]="Custom",TablePipeInsulation[[#This Row],[Custom Pipe Bare Heat Transfer Coefficient]],IF(P229="","",(VLOOKUP(AJ229,'Insulation Table'!$F$35:$G$124,2,FALSE))))</f>
        <v/>
      </c>
      <c r="AO229" s="75" t="e">
        <f t="shared" si="17"/>
        <v>#N/A</v>
      </c>
      <c r="AP229" s="75" t="e">
        <f>VLOOKUP(AO229,'Insulation Table'!$Y$35:$Z$103,2,FALSE)</f>
        <v>#N/A</v>
      </c>
      <c r="AQ229" s="67" t="str">
        <f>CONCATENATE(P229,U229,MIN(TablePipeInsulation[[#This Row],[Insulation to be Added (")]],3))</f>
        <v>3</v>
      </c>
      <c r="AR229" s="75" t="str">
        <f>IF(P229="","",(VLOOKUP(AQ229,'Insulation Table'!$N$35:$O$250,2,FALSE)))</f>
        <v/>
      </c>
      <c r="AS229" s="67" t="e">
        <f t="shared" si="15"/>
        <v>#VALUE!</v>
      </c>
      <c r="AT229" s="75" t="str">
        <f>IF(TablePipeInsulation[[#This Row],[System Application]]="Custom",TablePipeInsulation[[#This Row],[Full Load Hours (If Custom Application)]],IF(G229="","",IF(G229="Domestic Hot Water",8760,$AJ$16)))</f>
        <v/>
      </c>
      <c r="AU229" s="75" t="str">
        <f>VLOOKUP($G$7,'Incentive Structure'!$C$6:$D$10,2,FALSE)</f>
        <v>CI</v>
      </c>
      <c r="AV229" s="75" t="str">
        <f>IF(ISNUMBER(FIND("MF",TablePipeInsulation[[#This Row],[Incentive Code]]))=TRUE,"MF Logic","CI Logic")</f>
        <v>CI Logic</v>
      </c>
      <c r="AW22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29" t="str">
        <f t="shared" si="18"/>
        <v/>
      </c>
      <c r="AY229" t="str">
        <f t="shared" si="19"/>
        <v>CI</v>
      </c>
      <c r="AZ22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2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29" s="190" t="e">
        <f>INDEX(#REF!,MATCH(TablePipeInsulation[[#This Row],[Coding - Temperature of Pipe]],#REF!,0),MATCH(TEXT($P229,"#.00"),#REF!,0))</f>
        <v>#REF!</v>
      </c>
      <c r="BC229" s="211">
        <f>IFERROR(MIN(IF(TablePipeInsulation[[#This Row],[System Application]]="Custom",(TablePipeInsulation[[#This Row],[Therms saved]]*BE229)*CI_Custom_Incentive_USD_per_therm,IF(OR(TablePipeInsulation[[#This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saved]]*BE229),"Excel Error"))),TablePipeInsulation[[#This Row],[Total Cost]]),0)</f>
        <v>0</v>
      </c>
      <c r="BD229" s="216">
        <f>IFERROR(MIN(IF(TablePipeInsulation[[#This Row],[System Application]]="Custom",(TablePipeInsulation[[#This Row],[Therms saved]]*BE229)*CI_Custom_Bonus_Incentive_USD_per_therm,IF(OR(TablePipeInsulation[[#This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saved]]*BE229),"Excel Error"))),TablePipeInsulation[[#This Row],[Total Cost]]),0)</f>
        <v>0</v>
      </c>
      <c r="BE229" s="212">
        <f>Boiler!$AA$9</f>
        <v>0</v>
      </c>
    </row>
    <row r="230" spans="1:57">
      <c r="A230" s="75">
        <v>209</v>
      </c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9"/>
      <c r="Q230" s="69"/>
      <c r="R230" s="3" t="str">
        <f>IFERROR(INDEX(TableInsulationCodeReq[],MATCH(TablePipeInsulation[[#This Row],[Coding - Temperature of Pipe]],TableInsulationCodeReq[Coding Pipe Temperature],-1),MATCH(TEXT($P230,"0.00"),TableInsulationCodeReq[#Headers],0)),"")</f>
        <v/>
      </c>
      <c r="S230" s="67"/>
      <c r="T230" s="67"/>
      <c r="U230" s="67"/>
      <c r="V230" s="67"/>
      <c r="W230" s="77"/>
      <c r="X230" s="77"/>
      <c r="Y230" s="189" t="str">
        <f t="shared" si="16"/>
        <v/>
      </c>
      <c r="Z230" s="77"/>
      <c r="AA230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30" s="3" t="str">
        <f>IF(OR(G230="",TablePipeInsulation[[#This Row],[Insulation to be Added (")]]&lt;TablePipeInsulation[[#This Row],[Insulation Required by Code (")]]),"",IF(System_App_Only_DHW,(AN230-AR230)/(0.8*100000)*L230*AS230*AT230*1,(AN230-AR230)/($G$10*100000)*L230*AS230*AT230*1))</f>
        <v/>
      </c>
      <c r="AC230" s="78">
        <f>IF(TablePipeInsulation[[#This Row],[Insulation to be Added (")]]&lt;TablePipeInsulation[[#This Row],[Insulation Required by Code (")]],"",BC230)</f>
        <v>0</v>
      </c>
      <c r="AD230" s="78">
        <f>IF(TablePipeInsulation[[#This Row],[Insulation to be Added (")]]&lt;TablePipeInsulation[[#This Row],[Insulation Required by Code (")]],"",BD230)</f>
        <v>0</v>
      </c>
      <c r="AG230" s="67" t="e">
        <f>VLOOKUP(G230,'Insulation Table'!$AE$61:$AF$64,2,FALSE)</f>
        <v>#N/A</v>
      </c>
      <c r="AH230" s="75" t="str">
        <f>IF(TablePipeInsulation[[#This Row],[System Application]]="Custom",TablePipeInsulation[[#This Row],[Pipe Surface Temperature, °F (If Custom Application)]],IF(G230="","",VLOOKUP(G230,$BG$21:$BH$24,2,FALSE)))</f>
        <v/>
      </c>
      <c r="AI230" s="75" t="str">
        <f>IF(TablePipeInsulation[[#This Row],[System Application]]="Custom",TablePipeInsulation[[#This Row],[Ambient Temperature, °F (If Custom Application)]],IF(G230="","",VLOOKUP(G230,$BG$21:$BI$24,3,FALSE)))</f>
        <v/>
      </c>
      <c r="AJ23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3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3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3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30" s="75" t="str">
        <f>IF(TablePipeInsulation[[#This Row],[System Application]]="Custom",TablePipeInsulation[[#This Row],[Custom Pipe Bare Heat Transfer Coefficient]],IF(P230="","",(VLOOKUP(AJ230,'Insulation Table'!$F$35:$G$124,2,FALSE))))</f>
        <v/>
      </c>
      <c r="AO230" s="75" t="e">
        <f t="shared" si="17"/>
        <v>#N/A</v>
      </c>
      <c r="AP230" s="75" t="e">
        <f>VLOOKUP(AO230,'Insulation Table'!$Y$35:$Z$103,2,FALSE)</f>
        <v>#N/A</v>
      </c>
      <c r="AQ230" s="67" t="str">
        <f>CONCATENATE(P230,U230,MIN(TablePipeInsulation[[#This Row],[Insulation to be Added (")]],3))</f>
        <v>3</v>
      </c>
      <c r="AR230" s="75" t="str">
        <f>IF(P230="","",(VLOOKUP(AQ230,'Insulation Table'!$N$35:$O$250,2,FALSE)))</f>
        <v/>
      </c>
      <c r="AS230" s="67" t="e">
        <f t="shared" si="15"/>
        <v>#VALUE!</v>
      </c>
      <c r="AT230" s="75" t="str">
        <f>IF(TablePipeInsulation[[#This Row],[System Application]]="Custom",TablePipeInsulation[[#This Row],[Full Load Hours (If Custom Application)]],IF(G230="","",IF(G230="Domestic Hot Water",8760,$AJ$16)))</f>
        <v/>
      </c>
      <c r="AU230" s="75" t="str">
        <f>VLOOKUP($G$7,'Incentive Structure'!$C$6:$D$10,2,FALSE)</f>
        <v>CI</v>
      </c>
      <c r="AV230" s="75" t="str">
        <f>IF(ISNUMBER(FIND("MF",TablePipeInsulation[[#This Row],[Incentive Code]]))=TRUE,"MF Logic","CI Logic")</f>
        <v>CI Logic</v>
      </c>
      <c r="AW23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30" t="str">
        <f t="shared" si="18"/>
        <v/>
      </c>
      <c r="AY230" t="str">
        <f t="shared" si="19"/>
        <v>CI</v>
      </c>
      <c r="AZ23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3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30" s="190" t="e">
        <f>INDEX(#REF!,MATCH(TablePipeInsulation[[#This Row],[Coding - Temperature of Pipe]],#REF!,0),MATCH(TEXT($P230,"#.00"),#REF!,0))</f>
        <v>#REF!</v>
      </c>
      <c r="BC230" s="211">
        <f>IFERROR(MIN(IF(TablePipeInsulation[[#This Row],[System Application]]="Custom",(TablePipeInsulation[[#This Row],[Therms saved]]*BE230)*CI_Custom_Incentive_USD_per_therm,IF(OR(TablePipeInsulation[[#This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saved]]*BE230),"Excel Error"))),TablePipeInsulation[[#This Row],[Total Cost]]),0)</f>
        <v>0</v>
      </c>
      <c r="BD230" s="216">
        <f>IFERROR(MIN(IF(TablePipeInsulation[[#This Row],[System Application]]="Custom",(TablePipeInsulation[[#This Row],[Therms saved]]*BE230)*CI_Custom_Bonus_Incentive_USD_per_therm,IF(OR(TablePipeInsulation[[#This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saved]]*BE230),"Excel Error"))),TablePipeInsulation[[#This Row],[Total Cost]]),0)</f>
        <v>0</v>
      </c>
      <c r="BE230" s="212">
        <f>Boiler!$AA$9</f>
        <v>0</v>
      </c>
    </row>
    <row r="231" spans="1:57">
      <c r="A231" s="75">
        <v>210</v>
      </c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9"/>
      <c r="Q231" s="69"/>
      <c r="R231" s="3" t="str">
        <f>IFERROR(INDEX(TableInsulationCodeReq[],MATCH(TablePipeInsulation[[#This Row],[Coding - Temperature of Pipe]],TableInsulationCodeReq[Coding Pipe Temperature],-1),MATCH(TEXT($P231,"0.00"),TableInsulationCodeReq[#Headers],0)),"")</f>
        <v/>
      </c>
      <c r="S231" s="67"/>
      <c r="T231" s="67"/>
      <c r="U231" s="67"/>
      <c r="V231" s="67"/>
      <c r="W231" s="77"/>
      <c r="X231" s="77"/>
      <c r="Y231" s="189" t="str">
        <f t="shared" si="16"/>
        <v/>
      </c>
      <c r="Z231" s="77"/>
      <c r="AA231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31" s="3" t="str">
        <f>IF(OR(G231="",TablePipeInsulation[[#This Row],[Insulation to be Added (")]]&lt;TablePipeInsulation[[#This Row],[Insulation Required by Code (")]]),"",IF(System_App_Only_DHW,(AN231-AR231)/(0.8*100000)*L231*AS231*AT231*1,(AN231-AR231)/($G$10*100000)*L231*AS231*AT231*1))</f>
        <v/>
      </c>
      <c r="AC231" s="78">
        <f>IF(TablePipeInsulation[[#This Row],[Insulation to be Added (")]]&lt;TablePipeInsulation[[#This Row],[Insulation Required by Code (")]],"",BC231)</f>
        <v>0</v>
      </c>
      <c r="AD231" s="78">
        <f>IF(TablePipeInsulation[[#This Row],[Insulation to be Added (")]]&lt;TablePipeInsulation[[#This Row],[Insulation Required by Code (")]],"",BD231)</f>
        <v>0</v>
      </c>
      <c r="AG231" s="67" t="e">
        <f>VLOOKUP(G231,'Insulation Table'!$AE$61:$AF$64,2,FALSE)</f>
        <v>#N/A</v>
      </c>
      <c r="AH231" s="75" t="str">
        <f>IF(TablePipeInsulation[[#This Row],[System Application]]="Custom",TablePipeInsulation[[#This Row],[Pipe Surface Temperature, °F (If Custom Application)]],IF(G231="","",VLOOKUP(G231,$BG$21:$BH$24,2,FALSE)))</f>
        <v/>
      </c>
      <c r="AI231" s="75" t="str">
        <f>IF(TablePipeInsulation[[#This Row],[System Application]]="Custom",TablePipeInsulation[[#This Row],[Ambient Temperature, °F (If Custom Application)]],IF(G231="","",VLOOKUP(G231,$BG$21:$BI$24,3,FALSE)))</f>
        <v/>
      </c>
      <c r="AJ23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3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3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3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31" s="75" t="str">
        <f>IF(TablePipeInsulation[[#This Row],[System Application]]="Custom",TablePipeInsulation[[#This Row],[Custom Pipe Bare Heat Transfer Coefficient]],IF(P231="","",(VLOOKUP(AJ231,'Insulation Table'!$F$35:$G$124,2,FALSE))))</f>
        <v/>
      </c>
      <c r="AO231" s="75" t="e">
        <f t="shared" si="17"/>
        <v>#N/A</v>
      </c>
      <c r="AP231" s="75" t="e">
        <f>VLOOKUP(AO231,'Insulation Table'!$Y$35:$Z$103,2,FALSE)</f>
        <v>#N/A</v>
      </c>
      <c r="AQ231" s="67" t="str">
        <f>CONCATENATE(P231,U231,MIN(TablePipeInsulation[[#This Row],[Insulation to be Added (")]],3))</f>
        <v>3</v>
      </c>
      <c r="AR231" s="75" t="str">
        <f>IF(P231="","",(VLOOKUP(AQ231,'Insulation Table'!$N$35:$O$250,2,FALSE)))</f>
        <v/>
      </c>
      <c r="AS231" s="67" t="e">
        <f t="shared" si="15"/>
        <v>#VALUE!</v>
      </c>
      <c r="AT231" s="75" t="str">
        <f>IF(TablePipeInsulation[[#This Row],[System Application]]="Custom",TablePipeInsulation[[#This Row],[Full Load Hours (If Custom Application)]],IF(G231="","",IF(G231="Domestic Hot Water",8760,$AJ$16)))</f>
        <v/>
      </c>
      <c r="AU231" s="75" t="str">
        <f>VLOOKUP($G$7,'Incentive Structure'!$C$6:$D$10,2,FALSE)</f>
        <v>CI</v>
      </c>
      <c r="AV231" s="75" t="str">
        <f>IF(ISNUMBER(FIND("MF",TablePipeInsulation[[#This Row],[Incentive Code]]))=TRUE,"MF Logic","CI Logic")</f>
        <v>CI Logic</v>
      </c>
      <c r="AW23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31" t="str">
        <f t="shared" si="18"/>
        <v/>
      </c>
      <c r="AY231" t="str">
        <f t="shared" si="19"/>
        <v>CI</v>
      </c>
      <c r="AZ23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3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31" s="190" t="e">
        <f>INDEX(#REF!,MATCH(TablePipeInsulation[[#This Row],[Coding - Temperature of Pipe]],#REF!,0),MATCH(TEXT($P231,"#.00"),#REF!,0))</f>
        <v>#REF!</v>
      </c>
      <c r="BC231" s="211">
        <f>IFERROR(MIN(IF(TablePipeInsulation[[#This Row],[System Application]]="Custom",(TablePipeInsulation[[#This Row],[Therms saved]]*BE231)*CI_Custom_Incentive_USD_per_therm,IF(OR(TablePipeInsulation[[#This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saved]]*BE231),"Excel Error"))),TablePipeInsulation[[#This Row],[Total Cost]]),0)</f>
        <v>0</v>
      </c>
      <c r="BD231" s="216">
        <f>IFERROR(MIN(IF(TablePipeInsulation[[#This Row],[System Application]]="Custom",(TablePipeInsulation[[#This Row],[Therms saved]]*BE231)*CI_Custom_Bonus_Incentive_USD_per_therm,IF(OR(TablePipeInsulation[[#This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saved]]*BE231),"Excel Error"))),TablePipeInsulation[[#This Row],[Total Cost]]),0)</f>
        <v>0</v>
      </c>
      <c r="BE231" s="212">
        <f>Boiler!$AA$9</f>
        <v>0</v>
      </c>
    </row>
    <row r="232" spans="1:57">
      <c r="A232" s="75">
        <v>211</v>
      </c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9"/>
      <c r="Q232" s="69"/>
      <c r="R232" s="3" t="str">
        <f>IFERROR(INDEX(TableInsulationCodeReq[],MATCH(TablePipeInsulation[[#This Row],[Coding - Temperature of Pipe]],TableInsulationCodeReq[Coding Pipe Temperature],-1),MATCH(TEXT($P232,"0.00"),TableInsulationCodeReq[#Headers],0)),"")</f>
        <v/>
      </c>
      <c r="S232" s="67"/>
      <c r="T232" s="67"/>
      <c r="U232" s="67"/>
      <c r="V232" s="67"/>
      <c r="W232" s="77"/>
      <c r="X232" s="77"/>
      <c r="Y232" s="189" t="str">
        <f t="shared" si="16"/>
        <v/>
      </c>
      <c r="Z232" s="77"/>
      <c r="AA232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32" s="3" t="str">
        <f>IF(OR(G232="",TablePipeInsulation[[#This Row],[Insulation to be Added (")]]&lt;TablePipeInsulation[[#This Row],[Insulation Required by Code (")]]),"",IF(System_App_Only_DHW,(AN232-AR232)/(0.8*100000)*L232*AS232*AT232*1,(AN232-AR232)/($G$10*100000)*L232*AS232*AT232*1))</f>
        <v/>
      </c>
      <c r="AC232" s="78">
        <f>IF(TablePipeInsulation[[#This Row],[Insulation to be Added (")]]&lt;TablePipeInsulation[[#This Row],[Insulation Required by Code (")]],"",BC232)</f>
        <v>0</v>
      </c>
      <c r="AD232" s="78">
        <f>IF(TablePipeInsulation[[#This Row],[Insulation to be Added (")]]&lt;TablePipeInsulation[[#This Row],[Insulation Required by Code (")]],"",BD232)</f>
        <v>0</v>
      </c>
      <c r="AG232" s="67" t="e">
        <f>VLOOKUP(G232,'Insulation Table'!$AE$61:$AF$64,2,FALSE)</f>
        <v>#N/A</v>
      </c>
      <c r="AH232" s="75" t="str">
        <f>IF(TablePipeInsulation[[#This Row],[System Application]]="Custom",TablePipeInsulation[[#This Row],[Pipe Surface Temperature, °F (If Custom Application)]],IF(G232="","",VLOOKUP(G232,$BG$21:$BH$24,2,FALSE)))</f>
        <v/>
      </c>
      <c r="AI232" s="75" t="str">
        <f>IF(TablePipeInsulation[[#This Row],[System Application]]="Custom",TablePipeInsulation[[#This Row],[Ambient Temperature, °F (If Custom Application)]],IF(G232="","",VLOOKUP(G232,$BG$21:$BI$24,3,FALSE)))</f>
        <v/>
      </c>
      <c r="AJ23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3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3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3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32" s="75" t="str">
        <f>IF(TablePipeInsulation[[#This Row],[System Application]]="Custom",TablePipeInsulation[[#This Row],[Custom Pipe Bare Heat Transfer Coefficient]],IF(P232="","",(VLOOKUP(AJ232,'Insulation Table'!$F$35:$G$124,2,FALSE))))</f>
        <v/>
      </c>
      <c r="AO232" s="75" t="e">
        <f t="shared" si="17"/>
        <v>#N/A</v>
      </c>
      <c r="AP232" s="75" t="e">
        <f>VLOOKUP(AO232,'Insulation Table'!$Y$35:$Z$103,2,FALSE)</f>
        <v>#N/A</v>
      </c>
      <c r="AQ232" s="67" t="str">
        <f>CONCATENATE(P232,U232,MIN(TablePipeInsulation[[#This Row],[Insulation to be Added (")]],3))</f>
        <v>3</v>
      </c>
      <c r="AR232" s="75" t="str">
        <f>IF(P232="","",(VLOOKUP(AQ232,'Insulation Table'!$N$35:$O$250,2,FALSE)))</f>
        <v/>
      </c>
      <c r="AS232" s="67" t="e">
        <f t="shared" si="15"/>
        <v>#VALUE!</v>
      </c>
      <c r="AT232" s="75" t="str">
        <f>IF(TablePipeInsulation[[#This Row],[System Application]]="Custom",TablePipeInsulation[[#This Row],[Full Load Hours (If Custom Application)]],IF(G232="","",IF(G232="Domestic Hot Water",8760,$AJ$16)))</f>
        <v/>
      </c>
      <c r="AU232" s="75" t="str">
        <f>VLOOKUP($G$7,'Incentive Structure'!$C$6:$D$10,2,FALSE)</f>
        <v>CI</v>
      </c>
      <c r="AV232" s="75" t="str">
        <f>IF(ISNUMBER(FIND("MF",TablePipeInsulation[[#This Row],[Incentive Code]]))=TRUE,"MF Logic","CI Logic")</f>
        <v>CI Logic</v>
      </c>
      <c r="AW23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32" t="str">
        <f t="shared" si="18"/>
        <v/>
      </c>
      <c r="AY232" t="str">
        <f t="shared" si="19"/>
        <v>CI</v>
      </c>
      <c r="AZ23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3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32" s="190" t="e">
        <f>INDEX(#REF!,MATCH(TablePipeInsulation[[#This Row],[Coding - Temperature of Pipe]],#REF!,0),MATCH(TEXT($P232,"#.00"),#REF!,0))</f>
        <v>#REF!</v>
      </c>
      <c r="BC232" s="211">
        <f>IFERROR(MIN(IF(TablePipeInsulation[[#This Row],[System Application]]="Custom",(TablePipeInsulation[[#This Row],[Therms saved]]*BE232)*CI_Custom_Incentive_USD_per_therm,IF(OR(TablePipeInsulation[[#This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saved]]*BE232),"Excel Error"))),TablePipeInsulation[[#This Row],[Total Cost]]),0)</f>
        <v>0</v>
      </c>
      <c r="BD232" s="216">
        <f>IFERROR(MIN(IF(TablePipeInsulation[[#This Row],[System Application]]="Custom",(TablePipeInsulation[[#This Row],[Therms saved]]*BE232)*CI_Custom_Bonus_Incentive_USD_per_therm,IF(OR(TablePipeInsulation[[#This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saved]]*BE232),"Excel Error"))),TablePipeInsulation[[#This Row],[Total Cost]]),0)</f>
        <v>0</v>
      </c>
      <c r="BE232" s="212">
        <f>Boiler!$AA$9</f>
        <v>0</v>
      </c>
    </row>
    <row r="233" spans="1:57">
      <c r="A233" s="75">
        <v>212</v>
      </c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9"/>
      <c r="Q233" s="69"/>
      <c r="R233" s="3" t="str">
        <f>IFERROR(INDEX(TableInsulationCodeReq[],MATCH(TablePipeInsulation[[#This Row],[Coding - Temperature of Pipe]],TableInsulationCodeReq[Coding Pipe Temperature],-1),MATCH(TEXT($P233,"0.00"),TableInsulationCodeReq[#Headers],0)),"")</f>
        <v/>
      </c>
      <c r="S233" s="67"/>
      <c r="T233" s="67"/>
      <c r="U233" s="67"/>
      <c r="V233" s="67"/>
      <c r="W233" s="77"/>
      <c r="X233" s="77"/>
      <c r="Y233" s="189" t="str">
        <f t="shared" si="16"/>
        <v/>
      </c>
      <c r="Z233" s="77"/>
      <c r="AA233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33" s="3" t="str">
        <f>IF(OR(G233="",TablePipeInsulation[[#This Row],[Insulation to be Added (")]]&lt;TablePipeInsulation[[#This Row],[Insulation Required by Code (")]]),"",IF(System_App_Only_DHW,(AN233-AR233)/(0.8*100000)*L233*AS233*AT233*1,(AN233-AR233)/($G$10*100000)*L233*AS233*AT233*1))</f>
        <v/>
      </c>
      <c r="AC233" s="78">
        <f>IF(TablePipeInsulation[[#This Row],[Insulation to be Added (")]]&lt;TablePipeInsulation[[#This Row],[Insulation Required by Code (")]],"",BC233)</f>
        <v>0</v>
      </c>
      <c r="AD233" s="78">
        <f>IF(TablePipeInsulation[[#This Row],[Insulation to be Added (")]]&lt;TablePipeInsulation[[#This Row],[Insulation Required by Code (")]],"",BD233)</f>
        <v>0</v>
      </c>
      <c r="AG233" s="67" t="e">
        <f>VLOOKUP(G233,'Insulation Table'!$AE$61:$AF$64,2,FALSE)</f>
        <v>#N/A</v>
      </c>
      <c r="AH233" s="75" t="str">
        <f>IF(TablePipeInsulation[[#This Row],[System Application]]="Custom",TablePipeInsulation[[#This Row],[Pipe Surface Temperature, °F (If Custom Application)]],IF(G233="","",VLOOKUP(G233,$BG$21:$BH$24,2,FALSE)))</f>
        <v/>
      </c>
      <c r="AI233" s="75" t="str">
        <f>IF(TablePipeInsulation[[#This Row],[System Application]]="Custom",TablePipeInsulation[[#This Row],[Ambient Temperature, °F (If Custom Application)]],IF(G233="","",VLOOKUP(G233,$BG$21:$BI$24,3,FALSE)))</f>
        <v/>
      </c>
      <c r="AJ23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3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3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3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33" s="75" t="str">
        <f>IF(TablePipeInsulation[[#This Row],[System Application]]="Custom",TablePipeInsulation[[#This Row],[Custom Pipe Bare Heat Transfer Coefficient]],IF(P233="","",(VLOOKUP(AJ233,'Insulation Table'!$F$35:$G$124,2,FALSE))))</f>
        <v/>
      </c>
      <c r="AO233" s="75" t="e">
        <f t="shared" si="17"/>
        <v>#N/A</v>
      </c>
      <c r="AP233" s="75" t="e">
        <f>VLOOKUP(AO233,'Insulation Table'!$Y$35:$Z$103,2,FALSE)</f>
        <v>#N/A</v>
      </c>
      <c r="AQ233" s="67" t="str">
        <f>CONCATENATE(P233,U233,MIN(TablePipeInsulation[[#This Row],[Insulation to be Added (")]],3))</f>
        <v>3</v>
      </c>
      <c r="AR233" s="75" t="str">
        <f>IF(P233="","",(VLOOKUP(AQ233,'Insulation Table'!$N$35:$O$250,2,FALSE)))</f>
        <v/>
      </c>
      <c r="AS233" s="67" t="e">
        <f t="shared" si="15"/>
        <v>#VALUE!</v>
      </c>
      <c r="AT233" s="75" t="str">
        <f>IF(TablePipeInsulation[[#This Row],[System Application]]="Custom",TablePipeInsulation[[#This Row],[Full Load Hours (If Custom Application)]],IF(G233="","",IF(G233="Domestic Hot Water",8760,$AJ$16)))</f>
        <v/>
      </c>
      <c r="AU233" s="75" t="str">
        <f>VLOOKUP($G$7,'Incentive Structure'!$C$6:$D$10,2,FALSE)</f>
        <v>CI</v>
      </c>
      <c r="AV233" s="75" t="str">
        <f>IF(ISNUMBER(FIND("MF",TablePipeInsulation[[#This Row],[Incentive Code]]))=TRUE,"MF Logic","CI Logic")</f>
        <v>CI Logic</v>
      </c>
      <c r="AW23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33" t="str">
        <f t="shared" si="18"/>
        <v/>
      </c>
      <c r="AY233" t="str">
        <f t="shared" si="19"/>
        <v>CI</v>
      </c>
      <c r="AZ23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3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33" s="190" t="e">
        <f>INDEX(#REF!,MATCH(TablePipeInsulation[[#This Row],[Coding - Temperature of Pipe]],#REF!,0),MATCH(TEXT($P233,"#.00"),#REF!,0))</f>
        <v>#REF!</v>
      </c>
      <c r="BC233" s="211">
        <f>IFERROR(MIN(IF(TablePipeInsulation[[#This Row],[System Application]]="Custom",(TablePipeInsulation[[#This Row],[Therms saved]]*BE233)*CI_Custom_Incentive_USD_per_therm,IF(OR(TablePipeInsulation[[#This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saved]]*BE233),"Excel Error"))),TablePipeInsulation[[#This Row],[Total Cost]]),0)</f>
        <v>0</v>
      </c>
      <c r="BD233" s="216">
        <f>IFERROR(MIN(IF(TablePipeInsulation[[#This Row],[System Application]]="Custom",(TablePipeInsulation[[#This Row],[Therms saved]]*BE233)*CI_Custom_Bonus_Incentive_USD_per_therm,IF(OR(TablePipeInsulation[[#This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saved]]*BE233),"Excel Error"))),TablePipeInsulation[[#This Row],[Total Cost]]),0)</f>
        <v>0</v>
      </c>
      <c r="BE233" s="212">
        <f>Boiler!$AA$9</f>
        <v>0</v>
      </c>
    </row>
    <row r="234" spans="1:57">
      <c r="A234" s="75">
        <v>213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9"/>
      <c r="Q234" s="69"/>
      <c r="R234" s="3" t="str">
        <f>IFERROR(INDEX(TableInsulationCodeReq[],MATCH(TablePipeInsulation[[#This Row],[Coding - Temperature of Pipe]],TableInsulationCodeReq[Coding Pipe Temperature],-1),MATCH(TEXT($P234,"0.00"),TableInsulationCodeReq[#Headers],0)),"")</f>
        <v/>
      </c>
      <c r="S234" s="67"/>
      <c r="T234" s="67"/>
      <c r="U234" s="67"/>
      <c r="V234" s="67"/>
      <c r="W234" s="77"/>
      <c r="X234" s="77"/>
      <c r="Y234" s="189" t="str">
        <f t="shared" si="16"/>
        <v/>
      </c>
      <c r="Z234" s="77"/>
      <c r="AA234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34" s="3" t="str">
        <f>IF(OR(G234="",TablePipeInsulation[[#This Row],[Insulation to be Added (")]]&lt;TablePipeInsulation[[#This Row],[Insulation Required by Code (")]]),"",IF(System_App_Only_DHW,(AN234-AR234)/(0.8*100000)*L234*AS234*AT234*1,(AN234-AR234)/($G$10*100000)*L234*AS234*AT234*1))</f>
        <v/>
      </c>
      <c r="AC234" s="78">
        <f>IF(TablePipeInsulation[[#This Row],[Insulation to be Added (")]]&lt;TablePipeInsulation[[#This Row],[Insulation Required by Code (")]],"",BC234)</f>
        <v>0</v>
      </c>
      <c r="AD234" s="78">
        <f>IF(TablePipeInsulation[[#This Row],[Insulation to be Added (")]]&lt;TablePipeInsulation[[#This Row],[Insulation Required by Code (")]],"",BD234)</f>
        <v>0</v>
      </c>
      <c r="AG234" s="67" t="e">
        <f>VLOOKUP(G234,'Insulation Table'!$AE$61:$AF$64,2,FALSE)</f>
        <v>#N/A</v>
      </c>
      <c r="AH234" s="75" t="str">
        <f>IF(TablePipeInsulation[[#This Row],[System Application]]="Custom",TablePipeInsulation[[#This Row],[Pipe Surface Temperature, °F (If Custom Application)]],IF(G234="","",VLOOKUP(G234,$BG$21:$BH$24,2,FALSE)))</f>
        <v/>
      </c>
      <c r="AI234" s="75" t="str">
        <f>IF(TablePipeInsulation[[#This Row],[System Application]]="Custom",TablePipeInsulation[[#This Row],[Ambient Temperature, °F (If Custom Application)]],IF(G234="","",VLOOKUP(G234,$BG$21:$BI$24,3,FALSE)))</f>
        <v/>
      </c>
      <c r="AJ23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3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3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3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34" s="75" t="str">
        <f>IF(TablePipeInsulation[[#This Row],[System Application]]="Custom",TablePipeInsulation[[#This Row],[Custom Pipe Bare Heat Transfer Coefficient]],IF(P234="","",(VLOOKUP(AJ234,'Insulation Table'!$F$35:$G$124,2,FALSE))))</f>
        <v/>
      </c>
      <c r="AO234" s="75" t="e">
        <f t="shared" si="17"/>
        <v>#N/A</v>
      </c>
      <c r="AP234" s="75" t="e">
        <f>VLOOKUP(AO234,'Insulation Table'!$Y$35:$Z$103,2,FALSE)</f>
        <v>#N/A</v>
      </c>
      <c r="AQ234" s="67" t="str">
        <f>CONCATENATE(P234,U234,MIN(TablePipeInsulation[[#This Row],[Insulation to be Added (")]],3))</f>
        <v>3</v>
      </c>
      <c r="AR234" s="75" t="str">
        <f>IF(P234="","",(VLOOKUP(AQ234,'Insulation Table'!$N$35:$O$250,2,FALSE)))</f>
        <v/>
      </c>
      <c r="AS234" s="67" t="e">
        <f t="shared" si="15"/>
        <v>#VALUE!</v>
      </c>
      <c r="AT234" s="75" t="str">
        <f>IF(TablePipeInsulation[[#This Row],[System Application]]="Custom",TablePipeInsulation[[#This Row],[Full Load Hours (If Custom Application)]],IF(G234="","",IF(G234="Domestic Hot Water",8760,$AJ$16)))</f>
        <v/>
      </c>
      <c r="AU234" s="75" t="str">
        <f>VLOOKUP($G$7,'Incentive Structure'!$C$6:$D$10,2,FALSE)</f>
        <v>CI</v>
      </c>
      <c r="AV234" s="75" t="str">
        <f>IF(ISNUMBER(FIND("MF",TablePipeInsulation[[#This Row],[Incentive Code]]))=TRUE,"MF Logic","CI Logic")</f>
        <v>CI Logic</v>
      </c>
      <c r="AW23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34" t="str">
        <f t="shared" si="18"/>
        <v/>
      </c>
      <c r="AY234" t="str">
        <f t="shared" si="19"/>
        <v>CI</v>
      </c>
      <c r="AZ23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3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34" s="190" t="e">
        <f>INDEX(#REF!,MATCH(TablePipeInsulation[[#This Row],[Coding - Temperature of Pipe]],#REF!,0),MATCH(TEXT($P234,"#.00"),#REF!,0))</f>
        <v>#REF!</v>
      </c>
      <c r="BC234" s="211">
        <f>IFERROR(MIN(IF(TablePipeInsulation[[#This Row],[System Application]]="Custom",(TablePipeInsulation[[#This Row],[Therms saved]]*BE234)*CI_Custom_Incentive_USD_per_therm,IF(OR(TablePipeInsulation[[#This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saved]]*BE234),"Excel Error"))),TablePipeInsulation[[#This Row],[Total Cost]]),0)</f>
        <v>0</v>
      </c>
      <c r="BD234" s="216">
        <f>IFERROR(MIN(IF(TablePipeInsulation[[#This Row],[System Application]]="Custom",(TablePipeInsulation[[#This Row],[Therms saved]]*BE234)*CI_Custom_Bonus_Incentive_USD_per_therm,IF(OR(TablePipeInsulation[[#This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saved]]*BE234),"Excel Error"))),TablePipeInsulation[[#This Row],[Total Cost]]),0)</f>
        <v>0</v>
      </c>
      <c r="BE234" s="212">
        <f>Boiler!$AA$9</f>
        <v>0</v>
      </c>
    </row>
    <row r="235" spans="1:57">
      <c r="A235" s="75">
        <v>214</v>
      </c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9"/>
      <c r="Q235" s="69"/>
      <c r="R235" s="3" t="str">
        <f>IFERROR(INDEX(TableInsulationCodeReq[],MATCH(TablePipeInsulation[[#This Row],[Coding - Temperature of Pipe]],TableInsulationCodeReq[Coding Pipe Temperature],-1),MATCH(TEXT($P235,"0.00"),TableInsulationCodeReq[#Headers],0)),"")</f>
        <v/>
      </c>
      <c r="S235" s="67"/>
      <c r="T235" s="67"/>
      <c r="U235" s="67"/>
      <c r="V235" s="67"/>
      <c r="W235" s="77"/>
      <c r="X235" s="77"/>
      <c r="Y235" s="189" t="str">
        <f t="shared" si="16"/>
        <v/>
      </c>
      <c r="Z235" s="77"/>
      <c r="AA235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35" s="3" t="str">
        <f>IF(OR(G235="",TablePipeInsulation[[#This Row],[Insulation to be Added (")]]&lt;TablePipeInsulation[[#This Row],[Insulation Required by Code (")]]),"",IF(System_App_Only_DHW,(AN235-AR235)/(0.8*100000)*L235*AS235*AT235*1,(AN235-AR235)/($G$10*100000)*L235*AS235*AT235*1))</f>
        <v/>
      </c>
      <c r="AC235" s="78">
        <f>IF(TablePipeInsulation[[#This Row],[Insulation to be Added (")]]&lt;TablePipeInsulation[[#This Row],[Insulation Required by Code (")]],"",BC235)</f>
        <v>0</v>
      </c>
      <c r="AD235" s="78">
        <f>IF(TablePipeInsulation[[#This Row],[Insulation to be Added (")]]&lt;TablePipeInsulation[[#This Row],[Insulation Required by Code (")]],"",BD235)</f>
        <v>0</v>
      </c>
      <c r="AG235" s="67" t="e">
        <f>VLOOKUP(G235,'Insulation Table'!$AE$61:$AF$64,2,FALSE)</f>
        <v>#N/A</v>
      </c>
      <c r="AH235" s="75" t="str">
        <f>IF(TablePipeInsulation[[#This Row],[System Application]]="Custom",TablePipeInsulation[[#This Row],[Pipe Surface Temperature, °F (If Custom Application)]],IF(G235="","",VLOOKUP(G235,$BG$21:$BH$24,2,FALSE)))</f>
        <v/>
      </c>
      <c r="AI235" s="75" t="str">
        <f>IF(TablePipeInsulation[[#This Row],[System Application]]="Custom",TablePipeInsulation[[#This Row],[Ambient Temperature, °F (If Custom Application)]],IF(G235="","",VLOOKUP(G235,$BG$21:$BI$24,3,FALSE)))</f>
        <v/>
      </c>
      <c r="AJ23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3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3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3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35" s="75" t="str">
        <f>IF(TablePipeInsulation[[#This Row],[System Application]]="Custom",TablePipeInsulation[[#This Row],[Custom Pipe Bare Heat Transfer Coefficient]],IF(P235="","",(VLOOKUP(AJ235,'Insulation Table'!$F$35:$G$124,2,FALSE))))</f>
        <v/>
      </c>
      <c r="AO235" s="75" t="e">
        <f t="shared" si="17"/>
        <v>#N/A</v>
      </c>
      <c r="AP235" s="75" t="e">
        <f>VLOOKUP(AO235,'Insulation Table'!$Y$35:$Z$103,2,FALSE)</f>
        <v>#N/A</v>
      </c>
      <c r="AQ235" s="67" t="str">
        <f>CONCATENATE(P235,U235,MIN(TablePipeInsulation[[#This Row],[Insulation to be Added (")]],3))</f>
        <v>3</v>
      </c>
      <c r="AR235" s="75" t="str">
        <f>IF(P235="","",(VLOOKUP(AQ235,'Insulation Table'!$N$35:$O$250,2,FALSE)))</f>
        <v/>
      </c>
      <c r="AS235" s="67" t="e">
        <f t="shared" si="15"/>
        <v>#VALUE!</v>
      </c>
      <c r="AT235" s="75" t="str">
        <f>IF(TablePipeInsulation[[#This Row],[System Application]]="Custom",TablePipeInsulation[[#This Row],[Full Load Hours (If Custom Application)]],IF(G235="","",IF(G235="Domestic Hot Water",8760,$AJ$16)))</f>
        <v/>
      </c>
      <c r="AU235" s="75" t="str">
        <f>VLOOKUP($G$7,'Incentive Structure'!$C$6:$D$10,2,FALSE)</f>
        <v>CI</v>
      </c>
      <c r="AV235" s="75" t="str">
        <f>IF(ISNUMBER(FIND("MF",TablePipeInsulation[[#This Row],[Incentive Code]]))=TRUE,"MF Logic","CI Logic")</f>
        <v>CI Logic</v>
      </c>
      <c r="AW23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35" t="str">
        <f t="shared" si="18"/>
        <v/>
      </c>
      <c r="AY235" t="str">
        <f t="shared" si="19"/>
        <v>CI</v>
      </c>
      <c r="AZ23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3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35" s="190" t="e">
        <f>INDEX(#REF!,MATCH(TablePipeInsulation[[#This Row],[Coding - Temperature of Pipe]],#REF!,0),MATCH(TEXT($P235,"#.00"),#REF!,0))</f>
        <v>#REF!</v>
      </c>
      <c r="BC235" s="211">
        <f>IFERROR(MIN(IF(TablePipeInsulation[[#This Row],[System Application]]="Custom",(TablePipeInsulation[[#This Row],[Therms saved]]*BE235)*CI_Custom_Incentive_USD_per_therm,IF(OR(TablePipeInsulation[[#This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saved]]*BE235),"Excel Error"))),TablePipeInsulation[[#This Row],[Total Cost]]),0)</f>
        <v>0</v>
      </c>
      <c r="BD235" s="216">
        <f>IFERROR(MIN(IF(TablePipeInsulation[[#This Row],[System Application]]="Custom",(TablePipeInsulation[[#This Row],[Therms saved]]*BE235)*CI_Custom_Bonus_Incentive_USD_per_therm,IF(OR(TablePipeInsulation[[#This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saved]]*BE235),"Excel Error"))),TablePipeInsulation[[#This Row],[Total Cost]]),0)</f>
        <v>0</v>
      </c>
      <c r="BE235" s="212">
        <f>Boiler!$AA$9</f>
        <v>0</v>
      </c>
    </row>
    <row r="236" spans="1:57">
      <c r="A236" s="75">
        <v>215</v>
      </c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9"/>
      <c r="Q236" s="69"/>
      <c r="R236" s="3" t="str">
        <f>IFERROR(INDEX(TableInsulationCodeReq[],MATCH(TablePipeInsulation[[#This Row],[Coding - Temperature of Pipe]],TableInsulationCodeReq[Coding Pipe Temperature],-1),MATCH(TEXT($P236,"0.00"),TableInsulationCodeReq[#Headers],0)),"")</f>
        <v/>
      </c>
      <c r="S236" s="67"/>
      <c r="T236" s="67"/>
      <c r="U236" s="67"/>
      <c r="V236" s="67"/>
      <c r="W236" s="77"/>
      <c r="X236" s="77"/>
      <c r="Y236" s="189" t="str">
        <f t="shared" si="16"/>
        <v/>
      </c>
      <c r="Z236" s="77"/>
      <c r="AA236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36" s="3" t="str">
        <f>IF(OR(G236="",TablePipeInsulation[[#This Row],[Insulation to be Added (")]]&lt;TablePipeInsulation[[#This Row],[Insulation Required by Code (")]]),"",IF(System_App_Only_DHW,(AN236-AR236)/(0.8*100000)*L236*AS236*AT236*1,(AN236-AR236)/($G$10*100000)*L236*AS236*AT236*1))</f>
        <v/>
      </c>
      <c r="AC236" s="78">
        <f>IF(TablePipeInsulation[[#This Row],[Insulation to be Added (")]]&lt;TablePipeInsulation[[#This Row],[Insulation Required by Code (")]],"",BC236)</f>
        <v>0</v>
      </c>
      <c r="AD236" s="78">
        <f>IF(TablePipeInsulation[[#This Row],[Insulation to be Added (")]]&lt;TablePipeInsulation[[#This Row],[Insulation Required by Code (")]],"",BD236)</f>
        <v>0</v>
      </c>
      <c r="AG236" s="67" t="e">
        <f>VLOOKUP(G236,'Insulation Table'!$AE$61:$AF$64,2,FALSE)</f>
        <v>#N/A</v>
      </c>
      <c r="AH236" s="75" t="str">
        <f>IF(TablePipeInsulation[[#This Row],[System Application]]="Custom",TablePipeInsulation[[#This Row],[Pipe Surface Temperature, °F (If Custom Application)]],IF(G236="","",VLOOKUP(G236,$BG$21:$BH$24,2,FALSE)))</f>
        <v/>
      </c>
      <c r="AI236" s="75" t="str">
        <f>IF(TablePipeInsulation[[#This Row],[System Application]]="Custom",TablePipeInsulation[[#This Row],[Ambient Temperature, °F (If Custom Application)]],IF(G236="","",VLOOKUP(G236,$BG$21:$BI$24,3,FALSE)))</f>
        <v/>
      </c>
      <c r="AJ23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3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3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3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36" s="75" t="str">
        <f>IF(TablePipeInsulation[[#This Row],[System Application]]="Custom",TablePipeInsulation[[#This Row],[Custom Pipe Bare Heat Transfer Coefficient]],IF(P236="","",(VLOOKUP(AJ236,'Insulation Table'!$F$35:$G$124,2,FALSE))))</f>
        <v/>
      </c>
      <c r="AO236" s="75" t="e">
        <f t="shared" si="17"/>
        <v>#N/A</v>
      </c>
      <c r="AP236" s="75" t="e">
        <f>VLOOKUP(AO236,'Insulation Table'!$Y$35:$Z$103,2,FALSE)</f>
        <v>#N/A</v>
      </c>
      <c r="AQ236" s="67" t="str">
        <f>CONCATENATE(P236,U236,MIN(TablePipeInsulation[[#This Row],[Insulation to be Added (")]],3))</f>
        <v>3</v>
      </c>
      <c r="AR236" s="75" t="str">
        <f>IF(P236="","",(VLOOKUP(AQ236,'Insulation Table'!$N$35:$O$250,2,FALSE)))</f>
        <v/>
      </c>
      <c r="AS236" s="67" t="e">
        <f t="shared" si="15"/>
        <v>#VALUE!</v>
      </c>
      <c r="AT236" s="75" t="str">
        <f>IF(TablePipeInsulation[[#This Row],[System Application]]="Custom",TablePipeInsulation[[#This Row],[Full Load Hours (If Custom Application)]],IF(G236="","",IF(G236="Domestic Hot Water",8760,$AJ$16)))</f>
        <v/>
      </c>
      <c r="AU236" s="75" t="str">
        <f>VLOOKUP($G$7,'Incentive Structure'!$C$6:$D$10,2,FALSE)</f>
        <v>CI</v>
      </c>
      <c r="AV236" s="75" t="str">
        <f>IF(ISNUMBER(FIND("MF",TablePipeInsulation[[#This Row],[Incentive Code]]))=TRUE,"MF Logic","CI Logic")</f>
        <v>CI Logic</v>
      </c>
      <c r="AW23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36" t="str">
        <f t="shared" si="18"/>
        <v/>
      </c>
      <c r="AY236" t="str">
        <f t="shared" si="19"/>
        <v>CI</v>
      </c>
      <c r="AZ23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3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36" s="190" t="e">
        <f>INDEX(#REF!,MATCH(TablePipeInsulation[[#This Row],[Coding - Temperature of Pipe]],#REF!,0),MATCH(TEXT($P236,"#.00"),#REF!,0))</f>
        <v>#REF!</v>
      </c>
      <c r="BC236" s="211">
        <f>IFERROR(MIN(IF(TablePipeInsulation[[#This Row],[System Application]]="Custom",(TablePipeInsulation[[#This Row],[Therms saved]]*BE236)*CI_Custom_Incentive_USD_per_therm,IF(OR(TablePipeInsulation[[#This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saved]]*BE236),"Excel Error"))),TablePipeInsulation[[#This Row],[Total Cost]]),0)</f>
        <v>0</v>
      </c>
      <c r="BD236" s="216">
        <f>IFERROR(MIN(IF(TablePipeInsulation[[#This Row],[System Application]]="Custom",(TablePipeInsulation[[#This Row],[Therms saved]]*BE236)*CI_Custom_Bonus_Incentive_USD_per_therm,IF(OR(TablePipeInsulation[[#This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saved]]*BE236),"Excel Error"))),TablePipeInsulation[[#This Row],[Total Cost]]),0)</f>
        <v>0</v>
      </c>
      <c r="BE236" s="212">
        <f>Boiler!$AA$9</f>
        <v>0</v>
      </c>
    </row>
    <row r="237" spans="1:57">
      <c r="A237" s="75">
        <v>216</v>
      </c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9"/>
      <c r="Q237" s="69"/>
      <c r="R237" s="3" t="str">
        <f>IFERROR(INDEX(TableInsulationCodeReq[],MATCH(TablePipeInsulation[[#This Row],[Coding - Temperature of Pipe]],TableInsulationCodeReq[Coding Pipe Temperature],-1),MATCH(TEXT($P237,"0.00"),TableInsulationCodeReq[#Headers],0)),"")</f>
        <v/>
      </c>
      <c r="S237" s="67"/>
      <c r="T237" s="67"/>
      <c r="U237" s="67"/>
      <c r="V237" s="67"/>
      <c r="W237" s="77"/>
      <c r="X237" s="77"/>
      <c r="Y237" s="189" t="str">
        <f t="shared" si="16"/>
        <v/>
      </c>
      <c r="Z237" s="77"/>
      <c r="AA237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37" s="3" t="str">
        <f>IF(OR(G237="",TablePipeInsulation[[#This Row],[Insulation to be Added (")]]&lt;TablePipeInsulation[[#This Row],[Insulation Required by Code (")]]),"",IF(System_App_Only_DHW,(AN237-AR237)/(0.8*100000)*L237*AS237*AT237*1,(AN237-AR237)/($G$10*100000)*L237*AS237*AT237*1))</f>
        <v/>
      </c>
      <c r="AC237" s="78">
        <f>IF(TablePipeInsulation[[#This Row],[Insulation to be Added (")]]&lt;TablePipeInsulation[[#This Row],[Insulation Required by Code (")]],"",BC237)</f>
        <v>0</v>
      </c>
      <c r="AD237" s="78">
        <f>IF(TablePipeInsulation[[#This Row],[Insulation to be Added (")]]&lt;TablePipeInsulation[[#This Row],[Insulation Required by Code (")]],"",BD237)</f>
        <v>0</v>
      </c>
      <c r="AG237" s="67" t="e">
        <f>VLOOKUP(G237,'Insulation Table'!$AE$61:$AF$64,2,FALSE)</f>
        <v>#N/A</v>
      </c>
      <c r="AH237" s="75" t="str">
        <f>IF(TablePipeInsulation[[#This Row],[System Application]]="Custom",TablePipeInsulation[[#This Row],[Pipe Surface Temperature, °F (If Custom Application)]],IF(G237="","",VLOOKUP(G237,$BG$21:$BH$24,2,FALSE)))</f>
        <v/>
      </c>
      <c r="AI237" s="75" t="str">
        <f>IF(TablePipeInsulation[[#This Row],[System Application]]="Custom",TablePipeInsulation[[#This Row],[Ambient Temperature, °F (If Custom Application)]],IF(G237="","",VLOOKUP(G237,$BG$21:$BI$24,3,FALSE)))</f>
        <v/>
      </c>
      <c r="AJ23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3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3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3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37" s="75" t="str">
        <f>IF(TablePipeInsulation[[#This Row],[System Application]]="Custom",TablePipeInsulation[[#This Row],[Custom Pipe Bare Heat Transfer Coefficient]],IF(P237="","",(VLOOKUP(AJ237,'Insulation Table'!$F$35:$G$124,2,FALSE))))</f>
        <v/>
      </c>
      <c r="AO237" s="75" t="e">
        <f t="shared" si="17"/>
        <v>#N/A</v>
      </c>
      <c r="AP237" s="75" t="e">
        <f>VLOOKUP(AO237,'Insulation Table'!$Y$35:$Z$103,2,FALSE)</f>
        <v>#N/A</v>
      </c>
      <c r="AQ237" s="67" t="str">
        <f>CONCATENATE(P237,U237,MIN(TablePipeInsulation[[#This Row],[Insulation to be Added (")]],3))</f>
        <v>3</v>
      </c>
      <c r="AR237" s="75" t="str">
        <f>IF(P237="","",(VLOOKUP(AQ237,'Insulation Table'!$N$35:$O$250,2,FALSE)))</f>
        <v/>
      </c>
      <c r="AS237" s="67" t="e">
        <f t="shared" si="15"/>
        <v>#VALUE!</v>
      </c>
      <c r="AT237" s="75" t="str">
        <f>IF(TablePipeInsulation[[#This Row],[System Application]]="Custom",TablePipeInsulation[[#This Row],[Full Load Hours (If Custom Application)]],IF(G237="","",IF(G237="Domestic Hot Water",8760,$AJ$16)))</f>
        <v/>
      </c>
      <c r="AU237" s="75" t="str">
        <f>VLOOKUP($G$7,'Incentive Structure'!$C$6:$D$10,2,FALSE)</f>
        <v>CI</v>
      </c>
      <c r="AV237" s="75" t="str">
        <f>IF(ISNUMBER(FIND("MF",TablePipeInsulation[[#This Row],[Incentive Code]]))=TRUE,"MF Logic","CI Logic")</f>
        <v>CI Logic</v>
      </c>
      <c r="AW23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37" t="str">
        <f t="shared" si="18"/>
        <v/>
      </c>
      <c r="AY237" t="str">
        <f t="shared" si="19"/>
        <v>CI</v>
      </c>
      <c r="AZ23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3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37" s="190" t="e">
        <f>INDEX(#REF!,MATCH(TablePipeInsulation[[#This Row],[Coding - Temperature of Pipe]],#REF!,0),MATCH(TEXT($P237,"#.00"),#REF!,0))</f>
        <v>#REF!</v>
      </c>
      <c r="BC237" s="211">
        <f>IFERROR(MIN(IF(TablePipeInsulation[[#This Row],[System Application]]="Custom",(TablePipeInsulation[[#This Row],[Therms saved]]*BE237)*CI_Custom_Incentive_USD_per_therm,IF(OR(TablePipeInsulation[[#This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saved]]*BE237),"Excel Error"))),TablePipeInsulation[[#This Row],[Total Cost]]),0)</f>
        <v>0</v>
      </c>
      <c r="BD237" s="216">
        <f>IFERROR(MIN(IF(TablePipeInsulation[[#This Row],[System Application]]="Custom",(TablePipeInsulation[[#This Row],[Therms saved]]*BE237)*CI_Custom_Bonus_Incentive_USD_per_therm,IF(OR(TablePipeInsulation[[#This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saved]]*BE237),"Excel Error"))),TablePipeInsulation[[#This Row],[Total Cost]]),0)</f>
        <v>0</v>
      </c>
      <c r="BE237" s="212">
        <f>Boiler!$AA$9</f>
        <v>0</v>
      </c>
    </row>
    <row r="238" spans="1:57">
      <c r="A238" s="75">
        <v>217</v>
      </c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9"/>
      <c r="Q238" s="69"/>
      <c r="R238" s="3" t="str">
        <f>IFERROR(INDEX(TableInsulationCodeReq[],MATCH(TablePipeInsulation[[#This Row],[Coding - Temperature of Pipe]],TableInsulationCodeReq[Coding Pipe Temperature],-1),MATCH(TEXT($P238,"0.00"),TableInsulationCodeReq[#Headers],0)),"")</f>
        <v/>
      </c>
      <c r="S238" s="67"/>
      <c r="T238" s="67"/>
      <c r="U238" s="67"/>
      <c r="V238" s="67"/>
      <c r="W238" s="77"/>
      <c r="X238" s="77"/>
      <c r="Y238" s="189" t="str">
        <f t="shared" si="16"/>
        <v/>
      </c>
      <c r="Z238" s="77"/>
      <c r="AA238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38" s="3" t="str">
        <f>IF(OR(G238="",TablePipeInsulation[[#This Row],[Insulation to be Added (")]]&lt;TablePipeInsulation[[#This Row],[Insulation Required by Code (")]]),"",IF(System_App_Only_DHW,(AN238-AR238)/(0.8*100000)*L238*AS238*AT238*1,(AN238-AR238)/($G$10*100000)*L238*AS238*AT238*1))</f>
        <v/>
      </c>
      <c r="AC238" s="78">
        <f>IF(TablePipeInsulation[[#This Row],[Insulation to be Added (")]]&lt;TablePipeInsulation[[#This Row],[Insulation Required by Code (")]],"",BC238)</f>
        <v>0</v>
      </c>
      <c r="AD238" s="78">
        <f>IF(TablePipeInsulation[[#This Row],[Insulation to be Added (")]]&lt;TablePipeInsulation[[#This Row],[Insulation Required by Code (")]],"",BD238)</f>
        <v>0</v>
      </c>
      <c r="AG238" s="67" t="e">
        <f>VLOOKUP(G238,'Insulation Table'!$AE$61:$AF$64,2,FALSE)</f>
        <v>#N/A</v>
      </c>
      <c r="AH238" s="75" t="str">
        <f>IF(TablePipeInsulation[[#This Row],[System Application]]="Custom",TablePipeInsulation[[#This Row],[Pipe Surface Temperature, °F (If Custom Application)]],IF(G238="","",VLOOKUP(G238,$BG$21:$BH$24,2,FALSE)))</f>
        <v/>
      </c>
      <c r="AI238" s="75" t="str">
        <f>IF(TablePipeInsulation[[#This Row],[System Application]]="Custom",TablePipeInsulation[[#This Row],[Ambient Temperature, °F (If Custom Application)]],IF(G238="","",VLOOKUP(G238,$BG$21:$BI$24,3,FALSE)))</f>
        <v/>
      </c>
      <c r="AJ23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3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3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3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38" s="75" t="str">
        <f>IF(TablePipeInsulation[[#This Row],[System Application]]="Custom",TablePipeInsulation[[#This Row],[Custom Pipe Bare Heat Transfer Coefficient]],IF(P238="","",(VLOOKUP(AJ238,'Insulation Table'!$F$35:$G$124,2,FALSE))))</f>
        <v/>
      </c>
      <c r="AO238" s="75" t="e">
        <f t="shared" si="17"/>
        <v>#N/A</v>
      </c>
      <c r="AP238" s="75" t="e">
        <f>VLOOKUP(AO238,'Insulation Table'!$Y$35:$Z$103,2,FALSE)</f>
        <v>#N/A</v>
      </c>
      <c r="AQ238" s="67" t="str">
        <f>CONCATENATE(P238,U238,MIN(TablePipeInsulation[[#This Row],[Insulation to be Added (")]],3))</f>
        <v>3</v>
      </c>
      <c r="AR238" s="75" t="str">
        <f>IF(P238="","",(VLOOKUP(AQ238,'Insulation Table'!$N$35:$O$250,2,FALSE)))</f>
        <v/>
      </c>
      <c r="AS238" s="67" t="e">
        <f t="shared" si="15"/>
        <v>#VALUE!</v>
      </c>
      <c r="AT238" s="75" t="str">
        <f>IF(TablePipeInsulation[[#This Row],[System Application]]="Custom",TablePipeInsulation[[#This Row],[Full Load Hours (If Custom Application)]],IF(G238="","",IF(G238="Domestic Hot Water",8760,$AJ$16)))</f>
        <v/>
      </c>
      <c r="AU238" s="75" t="str">
        <f>VLOOKUP($G$7,'Incentive Structure'!$C$6:$D$10,2,FALSE)</f>
        <v>CI</v>
      </c>
      <c r="AV238" s="75" t="str">
        <f>IF(ISNUMBER(FIND("MF",TablePipeInsulation[[#This Row],[Incentive Code]]))=TRUE,"MF Logic","CI Logic")</f>
        <v>CI Logic</v>
      </c>
      <c r="AW23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38" t="str">
        <f t="shared" si="18"/>
        <v/>
      </c>
      <c r="AY238" t="str">
        <f t="shared" si="19"/>
        <v>CI</v>
      </c>
      <c r="AZ23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3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38" s="190" t="e">
        <f>INDEX(#REF!,MATCH(TablePipeInsulation[[#This Row],[Coding - Temperature of Pipe]],#REF!,0),MATCH(TEXT($P238,"#.00"),#REF!,0))</f>
        <v>#REF!</v>
      </c>
      <c r="BC238" s="211">
        <f>IFERROR(MIN(IF(TablePipeInsulation[[#This Row],[System Application]]="Custom",(TablePipeInsulation[[#This Row],[Therms saved]]*BE238)*CI_Custom_Incentive_USD_per_therm,IF(OR(TablePipeInsulation[[#This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saved]]*BE238),"Excel Error"))),TablePipeInsulation[[#This Row],[Total Cost]]),0)</f>
        <v>0</v>
      </c>
      <c r="BD238" s="216">
        <f>IFERROR(MIN(IF(TablePipeInsulation[[#This Row],[System Application]]="Custom",(TablePipeInsulation[[#This Row],[Therms saved]]*BE238)*CI_Custom_Bonus_Incentive_USD_per_therm,IF(OR(TablePipeInsulation[[#This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saved]]*BE238),"Excel Error"))),TablePipeInsulation[[#This Row],[Total Cost]]),0)</f>
        <v>0</v>
      </c>
      <c r="BE238" s="212">
        <f>Boiler!$AA$9</f>
        <v>0</v>
      </c>
    </row>
    <row r="239" spans="1:57">
      <c r="A239" s="75">
        <v>218</v>
      </c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9"/>
      <c r="Q239" s="69"/>
      <c r="R239" s="3" t="str">
        <f>IFERROR(INDEX(TableInsulationCodeReq[],MATCH(TablePipeInsulation[[#This Row],[Coding - Temperature of Pipe]],TableInsulationCodeReq[Coding Pipe Temperature],-1),MATCH(TEXT($P239,"0.00"),TableInsulationCodeReq[#Headers],0)),"")</f>
        <v/>
      </c>
      <c r="S239" s="67"/>
      <c r="T239" s="67"/>
      <c r="U239" s="67"/>
      <c r="V239" s="67"/>
      <c r="W239" s="77"/>
      <c r="X239" s="77"/>
      <c r="Y239" s="189" t="str">
        <f t="shared" si="16"/>
        <v/>
      </c>
      <c r="Z239" s="77"/>
      <c r="AA239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39" s="3" t="str">
        <f>IF(OR(G239="",TablePipeInsulation[[#This Row],[Insulation to be Added (")]]&lt;TablePipeInsulation[[#This Row],[Insulation Required by Code (")]]),"",IF(System_App_Only_DHW,(AN239-AR239)/(0.8*100000)*L239*AS239*AT239*1,(AN239-AR239)/($G$10*100000)*L239*AS239*AT239*1))</f>
        <v/>
      </c>
      <c r="AC239" s="78">
        <f>IF(TablePipeInsulation[[#This Row],[Insulation to be Added (")]]&lt;TablePipeInsulation[[#This Row],[Insulation Required by Code (")]],"",BC239)</f>
        <v>0</v>
      </c>
      <c r="AD239" s="78">
        <f>IF(TablePipeInsulation[[#This Row],[Insulation to be Added (")]]&lt;TablePipeInsulation[[#This Row],[Insulation Required by Code (")]],"",BD239)</f>
        <v>0</v>
      </c>
      <c r="AG239" s="67" t="e">
        <f>VLOOKUP(G239,'Insulation Table'!$AE$61:$AF$64,2,FALSE)</f>
        <v>#N/A</v>
      </c>
      <c r="AH239" s="75" t="str">
        <f>IF(TablePipeInsulation[[#This Row],[System Application]]="Custom",TablePipeInsulation[[#This Row],[Pipe Surface Temperature, °F (If Custom Application)]],IF(G239="","",VLOOKUP(G239,$BG$21:$BH$24,2,FALSE)))</f>
        <v/>
      </c>
      <c r="AI239" s="75" t="str">
        <f>IF(TablePipeInsulation[[#This Row],[System Application]]="Custom",TablePipeInsulation[[#This Row],[Ambient Temperature, °F (If Custom Application)]],IF(G239="","",VLOOKUP(G239,$BG$21:$BI$24,3,FALSE)))</f>
        <v/>
      </c>
      <c r="AJ23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3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3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3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39" s="75" t="str">
        <f>IF(TablePipeInsulation[[#This Row],[System Application]]="Custom",TablePipeInsulation[[#This Row],[Custom Pipe Bare Heat Transfer Coefficient]],IF(P239="","",(VLOOKUP(AJ239,'Insulation Table'!$F$35:$G$124,2,FALSE))))</f>
        <v/>
      </c>
      <c r="AO239" s="75" t="e">
        <f t="shared" si="17"/>
        <v>#N/A</v>
      </c>
      <c r="AP239" s="75" t="e">
        <f>VLOOKUP(AO239,'Insulation Table'!$Y$35:$Z$103,2,FALSE)</f>
        <v>#N/A</v>
      </c>
      <c r="AQ239" s="67" t="str">
        <f>CONCATENATE(P239,U239,MIN(TablePipeInsulation[[#This Row],[Insulation to be Added (")]],3))</f>
        <v>3</v>
      </c>
      <c r="AR239" s="75" t="str">
        <f>IF(P239="","",(VLOOKUP(AQ239,'Insulation Table'!$N$35:$O$250,2,FALSE)))</f>
        <v/>
      </c>
      <c r="AS239" s="67" t="e">
        <f t="shared" si="15"/>
        <v>#VALUE!</v>
      </c>
      <c r="AT239" s="75" t="str">
        <f>IF(TablePipeInsulation[[#This Row],[System Application]]="Custom",TablePipeInsulation[[#This Row],[Full Load Hours (If Custom Application)]],IF(G239="","",IF(G239="Domestic Hot Water",8760,$AJ$16)))</f>
        <v/>
      </c>
      <c r="AU239" s="75" t="str">
        <f>VLOOKUP($G$7,'Incentive Structure'!$C$6:$D$10,2,FALSE)</f>
        <v>CI</v>
      </c>
      <c r="AV239" s="75" t="str">
        <f>IF(ISNUMBER(FIND("MF",TablePipeInsulation[[#This Row],[Incentive Code]]))=TRUE,"MF Logic","CI Logic")</f>
        <v>CI Logic</v>
      </c>
      <c r="AW23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39" t="str">
        <f t="shared" si="18"/>
        <v/>
      </c>
      <c r="AY239" t="str">
        <f t="shared" si="19"/>
        <v>CI</v>
      </c>
      <c r="AZ23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3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39" s="190" t="e">
        <f>INDEX(#REF!,MATCH(TablePipeInsulation[[#This Row],[Coding - Temperature of Pipe]],#REF!,0),MATCH(TEXT($P239,"#.00"),#REF!,0))</f>
        <v>#REF!</v>
      </c>
      <c r="BC239" s="211">
        <f>IFERROR(MIN(IF(TablePipeInsulation[[#This Row],[System Application]]="Custom",(TablePipeInsulation[[#This Row],[Therms saved]]*BE239)*CI_Custom_Incentive_USD_per_therm,IF(OR(TablePipeInsulation[[#This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saved]]*BE239),"Excel Error"))),TablePipeInsulation[[#This Row],[Total Cost]]),0)</f>
        <v>0</v>
      </c>
      <c r="BD239" s="216">
        <f>IFERROR(MIN(IF(TablePipeInsulation[[#This Row],[System Application]]="Custom",(TablePipeInsulation[[#This Row],[Therms saved]]*BE239)*CI_Custom_Bonus_Incentive_USD_per_therm,IF(OR(TablePipeInsulation[[#This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saved]]*BE239),"Excel Error"))),TablePipeInsulation[[#This Row],[Total Cost]]),0)</f>
        <v>0</v>
      </c>
      <c r="BE239" s="212">
        <f>Boiler!$AA$9</f>
        <v>0</v>
      </c>
    </row>
    <row r="240" spans="1:57">
      <c r="A240" s="75">
        <v>219</v>
      </c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9"/>
      <c r="Q240" s="69"/>
      <c r="R240" s="3" t="str">
        <f>IFERROR(INDEX(TableInsulationCodeReq[],MATCH(TablePipeInsulation[[#This Row],[Coding - Temperature of Pipe]],TableInsulationCodeReq[Coding Pipe Temperature],-1),MATCH(TEXT($P240,"0.00"),TableInsulationCodeReq[#Headers],0)),"")</f>
        <v/>
      </c>
      <c r="S240" s="67"/>
      <c r="T240" s="67"/>
      <c r="U240" s="67"/>
      <c r="V240" s="67"/>
      <c r="W240" s="77"/>
      <c r="X240" s="77"/>
      <c r="Y240" s="189" t="str">
        <f t="shared" si="16"/>
        <v/>
      </c>
      <c r="Z240" s="77"/>
      <c r="AA240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40" s="3" t="str">
        <f>IF(OR(G240="",TablePipeInsulation[[#This Row],[Insulation to be Added (")]]&lt;TablePipeInsulation[[#This Row],[Insulation Required by Code (")]]),"",IF(System_App_Only_DHW,(AN240-AR240)/(0.8*100000)*L240*AS240*AT240*1,(AN240-AR240)/($G$10*100000)*L240*AS240*AT240*1))</f>
        <v/>
      </c>
      <c r="AC240" s="78">
        <f>IF(TablePipeInsulation[[#This Row],[Insulation to be Added (")]]&lt;TablePipeInsulation[[#This Row],[Insulation Required by Code (")]],"",BC240)</f>
        <v>0</v>
      </c>
      <c r="AD240" s="78">
        <f>IF(TablePipeInsulation[[#This Row],[Insulation to be Added (")]]&lt;TablePipeInsulation[[#This Row],[Insulation Required by Code (")]],"",BD240)</f>
        <v>0</v>
      </c>
      <c r="AG240" s="67" t="e">
        <f>VLOOKUP(G240,'Insulation Table'!$AE$61:$AF$64,2,FALSE)</f>
        <v>#N/A</v>
      </c>
      <c r="AH240" s="75" t="str">
        <f>IF(TablePipeInsulation[[#This Row],[System Application]]="Custom",TablePipeInsulation[[#This Row],[Pipe Surface Temperature, °F (If Custom Application)]],IF(G240="","",VLOOKUP(G240,$BG$21:$BH$24,2,FALSE)))</f>
        <v/>
      </c>
      <c r="AI240" s="75" t="str">
        <f>IF(TablePipeInsulation[[#This Row],[System Application]]="Custom",TablePipeInsulation[[#This Row],[Ambient Temperature, °F (If Custom Application)]],IF(G240="","",VLOOKUP(G240,$BG$21:$BI$24,3,FALSE)))</f>
        <v/>
      </c>
      <c r="AJ24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4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4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4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40" s="75" t="str">
        <f>IF(TablePipeInsulation[[#This Row],[System Application]]="Custom",TablePipeInsulation[[#This Row],[Custom Pipe Bare Heat Transfer Coefficient]],IF(P240="","",(VLOOKUP(AJ240,'Insulation Table'!$F$35:$G$124,2,FALSE))))</f>
        <v/>
      </c>
      <c r="AO240" s="75" t="e">
        <f t="shared" si="17"/>
        <v>#N/A</v>
      </c>
      <c r="AP240" s="75" t="e">
        <f>VLOOKUP(AO240,'Insulation Table'!$Y$35:$Z$103,2,FALSE)</f>
        <v>#N/A</v>
      </c>
      <c r="AQ240" s="67" t="str">
        <f>CONCATENATE(P240,U240,MIN(TablePipeInsulation[[#This Row],[Insulation to be Added (")]],3))</f>
        <v>3</v>
      </c>
      <c r="AR240" s="75" t="str">
        <f>IF(P240="","",(VLOOKUP(AQ240,'Insulation Table'!$N$35:$O$250,2,FALSE)))</f>
        <v/>
      </c>
      <c r="AS240" s="67" t="e">
        <f t="shared" si="15"/>
        <v>#VALUE!</v>
      </c>
      <c r="AT240" s="75" t="str">
        <f>IF(TablePipeInsulation[[#This Row],[System Application]]="Custom",TablePipeInsulation[[#This Row],[Full Load Hours (If Custom Application)]],IF(G240="","",IF(G240="Domestic Hot Water",8760,$AJ$16)))</f>
        <v/>
      </c>
      <c r="AU240" s="75" t="str">
        <f>VLOOKUP($G$7,'Incentive Structure'!$C$6:$D$10,2,FALSE)</f>
        <v>CI</v>
      </c>
      <c r="AV240" s="75" t="str">
        <f>IF(ISNUMBER(FIND("MF",TablePipeInsulation[[#This Row],[Incentive Code]]))=TRUE,"MF Logic","CI Logic")</f>
        <v>CI Logic</v>
      </c>
      <c r="AW24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40" t="str">
        <f t="shared" si="18"/>
        <v/>
      </c>
      <c r="AY240" t="str">
        <f t="shared" si="19"/>
        <v>CI</v>
      </c>
      <c r="AZ24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4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40" s="190" t="e">
        <f>INDEX(#REF!,MATCH(TablePipeInsulation[[#This Row],[Coding - Temperature of Pipe]],#REF!,0),MATCH(TEXT($P240,"#.00"),#REF!,0))</f>
        <v>#REF!</v>
      </c>
      <c r="BC240" s="211">
        <f>IFERROR(MIN(IF(TablePipeInsulation[[#This Row],[System Application]]="Custom",(TablePipeInsulation[[#This Row],[Therms saved]]*BE240)*CI_Custom_Incentive_USD_per_therm,IF(OR(TablePipeInsulation[[#This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saved]]*BE240),"Excel Error"))),TablePipeInsulation[[#This Row],[Total Cost]]),0)</f>
        <v>0</v>
      </c>
      <c r="BD240" s="216">
        <f>IFERROR(MIN(IF(TablePipeInsulation[[#This Row],[System Application]]="Custom",(TablePipeInsulation[[#This Row],[Therms saved]]*BE240)*CI_Custom_Bonus_Incentive_USD_per_therm,IF(OR(TablePipeInsulation[[#This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saved]]*BE240),"Excel Error"))),TablePipeInsulation[[#This Row],[Total Cost]]),0)</f>
        <v>0</v>
      </c>
      <c r="BE240" s="212">
        <f>Boiler!$AA$9</f>
        <v>0</v>
      </c>
    </row>
    <row r="241" spans="1:57">
      <c r="A241" s="75">
        <v>220</v>
      </c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9"/>
      <c r="Q241" s="69"/>
      <c r="R241" s="3" t="str">
        <f>IFERROR(INDEX(TableInsulationCodeReq[],MATCH(TablePipeInsulation[[#This Row],[Coding - Temperature of Pipe]],TableInsulationCodeReq[Coding Pipe Temperature],-1),MATCH(TEXT($P241,"0.00"),TableInsulationCodeReq[#Headers],0)),"")</f>
        <v/>
      </c>
      <c r="S241" s="67"/>
      <c r="T241" s="67"/>
      <c r="U241" s="67"/>
      <c r="V241" s="67"/>
      <c r="W241" s="77"/>
      <c r="X241" s="77"/>
      <c r="Y241" s="189" t="str">
        <f t="shared" si="16"/>
        <v/>
      </c>
      <c r="Z241" s="77"/>
      <c r="AA241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41" s="3" t="str">
        <f>IF(OR(G241="",TablePipeInsulation[[#This Row],[Insulation to be Added (")]]&lt;TablePipeInsulation[[#This Row],[Insulation Required by Code (")]]),"",IF(System_App_Only_DHW,(AN241-AR241)/(0.8*100000)*L241*AS241*AT241*1,(AN241-AR241)/($G$10*100000)*L241*AS241*AT241*1))</f>
        <v/>
      </c>
      <c r="AC241" s="78">
        <f>IF(TablePipeInsulation[[#This Row],[Insulation to be Added (")]]&lt;TablePipeInsulation[[#This Row],[Insulation Required by Code (")]],"",BC241)</f>
        <v>0</v>
      </c>
      <c r="AD241" s="78">
        <f>IF(TablePipeInsulation[[#This Row],[Insulation to be Added (")]]&lt;TablePipeInsulation[[#This Row],[Insulation Required by Code (")]],"",BD241)</f>
        <v>0</v>
      </c>
      <c r="AG241" s="67" t="e">
        <f>VLOOKUP(G241,'Insulation Table'!$AE$61:$AF$64,2,FALSE)</f>
        <v>#N/A</v>
      </c>
      <c r="AH241" s="75" t="str">
        <f>IF(TablePipeInsulation[[#This Row],[System Application]]="Custom",TablePipeInsulation[[#This Row],[Pipe Surface Temperature, °F (If Custom Application)]],IF(G241="","",VLOOKUP(G241,$BG$21:$BH$24,2,FALSE)))</f>
        <v/>
      </c>
      <c r="AI241" s="75" t="str">
        <f>IF(TablePipeInsulation[[#This Row],[System Application]]="Custom",TablePipeInsulation[[#This Row],[Ambient Temperature, °F (If Custom Application)]],IF(G241="","",VLOOKUP(G241,$BG$21:$BI$24,3,FALSE)))</f>
        <v/>
      </c>
      <c r="AJ24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4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4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4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41" s="75" t="str">
        <f>IF(TablePipeInsulation[[#This Row],[System Application]]="Custom",TablePipeInsulation[[#This Row],[Custom Pipe Bare Heat Transfer Coefficient]],IF(P241="","",(VLOOKUP(AJ241,'Insulation Table'!$F$35:$G$124,2,FALSE))))</f>
        <v/>
      </c>
      <c r="AO241" s="75" t="e">
        <f t="shared" si="17"/>
        <v>#N/A</v>
      </c>
      <c r="AP241" s="75" t="e">
        <f>VLOOKUP(AO241,'Insulation Table'!$Y$35:$Z$103,2,FALSE)</f>
        <v>#N/A</v>
      </c>
      <c r="AQ241" s="67" t="str">
        <f>CONCATENATE(P241,U241,MIN(TablePipeInsulation[[#This Row],[Insulation to be Added (")]],3))</f>
        <v>3</v>
      </c>
      <c r="AR241" s="75" t="str">
        <f>IF(P241="","",(VLOOKUP(AQ241,'Insulation Table'!$N$35:$O$250,2,FALSE)))</f>
        <v/>
      </c>
      <c r="AS241" s="67" t="e">
        <f t="shared" si="15"/>
        <v>#VALUE!</v>
      </c>
      <c r="AT241" s="75" t="str">
        <f>IF(TablePipeInsulation[[#This Row],[System Application]]="Custom",TablePipeInsulation[[#This Row],[Full Load Hours (If Custom Application)]],IF(G241="","",IF(G241="Domestic Hot Water",8760,$AJ$16)))</f>
        <v/>
      </c>
      <c r="AU241" s="75" t="str">
        <f>VLOOKUP($G$7,'Incentive Structure'!$C$6:$D$10,2,FALSE)</f>
        <v>CI</v>
      </c>
      <c r="AV241" s="75" t="str">
        <f>IF(ISNUMBER(FIND("MF",TablePipeInsulation[[#This Row],[Incentive Code]]))=TRUE,"MF Logic","CI Logic")</f>
        <v>CI Logic</v>
      </c>
      <c r="AW24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41" t="str">
        <f t="shared" si="18"/>
        <v/>
      </c>
      <c r="AY241" t="str">
        <f t="shared" si="19"/>
        <v>CI</v>
      </c>
      <c r="AZ24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4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41" s="190" t="e">
        <f>INDEX(#REF!,MATCH(TablePipeInsulation[[#This Row],[Coding - Temperature of Pipe]],#REF!,0),MATCH(TEXT($P241,"#.00"),#REF!,0))</f>
        <v>#REF!</v>
      </c>
      <c r="BC241" s="211">
        <f>IFERROR(MIN(IF(TablePipeInsulation[[#This Row],[System Application]]="Custom",(TablePipeInsulation[[#This Row],[Therms saved]]*BE241)*CI_Custom_Incentive_USD_per_therm,IF(OR(TablePipeInsulation[[#This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saved]]*BE241),"Excel Error"))),TablePipeInsulation[[#This Row],[Total Cost]]),0)</f>
        <v>0</v>
      </c>
      <c r="BD241" s="216">
        <f>IFERROR(MIN(IF(TablePipeInsulation[[#This Row],[System Application]]="Custom",(TablePipeInsulation[[#This Row],[Therms saved]]*BE241)*CI_Custom_Bonus_Incentive_USD_per_therm,IF(OR(TablePipeInsulation[[#This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saved]]*BE241),"Excel Error"))),TablePipeInsulation[[#This Row],[Total Cost]]),0)</f>
        <v>0</v>
      </c>
      <c r="BE241" s="212">
        <f>Boiler!$AA$9</f>
        <v>0</v>
      </c>
    </row>
    <row r="242" spans="1:57">
      <c r="A242" s="75">
        <v>221</v>
      </c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9"/>
      <c r="Q242" s="69"/>
      <c r="R242" s="3" t="str">
        <f>IFERROR(INDEX(TableInsulationCodeReq[],MATCH(TablePipeInsulation[[#This Row],[Coding - Temperature of Pipe]],TableInsulationCodeReq[Coding Pipe Temperature],-1),MATCH(TEXT($P242,"0.00"),TableInsulationCodeReq[#Headers],0)),"")</f>
        <v/>
      </c>
      <c r="S242" s="67"/>
      <c r="T242" s="67"/>
      <c r="U242" s="67"/>
      <c r="V242" s="67"/>
      <c r="W242" s="77"/>
      <c r="X242" s="77"/>
      <c r="Y242" s="189" t="str">
        <f t="shared" si="16"/>
        <v/>
      </c>
      <c r="Z242" s="77"/>
      <c r="AA242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42" s="3" t="str">
        <f>IF(OR(G242="",TablePipeInsulation[[#This Row],[Insulation to be Added (")]]&lt;TablePipeInsulation[[#This Row],[Insulation Required by Code (")]]),"",IF(System_App_Only_DHW,(AN242-AR242)/(0.8*100000)*L242*AS242*AT242*1,(AN242-AR242)/($G$10*100000)*L242*AS242*AT242*1))</f>
        <v/>
      </c>
      <c r="AC242" s="78">
        <f>IF(TablePipeInsulation[[#This Row],[Insulation to be Added (")]]&lt;TablePipeInsulation[[#This Row],[Insulation Required by Code (")]],"",BC242)</f>
        <v>0</v>
      </c>
      <c r="AD242" s="78">
        <f>IF(TablePipeInsulation[[#This Row],[Insulation to be Added (")]]&lt;TablePipeInsulation[[#This Row],[Insulation Required by Code (")]],"",BD242)</f>
        <v>0</v>
      </c>
      <c r="AG242" s="67" t="e">
        <f>VLOOKUP(G242,'Insulation Table'!$AE$61:$AF$64,2,FALSE)</f>
        <v>#N/A</v>
      </c>
      <c r="AH242" s="75" t="str">
        <f>IF(TablePipeInsulation[[#This Row],[System Application]]="Custom",TablePipeInsulation[[#This Row],[Pipe Surface Temperature, °F (If Custom Application)]],IF(G242="","",VLOOKUP(G242,$BG$21:$BH$24,2,FALSE)))</f>
        <v/>
      </c>
      <c r="AI242" s="75" t="str">
        <f>IF(TablePipeInsulation[[#This Row],[System Application]]="Custom",TablePipeInsulation[[#This Row],[Ambient Temperature, °F (If Custom Application)]],IF(G242="","",VLOOKUP(G242,$BG$21:$BI$24,3,FALSE)))</f>
        <v/>
      </c>
      <c r="AJ24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4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4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4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42" s="75" t="str">
        <f>IF(TablePipeInsulation[[#This Row],[System Application]]="Custom",TablePipeInsulation[[#This Row],[Custom Pipe Bare Heat Transfer Coefficient]],IF(P242="","",(VLOOKUP(AJ242,'Insulation Table'!$F$35:$G$124,2,FALSE))))</f>
        <v/>
      </c>
      <c r="AO242" s="75" t="e">
        <f t="shared" si="17"/>
        <v>#N/A</v>
      </c>
      <c r="AP242" s="75" t="e">
        <f>VLOOKUP(AO242,'Insulation Table'!$Y$35:$Z$103,2,FALSE)</f>
        <v>#N/A</v>
      </c>
      <c r="AQ242" s="67" t="str">
        <f>CONCATENATE(P242,U242,MIN(TablePipeInsulation[[#This Row],[Insulation to be Added (")]],3))</f>
        <v>3</v>
      </c>
      <c r="AR242" s="75" t="str">
        <f>IF(P242="","",(VLOOKUP(AQ242,'Insulation Table'!$N$35:$O$250,2,FALSE)))</f>
        <v/>
      </c>
      <c r="AS242" s="67" t="e">
        <f t="shared" si="15"/>
        <v>#VALUE!</v>
      </c>
      <c r="AT242" s="75" t="str">
        <f>IF(TablePipeInsulation[[#This Row],[System Application]]="Custom",TablePipeInsulation[[#This Row],[Full Load Hours (If Custom Application)]],IF(G242="","",IF(G242="Domestic Hot Water",8760,$AJ$16)))</f>
        <v/>
      </c>
      <c r="AU242" s="75" t="str">
        <f>VLOOKUP($G$7,'Incentive Structure'!$C$6:$D$10,2,FALSE)</f>
        <v>CI</v>
      </c>
      <c r="AV242" s="75" t="str">
        <f>IF(ISNUMBER(FIND("MF",TablePipeInsulation[[#This Row],[Incentive Code]]))=TRUE,"MF Logic","CI Logic")</f>
        <v>CI Logic</v>
      </c>
      <c r="AW24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42" t="str">
        <f t="shared" si="18"/>
        <v/>
      </c>
      <c r="AY242" t="str">
        <f t="shared" si="19"/>
        <v>CI</v>
      </c>
      <c r="AZ24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4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42" s="190" t="e">
        <f>INDEX(#REF!,MATCH(TablePipeInsulation[[#This Row],[Coding - Temperature of Pipe]],#REF!,0),MATCH(TEXT($P242,"#.00"),#REF!,0))</f>
        <v>#REF!</v>
      </c>
      <c r="BC242" s="211">
        <f>IFERROR(MIN(IF(TablePipeInsulation[[#This Row],[System Application]]="Custom",(TablePipeInsulation[[#This Row],[Therms saved]]*BE242)*CI_Custom_Incentive_USD_per_therm,IF(OR(TablePipeInsulation[[#This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saved]]*BE242),"Excel Error"))),TablePipeInsulation[[#This Row],[Total Cost]]),0)</f>
        <v>0</v>
      </c>
      <c r="BD242" s="216">
        <f>IFERROR(MIN(IF(TablePipeInsulation[[#This Row],[System Application]]="Custom",(TablePipeInsulation[[#This Row],[Therms saved]]*BE242)*CI_Custom_Bonus_Incentive_USD_per_therm,IF(OR(TablePipeInsulation[[#This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saved]]*BE242),"Excel Error"))),TablePipeInsulation[[#This Row],[Total Cost]]),0)</f>
        <v>0</v>
      </c>
      <c r="BE242" s="212">
        <f>Boiler!$AA$9</f>
        <v>0</v>
      </c>
    </row>
    <row r="243" spans="1:57">
      <c r="A243" s="75">
        <v>222</v>
      </c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9"/>
      <c r="Q243" s="69"/>
      <c r="R243" s="3" t="str">
        <f>IFERROR(INDEX(TableInsulationCodeReq[],MATCH(TablePipeInsulation[[#This Row],[Coding - Temperature of Pipe]],TableInsulationCodeReq[Coding Pipe Temperature],-1),MATCH(TEXT($P243,"0.00"),TableInsulationCodeReq[#Headers],0)),"")</f>
        <v/>
      </c>
      <c r="S243" s="67"/>
      <c r="T243" s="67"/>
      <c r="U243" s="67"/>
      <c r="V243" s="67"/>
      <c r="W243" s="77"/>
      <c r="X243" s="77"/>
      <c r="Y243" s="189" t="str">
        <f t="shared" si="16"/>
        <v/>
      </c>
      <c r="Z243" s="77"/>
      <c r="AA243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43" s="3" t="str">
        <f>IF(OR(G243="",TablePipeInsulation[[#This Row],[Insulation to be Added (")]]&lt;TablePipeInsulation[[#This Row],[Insulation Required by Code (")]]),"",IF(System_App_Only_DHW,(AN243-AR243)/(0.8*100000)*L243*AS243*AT243*1,(AN243-AR243)/($G$10*100000)*L243*AS243*AT243*1))</f>
        <v/>
      </c>
      <c r="AC243" s="78">
        <f>IF(TablePipeInsulation[[#This Row],[Insulation to be Added (")]]&lt;TablePipeInsulation[[#This Row],[Insulation Required by Code (")]],"",BC243)</f>
        <v>0</v>
      </c>
      <c r="AD243" s="78">
        <f>IF(TablePipeInsulation[[#This Row],[Insulation to be Added (")]]&lt;TablePipeInsulation[[#This Row],[Insulation Required by Code (")]],"",BD243)</f>
        <v>0</v>
      </c>
      <c r="AG243" s="67" t="e">
        <f>VLOOKUP(G243,'Insulation Table'!$AE$61:$AF$64,2,FALSE)</f>
        <v>#N/A</v>
      </c>
      <c r="AH243" s="75" t="str">
        <f>IF(TablePipeInsulation[[#This Row],[System Application]]="Custom",TablePipeInsulation[[#This Row],[Pipe Surface Temperature, °F (If Custom Application)]],IF(G243="","",VLOOKUP(G243,$BG$21:$BH$24,2,FALSE)))</f>
        <v/>
      </c>
      <c r="AI243" s="75" t="str">
        <f>IF(TablePipeInsulation[[#This Row],[System Application]]="Custom",TablePipeInsulation[[#This Row],[Ambient Temperature, °F (If Custom Application)]],IF(G243="","",VLOOKUP(G243,$BG$21:$BI$24,3,FALSE)))</f>
        <v/>
      </c>
      <c r="AJ24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4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4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4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43" s="75" t="str">
        <f>IF(TablePipeInsulation[[#This Row],[System Application]]="Custom",TablePipeInsulation[[#This Row],[Custom Pipe Bare Heat Transfer Coefficient]],IF(P243="","",(VLOOKUP(AJ243,'Insulation Table'!$F$35:$G$124,2,FALSE))))</f>
        <v/>
      </c>
      <c r="AO243" s="75" t="e">
        <f t="shared" si="17"/>
        <v>#N/A</v>
      </c>
      <c r="AP243" s="75" t="e">
        <f>VLOOKUP(AO243,'Insulation Table'!$Y$35:$Z$103,2,FALSE)</f>
        <v>#N/A</v>
      </c>
      <c r="AQ243" s="67" t="str">
        <f>CONCATENATE(P243,U243,MIN(TablePipeInsulation[[#This Row],[Insulation to be Added (")]],3))</f>
        <v>3</v>
      </c>
      <c r="AR243" s="75" t="str">
        <f>IF(P243="","",(VLOOKUP(AQ243,'Insulation Table'!$N$35:$O$250,2,FALSE)))</f>
        <v/>
      </c>
      <c r="AS243" s="67" t="e">
        <f t="shared" si="15"/>
        <v>#VALUE!</v>
      </c>
      <c r="AT243" s="75" t="str">
        <f>IF(TablePipeInsulation[[#This Row],[System Application]]="Custom",TablePipeInsulation[[#This Row],[Full Load Hours (If Custom Application)]],IF(G243="","",IF(G243="Domestic Hot Water",8760,$AJ$16)))</f>
        <v/>
      </c>
      <c r="AU243" s="75" t="str">
        <f>VLOOKUP($G$7,'Incentive Structure'!$C$6:$D$10,2,FALSE)</f>
        <v>CI</v>
      </c>
      <c r="AV243" s="75" t="str">
        <f>IF(ISNUMBER(FIND("MF",TablePipeInsulation[[#This Row],[Incentive Code]]))=TRUE,"MF Logic","CI Logic")</f>
        <v>CI Logic</v>
      </c>
      <c r="AW24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43" t="str">
        <f t="shared" si="18"/>
        <v/>
      </c>
      <c r="AY243" t="str">
        <f t="shared" si="19"/>
        <v>CI</v>
      </c>
      <c r="AZ24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4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43" s="190" t="e">
        <f>INDEX(#REF!,MATCH(TablePipeInsulation[[#This Row],[Coding - Temperature of Pipe]],#REF!,0),MATCH(TEXT($P243,"#.00"),#REF!,0))</f>
        <v>#REF!</v>
      </c>
      <c r="BC243" s="211">
        <f>IFERROR(MIN(IF(TablePipeInsulation[[#This Row],[System Application]]="Custom",(TablePipeInsulation[[#This Row],[Therms saved]]*BE243)*CI_Custom_Incentive_USD_per_therm,IF(OR(TablePipeInsulation[[#This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saved]]*BE243),"Excel Error"))),TablePipeInsulation[[#This Row],[Total Cost]]),0)</f>
        <v>0</v>
      </c>
      <c r="BD243" s="216">
        <f>IFERROR(MIN(IF(TablePipeInsulation[[#This Row],[System Application]]="Custom",(TablePipeInsulation[[#This Row],[Therms saved]]*BE243)*CI_Custom_Bonus_Incentive_USD_per_therm,IF(OR(TablePipeInsulation[[#This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saved]]*BE243),"Excel Error"))),TablePipeInsulation[[#This Row],[Total Cost]]),0)</f>
        <v>0</v>
      </c>
      <c r="BE243" s="212">
        <f>Boiler!$AA$9</f>
        <v>0</v>
      </c>
    </row>
    <row r="244" spans="1:57">
      <c r="A244" s="75">
        <v>223</v>
      </c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9"/>
      <c r="Q244" s="69"/>
      <c r="R244" s="3" t="str">
        <f>IFERROR(INDEX(TableInsulationCodeReq[],MATCH(TablePipeInsulation[[#This Row],[Coding - Temperature of Pipe]],TableInsulationCodeReq[Coding Pipe Temperature],-1),MATCH(TEXT($P244,"0.00"),TableInsulationCodeReq[#Headers],0)),"")</f>
        <v/>
      </c>
      <c r="S244" s="67"/>
      <c r="T244" s="67"/>
      <c r="U244" s="67"/>
      <c r="V244" s="67"/>
      <c r="W244" s="77"/>
      <c r="X244" s="77"/>
      <c r="Y244" s="189" t="str">
        <f t="shared" si="16"/>
        <v/>
      </c>
      <c r="Z244" s="77"/>
      <c r="AA244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44" s="3" t="str">
        <f>IF(OR(G244="",TablePipeInsulation[[#This Row],[Insulation to be Added (")]]&lt;TablePipeInsulation[[#This Row],[Insulation Required by Code (")]]),"",IF(System_App_Only_DHW,(AN244-AR244)/(0.8*100000)*L244*AS244*AT244*1,(AN244-AR244)/($G$10*100000)*L244*AS244*AT244*1))</f>
        <v/>
      </c>
      <c r="AC244" s="78">
        <f>IF(TablePipeInsulation[[#This Row],[Insulation to be Added (")]]&lt;TablePipeInsulation[[#This Row],[Insulation Required by Code (")]],"",BC244)</f>
        <v>0</v>
      </c>
      <c r="AD244" s="78">
        <f>IF(TablePipeInsulation[[#This Row],[Insulation to be Added (")]]&lt;TablePipeInsulation[[#This Row],[Insulation Required by Code (")]],"",BD244)</f>
        <v>0</v>
      </c>
      <c r="AG244" s="67" t="e">
        <f>VLOOKUP(G244,'Insulation Table'!$AE$61:$AF$64,2,FALSE)</f>
        <v>#N/A</v>
      </c>
      <c r="AH244" s="75" t="str">
        <f>IF(TablePipeInsulation[[#This Row],[System Application]]="Custom",TablePipeInsulation[[#This Row],[Pipe Surface Temperature, °F (If Custom Application)]],IF(G244="","",VLOOKUP(G244,$BG$21:$BH$24,2,FALSE)))</f>
        <v/>
      </c>
      <c r="AI244" s="75" t="str">
        <f>IF(TablePipeInsulation[[#This Row],[System Application]]="Custom",TablePipeInsulation[[#This Row],[Ambient Temperature, °F (If Custom Application)]],IF(G244="","",VLOOKUP(G244,$BG$21:$BI$24,3,FALSE)))</f>
        <v/>
      </c>
      <c r="AJ24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4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4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4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44" s="75" t="str">
        <f>IF(TablePipeInsulation[[#This Row],[System Application]]="Custom",TablePipeInsulation[[#This Row],[Custom Pipe Bare Heat Transfer Coefficient]],IF(P244="","",(VLOOKUP(AJ244,'Insulation Table'!$F$35:$G$124,2,FALSE))))</f>
        <v/>
      </c>
      <c r="AO244" s="75" t="e">
        <f t="shared" si="17"/>
        <v>#N/A</v>
      </c>
      <c r="AP244" s="75" t="e">
        <f>VLOOKUP(AO244,'Insulation Table'!$Y$35:$Z$103,2,FALSE)</f>
        <v>#N/A</v>
      </c>
      <c r="AQ244" s="67" t="str">
        <f>CONCATENATE(P244,U244,MIN(TablePipeInsulation[[#This Row],[Insulation to be Added (")]],3))</f>
        <v>3</v>
      </c>
      <c r="AR244" s="75" t="str">
        <f>IF(P244="","",(VLOOKUP(AQ244,'Insulation Table'!$N$35:$O$250,2,FALSE)))</f>
        <v/>
      </c>
      <c r="AS244" s="67" t="e">
        <f t="shared" si="15"/>
        <v>#VALUE!</v>
      </c>
      <c r="AT244" s="75" t="str">
        <f>IF(TablePipeInsulation[[#This Row],[System Application]]="Custom",TablePipeInsulation[[#This Row],[Full Load Hours (If Custom Application)]],IF(G244="","",IF(G244="Domestic Hot Water",8760,$AJ$16)))</f>
        <v/>
      </c>
      <c r="AU244" s="75" t="str">
        <f>VLOOKUP($G$7,'Incentive Structure'!$C$6:$D$10,2,FALSE)</f>
        <v>CI</v>
      </c>
      <c r="AV244" s="75" t="str">
        <f>IF(ISNUMBER(FIND("MF",TablePipeInsulation[[#This Row],[Incentive Code]]))=TRUE,"MF Logic","CI Logic")</f>
        <v>CI Logic</v>
      </c>
      <c r="AW24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44" t="str">
        <f t="shared" si="18"/>
        <v/>
      </c>
      <c r="AY244" t="str">
        <f t="shared" si="19"/>
        <v>CI</v>
      </c>
      <c r="AZ24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4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44" s="190" t="e">
        <f>INDEX(#REF!,MATCH(TablePipeInsulation[[#This Row],[Coding - Temperature of Pipe]],#REF!,0),MATCH(TEXT($P244,"#.00"),#REF!,0))</f>
        <v>#REF!</v>
      </c>
      <c r="BC244" s="211">
        <f>IFERROR(MIN(IF(TablePipeInsulation[[#This Row],[System Application]]="Custom",(TablePipeInsulation[[#This Row],[Therms saved]]*BE244)*CI_Custom_Incentive_USD_per_therm,IF(OR(TablePipeInsulation[[#This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saved]]*BE244),"Excel Error"))),TablePipeInsulation[[#This Row],[Total Cost]]),0)</f>
        <v>0</v>
      </c>
      <c r="BD244" s="216">
        <f>IFERROR(MIN(IF(TablePipeInsulation[[#This Row],[System Application]]="Custom",(TablePipeInsulation[[#This Row],[Therms saved]]*BE244)*CI_Custom_Bonus_Incentive_USD_per_therm,IF(OR(TablePipeInsulation[[#This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saved]]*BE244),"Excel Error"))),TablePipeInsulation[[#This Row],[Total Cost]]),0)</f>
        <v>0</v>
      </c>
      <c r="BE244" s="212">
        <f>Boiler!$AA$9</f>
        <v>0</v>
      </c>
    </row>
    <row r="245" spans="1:57">
      <c r="A245" s="75">
        <v>224</v>
      </c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9"/>
      <c r="Q245" s="69"/>
      <c r="R245" s="3" t="str">
        <f>IFERROR(INDEX(TableInsulationCodeReq[],MATCH(TablePipeInsulation[[#This Row],[Coding - Temperature of Pipe]],TableInsulationCodeReq[Coding Pipe Temperature],-1),MATCH(TEXT($P245,"0.00"),TableInsulationCodeReq[#Headers],0)),"")</f>
        <v/>
      </c>
      <c r="S245" s="67"/>
      <c r="T245" s="67"/>
      <c r="U245" s="67"/>
      <c r="V245" s="67"/>
      <c r="W245" s="77"/>
      <c r="X245" s="77"/>
      <c r="Y245" s="189" t="str">
        <f t="shared" si="16"/>
        <v/>
      </c>
      <c r="Z245" s="77"/>
      <c r="AA245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45" s="3" t="str">
        <f>IF(OR(G245="",TablePipeInsulation[[#This Row],[Insulation to be Added (")]]&lt;TablePipeInsulation[[#This Row],[Insulation Required by Code (")]]),"",IF(System_App_Only_DHW,(AN245-AR245)/(0.8*100000)*L245*AS245*AT245*1,(AN245-AR245)/($G$10*100000)*L245*AS245*AT245*1))</f>
        <v/>
      </c>
      <c r="AC245" s="78">
        <f>IF(TablePipeInsulation[[#This Row],[Insulation to be Added (")]]&lt;TablePipeInsulation[[#This Row],[Insulation Required by Code (")]],"",BC245)</f>
        <v>0</v>
      </c>
      <c r="AD245" s="78">
        <f>IF(TablePipeInsulation[[#This Row],[Insulation to be Added (")]]&lt;TablePipeInsulation[[#This Row],[Insulation Required by Code (")]],"",BD245)</f>
        <v>0</v>
      </c>
      <c r="AG245" s="67" t="e">
        <f>VLOOKUP(G245,'Insulation Table'!$AE$61:$AF$64,2,FALSE)</f>
        <v>#N/A</v>
      </c>
      <c r="AH245" s="75" t="str">
        <f>IF(TablePipeInsulation[[#This Row],[System Application]]="Custom",TablePipeInsulation[[#This Row],[Pipe Surface Temperature, °F (If Custom Application)]],IF(G245="","",VLOOKUP(G245,$BG$21:$BH$24,2,FALSE)))</f>
        <v/>
      </c>
      <c r="AI245" s="75" t="str">
        <f>IF(TablePipeInsulation[[#This Row],[System Application]]="Custom",TablePipeInsulation[[#This Row],[Ambient Temperature, °F (If Custom Application)]],IF(G245="","",VLOOKUP(G245,$BG$21:$BI$24,3,FALSE)))</f>
        <v/>
      </c>
      <c r="AJ24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4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4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4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45" s="75" t="str">
        <f>IF(TablePipeInsulation[[#This Row],[System Application]]="Custom",TablePipeInsulation[[#This Row],[Custom Pipe Bare Heat Transfer Coefficient]],IF(P245="","",(VLOOKUP(AJ245,'Insulation Table'!$F$35:$G$124,2,FALSE))))</f>
        <v/>
      </c>
      <c r="AO245" s="75" t="e">
        <f t="shared" si="17"/>
        <v>#N/A</v>
      </c>
      <c r="AP245" s="75" t="e">
        <f>VLOOKUP(AO245,'Insulation Table'!$Y$35:$Z$103,2,FALSE)</f>
        <v>#N/A</v>
      </c>
      <c r="AQ245" s="67" t="str">
        <f>CONCATENATE(P245,U245,MIN(TablePipeInsulation[[#This Row],[Insulation to be Added (")]],3))</f>
        <v>3</v>
      </c>
      <c r="AR245" s="75" t="str">
        <f>IF(P245="","",(VLOOKUP(AQ245,'Insulation Table'!$N$35:$O$250,2,FALSE)))</f>
        <v/>
      </c>
      <c r="AS245" s="67" t="e">
        <f t="shared" si="15"/>
        <v>#VALUE!</v>
      </c>
      <c r="AT245" s="75" t="str">
        <f>IF(TablePipeInsulation[[#This Row],[System Application]]="Custom",TablePipeInsulation[[#This Row],[Full Load Hours (If Custom Application)]],IF(G245="","",IF(G245="Domestic Hot Water",8760,$AJ$16)))</f>
        <v/>
      </c>
      <c r="AU245" s="75" t="str">
        <f>VLOOKUP($G$7,'Incentive Structure'!$C$6:$D$10,2,FALSE)</f>
        <v>CI</v>
      </c>
      <c r="AV245" s="75" t="str">
        <f>IF(ISNUMBER(FIND("MF",TablePipeInsulation[[#This Row],[Incentive Code]]))=TRUE,"MF Logic","CI Logic")</f>
        <v>CI Logic</v>
      </c>
      <c r="AW24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45" t="str">
        <f t="shared" si="18"/>
        <v/>
      </c>
      <c r="AY245" t="str">
        <f t="shared" si="19"/>
        <v>CI</v>
      </c>
      <c r="AZ24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4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45" s="190" t="e">
        <f>INDEX(#REF!,MATCH(TablePipeInsulation[[#This Row],[Coding - Temperature of Pipe]],#REF!,0),MATCH(TEXT($P245,"#.00"),#REF!,0))</f>
        <v>#REF!</v>
      </c>
      <c r="BC245" s="211">
        <f>IFERROR(MIN(IF(TablePipeInsulation[[#This Row],[System Application]]="Custom",(TablePipeInsulation[[#This Row],[Therms saved]]*BE245)*CI_Custom_Incentive_USD_per_therm,IF(OR(TablePipeInsulation[[#This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saved]]*BE245),"Excel Error"))),TablePipeInsulation[[#This Row],[Total Cost]]),0)</f>
        <v>0</v>
      </c>
      <c r="BD245" s="216">
        <f>IFERROR(MIN(IF(TablePipeInsulation[[#This Row],[System Application]]="Custom",(TablePipeInsulation[[#This Row],[Therms saved]]*BE245)*CI_Custom_Bonus_Incentive_USD_per_therm,IF(OR(TablePipeInsulation[[#This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saved]]*BE245),"Excel Error"))),TablePipeInsulation[[#This Row],[Total Cost]]),0)</f>
        <v>0</v>
      </c>
      <c r="BE245" s="212">
        <f>Boiler!$AA$9</f>
        <v>0</v>
      </c>
    </row>
    <row r="246" spans="1:57">
      <c r="A246" s="75">
        <v>225</v>
      </c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9"/>
      <c r="Q246" s="69"/>
      <c r="R246" s="3" t="str">
        <f>IFERROR(INDEX(TableInsulationCodeReq[],MATCH(TablePipeInsulation[[#This Row],[Coding - Temperature of Pipe]],TableInsulationCodeReq[Coding Pipe Temperature],-1),MATCH(TEXT($P246,"0.00"),TableInsulationCodeReq[#Headers],0)),"")</f>
        <v/>
      </c>
      <c r="S246" s="67"/>
      <c r="T246" s="67"/>
      <c r="U246" s="67"/>
      <c r="V246" s="67"/>
      <c r="W246" s="77"/>
      <c r="X246" s="77"/>
      <c r="Y246" s="189" t="str">
        <f t="shared" si="16"/>
        <v/>
      </c>
      <c r="Z246" s="77"/>
      <c r="AA246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46" s="3" t="str">
        <f>IF(OR(G246="",TablePipeInsulation[[#This Row],[Insulation to be Added (")]]&lt;TablePipeInsulation[[#This Row],[Insulation Required by Code (")]]),"",IF(System_App_Only_DHW,(AN246-AR246)/(0.8*100000)*L246*AS246*AT246*1,(AN246-AR246)/($G$10*100000)*L246*AS246*AT246*1))</f>
        <v/>
      </c>
      <c r="AC246" s="78">
        <f>IF(TablePipeInsulation[[#This Row],[Insulation to be Added (")]]&lt;TablePipeInsulation[[#This Row],[Insulation Required by Code (")]],"",BC246)</f>
        <v>0</v>
      </c>
      <c r="AD246" s="78">
        <f>IF(TablePipeInsulation[[#This Row],[Insulation to be Added (")]]&lt;TablePipeInsulation[[#This Row],[Insulation Required by Code (")]],"",BD246)</f>
        <v>0</v>
      </c>
      <c r="AG246" s="67" t="e">
        <f>VLOOKUP(G246,'Insulation Table'!$AE$61:$AF$64,2,FALSE)</f>
        <v>#N/A</v>
      </c>
      <c r="AH246" s="75" t="str">
        <f>IF(TablePipeInsulation[[#This Row],[System Application]]="Custom",TablePipeInsulation[[#This Row],[Pipe Surface Temperature, °F (If Custom Application)]],IF(G246="","",VLOOKUP(G246,$BG$21:$BH$24,2,FALSE)))</f>
        <v/>
      </c>
      <c r="AI246" s="75" t="str">
        <f>IF(TablePipeInsulation[[#This Row],[System Application]]="Custom",TablePipeInsulation[[#This Row],[Ambient Temperature, °F (If Custom Application)]],IF(G246="","",VLOOKUP(G246,$BG$21:$BI$24,3,FALSE)))</f>
        <v/>
      </c>
      <c r="AJ24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4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4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4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46" s="75" t="str">
        <f>IF(TablePipeInsulation[[#This Row],[System Application]]="Custom",TablePipeInsulation[[#This Row],[Custom Pipe Bare Heat Transfer Coefficient]],IF(P246="","",(VLOOKUP(AJ246,'Insulation Table'!$F$35:$G$124,2,FALSE))))</f>
        <v/>
      </c>
      <c r="AO246" s="75" t="e">
        <f t="shared" si="17"/>
        <v>#N/A</v>
      </c>
      <c r="AP246" s="75" t="e">
        <f>VLOOKUP(AO246,'Insulation Table'!$Y$35:$Z$103,2,FALSE)</f>
        <v>#N/A</v>
      </c>
      <c r="AQ246" s="67" t="str">
        <f>CONCATENATE(P246,U246,MIN(TablePipeInsulation[[#This Row],[Insulation to be Added (")]],3))</f>
        <v>3</v>
      </c>
      <c r="AR246" s="75" t="str">
        <f>IF(P246="","",(VLOOKUP(AQ246,'Insulation Table'!$N$35:$O$250,2,FALSE)))</f>
        <v/>
      </c>
      <c r="AS246" s="67" t="e">
        <f t="shared" si="15"/>
        <v>#VALUE!</v>
      </c>
      <c r="AT246" s="75" t="str">
        <f>IF(TablePipeInsulation[[#This Row],[System Application]]="Custom",TablePipeInsulation[[#This Row],[Full Load Hours (If Custom Application)]],IF(G246="","",IF(G246="Domestic Hot Water",8760,$AJ$16)))</f>
        <v/>
      </c>
      <c r="AU246" s="75" t="str">
        <f>VLOOKUP($G$7,'Incentive Structure'!$C$6:$D$10,2,FALSE)</f>
        <v>CI</v>
      </c>
      <c r="AV246" s="75" t="str">
        <f>IF(ISNUMBER(FIND("MF",TablePipeInsulation[[#This Row],[Incentive Code]]))=TRUE,"MF Logic","CI Logic")</f>
        <v>CI Logic</v>
      </c>
      <c r="AW24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46" t="str">
        <f t="shared" si="18"/>
        <v/>
      </c>
      <c r="AY246" t="str">
        <f t="shared" si="19"/>
        <v>CI</v>
      </c>
      <c r="AZ24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4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46" s="190" t="e">
        <f>INDEX(#REF!,MATCH(TablePipeInsulation[[#This Row],[Coding - Temperature of Pipe]],#REF!,0),MATCH(TEXT($P246,"#.00"),#REF!,0))</f>
        <v>#REF!</v>
      </c>
      <c r="BC246" s="211">
        <f>IFERROR(MIN(IF(TablePipeInsulation[[#This Row],[System Application]]="Custom",(TablePipeInsulation[[#This Row],[Therms saved]]*BE246)*CI_Custom_Incentive_USD_per_therm,IF(OR(TablePipeInsulation[[#This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saved]]*BE246),"Excel Error"))),TablePipeInsulation[[#This Row],[Total Cost]]),0)</f>
        <v>0</v>
      </c>
      <c r="BD246" s="216">
        <f>IFERROR(MIN(IF(TablePipeInsulation[[#This Row],[System Application]]="Custom",(TablePipeInsulation[[#This Row],[Therms saved]]*BE246)*CI_Custom_Bonus_Incentive_USD_per_therm,IF(OR(TablePipeInsulation[[#This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saved]]*BE246),"Excel Error"))),TablePipeInsulation[[#This Row],[Total Cost]]),0)</f>
        <v>0</v>
      </c>
      <c r="BE246" s="212">
        <f>Boiler!$AA$9</f>
        <v>0</v>
      </c>
    </row>
    <row r="247" spans="1:57">
      <c r="A247" s="75">
        <v>226</v>
      </c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9"/>
      <c r="Q247" s="69"/>
      <c r="R247" s="3" t="str">
        <f>IFERROR(INDEX(TableInsulationCodeReq[],MATCH(TablePipeInsulation[[#This Row],[Coding - Temperature of Pipe]],TableInsulationCodeReq[Coding Pipe Temperature],-1),MATCH(TEXT($P247,"0.00"),TableInsulationCodeReq[#Headers],0)),"")</f>
        <v/>
      </c>
      <c r="S247" s="67"/>
      <c r="T247" s="67"/>
      <c r="U247" s="67"/>
      <c r="V247" s="67"/>
      <c r="W247" s="77"/>
      <c r="X247" s="77"/>
      <c r="Y247" s="189" t="str">
        <f t="shared" si="16"/>
        <v/>
      </c>
      <c r="Z247" s="77"/>
      <c r="AA247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47" s="3" t="str">
        <f>IF(OR(G247="",TablePipeInsulation[[#This Row],[Insulation to be Added (")]]&lt;TablePipeInsulation[[#This Row],[Insulation Required by Code (")]]),"",IF(System_App_Only_DHW,(AN247-AR247)/(0.8*100000)*L247*AS247*AT247*1,(AN247-AR247)/($G$10*100000)*L247*AS247*AT247*1))</f>
        <v/>
      </c>
      <c r="AC247" s="78">
        <f>IF(TablePipeInsulation[[#This Row],[Insulation to be Added (")]]&lt;TablePipeInsulation[[#This Row],[Insulation Required by Code (")]],"",BC247)</f>
        <v>0</v>
      </c>
      <c r="AD247" s="78">
        <f>IF(TablePipeInsulation[[#This Row],[Insulation to be Added (")]]&lt;TablePipeInsulation[[#This Row],[Insulation Required by Code (")]],"",BD247)</f>
        <v>0</v>
      </c>
      <c r="AG247" s="67" t="e">
        <f>VLOOKUP(G247,'Insulation Table'!$AE$61:$AF$64,2,FALSE)</f>
        <v>#N/A</v>
      </c>
      <c r="AH247" s="75" t="str">
        <f>IF(TablePipeInsulation[[#This Row],[System Application]]="Custom",TablePipeInsulation[[#This Row],[Pipe Surface Temperature, °F (If Custom Application)]],IF(G247="","",VLOOKUP(G247,$BG$21:$BH$24,2,FALSE)))</f>
        <v/>
      </c>
      <c r="AI247" s="75" t="str">
        <f>IF(TablePipeInsulation[[#This Row],[System Application]]="Custom",TablePipeInsulation[[#This Row],[Ambient Temperature, °F (If Custom Application)]],IF(G247="","",VLOOKUP(G247,$BG$21:$BI$24,3,FALSE)))</f>
        <v/>
      </c>
      <c r="AJ24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4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4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4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47" s="75" t="str">
        <f>IF(TablePipeInsulation[[#This Row],[System Application]]="Custom",TablePipeInsulation[[#This Row],[Custom Pipe Bare Heat Transfer Coefficient]],IF(P247="","",(VLOOKUP(AJ247,'Insulation Table'!$F$35:$G$124,2,FALSE))))</f>
        <v/>
      </c>
      <c r="AO247" s="75" t="e">
        <f t="shared" si="17"/>
        <v>#N/A</v>
      </c>
      <c r="AP247" s="75" t="e">
        <f>VLOOKUP(AO247,'Insulation Table'!$Y$35:$Z$103,2,FALSE)</f>
        <v>#N/A</v>
      </c>
      <c r="AQ247" s="67" t="str">
        <f>CONCATENATE(P247,U247,MIN(TablePipeInsulation[[#This Row],[Insulation to be Added (")]],3))</f>
        <v>3</v>
      </c>
      <c r="AR247" s="75" t="str">
        <f>IF(P247="","",(VLOOKUP(AQ247,'Insulation Table'!$N$35:$O$250,2,FALSE)))</f>
        <v/>
      </c>
      <c r="AS247" s="67" t="e">
        <f t="shared" si="15"/>
        <v>#VALUE!</v>
      </c>
      <c r="AT247" s="75" t="str">
        <f>IF(TablePipeInsulation[[#This Row],[System Application]]="Custom",TablePipeInsulation[[#This Row],[Full Load Hours (If Custom Application)]],IF(G247="","",IF(G247="Domestic Hot Water",8760,$AJ$16)))</f>
        <v/>
      </c>
      <c r="AU247" s="75" t="str">
        <f>VLOOKUP($G$7,'Incentive Structure'!$C$6:$D$10,2,FALSE)</f>
        <v>CI</v>
      </c>
      <c r="AV247" s="75" t="str">
        <f>IF(ISNUMBER(FIND("MF",TablePipeInsulation[[#This Row],[Incentive Code]]))=TRUE,"MF Logic","CI Logic")</f>
        <v>CI Logic</v>
      </c>
      <c r="AW24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47" t="str">
        <f t="shared" si="18"/>
        <v/>
      </c>
      <c r="AY247" t="str">
        <f t="shared" si="19"/>
        <v>CI</v>
      </c>
      <c r="AZ24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4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47" s="190" t="e">
        <f>INDEX(#REF!,MATCH(TablePipeInsulation[[#This Row],[Coding - Temperature of Pipe]],#REF!,0),MATCH(TEXT($P247,"#.00"),#REF!,0))</f>
        <v>#REF!</v>
      </c>
      <c r="BC247" s="211">
        <f>IFERROR(MIN(IF(TablePipeInsulation[[#This Row],[System Application]]="Custom",(TablePipeInsulation[[#This Row],[Therms saved]]*BE247)*CI_Custom_Incentive_USD_per_therm,IF(OR(TablePipeInsulation[[#This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saved]]*BE247),"Excel Error"))),TablePipeInsulation[[#This Row],[Total Cost]]),0)</f>
        <v>0</v>
      </c>
      <c r="BD247" s="216">
        <f>IFERROR(MIN(IF(TablePipeInsulation[[#This Row],[System Application]]="Custom",(TablePipeInsulation[[#This Row],[Therms saved]]*BE247)*CI_Custom_Bonus_Incentive_USD_per_therm,IF(OR(TablePipeInsulation[[#This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saved]]*BE247),"Excel Error"))),TablePipeInsulation[[#This Row],[Total Cost]]),0)</f>
        <v>0</v>
      </c>
      <c r="BE247" s="212">
        <f>Boiler!$AA$9</f>
        <v>0</v>
      </c>
    </row>
    <row r="248" spans="1:57">
      <c r="A248" s="75">
        <v>227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9"/>
      <c r="Q248" s="69"/>
      <c r="R248" s="3" t="str">
        <f>IFERROR(INDEX(TableInsulationCodeReq[],MATCH(TablePipeInsulation[[#This Row],[Coding - Temperature of Pipe]],TableInsulationCodeReq[Coding Pipe Temperature],-1),MATCH(TEXT($P248,"0.00"),TableInsulationCodeReq[#Headers],0)),"")</f>
        <v/>
      </c>
      <c r="S248" s="67"/>
      <c r="T248" s="67"/>
      <c r="U248" s="67"/>
      <c r="V248" s="67"/>
      <c r="W248" s="77"/>
      <c r="X248" s="77"/>
      <c r="Y248" s="189" t="str">
        <f t="shared" si="16"/>
        <v/>
      </c>
      <c r="Z248" s="77"/>
      <c r="AA248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48" s="3" t="str">
        <f>IF(OR(G248="",TablePipeInsulation[[#This Row],[Insulation to be Added (")]]&lt;TablePipeInsulation[[#This Row],[Insulation Required by Code (")]]),"",IF(System_App_Only_DHW,(AN248-AR248)/(0.8*100000)*L248*AS248*AT248*1,(AN248-AR248)/($G$10*100000)*L248*AS248*AT248*1))</f>
        <v/>
      </c>
      <c r="AC248" s="78">
        <f>IF(TablePipeInsulation[[#This Row],[Insulation to be Added (")]]&lt;TablePipeInsulation[[#This Row],[Insulation Required by Code (")]],"",BC248)</f>
        <v>0</v>
      </c>
      <c r="AD248" s="78">
        <f>IF(TablePipeInsulation[[#This Row],[Insulation to be Added (")]]&lt;TablePipeInsulation[[#This Row],[Insulation Required by Code (")]],"",BD248)</f>
        <v>0</v>
      </c>
      <c r="AG248" s="67" t="e">
        <f>VLOOKUP(G248,'Insulation Table'!$AE$61:$AF$64,2,FALSE)</f>
        <v>#N/A</v>
      </c>
      <c r="AH248" s="75" t="str">
        <f>IF(TablePipeInsulation[[#This Row],[System Application]]="Custom",TablePipeInsulation[[#This Row],[Pipe Surface Temperature, °F (If Custom Application)]],IF(G248="","",VLOOKUP(G248,$BG$21:$BH$24,2,FALSE)))</f>
        <v/>
      </c>
      <c r="AI248" s="75" t="str">
        <f>IF(TablePipeInsulation[[#This Row],[System Application]]="Custom",TablePipeInsulation[[#This Row],[Ambient Temperature, °F (If Custom Application)]],IF(G248="","",VLOOKUP(G248,$BG$21:$BI$24,3,FALSE)))</f>
        <v/>
      </c>
      <c r="AJ24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4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4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4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48" s="75" t="str">
        <f>IF(TablePipeInsulation[[#This Row],[System Application]]="Custom",TablePipeInsulation[[#This Row],[Custom Pipe Bare Heat Transfer Coefficient]],IF(P248="","",(VLOOKUP(AJ248,'Insulation Table'!$F$35:$G$124,2,FALSE))))</f>
        <v/>
      </c>
      <c r="AO248" s="75" t="e">
        <f t="shared" si="17"/>
        <v>#N/A</v>
      </c>
      <c r="AP248" s="75" t="e">
        <f>VLOOKUP(AO248,'Insulation Table'!$Y$35:$Z$103,2,FALSE)</f>
        <v>#N/A</v>
      </c>
      <c r="AQ248" s="67" t="str">
        <f>CONCATENATE(P248,U248,MIN(TablePipeInsulation[[#This Row],[Insulation to be Added (")]],3))</f>
        <v>3</v>
      </c>
      <c r="AR248" s="75" t="str">
        <f>IF(P248="","",(VLOOKUP(AQ248,'Insulation Table'!$N$35:$O$250,2,FALSE)))</f>
        <v/>
      </c>
      <c r="AS248" s="67" t="e">
        <f t="shared" si="15"/>
        <v>#VALUE!</v>
      </c>
      <c r="AT248" s="75" t="str">
        <f>IF(TablePipeInsulation[[#This Row],[System Application]]="Custom",TablePipeInsulation[[#This Row],[Full Load Hours (If Custom Application)]],IF(G248="","",IF(G248="Domestic Hot Water",8760,$AJ$16)))</f>
        <v/>
      </c>
      <c r="AU248" s="75" t="str">
        <f>VLOOKUP($G$7,'Incentive Structure'!$C$6:$D$10,2,FALSE)</f>
        <v>CI</v>
      </c>
      <c r="AV248" s="75" t="str">
        <f>IF(ISNUMBER(FIND("MF",TablePipeInsulation[[#This Row],[Incentive Code]]))=TRUE,"MF Logic","CI Logic")</f>
        <v>CI Logic</v>
      </c>
      <c r="AW24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48" t="str">
        <f t="shared" si="18"/>
        <v/>
      </c>
      <c r="AY248" t="str">
        <f t="shared" si="19"/>
        <v>CI</v>
      </c>
      <c r="AZ24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4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48" s="190" t="e">
        <f>INDEX(#REF!,MATCH(TablePipeInsulation[[#This Row],[Coding - Temperature of Pipe]],#REF!,0),MATCH(TEXT($P248,"#.00"),#REF!,0))</f>
        <v>#REF!</v>
      </c>
      <c r="BC248" s="211">
        <f>IFERROR(MIN(IF(TablePipeInsulation[[#This Row],[System Application]]="Custom",(TablePipeInsulation[[#This Row],[Therms saved]]*BE248)*CI_Custom_Incentive_USD_per_therm,IF(OR(TablePipeInsulation[[#This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saved]]*BE248),"Excel Error"))),TablePipeInsulation[[#This Row],[Total Cost]]),0)</f>
        <v>0</v>
      </c>
      <c r="BD248" s="216">
        <f>IFERROR(MIN(IF(TablePipeInsulation[[#This Row],[System Application]]="Custom",(TablePipeInsulation[[#This Row],[Therms saved]]*BE248)*CI_Custom_Bonus_Incentive_USD_per_therm,IF(OR(TablePipeInsulation[[#This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saved]]*BE248),"Excel Error"))),TablePipeInsulation[[#This Row],[Total Cost]]),0)</f>
        <v>0</v>
      </c>
      <c r="BE248" s="212">
        <f>Boiler!$AA$9</f>
        <v>0</v>
      </c>
    </row>
    <row r="249" spans="1:57">
      <c r="A249" s="75">
        <v>228</v>
      </c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9"/>
      <c r="Q249" s="69"/>
      <c r="R249" s="3" t="str">
        <f>IFERROR(INDEX(TableInsulationCodeReq[],MATCH(TablePipeInsulation[[#This Row],[Coding - Temperature of Pipe]],TableInsulationCodeReq[Coding Pipe Temperature],-1),MATCH(TEXT($P249,"0.00"),TableInsulationCodeReq[#Headers],0)),"")</f>
        <v/>
      </c>
      <c r="S249" s="67"/>
      <c r="T249" s="67"/>
      <c r="U249" s="67"/>
      <c r="V249" s="67"/>
      <c r="W249" s="77"/>
      <c r="X249" s="77"/>
      <c r="Y249" s="189" t="str">
        <f t="shared" si="16"/>
        <v/>
      </c>
      <c r="Z249" s="77"/>
      <c r="AA249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49" s="3" t="str">
        <f>IF(OR(G249="",TablePipeInsulation[[#This Row],[Insulation to be Added (")]]&lt;TablePipeInsulation[[#This Row],[Insulation Required by Code (")]]),"",IF(System_App_Only_DHW,(AN249-AR249)/(0.8*100000)*L249*AS249*AT249*1,(AN249-AR249)/($G$10*100000)*L249*AS249*AT249*1))</f>
        <v/>
      </c>
      <c r="AC249" s="78">
        <f>IF(TablePipeInsulation[[#This Row],[Insulation to be Added (")]]&lt;TablePipeInsulation[[#This Row],[Insulation Required by Code (")]],"",BC249)</f>
        <v>0</v>
      </c>
      <c r="AD249" s="78">
        <f>IF(TablePipeInsulation[[#This Row],[Insulation to be Added (")]]&lt;TablePipeInsulation[[#This Row],[Insulation Required by Code (")]],"",BD249)</f>
        <v>0</v>
      </c>
      <c r="AG249" s="67" t="e">
        <f>VLOOKUP(G249,'Insulation Table'!$AE$61:$AF$64,2,FALSE)</f>
        <v>#N/A</v>
      </c>
      <c r="AH249" s="75" t="str">
        <f>IF(TablePipeInsulation[[#This Row],[System Application]]="Custom",TablePipeInsulation[[#This Row],[Pipe Surface Temperature, °F (If Custom Application)]],IF(G249="","",VLOOKUP(G249,$BG$21:$BH$24,2,FALSE)))</f>
        <v/>
      </c>
      <c r="AI249" s="75" t="str">
        <f>IF(TablePipeInsulation[[#This Row],[System Application]]="Custom",TablePipeInsulation[[#This Row],[Ambient Temperature, °F (If Custom Application)]],IF(G249="","",VLOOKUP(G249,$BG$21:$BI$24,3,FALSE)))</f>
        <v/>
      </c>
      <c r="AJ24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4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4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4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49" s="75" t="str">
        <f>IF(TablePipeInsulation[[#This Row],[System Application]]="Custom",TablePipeInsulation[[#This Row],[Custom Pipe Bare Heat Transfer Coefficient]],IF(P249="","",(VLOOKUP(AJ249,'Insulation Table'!$F$35:$G$124,2,FALSE))))</f>
        <v/>
      </c>
      <c r="AO249" s="75" t="e">
        <f t="shared" si="17"/>
        <v>#N/A</v>
      </c>
      <c r="AP249" s="75" t="e">
        <f>VLOOKUP(AO249,'Insulation Table'!$Y$35:$Z$103,2,FALSE)</f>
        <v>#N/A</v>
      </c>
      <c r="AQ249" s="67" t="str">
        <f>CONCATENATE(P249,U249,MIN(TablePipeInsulation[[#This Row],[Insulation to be Added (")]],3))</f>
        <v>3</v>
      </c>
      <c r="AR249" s="75" t="str">
        <f>IF(P249="","",(VLOOKUP(AQ249,'Insulation Table'!$N$35:$O$250,2,FALSE)))</f>
        <v/>
      </c>
      <c r="AS249" s="67" t="e">
        <f t="shared" si="15"/>
        <v>#VALUE!</v>
      </c>
      <c r="AT249" s="75" t="str">
        <f>IF(TablePipeInsulation[[#This Row],[System Application]]="Custom",TablePipeInsulation[[#This Row],[Full Load Hours (If Custom Application)]],IF(G249="","",IF(G249="Domestic Hot Water",8760,$AJ$16)))</f>
        <v/>
      </c>
      <c r="AU249" s="75" t="str">
        <f>VLOOKUP($G$7,'Incentive Structure'!$C$6:$D$10,2,FALSE)</f>
        <v>CI</v>
      </c>
      <c r="AV249" s="75" t="str">
        <f>IF(ISNUMBER(FIND("MF",TablePipeInsulation[[#This Row],[Incentive Code]]))=TRUE,"MF Logic","CI Logic")</f>
        <v>CI Logic</v>
      </c>
      <c r="AW24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49" t="str">
        <f t="shared" si="18"/>
        <v/>
      </c>
      <c r="AY249" t="str">
        <f t="shared" si="19"/>
        <v>CI</v>
      </c>
      <c r="AZ24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4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49" s="190" t="e">
        <f>INDEX(#REF!,MATCH(TablePipeInsulation[[#This Row],[Coding - Temperature of Pipe]],#REF!,0),MATCH(TEXT($P249,"#.00"),#REF!,0))</f>
        <v>#REF!</v>
      </c>
      <c r="BC249" s="211">
        <f>IFERROR(MIN(IF(TablePipeInsulation[[#This Row],[System Application]]="Custom",(TablePipeInsulation[[#This Row],[Therms saved]]*BE249)*CI_Custom_Incentive_USD_per_therm,IF(OR(TablePipeInsulation[[#This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saved]]*BE249),"Excel Error"))),TablePipeInsulation[[#This Row],[Total Cost]]),0)</f>
        <v>0</v>
      </c>
      <c r="BD249" s="216">
        <f>IFERROR(MIN(IF(TablePipeInsulation[[#This Row],[System Application]]="Custom",(TablePipeInsulation[[#This Row],[Therms saved]]*BE249)*CI_Custom_Bonus_Incentive_USD_per_therm,IF(OR(TablePipeInsulation[[#This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saved]]*BE249),"Excel Error"))),TablePipeInsulation[[#This Row],[Total Cost]]),0)</f>
        <v>0</v>
      </c>
      <c r="BE249" s="212">
        <f>Boiler!$AA$9</f>
        <v>0</v>
      </c>
    </row>
    <row r="250" spans="1:57">
      <c r="A250" s="75">
        <v>229</v>
      </c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9"/>
      <c r="Q250" s="69"/>
      <c r="R250" s="3" t="str">
        <f>IFERROR(INDEX(TableInsulationCodeReq[],MATCH(TablePipeInsulation[[#This Row],[Coding - Temperature of Pipe]],TableInsulationCodeReq[Coding Pipe Temperature],-1),MATCH(TEXT($P250,"0.00"),TableInsulationCodeReq[#Headers],0)),"")</f>
        <v/>
      </c>
      <c r="S250" s="67"/>
      <c r="T250" s="67"/>
      <c r="U250" s="67"/>
      <c r="V250" s="67"/>
      <c r="W250" s="77"/>
      <c r="X250" s="77"/>
      <c r="Y250" s="189" t="str">
        <f t="shared" si="16"/>
        <v/>
      </c>
      <c r="Z250" s="77"/>
      <c r="AA250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50" s="3" t="str">
        <f>IF(OR(G250="",TablePipeInsulation[[#This Row],[Insulation to be Added (")]]&lt;TablePipeInsulation[[#This Row],[Insulation Required by Code (")]]),"",IF(System_App_Only_DHW,(AN250-AR250)/(0.8*100000)*L250*AS250*AT250*1,(AN250-AR250)/($G$10*100000)*L250*AS250*AT250*1))</f>
        <v/>
      </c>
      <c r="AC250" s="78">
        <f>IF(TablePipeInsulation[[#This Row],[Insulation to be Added (")]]&lt;TablePipeInsulation[[#This Row],[Insulation Required by Code (")]],"",BC250)</f>
        <v>0</v>
      </c>
      <c r="AD250" s="78">
        <f>IF(TablePipeInsulation[[#This Row],[Insulation to be Added (")]]&lt;TablePipeInsulation[[#This Row],[Insulation Required by Code (")]],"",BD250)</f>
        <v>0</v>
      </c>
      <c r="AG250" s="67" t="e">
        <f>VLOOKUP(G250,'Insulation Table'!$AE$61:$AF$64,2,FALSE)</f>
        <v>#N/A</v>
      </c>
      <c r="AH250" s="75" t="str">
        <f>IF(TablePipeInsulation[[#This Row],[System Application]]="Custom",TablePipeInsulation[[#This Row],[Pipe Surface Temperature, °F (If Custom Application)]],IF(G250="","",VLOOKUP(G250,$BG$21:$BH$24,2,FALSE)))</f>
        <v/>
      </c>
      <c r="AI250" s="75" t="str">
        <f>IF(TablePipeInsulation[[#This Row],[System Application]]="Custom",TablePipeInsulation[[#This Row],[Ambient Temperature, °F (If Custom Application)]],IF(G250="","",VLOOKUP(G250,$BG$21:$BI$24,3,FALSE)))</f>
        <v/>
      </c>
      <c r="AJ25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5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5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5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50" s="75" t="str">
        <f>IF(TablePipeInsulation[[#This Row],[System Application]]="Custom",TablePipeInsulation[[#This Row],[Custom Pipe Bare Heat Transfer Coefficient]],IF(P250="","",(VLOOKUP(AJ250,'Insulation Table'!$F$35:$G$124,2,FALSE))))</f>
        <v/>
      </c>
      <c r="AO250" s="75" t="e">
        <f t="shared" si="17"/>
        <v>#N/A</v>
      </c>
      <c r="AP250" s="75" t="e">
        <f>VLOOKUP(AO250,'Insulation Table'!$Y$35:$Z$103,2,FALSE)</f>
        <v>#N/A</v>
      </c>
      <c r="AQ250" s="67" t="str">
        <f>CONCATENATE(P250,U250,MIN(TablePipeInsulation[[#This Row],[Insulation to be Added (")]],3))</f>
        <v>3</v>
      </c>
      <c r="AR250" s="75" t="str">
        <f>IF(P250="","",(VLOOKUP(AQ250,'Insulation Table'!$N$35:$O$250,2,FALSE)))</f>
        <v/>
      </c>
      <c r="AS250" s="67" t="e">
        <f t="shared" si="15"/>
        <v>#VALUE!</v>
      </c>
      <c r="AT250" s="75" t="str">
        <f>IF(TablePipeInsulation[[#This Row],[System Application]]="Custom",TablePipeInsulation[[#This Row],[Full Load Hours (If Custom Application)]],IF(G250="","",IF(G250="Domestic Hot Water",8760,$AJ$16)))</f>
        <v/>
      </c>
      <c r="AU250" s="75" t="str">
        <f>VLOOKUP($G$7,'Incentive Structure'!$C$6:$D$10,2,FALSE)</f>
        <v>CI</v>
      </c>
      <c r="AV250" s="75" t="str">
        <f>IF(ISNUMBER(FIND("MF",TablePipeInsulation[[#This Row],[Incentive Code]]))=TRUE,"MF Logic","CI Logic")</f>
        <v>CI Logic</v>
      </c>
      <c r="AW25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50" t="str">
        <f t="shared" si="18"/>
        <v/>
      </c>
      <c r="AY250" t="str">
        <f t="shared" si="19"/>
        <v>CI</v>
      </c>
      <c r="AZ25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5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50" s="190" t="e">
        <f>INDEX(#REF!,MATCH(TablePipeInsulation[[#This Row],[Coding - Temperature of Pipe]],#REF!,0),MATCH(TEXT($P250,"#.00"),#REF!,0))</f>
        <v>#REF!</v>
      </c>
      <c r="BC250" s="211">
        <f>IFERROR(MIN(IF(TablePipeInsulation[[#This Row],[System Application]]="Custom",(TablePipeInsulation[[#This Row],[Therms saved]]*BE250)*CI_Custom_Incentive_USD_per_therm,IF(OR(TablePipeInsulation[[#This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saved]]*BE250),"Excel Error"))),TablePipeInsulation[[#This Row],[Total Cost]]),0)</f>
        <v>0</v>
      </c>
      <c r="BD250" s="216">
        <f>IFERROR(MIN(IF(TablePipeInsulation[[#This Row],[System Application]]="Custom",(TablePipeInsulation[[#This Row],[Therms saved]]*BE250)*CI_Custom_Bonus_Incentive_USD_per_therm,IF(OR(TablePipeInsulation[[#This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saved]]*BE250),"Excel Error"))),TablePipeInsulation[[#This Row],[Total Cost]]),0)</f>
        <v>0</v>
      </c>
      <c r="BE250" s="212">
        <f>Boiler!$AA$9</f>
        <v>0</v>
      </c>
    </row>
    <row r="251" spans="1:57">
      <c r="A251" s="75">
        <v>230</v>
      </c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9"/>
      <c r="Q251" s="69"/>
      <c r="R251" s="3" t="str">
        <f>IFERROR(INDEX(TableInsulationCodeReq[],MATCH(TablePipeInsulation[[#This Row],[Coding - Temperature of Pipe]],TableInsulationCodeReq[Coding Pipe Temperature],-1),MATCH(TEXT($P251,"0.00"),TableInsulationCodeReq[#Headers],0)),"")</f>
        <v/>
      </c>
      <c r="S251" s="67"/>
      <c r="T251" s="67"/>
      <c r="U251" s="67"/>
      <c r="V251" s="67"/>
      <c r="W251" s="77"/>
      <c r="X251" s="77"/>
      <c r="Y251" s="189" t="str">
        <f t="shared" si="16"/>
        <v/>
      </c>
      <c r="Z251" s="77"/>
      <c r="AA251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51" s="3" t="str">
        <f>IF(OR(G251="",TablePipeInsulation[[#This Row],[Insulation to be Added (")]]&lt;TablePipeInsulation[[#This Row],[Insulation Required by Code (")]]),"",IF(System_App_Only_DHW,(AN251-AR251)/(0.8*100000)*L251*AS251*AT251*1,(AN251-AR251)/($G$10*100000)*L251*AS251*AT251*1))</f>
        <v/>
      </c>
      <c r="AC251" s="78">
        <f>IF(TablePipeInsulation[[#This Row],[Insulation to be Added (")]]&lt;TablePipeInsulation[[#This Row],[Insulation Required by Code (")]],"",BC251)</f>
        <v>0</v>
      </c>
      <c r="AD251" s="78">
        <f>IF(TablePipeInsulation[[#This Row],[Insulation to be Added (")]]&lt;TablePipeInsulation[[#This Row],[Insulation Required by Code (")]],"",BD251)</f>
        <v>0</v>
      </c>
      <c r="AG251" s="67" t="e">
        <f>VLOOKUP(G251,'Insulation Table'!$AE$61:$AF$64,2,FALSE)</f>
        <v>#N/A</v>
      </c>
      <c r="AH251" s="75" t="str">
        <f>IF(TablePipeInsulation[[#This Row],[System Application]]="Custom",TablePipeInsulation[[#This Row],[Pipe Surface Temperature, °F (If Custom Application)]],IF(G251="","",VLOOKUP(G251,$BG$21:$BH$24,2,FALSE)))</f>
        <v/>
      </c>
      <c r="AI251" s="75" t="str">
        <f>IF(TablePipeInsulation[[#This Row],[System Application]]="Custom",TablePipeInsulation[[#This Row],[Ambient Temperature, °F (If Custom Application)]],IF(G251="","",VLOOKUP(G251,$BG$21:$BI$24,3,FALSE)))</f>
        <v/>
      </c>
      <c r="AJ25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5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5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5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51" s="75" t="str">
        <f>IF(TablePipeInsulation[[#This Row],[System Application]]="Custom",TablePipeInsulation[[#This Row],[Custom Pipe Bare Heat Transfer Coefficient]],IF(P251="","",(VLOOKUP(AJ251,'Insulation Table'!$F$35:$G$124,2,FALSE))))</f>
        <v/>
      </c>
      <c r="AO251" s="75" t="e">
        <f t="shared" si="17"/>
        <v>#N/A</v>
      </c>
      <c r="AP251" s="75" t="e">
        <f>VLOOKUP(AO251,'Insulation Table'!$Y$35:$Z$103,2,FALSE)</f>
        <v>#N/A</v>
      </c>
      <c r="AQ251" s="67" t="str">
        <f>CONCATENATE(P251,U251,MIN(TablePipeInsulation[[#This Row],[Insulation to be Added (")]],3))</f>
        <v>3</v>
      </c>
      <c r="AR251" s="75" t="str">
        <f>IF(P251="","",(VLOOKUP(AQ251,'Insulation Table'!$N$35:$O$250,2,FALSE)))</f>
        <v/>
      </c>
      <c r="AS251" s="67" t="e">
        <f t="shared" si="15"/>
        <v>#VALUE!</v>
      </c>
      <c r="AT251" s="75" t="str">
        <f>IF(TablePipeInsulation[[#This Row],[System Application]]="Custom",TablePipeInsulation[[#This Row],[Full Load Hours (If Custom Application)]],IF(G251="","",IF(G251="Domestic Hot Water",8760,$AJ$16)))</f>
        <v/>
      </c>
      <c r="AU251" s="75" t="str">
        <f>VLOOKUP($G$7,'Incentive Structure'!$C$6:$D$10,2,FALSE)</f>
        <v>CI</v>
      </c>
      <c r="AV251" s="75" t="str">
        <f>IF(ISNUMBER(FIND("MF",TablePipeInsulation[[#This Row],[Incentive Code]]))=TRUE,"MF Logic","CI Logic")</f>
        <v>CI Logic</v>
      </c>
      <c r="AW25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51" t="str">
        <f t="shared" si="18"/>
        <v/>
      </c>
      <c r="AY251" t="str">
        <f t="shared" si="19"/>
        <v>CI</v>
      </c>
      <c r="AZ25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5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51" s="190" t="e">
        <f>INDEX(#REF!,MATCH(TablePipeInsulation[[#This Row],[Coding - Temperature of Pipe]],#REF!,0),MATCH(TEXT($P251,"#.00"),#REF!,0))</f>
        <v>#REF!</v>
      </c>
      <c r="BC251" s="211">
        <f>IFERROR(MIN(IF(TablePipeInsulation[[#This Row],[System Application]]="Custom",(TablePipeInsulation[[#This Row],[Therms saved]]*BE251)*CI_Custom_Incentive_USD_per_therm,IF(OR(TablePipeInsulation[[#This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saved]]*BE251),"Excel Error"))),TablePipeInsulation[[#This Row],[Total Cost]]),0)</f>
        <v>0</v>
      </c>
      <c r="BD251" s="216">
        <f>IFERROR(MIN(IF(TablePipeInsulation[[#This Row],[System Application]]="Custom",(TablePipeInsulation[[#This Row],[Therms saved]]*BE251)*CI_Custom_Bonus_Incentive_USD_per_therm,IF(OR(TablePipeInsulation[[#This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saved]]*BE251),"Excel Error"))),TablePipeInsulation[[#This Row],[Total Cost]]),0)</f>
        <v>0</v>
      </c>
      <c r="BE251" s="212">
        <f>Boiler!$AA$9</f>
        <v>0</v>
      </c>
    </row>
    <row r="252" spans="1:57">
      <c r="A252" s="75">
        <v>231</v>
      </c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9"/>
      <c r="Q252" s="69"/>
      <c r="R252" s="3" t="str">
        <f>IFERROR(INDEX(TableInsulationCodeReq[],MATCH(TablePipeInsulation[[#This Row],[Coding - Temperature of Pipe]],TableInsulationCodeReq[Coding Pipe Temperature],-1),MATCH(TEXT($P252,"0.00"),TableInsulationCodeReq[#Headers],0)),"")</f>
        <v/>
      </c>
      <c r="S252" s="67"/>
      <c r="T252" s="67"/>
      <c r="U252" s="67"/>
      <c r="V252" s="67"/>
      <c r="W252" s="77"/>
      <c r="X252" s="77"/>
      <c r="Y252" s="189" t="str">
        <f t="shared" si="16"/>
        <v/>
      </c>
      <c r="Z252" s="77"/>
      <c r="AA252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52" s="3" t="str">
        <f>IF(OR(G252="",TablePipeInsulation[[#This Row],[Insulation to be Added (")]]&lt;TablePipeInsulation[[#This Row],[Insulation Required by Code (")]]),"",IF(System_App_Only_DHW,(AN252-AR252)/(0.8*100000)*L252*AS252*AT252*1,(AN252-AR252)/($G$10*100000)*L252*AS252*AT252*1))</f>
        <v/>
      </c>
      <c r="AC252" s="78">
        <f>IF(TablePipeInsulation[[#This Row],[Insulation to be Added (")]]&lt;TablePipeInsulation[[#This Row],[Insulation Required by Code (")]],"",BC252)</f>
        <v>0</v>
      </c>
      <c r="AD252" s="78">
        <f>IF(TablePipeInsulation[[#This Row],[Insulation to be Added (")]]&lt;TablePipeInsulation[[#This Row],[Insulation Required by Code (")]],"",BD252)</f>
        <v>0</v>
      </c>
      <c r="AG252" s="67" t="e">
        <f>VLOOKUP(G252,'Insulation Table'!$AE$61:$AF$64,2,FALSE)</f>
        <v>#N/A</v>
      </c>
      <c r="AH252" s="75" t="str">
        <f>IF(TablePipeInsulation[[#This Row],[System Application]]="Custom",TablePipeInsulation[[#This Row],[Pipe Surface Temperature, °F (If Custom Application)]],IF(G252="","",VLOOKUP(G252,$BG$21:$BH$24,2,FALSE)))</f>
        <v/>
      </c>
      <c r="AI252" s="75" t="str">
        <f>IF(TablePipeInsulation[[#This Row],[System Application]]="Custom",TablePipeInsulation[[#This Row],[Ambient Temperature, °F (If Custom Application)]],IF(G252="","",VLOOKUP(G252,$BG$21:$BI$24,3,FALSE)))</f>
        <v/>
      </c>
      <c r="AJ25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5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5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5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52" s="75" t="str">
        <f>IF(TablePipeInsulation[[#This Row],[System Application]]="Custom",TablePipeInsulation[[#This Row],[Custom Pipe Bare Heat Transfer Coefficient]],IF(P252="","",(VLOOKUP(AJ252,'Insulation Table'!$F$35:$G$124,2,FALSE))))</f>
        <v/>
      </c>
      <c r="AO252" s="75" t="e">
        <f t="shared" si="17"/>
        <v>#N/A</v>
      </c>
      <c r="AP252" s="75" t="e">
        <f>VLOOKUP(AO252,'Insulation Table'!$Y$35:$Z$103,2,FALSE)</f>
        <v>#N/A</v>
      </c>
      <c r="AQ252" s="67" t="str">
        <f>CONCATENATE(P252,U252,MIN(TablePipeInsulation[[#This Row],[Insulation to be Added (")]],3))</f>
        <v>3</v>
      </c>
      <c r="AR252" s="75" t="str">
        <f>IF(P252="","",(VLOOKUP(AQ252,'Insulation Table'!$N$35:$O$250,2,FALSE)))</f>
        <v/>
      </c>
      <c r="AS252" s="67" t="e">
        <f t="shared" si="15"/>
        <v>#VALUE!</v>
      </c>
      <c r="AT252" s="75" t="str">
        <f>IF(TablePipeInsulation[[#This Row],[System Application]]="Custom",TablePipeInsulation[[#This Row],[Full Load Hours (If Custom Application)]],IF(G252="","",IF(G252="Domestic Hot Water",8760,$AJ$16)))</f>
        <v/>
      </c>
      <c r="AU252" s="75" t="str">
        <f>VLOOKUP($G$7,'Incentive Structure'!$C$6:$D$10,2,FALSE)</f>
        <v>CI</v>
      </c>
      <c r="AV252" s="75" t="str">
        <f>IF(ISNUMBER(FIND("MF",TablePipeInsulation[[#This Row],[Incentive Code]]))=TRUE,"MF Logic","CI Logic")</f>
        <v>CI Logic</v>
      </c>
      <c r="AW25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52" t="str">
        <f t="shared" si="18"/>
        <v/>
      </c>
      <c r="AY252" t="str">
        <f t="shared" si="19"/>
        <v>CI</v>
      </c>
      <c r="AZ25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5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52" s="190" t="e">
        <f>INDEX(#REF!,MATCH(TablePipeInsulation[[#This Row],[Coding - Temperature of Pipe]],#REF!,0),MATCH(TEXT($P252,"#.00"),#REF!,0))</f>
        <v>#REF!</v>
      </c>
      <c r="BC252" s="211">
        <f>IFERROR(MIN(IF(TablePipeInsulation[[#This Row],[System Application]]="Custom",(TablePipeInsulation[[#This Row],[Therms saved]]*BE252)*CI_Custom_Incentive_USD_per_therm,IF(OR(TablePipeInsulation[[#This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saved]]*BE252),"Excel Error"))),TablePipeInsulation[[#This Row],[Total Cost]]),0)</f>
        <v>0</v>
      </c>
      <c r="BD252" s="216">
        <f>IFERROR(MIN(IF(TablePipeInsulation[[#This Row],[System Application]]="Custom",(TablePipeInsulation[[#This Row],[Therms saved]]*BE252)*CI_Custom_Bonus_Incentive_USD_per_therm,IF(OR(TablePipeInsulation[[#This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saved]]*BE252),"Excel Error"))),TablePipeInsulation[[#This Row],[Total Cost]]),0)</f>
        <v>0</v>
      </c>
      <c r="BE252" s="212">
        <f>Boiler!$AA$9</f>
        <v>0</v>
      </c>
    </row>
    <row r="253" spans="1:57">
      <c r="A253" s="75">
        <v>232</v>
      </c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9"/>
      <c r="Q253" s="69"/>
      <c r="R253" s="3" t="str">
        <f>IFERROR(INDEX(TableInsulationCodeReq[],MATCH(TablePipeInsulation[[#This Row],[Coding - Temperature of Pipe]],TableInsulationCodeReq[Coding Pipe Temperature],-1),MATCH(TEXT($P253,"0.00"),TableInsulationCodeReq[#Headers],0)),"")</f>
        <v/>
      </c>
      <c r="S253" s="67"/>
      <c r="T253" s="67"/>
      <c r="U253" s="67"/>
      <c r="V253" s="67"/>
      <c r="W253" s="77"/>
      <c r="X253" s="77"/>
      <c r="Y253" s="189" t="str">
        <f t="shared" si="16"/>
        <v/>
      </c>
      <c r="Z253" s="77"/>
      <c r="AA253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53" s="3" t="str">
        <f>IF(OR(G253="",TablePipeInsulation[[#This Row],[Insulation to be Added (")]]&lt;TablePipeInsulation[[#This Row],[Insulation Required by Code (")]]),"",IF(System_App_Only_DHW,(AN253-AR253)/(0.8*100000)*L253*AS253*AT253*1,(AN253-AR253)/($G$10*100000)*L253*AS253*AT253*1))</f>
        <v/>
      </c>
      <c r="AC253" s="78">
        <f>IF(TablePipeInsulation[[#This Row],[Insulation to be Added (")]]&lt;TablePipeInsulation[[#This Row],[Insulation Required by Code (")]],"",BC253)</f>
        <v>0</v>
      </c>
      <c r="AD253" s="78">
        <f>IF(TablePipeInsulation[[#This Row],[Insulation to be Added (")]]&lt;TablePipeInsulation[[#This Row],[Insulation Required by Code (")]],"",BD253)</f>
        <v>0</v>
      </c>
      <c r="AG253" s="67" t="e">
        <f>VLOOKUP(G253,'Insulation Table'!$AE$61:$AF$64,2,FALSE)</f>
        <v>#N/A</v>
      </c>
      <c r="AH253" s="75" t="str">
        <f>IF(TablePipeInsulation[[#This Row],[System Application]]="Custom",TablePipeInsulation[[#This Row],[Pipe Surface Temperature, °F (If Custom Application)]],IF(G253="","",VLOOKUP(G253,$BG$21:$BH$24,2,FALSE)))</f>
        <v/>
      </c>
      <c r="AI253" s="75" t="str">
        <f>IF(TablePipeInsulation[[#This Row],[System Application]]="Custom",TablePipeInsulation[[#This Row],[Ambient Temperature, °F (If Custom Application)]],IF(G253="","",VLOOKUP(G253,$BG$21:$BI$24,3,FALSE)))</f>
        <v/>
      </c>
      <c r="AJ25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5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5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5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53" s="75" t="str">
        <f>IF(TablePipeInsulation[[#This Row],[System Application]]="Custom",TablePipeInsulation[[#This Row],[Custom Pipe Bare Heat Transfer Coefficient]],IF(P253="","",(VLOOKUP(AJ253,'Insulation Table'!$F$35:$G$124,2,FALSE))))</f>
        <v/>
      </c>
      <c r="AO253" s="75" t="e">
        <f t="shared" si="17"/>
        <v>#N/A</v>
      </c>
      <c r="AP253" s="75" t="e">
        <f>VLOOKUP(AO253,'Insulation Table'!$Y$35:$Z$103,2,FALSE)</f>
        <v>#N/A</v>
      </c>
      <c r="AQ253" s="67" t="str">
        <f>CONCATENATE(P253,U253,MIN(TablePipeInsulation[[#This Row],[Insulation to be Added (")]],3))</f>
        <v>3</v>
      </c>
      <c r="AR253" s="75" t="str">
        <f>IF(P253="","",(VLOOKUP(AQ253,'Insulation Table'!$N$35:$O$250,2,FALSE)))</f>
        <v/>
      </c>
      <c r="AS253" s="67" t="e">
        <f t="shared" si="15"/>
        <v>#VALUE!</v>
      </c>
      <c r="AT253" s="75" t="str">
        <f>IF(TablePipeInsulation[[#This Row],[System Application]]="Custom",TablePipeInsulation[[#This Row],[Full Load Hours (If Custom Application)]],IF(G253="","",IF(G253="Domestic Hot Water",8760,$AJ$16)))</f>
        <v/>
      </c>
      <c r="AU253" s="75" t="str">
        <f>VLOOKUP($G$7,'Incentive Structure'!$C$6:$D$10,2,FALSE)</f>
        <v>CI</v>
      </c>
      <c r="AV253" s="75" t="str">
        <f>IF(ISNUMBER(FIND("MF",TablePipeInsulation[[#This Row],[Incentive Code]]))=TRUE,"MF Logic","CI Logic")</f>
        <v>CI Logic</v>
      </c>
      <c r="AW25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53" t="str">
        <f t="shared" si="18"/>
        <v/>
      </c>
      <c r="AY253" t="str">
        <f t="shared" si="19"/>
        <v>CI</v>
      </c>
      <c r="AZ25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5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53" s="190" t="e">
        <f>INDEX(#REF!,MATCH(TablePipeInsulation[[#This Row],[Coding - Temperature of Pipe]],#REF!,0),MATCH(TEXT($P253,"#.00"),#REF!,0))</f>
        <v>#REF!</v>
      </c>
      <c r="BC253" s="211">
        <f>IFERROR(MIN(IF(TablePipeInsulation[[#This Row],[System Application]]="Custom",(TablePipeInsulation[[#This Row],[Therms saved]]*BE253)*CI_Custom_Incentive_USD_per_therm,IF(OR(TablePipeInsulation[[#This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saved]]*BE253),"Excel Error"))),TablePipeInsulation[[#This Row],[Total Cost]]),0)</f>
        <v>0</v>
      </c>
      <c r="BD253" s="216">
        <f>IFERROR(MIN(IF(TablePipeInsulation[[#This Row],[System Application]]="Custom",(TablePipeInsulation[[#This Row],[Therms saved]]*BE253)*CI_Custom_Bonus_Incentive_USD_per_therm,IF(OR(TablePipeInsulation[[#This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saved]]*BE253),"Excel Error"))),TablePipeInsulation[[#This Row],[Total Cost]]),0)</f>
        <v>0</v>
      </c>
      <c r="BE253" s="212">
        <f>Boiler!$AA$9</f>
        <v>0</v>
      </c>
    </row>
    <row r="254" spans="1:57">
      <c r="A254" s="75">
        <v>233</v>
      </c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9"/>
      <c r="Q254" s="69"/>
      <c r="R254" s="3" t="str">
        <f>IFERROR(INDEX(TableInsulationCodeReq[],MATCH(TablePipeInsulation[[#This Row],[Coding - Temperature of Pipe]],TableInsulationCodeReq[Coding Pipe Temperature],-1),MATCH(TEXT($P254,"0.00"),TableInsulationCodeReq[#Headers],0)),"")</f>
        <v/>
      </c>
      <c r="S254" s="67"/>
      <c r="T254" s="67"/>
      <c r="U254" s="67"/>
      <c r="V254" s="67"/>
      <c r="W254" s="77"/>
      <c r="X254" s="77"/>
      <c r="Y254" s="189" t="str">
        <f t="shared" si="16"/>
        <v/>
      </c>
      <c r="Z254" s="77"/>
      <c r="AA254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54" s="3" t="str">
        <f>IF(OR(G254="",TablePipeInsulation[[#This Row],[Insulation to be Added (")]]&lt;TablePipeInsulation[[#This Row],[Insulation Required by Code (")]]),"",IF(System_App_Only_DHW,(AN254-AR254)/(0.8*100000)*L254*AS254*AT254*1,(AN254-AR254)/($G$10*100000)*L254*AS254*AT254*1))</f>
        <v/>
      </c>
      <c r="AC254" s="78">
        <f>IF(TablePipeInsulation[[#This Row],[Insulation to be Added (")]]&lt;TablePipeInsulation[[#This Row],[Insulation Required by Code (")]],"",BC254)</f>
        <v>0</v>
      </c>
      <c r="AD254" s="78">
        <f>IF(TablePipeInsulation[[#This Row],[Insulation to be Added (")]]&lt;TablePipeInsulation[[#This Row],[Insulation Required by Code (")]],"",BD254)</f>
        <v>0</v>
      </c>
      <c r="AG254" s="67" t="e">
        <f>VLOOKUP(G254,'Insulation Table'!$AE$61:$AF$64,2,FALSE)</f>
        <v>#N/A</v>
      </c>
      <c r="AH254" s="75" t="str">
        <f>IF(TablePipeInsulation[[#This Row],[System Application]]="Custom",TablePipeInsulation[[#This Row],[Pipe Surface Temperature, °F (If Custom Application)]],IF(G254="","",VLOOKUP(G254,$BG$21:$BH$24,2,FALSE)))</f>
        <v/>
      </c>
      <c r="AI254" s="75" t="str">
        <f>IF(TablePipeInsulation[[#This Row],[System Application]]="Custom",TablePipeInsulation[[#This Row],[Ambient Temperature, °F (If Custom Application)]],IF(G254="","",VLOOKUP(G254,$BG$21:$BI$24,3,FALSE)))</f>
        <v/>
      </c>
      <c r="AJ25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5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5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5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54" s="75" t="str">
        <f>IF(TablePipeInsulation[[#This Row],[System Application]]="Custom",TablePipeInsulation[[#This Row],[Custom Pipe Bare Heat Transfer Coefficient]],IF(P254="","",(VLOOKUP(AJ254,'Insulation Table'!$F$35:$G$124,2,FALSE))))</f>
        <v/>
      </c>
      <c r="AO254" s="75" t="e">
        <f t="shared" si="17"/>
        <v>#N/A</v>
      </c>
      <c r="AP254" s="75" t="e">
        <f>VLOOKUP(AO254,'Insulation Table'!$Y$35:$Z$103,2,FALSE)</f>
        <v>#N/A</v>
      </c>
      <c r="AQ254" s="67" t="str">
        <f>CONCATENATE(P254,U254,MIN(TablePipeInsulation[[#This Row],[Insulation to be Added (")]],3))</f>
        <v>3</v>
      </c>
      <c r="AR254" s="75" t="str">
        <f>IF(P254="","",(VLOOKUP(AQ254,'Insulation Table'!$N$35:$O$250,2,FALSE)))</f>
        <v/>
      </c>
      <c r="AS254" s="67" t="e">
        <f t="shared" si="15"/>
        <v>#VALUE!</v>
      </c>
      <c r="AT254" s="75" t="str">
        <f>IF(TablePipeInsulation[[#This Row],[System Application]]="Custom",TablePipeInsulation[[#This Row],[Full Load Hours (If Custom Application)]],IF(G254="","",IF(G254="Domestic Hot Water",8760,$AJ$16)))</f>
        <v/>
      </c>
      <c r="AU254" s="75" t="str">
        <f>VLOOKUP($G$7,'Incentive Structure'!$C$6:$D$10,2,FALSE)</f>
        <v>CI</v>
      </c>
      <c r="AV254" s="75" t="str">
        <f>IF(ISNUMBER(FIND("MF",TablePipeInsulation[[#This Row],[Incentive Code]]))=TRUE,"MF Logic","CI Logic")</f>
        <v>CI Logic</v>
      </c>
      <c r="AW25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54" t="str">
        <f t="shared" si="18"/>
        <v/>
      </c>
      <c r="AY254" t="str">
        <f t="shared" si="19"/>
        <v>CI</v>
      </c>
      <c r="AZ25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5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54" s="190" t="e">
        <f>INDEX(#REF!,MATCH(TablePipeInsulation[[#This Row],[Coding - Temperature of Pipe]],#REF!,0),MATCH(TEXT($P254,"#.00"),#REF!,0))</f>
        <v>#REF!</v>
      </c>
      <c r="BC254" s="211">
        <f>IFERROR(MIN(IF(TablePipeInsulation[[#This Row],[System Application]]="Custom",(TablePipeInsulation[[#This Row],[Therms saved]]*BE254)*CI_Custom_Incentive_USD_per_therm,IF(OR(TablePipeInsulation[[#This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saved]]*BE254),"Excel Error"))),TablePipeInsulation[[#This Row],[Total Cost]]),0)</f>
        <v>0</v>
      </c>
      <c r="BD254" s="216">
        <f>IFERROR(MIN(IF(TablePipeInsulation[[#This Row],[System Application]]="Custom",(TablePipeInsulation[[#This Row],[Therms saved]]*BE254)*CI_Custom_Bonus_Incentive_USD_per_therm,IF(OR(TablePipeInsulation[[#This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saved]]*BE254),"Excel Error"))),TablePipeInsulation[[#This Row],[Total Cost]]),0)</f>
        <v>0</v>
      </c>
      <c r="BE254" s="212">
        <f>Boiler!$AA$9</f>
        <v>0</v>
      </c>
    </row>
    <row r="255" spans="1:57">
      <c r="A255" s="75">
        <v>234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9"/>
      <c r="Q255" s="69"/>
      <c r="R255" s="3" t="str">
        <f>IFERROR(INDEX(TableInsulationCodeReq[],MATCH(TablePipeInsulation[[#This Row],[Coding - Temperature of Pipe]],TableInsulationCodeReq[Coding Pipe Temperature],-1),MATCH(TEXT($P255,"0.00"),TableInsulationCodeReq[#Headers],0)),"")</f>
        <v/>
      </c>
      <c r="S255" s="67"/>
      <c r="T255" s="67"/>
      <c r="U255" s="67"/>
      <c r="V255" s="67"/>
      <c r="W255" s="77"/>
      <c r="X255" s="77"/>
      <c r="Y255" s="189" t="str">
        <f t="shared" si="16"/>
        <v/>
      </c>
      <c r="Z255" s="77"/>
      <c r="AA255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55" s="3" t="str">
        <f>IF(OR(G255="",TablePipeInsulation[[#This Row],[Insulation to be Added (")]]&lt;TablePipeInsulation[[#This Row],[Insulation Required by Code (")]]),"",IF(System_App_Only_DHW,(AN255-AR255)/(0.8*100000)*L255*AS255*AT255*1,(AN255-AR255)/($G$10*100000)*L255*AS255*AT255*1))</f>
        <v/>
      </c>
      <c r="AC255" s="78">
        <f>IF(TablePipeInsulation[[#This Row],[Insulation to be Added (")]]&lt;TablePipeInsulation[[#This Row],[Insulation Required by Code (")]],"",BC255)</f>
        <v>0</v>
      </c>
      <c r="AD255" s="78">
        <f>IF(TablePipeInsulation[[#This Row],[Insulation to be Added (")]]&lt;TablePipeInsulation[[#This Row],[Insulation Required by Code (")]],"",BD255)</f>
        <v>0</v>
      </c>
      <c r="AG255" s="67" t="e">
        <f>VLOOKUP(G255,'Insulation Table'!$AE$61:$AF$64,2,FALSE)</f>
        <v>#N/A</v>
      </c>
      <c r="AH255" s="75" t="str">
        <f>IF(TablePipeInsulation[[#This Row],[System Application]]="Custom",TablePipeInsulation[[#This Row],[Pipe Surface Temperature, °F (If Custom Application)]],IF(G255="","",VLOOKUP(G255,$BG$21:$BH$24,2,FALSE)))</f>
        <v/>
      </c>
      <c r="AI255" s="75" t="str">
        <f>IF(TablePipeInsulation[[#This Row],[System Application]]="Custom",TablePipeInsulation[[#This Row],[Ambient Temperature, °F (If Custom Application)]],IF(G255="","",VLOOKUP(G255,$BG$21:$BI$24,3,FALSE)))</f>
        <v/>
      </c>
      <c r="AJ25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5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5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5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55" s="75" t="str">
        <f>IF(TablePipeInsulation[[#This Row],[System Application]]="Custom",TablePipeInsulation[[#This Row],[Custom Pipe Bare Heat Transfer Coefficient]],IF(P255="","",(VLOOKUP(AJ255,'Insulation Table'!$F$35:$G$124,2,FALSE))))</f>
        <v/>
      </c>
      <c r="AO255" s="75" t="e">
        <f t="shared" si="17"/>
        <v>#N/A</v>
      </c>
      <c r="AP255" s="75" t="e">
        <f>VLOOKUP(AO255,'Insulation Table'!$Y$35:$Z$103,2,FALSE)</f>
        <v>#N/A</v>
      </c>
      <c r="AQ255" s="67" t="str">
        <f>CONCATENATE(P255,U255,MIN(TablePipeInsulation[[#This Row],[Insulation to be Added (")]],3))</f>
        <v>3</v>
      </c>
      <c r="AR255" s="75" t="str">
        <f>IF(P255="","",(VLOOKUP(AQ255,'Insulation Table'!$N$35:$O$250,2,FALSE)))</f>
        <v/>
      </c>
      <c r="AS255" s="67" t="e">
        <f t="shared" si="15"/>
        <v>#VALUE!</v>
      </c>
      <c r="AT255" s="75" t="str">
        <f>IF(TablePipeInsulation[[#This Row],[System Application]]="Custom",TablePipeInsulation[[#This Row],[Full Load Hours (If Custom Application)]],IF(G255="","",IF(G255="Domestic Hot Water",8760,$AJ$16)))</f>
        <v/>
      </c>
      <c r="AU255" s="75" t="str">
        <f>VLOOKUP($G$7,'Incentive Structure'!$C$6:$D$10,2,FALSE)</f>
        <v>CI</v>
      </c>
      <c r="AV255" s="75" t="str">
        <f>IF(ISNUMBER(FIND("MF",TablePipeInsulation[[#This Row],[Incentive Code]]))=TRUE,"MF Logic","CI Logic")</f>
        <v>CI Logic</v>
      </c>
      <c r="AW25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55" t="str">
        <f t="shared" si="18"/>
        <v/>
      </c>
      <c r="AY255" t="str">
        <f t="shared" si="19"/>
        <v>CI</v>
      </c>
      <c r="AZ25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5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55" s="190" t="e">
        <f>INDEX(#REF!,MATCH(TablePipeInsulation[[#This Row],[Coding - Temperature of Pipe]],#REF!,0),MATCH(TEXT($P255,"#.00"),#REF!,0))</f>
        <v>#REF!</v>
      </c>
      <c r="BC255" s="211">
        <f>IFERROR(MIN(IF(TablePipeInsulation[[#This Row],[System Application]]="Custom",(TablePipeInsulation[[#This Row],[Therms saved]]*BE255)*CI_Custom_Incentive_USD_per_therm,IF(OR(TablePipeInsulation[[#This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saved]]*BE255),"Excel Error"))),TablePipeInsulation[[#This Row],[Total Cost]]),0)</f>
        <v>0</v>
      </c>
      <c r="BD255" s="216">
        <f>IFERROR(MIN(IF(TablePipeInsulation[[#This Row],[System Application]]="Custom",(TablePipeInsulation[[#This Row],[Therms saved]]*BE255)*CI_Custom_Bonus_Incentive_USD_per_therm,IF(OR(TablePipeInsulation[[#This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saved]]*BE255),"Excel Error"))),TablePipeInsulation[[#This Row],[Total Cost]]),0)</f>
        <v>0</v>
      </c>
      <c r="BE255" s="212">
        <f>Boiler!$AA$9</f>
        <v>0</v>
      </c>
    </row>
    <row r="256" spans="1:57">
      <c r="A256" s="75">
        <v>235</v>
      </c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9"/>
      <c r="Q256" s="69"/>
      <c r="R256" s="3" t="str">
        <f>IFERROR(INDEX(TableInsulationCodeReq[],MATCH(TablePipeInsulation[[#This Row],[Coding - Temperature of Pipe]],TableInsulationCodeReq[Coding Pipe Temperature],-1),MATCH(TEXT($P256,"0.00"),TableInsulationCodeReq[#Headers],0)),"")</f>
        <v/>
      </c>
      <c r="S256" s="67"/>
      <c r="T256" s="67"/>
      <c r="U256" s="67"/>
      <c r="V256" s="67"/>
      <c r="W256" s="77"/>
      <c r="X256" s="77"/>
      <c r="Y256" s="189" t="str">
        <f t="shared" si="16"/>
        <v/>
      </c>
      <c r="Z256" s="77"/>
      <c r="AA256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56" s="3" t="str">
        <f>IF(OR(G256="",TablePipeInsulation[[#This Row],[Insulation to be Added (")]]&lt;TablePipeInsulation[[#This Row],[Insulation Required by Code (")]]),"",IF(System_App_Only_DHW,(AN256-AR256)/(0.8*100000)*L256*AS256*AT256*1,(AN256-AR256)/($G$10*100000)*L256*AS256*AT256*1))</f>
        <v/>
      </c>
      <c r="AC256" s="78">
        <f>IF(TablePipeInsulation[[#This Row],[Insulation to be Added (")]]&lt;TablePipeInsulation[[#This Row],[Insulation Required by Code (")]],"",BC256)</f>
        <v>0</v>
      </c>
      <c r="AD256" s="78">
        <f>IF(TablePipeInsulation[[#This Row],[Insulation to be Added (")]]&lt;TablePipeInsulation[[#This Row],[Insulation Required by Code (")]],"",BD256)</f>
        <v>0</v>
      </c>
      <c r="AG256" s="67" t="e">
        <f>VLOOKUP(G256,'Insulation Table'!$AE$61:$AF$64,2,FALSE)</f>
        <v>#N/A</v>
      </c>
      <c r="AH256" s="75" t="str">
        <f>IF(TablePipeInsulation[[#This Row],[System Application]]="Custom",TablePipeInsulation[[#This Row],[Pipe Surface Temperature, °F (If Custom Application)]],IF(G256="","",VLOOKUP(G256,$BG$21:$BH$24,2,FALSE)))</f>
        <v/>
      </c>
      <c r="AI256" s="75" t="str">
        <f>IF(TablePipeInsulation[[#This Row],[System Application]]="Custom",TablePipeInsulation[[#This Row],[Ambient Temperature, °F (If Custom Application)]],IF(G256="","",VLOOKUP(G256,$BG$21:$BI$24,3,FALSE)))</f>
        <v/>
      </c>
      <c r="AJ25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5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5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5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56" s="75" t="str">
        <f>IF(TablePipeInsulation[[#This Row],[System Application]]="Custom",TablePipeInsulation[[#This Row],[Custom Pipe Bare Heat Transfer Coefficient]],IF(P256="","",(VLOOKUP(AJ256,'Insulation Table'!$F$35:$G$124,2,FALSE))))</f>
        <v/>
      </c>
      <c r="AO256" s="75" t="e">
        <f t="shared" si="17"/>
        <v>#N/A</v>
      </c>
      <c r="AP256" s="75" t="e">
        <f>VLOOKUP(AO256,'Insulation Table'!$Y$35:$Z$103,2,FALSE)</f>
        <v>#N/A</v>
      </c>
      <c r="AQ256" s="67" t="str">
        <f>CONCATENATE(P256,U256,MIN(TablePipeInsulation[[#This Row],[Insulation to be Added (")]],3))</f>
        <v>3</v>
      </c>
      <c r="AR256" s="75" t="str">
        <f>IF(P256="","",(VLOOKUP(AQ256,'Insulation Table'!$N$35:$O$250,2,FALSE)))</f>
        <v/>
      </c>
      <c r="AS256" s="67" t="e">
        <f t="shared" si="15"/>
        <v>#VALUE!</v>
      </c>
      <c r="AT256" s="75" t="str">
        <f>IF(TablePipeInsulation[[#This Row],[System Application]]="Custom",TablePipeInsulation[[#This Row],[Full Load Hours (If Custom Application)]],IF(G256="","",IF(G256="Domestic Hot Water",8760,$AJ$16)))</f>
        <v/>
      </c>
      <c r="AU256" s="75" t="str">
        <f>VLOOKUP($G$7,'Incentive Structure'!$C$6:$D$10,2,FALSE)</f>
        <v>CI</v>
      </c>
      <c r="AV256" s="75" t="str">
        <f>IF(ISNUMBER(FIND("MF",TablePipeInsulation[[#This Row],[Incentive Code]]))=TRUE,"MF Logic","CI Logic")</f>
        <v>CI Logic</v>
      </c>
      <c r="AW25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56" t="str">
        <f t="shared" si="18"/>
        <v/>
      </c>
      <c r="AY256" t="str">
        <f t="shared" si="19"/>
        <v>CI</v>
      </c>
      <c r="AZ25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5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56" s="190" t="e">
        <f>INDEX(#REF!,MATCH(TablePipeInsulation[[#This Row],[Coding - Temperature of Pipe]],#REF!,0),MATCH(TEXT($P256,"#.00"),#REF!,0))</f>
        <v>#REF!</v>
      </c>
      <c r="BC256" s="211">
        <f>IFERROR(MIN(IF(TablePipeInsulation[[#This Row],[System Application]]="Custom",(TablePipeInsulation[[#This Row],[Therms saved]]*BE256)*CI_Custom_Incentive_USD_per_therm,IF(OR(TablePipeInsulation[[#This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saved]]*BE256),"Excel Error"))),TablePipeInsulation[[#This Row],[Total Cost]]),0)</f>
        <v>0</v>
      </c>
      <c r="BD256" s="216">
        <f>IFERROR(MIN(IF(TablePipeInsulation[[#This Row],[System Application]]="Custom",(TablePipeInsulation[[#This Row],[Therms saved]]*BE256)*CI_Custom_Bonus_Incentive_USD_per_therm,IF(OR(TablePipeInsulation[[#This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saved]]*BE256),"Excel Error"))),TablePipeInsulation[[#This Row],[Total Cost]]),0)</f>
        <v>0</v>
      </c>
      <c r="BE256" s="212">
        <f>Boiler!$AA$9</f>
        <v>0</v>
      </c>
    </row>
    <row r="257" spans="1:57">
      <c r="A257" s="75">
        <v>236</v>
      </c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9"/>
      <c r="Q257" s="69"/>
      <c r="R257" s="3" t="str">
        <f>IFERROR(INDEX(TableInsulationCodeReq[],MATCH(TablePipeInsulation[[#This Row],[Coding - Temperature of Pipe]],TableInsulationCodeReq[Coding Pipe Temperature],-1),MATCH(TEXT($P257,"0.00"),TableInsulationCodeReq[#Headers],0)),"")</f>
        <v/>
      </c>
      <c r="S257" s="67"/>
      <c r="T257" s="67"/>
      <c r="U257" s="67"/>
      <c r="V257" s="67"/>
      <c r="W257" s="77"/>
      <c r="X257" s="77"/>
      <c r="Y257" s="189" t="str">
        <f t="shared" si="16"/>
        <v/>
      </c>
      <c r="Z257" s="77"/>
      <c r="AA257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57" s="3" t="str">
        <f>IF(OR(G257="",TablePipeInsulation[[#This Row],[Insulation to be Added (")]]&lt;TablePipeInsulation[[#This Row],[Insulation Required by Code (")]]),"",IF(System_App_Only_DHW,(AN257-AR257)/(0.8*100000)*L257*AS257*AT257*1,(AN257-AR257)/($G$10*100000)*L257*AS257*AT257*1))</f>
        <v/>
      </c>
      <c r="AC257" s="78">
        <f>IF(TablePipeInsulation[[#This Row],[Insulation to be Added (")]]&lt;TablePipeInsulation[[#This Row],[Insulation Required by Code (")]],"",BC257)</f>
        <v>0</v>
      </c>
      <c r="AD257" s="78">
        <f>IF(TablePipeInsulation[[#This Row],[Insulation to be Added (")]]&lt;TablePipeInsulation[[#This Row],[Insulation Required by Code (")]],"",BD257)</f>
        <v>0</v>
      </c>
      <c r="AG257" s="67" t="e">
        <f>VLOOKUP(G257,'Insulation Table'!$AE$61:$AF$64,2,FALSE)</f>
        <v>#N/A</v>
      </c>
      <c r="AH257" s="75" t="str">
        <f>IF(TablePipeInsulation[[#This Row],[System Application]]="Custom",TablePipeInsulation[[#This Row],[Pipe Surface Temperature, °F (If Custom Application)]],IF(G257="","",VLOOKUP(G257,$BG$21:$BH$24,2,FALSE)))</f>
        <v/>
      </c>
      <c r="AI257" s="75" t="str">
        <f>IF(TablePipeInsulation[[#This Row],[System Application]]="Custom",TablePipeInsulation[[#This Row],[Ambient Temperature, °F (If Custom Application)]],IF(G257="","",VLOOKUP(G257,$BG$21:$BI$24,3,FALSE)))</f>
        <v/>
      </c>
      <c r="AJ25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5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5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5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57" s="75" t="str">
        <f>IF(TablePipeInsulation[[#This Row],[System Application]]="Custom",TablePipeInsulation[[#This Row],[Custom Pipe Bare Heat Transfer Coefficient]],IF(P257="","",(VLOOKUP(AJ257,'Insulation Table'!$F$35:$G$124,2,FALSE))))</f>
        <v/>
      </c>
      <c r="AO257" s="75" t="e">
        <f t="shared" si="17"/>
        <v>#N/A</v>
      </c>
      <c r="AP257" s="75" t="e">
        <f>VLOOKUP(AO257,'Insulation Table'!$Y$35:$Z$103,2,FALSE)</f>
        <v>#N/A</v>
      </c>
      <c r="AQ257" s="67" t="str">
        <f>CONCATENATE(P257,U257,MIN(TablePipeInsulation[[#This Row],[Insulation to be Added (")]],3))</f>
        <v>3</v>
      </c>
      <c r="AR257" s="75" t="str">
        <f>IF(P257="","",(VLOOKUP(AQ257,'Insulation Table'!$N$35:$O$250,2,FALSE)))</f>
        <v/>
      </c>
      <c r="AS257" s="67" t="e">
        <f t="shared" si="15"/>
        <v>#VALUE!</v>
      </c>
      <c r="AT257" s="75" t="str">
        <f>IF(TablePipeInsulation[[#This Row],[System Application]]="Custom",TablePipeInsulation[[#This Row],[Full Load Hours (If Custom Application)]],IF(G257="","",IF(G257="Domestic Hot Water",8760,$AJ$16)))</f>
        <v/>
      </c>
      <c r="AU257" s="75" t="str">
        <f>VLOOKUP($G$7,'Incentive Structure'!$C$6:$D$10,2,FALSE)</f>
        <v>CI</v>
      </c>
      <c r="AV257" s="75" t="str">
        <f>IF(ISNUMBER(FIND("MF",TablePipeInsulation[[#This Row],[Incentive Code]]))=TRUE,"MF Logic","CI Logic")</f>
        <v>CI Logic</v>
      </c>
      <c r="AW25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57" t="str">
        <f t="shared" si="18"/>
        <v/>
      </c>
      <c r="AY257" t="str">
        <f t="shared" si="19"/>
        <v>CI</v>
      </c>
      <c r="AZ25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5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57" s="190" t="e">
        <f>INDEX(#REF!,MATCH(TablePipeInsulation[[#This Row],[Coding - Temperature of Pipe]],#REF!,0),MATCH(TEXT($P257,"#.00"),#REF!,0))</f>
        <v>#REF!</v>
      </c>
      <c r="BC257" s="211">
        <f>IFERROR(MIN(IF(TablePipeInsulation[[#This Row],[System Application]]="Custom",(TablePipeInsulation[[#This Row],[Therms saved]]*BE257)*CI_Custom_Incentive_USD_per_therm,IF(OR(TablePipeInsulation[[#This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saved]]*BE257),"Excel Error"))),TablePipeInsulation[[#This Row],[Total Cost]]),0)</f>
        <v>0</v>
      </c>
      <c r="BD257" s="216">
        <f>IFERROR(MIN(IF(TablePipeInsulation[[#This Row],[System Application]]="Custom",(TablePipeInsulation[[#This Row],[Therms saved]]*BE257)*CI_Custom_Bonus_Incentive_USD_per_therm,IF(OR(TablePipeInsulation[[#This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saved]]*BE257),"Excel Error"))),TablePipeInsulation[[#This Row],[Total Cost]]),0)</f>
        <v>0</v>
      </c>
      <c r="BE257" s="212">
        <f>Boiler!$AA$9</f>
        <v>0</v>
      </c>
    </row>
    <row r="258" spans="1:57">
      <c r="A258" s="75">
        <v>237</v>
      </c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9"/>
      <c r="Q258" s="69"/>
      <c r="R258" s="3" t="str">
        <f>IFERROR(INDEX(TableInsulationCodeReq[],MATCH(TablePipeInsulation[[#This Row],[Coding - Temperature of Pipe]],TableInsulationCodeReq[Coding Pipe Temperature],-1),MATCH(TEXT($P258,"0.00"),TableInsulationCodeReq[#Headers],0)),"")</f>
        <v/>
      </c>
      <c r="S258" s="67"/>
      <c r="T258" s="67"/>
      <c r="U258" s="67"/>
      <c r="V258" s="67"/>
      <c r="W258" s="77"/>
      <c r="X258" s="77"/>
      <c r="Y258" s="189" t="str">
        <f t="shared" si="16"/>
        <v/>
      </c>
      <c r="Z258" s="77"/>
      <c r="AA258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58" s="3" t="str">
        <f>IF(OR(G258="",TablePipeInsulation[[#This Row],[Insulation to be Added (")]]&lt;TablePipeInsulation[[#This Row],[Insulation Required by Code (")]]),"",IF(System_App_Only_DHW,(AN258-AR258)/(0.8*100000)*L258*AS258*AT258*1,(AN258-AR258)/($G$10*100000)*L258*AS258*AT258*1))</f>
        <v/>
      </c>
      <c r="AC258" s="78">
        <f>IF(TablePipeInsulation[[#This Row],[Insulation to be Added (")]]&lt;TablePipeInsulation[[#This Row],[Insulation Required by Code (")]],"",BC258)</f>
        <v>0</v>
      </c>
      <c r="AD258" s="78">
        <f>IF(TablePipeInsulation[[#This Row],[Insulation to be Added (")]]&lt;TablePipeInsulation[[#This Row],[Insulation Required by Code (")]],"",BD258)</f>
        <v>0</v>
      </c>
      <c r="AG258" s="67" t="e">
        <f>VLOOKUP(G258,'Insulation Table'!$AE$61:$AF$64,2,FALSE)</f>
        <v>#N/A</v>
      </c>
      <c r="AH258" s="75" t="str">
        <f>IF(TablePipeInsulation[[#This Row],[System Application]]="Custom",TablePipeInsulation[[#This Row],[Pipe Surface Temperature, °F (If Custom Application)]],IF(G258="","",VLOOKUP(G258,$BG$21:$BH$24,2,FALSE)))</f>
        <v/>
      </c>
      <c r="AI258" s="75" t="str">
        <f>IF(TablePipeInsulation[[#This Row],[System Application]]="Custom",TablePipeInsulation[[#This Row],[Ambient Temperature, °F (If Custom Application)]],IF(G258="","",VLOOKUP(G258,$BG$21:$BI$24,3,FALSE)))</f>
        <v/>
      </c>
      <c r="AJ25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5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5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5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58" s="75" t="str">
        <f>IF(TablePipeInsulation[[#This Row],[System Application]]="Custom",TablePipeInsulation[[#This Row],[Custom Pipe Bare Heat Transfer Coefficient]],IF(P258="","",(VLOOKUP(AJ258,'Insulation Table'!$F$35:$G$124,2,FALSE))))</f>
        <v/>
      </c>
      <c r="AO258" s="75" t="e">
        <f t="shared" si="17"/>
        <v>#N/A</v>
      </c>
      <c r="AP258" s="75" t="e">
        <f>VLOOKUP(AO258,'Insulation Table'!$Y$35:$Z$103,2,FALSE)</f>
        <v>#N/A</v>
      </c>
      <c r="AQ258" s="67" t="str">
        <f>CONCATENATE(P258,U258,MIN(TablePipeInsulation[[#This Row],[Insulation to be Added (")]],3))</f>
        <v>3</v>
      </c>
      <c r="AR258" s="75" t="str">
        <f>IF(P258="","",(VLOOKUP(AQ258,'Insulation Table'!$N$35:$O$250,2,FALSE)))</f>
        <v/>
      </c>
      <c r="AS258" s="67" t="e">
        <f t="shared" si="15"/>
        <v>#VALUE!</v>
      </c>
      <c r="AT258" s="75" t="str">
        <f>IF(TablePipeInsulation[[#This Row],[System Application]]="Custom",TablePipeInsulation[[#This Row],[Full Load Hours (If Custom Application)]],IF(G258="","",IF(G258="Domestic Hot Water",8760,$AJ$16)))</f>
        <v/>
      </c>
      <c r="AU258" s="75" t="str">
        <f>VLOOKUP($G$7,'Incentive Structure'!$C$6:$D$10,2,FALSE)</f>
        <v>CI</v>
      </c>
      <c r="AV258" s="75" t="str">
        <f>IF(ISNUMBER(FIND("MF",TablePipeInsulation[[#This Row],[Incentive Code]]))=TRUE,"MF Logic","CI Logic")</f>
        <v>CI Logic</v>
      </c>
      <c r="AW25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58" t="str">
        <f t="shared" si="18"/>
        <v/>
      </c>
      <c r="AY258" t="str">
        <f t="shared" si="19"/>
        <v>CI</v>
      </c>
      <c r="AZ25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5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58" s="190" t="e">
        <f>INDEX(#REF!,MATCH(TablePipeInsulation[[#This Row],[Coding - Temperature of Pipe]],#REF!,0),MATCH(TEXT($P258,"#.00"),#REF!,0))</f>
        <v>#REF!</v>
      </c>
      <c r="BC258" s="211">
        <f>IFERROR(MIN(IF(TablePipeInsulation[[#This Row],[System Application]]="Custom",(TablePipeInsulation[[#This Row],[Therms saved]]*BE258)*CI_Custom_Incentive_USD_per_therm,IF(OR(TablePipeInsulation[[#This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saved]]*BE258),"Excel Error"))),TablePipeInsulation[[#This Row],[Total Cost]]),0)</f>
        <v>0</v>
      </c>
      <c r="BD258" s="216">
        <f>IFERROR(MIN(IF(TablePipeInsulation[[#This Row],[System Application]]="Custom",(TablePipeInsulation[[#This Row],[Therms saved]]*BE258)*CI_Custom_Bonus_Incentive_USD_per_therm,IF(OR(TablePipeInsulation[[#This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saved]]*BE258),"Excel Error"))),TablePipeInsulation[[#This Row],[Total Cost]]),0)</f>
        <v>0</v>
      </c>
      <c r="BE258" s="212">
        <f>Boiler!$AA$9</f>
        <v>0</v>
      </c>
    </row>
    <row r="259" spans="1:57">
      <c r="A259" s="75">
        <v>238</v>
      </c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9"/>
      <c r="Q259" s="69"/>
      <c r="R259" s="3" t="str">
        <f>IFERROR(INDEX(TableInsulationCodeReq[],MATCH(TablePipeInsulation[[#This Row],[Coding - Temperature of Pipe]],TableInsulationCodeReq[Coding Pipe Temperature],-1),MATCH(TEXT($P259,"0.00"),TableInsulationCodeReq[#Headers],0)),"")</f>
        <v/>
      </c>
      <c r="S259" s="67"/>
      <c r="T259" s="67"/>
      <c r="U259" s="67"/>
      <c r="V259" s="67"/>
      <c r="W259" s="77"/>
      <c r="X259" s="77"/>
      <c r="Y259" s="189" t="str">
        <f t="shared" si="16"/>
        <v/>
      </c>
      <c r="Z259" s="77"/>
      <c r="AA259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59" s="3" t="str">
        <f>IF(OR(G259="",TablePipeInsulation[[#This Row],[Insulation to be Added (")]]&lt;TablePipeInsulation[[#This Row],[Insulation Required by Code (")]]),"",IF(System_App_Only_DHW,(AN259-AR259)/(0.8*100000)*L259*AS259*AT259*1,(AN259-AR259)/($G$10*100000)*L259*AS259*AT259*1))</f>
        <v/>
      </c>
      <c r="AC259" s="78">
        <f>IF(TablePipeInsulation[[#This Row],[Insulation to be Added (")]]&lt;TablePipeInsulation[[#This Row],[Insulation Required by Code (")]],"",BC259)</f>
        <v>0</v>
      </c>
      <c r="AD259" s="78">
        <f>IF(TablePipeInsulation[[#This Row],[Insulation to be Added (")]]&lt;TablePipeInsulation[[#This Row],[Insulation Required by Code (")]],"",BD259)</f>
        <v>0</v>
      </c>
      <c r="AG259" s="67" t="e">
        <f>VLOOKUP(G259,'Insulation Table'!$AE$61:$AF$64,2,FALSE)</f>
        <v>#N/A</v>
      </c>
      <c r="AH259" s="75" t="str">
        <f>IF(TablePipeInsulation[[#This Row],[System Application]]="Custom",TablePipeInsulation[[#This Row],[Pipe Surface Temperature, °F (If Custom Application)]],IF(G259="","",VLOOKUP(G259,$BG$21:$BH$24,2,FALSE)))</f>
        <v/>
      </c>
      <c r="AI259" s="75" t="str">
        <f>IF(TablePipeInsulation[[#This Row],[System Application]]="Custom",TablePipeInsulation[[#This Row],[Ambient Temperature, °F (If Custom Application)]],IF(G259="","",VLOOKUP(G259,$BG$21:$BI$24,3,FALSE)))</f>
        <v/>
      </c>
      <c r="AJ25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5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5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5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59" s="75" t="str">
        <f>IF(TablePipeInsulation[[#This Row],[System Application]]="Custom",TablePipeInsulation[[#This Row],[Custom Pipe Bare Heat Transfer Coefficient]],IF(P259="","",(VLOOKUP(AJ259,'Insulation Table'!$F$35:$G$124,2,FALSE))))</f>
        <v/>
      </c>
      <c r="AO259" s="75" t="e">
        <f t="shared" si="17"/>
        <v>#N/A</v>
      </c>
      <c r="AP259" s="75" t="e">
        <f>VLOOKUP(AO259,'Insulation Table'!$Y$35:$Z$103,2,FALSE)</f>
        <v>#N/A</v>
      </c>
      <c r="AQ259" s="67" t="str">
        <f>CONCATENATE(P259,U259,MIN(TablePipeInsulation[[#This Row],[Insulation to be Added (")]],3))</f>
        <v>3</v>
      </c>
      <c r="AR259" s="75" t="str">
        <f>IF(P259="","",(VLOOKUP(AQ259,'Insulation Table'!$N$35:$O$250,2,FALSE)))</f>
        <v/>
      </c>
      <c r="AS259" s="67" t="e">
        <f t="shared" si="15"/>
        <v>#VALUE!</v>
      </c>
      <c r="AT259" s="75" t="str">
        <f>IF(TablePipeInsulation[[#This Row],[System Application]]="Custom",TablePipeInsulation[[#This Row],[Full Load Hours (If Custom Application)]],IF(G259="","",IF(G259="Domestic Hot Water",8760,$AJ$16)))</f>
        <v/>
      </c>
      <c r="AU259" s="75" t="str">
        <f>VLOOKUP($G$7,'Incentive Structure'!$C$6:$D$10,2,FALSE)</f>
        <v>CI</v>
      </c>
      <c r="AV259" s="75" t="str">
        <f>IF(ISNUMBER(FIND("MF",TablePipeInsulation[[#This Row],[Incentive Code]]))=TRUE,"MF Logic","CI Logic")</f>
        <v>CI Logic</v>
      </c>
      <c r="AW25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59" t="str">
        <f t="shared" si="18"/>
        <v/>
      </c>
      <c r="AY259" t="str">
        <f t="shared" si="19"/>
        <v>CI</v>
      </c>
      <c r="AZ25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5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59" s="190" t="e">
        <f>INDEX(#REF!,MATCH(TablePipeInsulation[[#This Row],[Coding - Temperature of Pipe]],#REF!,0),MATCH(TEXT($P259,"#.00"),#REF!,0))</f>
        <v>#REF!</v>
      </c>
      <c r="BC259" s="211">
        <f>IFERROR(MIN(IF(TablePipeInsulation[[#This Row],[System Application]]="Custom",(TablePipeInsulation[[#This Row],[Therms saved]]*BE259)*CI_Custom_Incentive_USD_per_therm,IF(OR(TablePipeInsulation[[#This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saved]]*BE259),"Excel Error"))),TablePipeInsulation[[#This Row],[Total Cost]]),0)</f>
        <v>0</v>
      </c>
      <c r="BD259" s="216">
        <f>IFERROR(MIN(IF(TablePipeInsulation[[#This Row],[System Application]]="Custom",(TablePipeInsulation[[#This Row],[Therms saved]]*BE259)*CI_Custom_Bonus_Incentive_USD_per_therm,IF(OR(TablePipeInsulation[[#This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saved]]*BE259),"Excel Error"))),TablePipeInsulation[[#This Row],[Total Cost]]),0)</f>
        <v>0</v>
      </c>
      <c r="BE259" s="212">
        <f>Boiler!$AA$9</f>
        <v>0</v>
      </c>
    </row>
    <row r="260" spans="1:57">
      <c r="A260" s="75">
        <v>239</v>
      </c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9"/>
      <c r="Q260" s="69"/>
      <c r="R260" s="3" t="str">
        <f>IFERROR(INDEX(TableInsulationCodeReq[],MATCH(TablePipeInsulation[[#This Row],[Coding - Temperature of Pipe]],TableInsulationCodeReq[Coding Pipe Temperature],-1),MATCH(TEXT($P260,"0.00"),TableInsulationCodeReq[#Headers],0)),"")</f>
        <v/>
      </c>
      <c r="S260" s="67"/>
      <c r="T260" s="67"/>
      <c r="U260" s="67"/>
      <c r="V260" s="67"/>
      <c r="W260" s="77"/>
      <c r="X260" s="77"/>
      <c r="Y260" s="189" t="str">
        <f t="shared" si="16"/>
        <v/>
      </c>
      <c r="Z260" s="77"/>
      <c r="AA260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60" s="3" t="str">
        <f>IF(OR(G260="",TablePipeInsulation[[#This Row],[Insulation to be Added (")]]&lt;TablePipeInsulation[[#This Row],[Insulation Required by Code (")]]),"",IF(System_App_Only_DHW,(AN260-AR260)/(0.8*100000)*L260*AS260*AT260*1,(AN260-AR260)/($G$10*100000)*L260*AS260*AT260*1))</f>
        <v/>
      </c>
      <c r="AC260" s="78">
        <f>IF(TablePipeInsulation[[#This Row],[Insulation to be Added (")]]&lt;TablePipeInsulation[[#This Row],[Insulation Required by Code (")]],"",BC260)</f>
        <v>0</v>
      </c>
      <c r="AD260" s="78">
        <f>IF(TablePipeInsulation[[#This Row],[Insulation to be Added (")]]&lt;TablePipeInsulation[[#This Row],[Insulation Required by Code (")]],"",BD260)</f>
        <v>0</v>
      </c>
      <c r="AG260" s="67" t="e">
        <f>VLOOKUP(G260,'Insulation Table'!$AE$61:$AF$64,2,FALSE)</f>
        <v>#N/A</v>
      </c>
      <c r="AH260" s="75" t="str">
        <f>IF(TablePipeInsulation[[#This Row],[System Application]]="Custom",TablePipeInsulation[[#This Row],[Pipe Surface Temperature, °F (If Custom Application)]],IF(G260="","",VLOOKUP(G260,$BG$21:$BH$24,2,FALSE)))</f>
        <v/>
      </c>
      <c r="AI260" s="75" t="str">
        <f>IF(TablePipeInsulation[[#This Row],[System Application]]="Custom",TablePipeInsulation[[#This Row],[Ambient Temperature, °F (If Custom Application)]],IF(G260="","",VLOOKUP(G260,$BG$21:$BI$24,3,FALSE)))</f>
        <v/>
      </c>
      <c r="AJ26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6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6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6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60" s="75" t="str">
        <f>IF(TablePipeInsulation[[#This Row],[System Application]]="Custom",TablePipeInsulation[[#This Row],[Custom Pipe Bare Heat Transfer Coefficient]],IF(P260="","",(VLOOKUP(AJ260,'Insulation Table'!$F$35:$G$124,2,FALSE))))</f>
        <v/>
      </c>
      <c r="AO260" s="75" t="e">
        <f t="shared" si="17"/>
        <v>#N/A</v>
      </c>
      <c r="AP260" s="75" t="e">
        <f>VLOOKUP(AO260,'Insulation Table'!$Y$35:$Z$103,2,FALSE)</f>
        <v>#N/A</v>
      </c>
      <c r="AQ260" s="67" t="str">
        <f>CONCATENATE(P260,U260,MIN(TablePipeInsulation[[#This Row],[Insulation to be Added (")]],3))</f>
        <v>3</v>
      </c>
      <c r="AR260" s="75" t="str">
        <f>IF(P260="","",(VLOOKUP(AQ260,'Insulation Table'!$N$35:$O$250,2,FALSE)))</f>
        <v/>
      </c>
      <c r="AS260" s="67" t="e">
        <f t="shared" si="15"/>
        <v>#VALUE!</v>
      </c>
      <c r="AT260" s="75" t="str">
        <f>IF(TablePipeInsulation[[#This Row],[System Application]]="Custom",TablePipeInsulation[[#This Row],[Full Load Hours (If Custom Application)]],IF(G260="","",IF(G260="Domestic Hot Water",8760,$AJ$16)))</f>
        <v/>
      </c>
      <c r="AU260" s="75" t="str">
        <f>VLOOKUP($G$7,'Incentive Structure'!$C$6:$D$10,2,FALSE)</f>
        <v>CI</v>
      </c>
      <c r="AV260" s="75" t="str">
        <f>IF(ISNUMBER(FIND("MF",TablePipeInsulation[[#This Row],[Incentive Code]]))=TRUE,"MF Logic","CI Logic")</f>
        <v>CI Logic</v>
      </c>
      <c r="AW26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60" t="str">
        <f t="shared" si="18"/>
        <v/>
      </c>
      <c r="AY260" t="str">
        <f t="shared" si="19"/>
        <v>CI</v>
      </c>
      <c r="AZ26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6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60" s="190" t="e">
        <f>INDEX(#REF!,MATCH(TablePipeInsulation[[#This Row],[Coding - Temperature of Pipe]],#REF!,0),MATCH(TEXT($P260,"#.00"),#REF!,0))</f>
        <v>#REF!</v>
      </c>
      <c r="BC260" s="211">
        <f>IFERROR(MIN(IF(TablePipeInsulation[[#This Row],[System Application]]="Custom",(TablePipeInsulation[[#This Row],[Therms saved]]*BE260)*CI_Custom_Incentive_USD_per_therm,IF(OR(TablePipeInsulation[[#This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saved]]*BE260),"Excel Error"))),TablePipeInsulation[[#This Row],[Total Cost]]),0)</f>
        <v>0</v>
      </c>
      <c r="BD260" s="216">
        <f>IFERROR(MIN(IF(TablePipeInsulation[[#This Row],[System Application]]="Custom",(TablePipeInsulation[[#This Row],[Therms saved]]*BE260)*CI_Custom_Bonus_Incentive_USD_per_therm,IF(OR(TablePipeInsulation[[#This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saved]]*BE260),"Excel Error"))),TablePipeInsulation[[#This Row],[Total Cost]]),0)</f>
        <v>0</v>
      </c>
      <c r="BE260" s="212">
        <f>Boiler!$AA$9</f>
        <v>0</v>
      </c>
    </row>
    <row r="261" spans="1:57">
      <c r="A261" s="75">
        <v>240</v>
      </c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9"/>
      <c r="Q261" s="69"/>
      <c r="R261" s="3" t="str">
        <f>IFERROR(INDEX(TableInsulationCodeReq[],MATCH(TablePipeInsulation[[#This Row],[Coding - Temperature of Pipe]],TableInsulationCodeReq[Coding Pipe Temperature],-1),MATCH(TEXT($P261,"0.00"),TableInsulationCodeReq[#Headers],0)),"")</f>
        <v/>
      </c>
      <c r="S261" s="67"/>
      <c r="T261" s="67"/>
      <c r="U261" s="67"/>
      <c r="V261" s="67"/>
      <c r="W261" s="77"/>
      <c r="X261" s="77"/>
      <c r="Y261" s="189" t="str">
        <f t="shared" si="16"/>
        <v/>
      </c>
      <c r="Z261" s="77"/>
      <c r="AA261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61" s="3" t="str">
        <f>IF(OR(G261="",TablePipeInsulation[[#This Row],[Insulation to be Added (")]]&lt;TablePipeInsulation[[#This Row],[Insulation Required by Code (")]]),"",IF(System_App_Only_DHW,(AN261-AR261)/(0.8*100000)*L261*AS261*AT261*1,(AN261-AR261)/($G$10*100000)*L261*AS261*AT261*1))</f>
        <v/>
      </c>
      <c r="AC261" s="78">
        <f>IF(TablePipeInsulation[[#This Row],[Insulation to be Added (")]]&lt;TablePipeInsulation[[#This Row],[Insulation Required by Code (")]],"",BC261)</f>
        <v>0</v>
      </c>
      <c r="AD261" s="78">
        <f>IF(TablePipeInsulation[[#This Row],[Insulation to be Added (")]]&lt;TablePipeInsulation[[#This Row],[Insulation Required by Code (")]],"",BD261)</f>
        <v>0</v>
      </c>
      <c r="AG261" s="67" t="e">
        <f>VLOOKUP(G261,'Insulation Table'!$AE$61:$AF$64,2,FALSE)</f>
        <v>#N/A</v>
      </c>
      <c r="AH261" s="75" t="str">
        <f>IF(TablePipeInsulation[[#This Row],[System Application]]="Custom",TablePipeInsulation[[#This Row],[Pipe Surface Temperature, °F (If Custom Application)]],IF(G261="","",VLOOKUP(G261,$BG$21:$BH$24,2,FALSE)))</f>
        <v/>
      </c>
      <c r="AI261" s="75" t="str">
        <f>IF(TablePipeInsulation[[#This Row],[System Application]]="Custom",TablePipeInsulation[[#This Row],[Ambient Temperature, °F (If Custom Application)]],IF(G261="","",VLOOKUP(G261,$BG$21:$BI$24,3,FALSE)))</f>
        <v/>
      </c>
      <c r="AJ26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6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6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6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61" s="75" t="str">
        <f>IF(TablePipeInsulation[[#This Row],[System Application]]="Custom",TablePipeInsulation[[#This Row],[Custom Pipe Bare Heat Transfer Coefficient]],IF(P261="","",(VLOOKUP(AJ261,'Insulation Table'!$F$35:$G$124,2,FALSE))))</f>
        <v/>
      </c>
      <c r="AO261" s="75" t="e">
        <f t="shared" si="17"/>
        <v>#N/A</v>
      </c>
      <c r="AP261" s="75" t="e">
        <f>VLOOKUP(AO261,'Insulation Table'!$Y$35:$Z$103,2,FALSE)</f>
        <v>#N/A</v>
      </c>
      <c r="AQ261" s="67" t="str">
        <f>CONCATENATE(P261,U261,MIN(TablePipeInsulation[[#This Row],[Insulation to be Added (")]],3))</f>
        <v>3</v>
      </c>
      <c r="AR261" s="75" t="str">
        <f>IF(P261="","",(VLOOKUP(AQ261,'Insulation Table'!$N$35:$O$250,2,FALSE)))</f>
        <v/>
      </c>
      <c r="AS261" s="67" t="e">
        <f t="shared" si="15"/>
        <v>#VALUE!</v>
      </c>
      <c r="AT261" s="75" t="str">
        <f>IF(TablePipeInsulation[[#This Row],[System Application]]="Custom",TablePipeInsulation[[#This Row],[Full Load Hours (If Custom Application)]],IF(G261="","",IF(G261="Domestic Hot Water",8760,$AJ$16)))</f>
        <v/>
      </c>
      <c r="AU261" s="75" t="str">
        <f>VLOOKUP($G$7,'Incentive Structure'!$C$6:$D$10,2,FALSE)</f>
        <v>CI</v>
      </c>
      <c r="AV261" s="75" t="str">
        <f>IF(ISNUMBER(FIND("MF",TablePipeInsulation[[#This Row],[Incentive Code]]))=TRUE,"MF Logic","CI Logic")</f>
        <v>CI Logic</v>
      </c>
      <c r="AW26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61" t="str">
        <f t="shared" si="18"/>
        <v/>
      </c>
      <c r="AY261" t="str">
        <f t="shared" si="19"/>
        <v>CI</v>
      </c>
      <c r="AZ26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6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61" s="190" t="e">
        <f>INDEX(#REF!,MATCH(TablePipeInsulation[[#This Row],[Coding - Temperature of Pipe]],#REF!,0),MATCH(TEXT($P261,"#.00"),#REF!,0))</f>
        <v>#REF!</v>
      </c>
      <c r="BC261" s="211">
        <f>IFERROR(MIN(IF(TablePipeInsulation[[#This Row],[System Application]]="Custom",(TablePipeInsulation[[#This Row],[Therms saved]]*BE261)*CI_Custom_Incentive_USD_per_therm,IF(OR(TablePipeInsulation[[#This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saved]]*BE261),"Excel Error"))),TablePipeInsulation[[#This Row],[Total Cost]]),0)</f>
        <v>0</v>
      </c>
      <c r="BD261" s="216">
        <f>IFERROR(MIN(IF(TablePipeInsulation[[#This Row],[System Application]]="Custom",(TablePipeInsulation[[#This Row],[Therms saved]]*BE261)*CI_Custom_Bonus_Incentive_USD_per_therm,IF(OR(TablePipeInsulation[[#This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saved]]*BE261),"Excel Error"))),TablePipeInsulation[[#This Row],[Total Cost]]),0)</f>
        <v>0</v>
      </c>
      <c r="BE261" s="212">
        <f>Boiler!$AA$9</f>
        <v>0</v>
      </c>
    </row>
    <row r="262" spans="1:57">
      <c r="A262" s="75">
        <v>241</v>
      </c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9"/>
      <c r="Q262" s="69"/>
      <c r="R262" s="3" t="str">
        <f>IFERROR(INDEX(TableInsulationCodeReq[],MATCH(TablePipeInsulation[[#This Row],[Coding - Temperature of Pipe]],TableInsulationCodeReq[Coding Pipe Temperature],-1),MATCH(TEXT($P262,"0.00"),TableInsulationCodeReq[#Headers],0)),"")</f>
        <v/>
      </c>
      <c r="S262" s="67"/>
      <c r="T262" s="67"/>
      <c r="U262" s="67"/>
      <c r="V262" s="67"/>
      <c r="W262" s="77"/>
      <c r="X262" s="77"/>
      <c r="Y262" s="189" t="str">
        <f t="shared" si="16"/>
        <v/>
      </c>
      <c r="Z262" s="77"/>
      <c r="AA262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62" s="3" t="str">
        <f>IF(OR(G262="",TablePipeInsulation[[#This Row],[Insulation to be Added (")]]&lt;TablePipeInsulation[[#This Row],[Insulation Required by Code (")]]),"",IF(System_App_Only_DHW,(AN262-AR262)/(0.8*100000)*L262*AS262*AT262*1,(AN262-AR262)/($G$10*100000)*L262*AS262*AT262*1))</f>
        <v/>
      </c>
      <c r="AC262" s="78">
        <f>IF(TablePipeInsulation[[#This Row],[Insulation to be Added (")]]&lt;TablePipeInsulation[[#This Row],[Insulation Required by Code (")]],"",BC262)</f>
        <v>0</v>
      </c>
      <c r="AD262" s="78">
        <f>IF(TablePipeInsulation[[#This Row],[Insulation to be Added (")]]&lt;TablePipeInsulation[[#This Row],[Insulation Required by Code (")]],"",BD262)</f>
        <v>0</v>
      </c>
      <c r="AG262" s="67" t="e">
        <f>VLOOKUP(G262,'Insulation Table'!$AE$61:$AF$64,2,FALSE)</f>
        <v>#N/A</v>
      </c>
      <c r="AH262" s="75" t="str">
        <f>IF(TablePipeInsulation[[#This Row],[System Application]]="Custom",TablePipeInsulation[[#This Row],[Pipe Surface Temperature, °F (If Custom Application)]],IF(G262="","",VLOOKUP(G262,$BG$21:$BH$24,2,FALSE)))</f>
        <v/>
      </c>
      <c r="AI262" s="75" t="str">
        <f>IF(TablePipeInsulation[[#This Row],[System Application]]="Custom",TablePipeInsulation[[#This Row],[Ambient Temperature, °F (If Custom Application)]],IF(G262="","",VLOOKUP(G262,$BG$21:$BI$24,3,FALSE)))</f>
        <v/>
      </c>
      <c r="AJ26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6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6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6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62" s="75" t="str">
        <f>IF(TablePipeInsulation[[#This Row],[System Application]]="Custom",TablePipeInsulation[[#This Row],[Custom Pipe Bare Heat Transfer Coefficient]],IF(P262="","",(VLOOKUP(AJ262,'Insulation Table'!$F$35:$G$124,2,FALSE))))</f>
        <v/>
      </c>
      <c r="AO262" s="75" t="e">
        <f t="shared" si="17"/>
        <v>#N/A</v>
      </c>
      <c r="AP262" s="75" t="e">
        <f>VLOOKUP(AO262,'Insulation Table'!$Y$35:$Z$103,2,FALSE)</f>
        <v>#N/A</v>
      </c>
      <c r="AQ262" s="67" t="str">
        <f>CONCATENATE(P262,U262,MIN(TablePipeInsulation[[#This Row],[Insulation to be Added (")]],3))</f>
        <v>3</v>
      </c>
      <c r="AR262" s="75" t="str">
        <f>IF(P262="","",(VLOOKUP(AQ262,'Insulation Table'!$N$35:$O$250,2,FALSE)))</f>
        <v/>
      </c>
      <c r="AS262" s="67" t="e">
        <f t="shared" si="15"/>
        <v>#VALUE!</v>
      </c>
      <c r="AT262" s="75" t="str">
        <f>IF(TablePipeInsulation[[#This Row],[System Application]]="Custom",TablePipeInsulation[[#This Row],[Full Load Hours (If Custom Application)]],IF(G262="","",IF(G262="Domestic Hot Water",8760,$AJ$16)))</f>
        <v/>
      </c>
      <c r="AU262" s="75" t="str">
        <f>VLOOKUP($G$7,'Incentive Structure'!$C$6:$D$10,2,FALSE)</f>
        <v>CI</v>
      </c>
      <c r="AV262" s="75" t="str">
        <f>IF(ISNUMBER(FIND("MF",TablePipeInsulation[[#This Row],[Incentive Code]]))=TRUE,"MF Logic","CI Logic")</f>
        <v>CI Logic</v>
      </c>
      <c r="AW26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62" t="str">
        <f t="shared" si="18"/>
        <v/>
      </c>
      <c r="AY262" t="str">
        <f t="shared" si="19"/>
        <v>CI</v>
      </c>
      <c r="AZ26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6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62" s="190" t="e">
        <f>INDEX(#REF!,MATCH(TablePipeInsulation[[#This Row],[Coding - Temperature of Pipe]],#REF!,0),MATCH(TEXT($P262,"#.00"),#REF!,0))</f>
        <v>#REF!</v>
      </c>
      <c r="BC262" s="211">
        <f>IFERROR(MIN(IF(TablePipeInsulation[[#This Row],[System Application]]="Custom",(TablePipeInsulation[[#This Row],[Therms saved]]*BE262)*CI_Custom_Incentive_USD_per_therm,IF(OR(TablePipeInsulation[[#This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saved]]*BE262),"Excel Error"))),TablePipeInsulation[[#This Row],[Total Cost]]),0)</f>
        <v>0</v>
      </c>
      <c r="BD262" s="216">
        <f>IFERROR(MIN(IF(TablePipeInsulation[[#This Row],[System Application]]="Custom",(TablePipeInsulation[[#This Row],[Therms saved]]*BE262)*CI_Custom_Bonus_Incentive_USD_per_therm,IF(OR(TablePipeInsulation[[#This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saved]]*BE262),"Excel Error"))),TablePipeInsulation[[#This Row],[Total Cost]]),0)</f>
        <v>0</v>
      </c>
      <c r="BE262" s="212">
        <f>Boiler!$AA$9</f>
        <v>0</v>
      </c>
    </row>
    <row r="263" spans="1:57">
      <c r="A263" s="75">
        <v>242</v>
      </c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9"/>
      <c r="Q263" s="69"/>
      <c r="R263" s="3" t="str">
        <f>IFERROR(INDEX(TableInsulationCodeReq[],MATCH(TablePipeInsulation[[#This Row],[Coding - Temperature of Pipe]],TableInsulationCodeReq[Coding Pipe Temperature],-1),MATCH(TEXT($P263,"0.00"),TableInsulationCodeReq[#Headers],0)),"")</f>
        <v/>
      </c>
      <c r="S263" s="67"/>
      <c r="T263" s="67"/>
      <c r="U263" s="67"/>
      <c r="V263" s="67"/>
      <c r="W263" s="77"/>
      <c r="X263" s="77"/>
      <c r="Y263" s="189" t="str">
        <f t="shared" si="16"/>
        <v/>
      </c>
      <c r="Z263" s="77"/>
      <c r="AA263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63" s="3" t="str">
        <f>IF(OR(G263="",TablePipeInsulation[[#This Row],[Insulation to be Added (")]]&lt;TablePipeInsulation[[#This Row],[Insulation Required by Code (")]]),"",IF(System_App_Only_DHW,(AN263-AR263)/(0.8*100000)*L263*AS263*AT263*1,(AN263-AR263)/($G$10*100000)*L263*AS263*AT263*1))</f>
        <v/>
      </c>
      <c r="AC263" s="78">
        <f>IF(TablePipeInsulation[[#This Row],[Insulation to be Added (")]]&lt;TablePipeInsulation[[#This Row],[Insulation Required by Code (")]],"",BC263)</f>
        <v>0</v>
      </c>
      <c r="AD263" s="78">
        <f>IF(TablePipeInsulation[[#This Row],[Insulation to be Added (")]]&lt;TablePipeInsulation[[#This Row],[Insulation Required by Code (")]],"",BD263)</f>
        <v>0</v>
      </c>
      <c r="AG263" s="67" t="e">
        <f>VLOOKUP(G263,'Insulation Table'!$AE$61:$AF$64,2,FALSE)</f>
        <v>#N/A</v>
      </c>
      <c r="AH263" s="75" t="str">
        <f>IF(TablePipeInsulation[[#This Row],[System Application]]="Custom",TablePipeInsulation[[#This Row],[Pipe Surface Temperature, °F (If Custom Application)]],IF(G263="","",VLOOKUP(G263,$BG$21:$BH$24,2,FALSE)))</f>
        <v/>
      </c>
      <c r="AI263" s="75" t="str">
        <f>IF(TablePipeInsulation[[#This Row],[System Application]]="Custom",TablePipeInsulation[[#This Row],[Ambient Temperature, °F (If Custom Application)]],IF(G263="","",VLOOKUP(G263,$BG$21:$BI$24,3,FALSE)))</f>
        <v/>
      </c>
      <c r="AJ26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6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6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6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63" s="75" t="str">
        <f>IF(TablePipeInsulation[[#This Row],[System Application]]="Custom",TablePipeInsulation[[#This Row],[Custom Pipe Bare Heat Transfer Coefficient]],IF(P263="","",(VLOOKUP(AJ263,'Insulation Table'!$F$35:$G$124,2,FALSE))))</f>
        <v/>
      </c>
      <c r="AO263" s="75" t="e">
        <f t="shared" si="17"/>
        <v>#N/A</v>
      </c>
      <c r="AP263" s="75" t="e">
        <f>VLOOKUP(AO263,'Insulation Table'!$Y$35:$Z$103,2,FALSE)</f>
        <v>#N/A</v>
      </c>
      <c r="AQ263" s="67" t="str">
        <f>CONCATENATE(P263,U263,MIN(TablePipeInsulation[[#This Row],[Insulation to be Added (")]],3))</f>
        <v>3</v>
      </c>
      <c r="AR263" s="75" t="str">
        <f>IF(P263="","",(VLOOKUP(AQ263,'Insulation Table'!$N$35:$O$250,2,FALSE)))</f>
        <v/>
      </c>
      <c r="AS263" s="67" t="e">
        <f t="shared" si="15"/>
        <v>#VALUE!</v>
      </c>
      <c r="AT263" s="75" t="str">
        <f>IF(TablePipeInsulation[[#This Row],[System Application]]="Custom",TablePipeInsulation[[#This Row],[Full Load Hours (If Custom Application)]],IF(G263="","",IF(G263="Domestic Hot Water",8760,$AJ$16)))</f>
        <v/>
      </c>
      <c r="AU263" s="75" t="str">
        <f>VLOOKUP($G$7,'Incentive Structure'!$C$6:$D$10,2,FALSE)</f>
        <v>CI</v>
      </c>
      <c r="AV263" s="75" t="str">
        <f>IF(ISNUMBER(FIND("MF",TablePipeInsulation[[#This Row],[Incentive Code]]))=TRUE,"MF Logic","CI Logic")</f>
        <v>CI Logic</v>
      </c>
      <c r="AW26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63" t="str">
        <f t="shared" si="18"/>
        <v/>
      </c>
      <c r="AY263" t="str">
        <f t="shared" si="19"/>
        <v>CI</v>
      </c>
      <c r="AZ26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6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63" s="190" t="e">
        <f>INDEX(#REF!,MATCH(TablePipeInsulation[[#This Row],[Coding - Temperature of Pipe]],#REF!,0),MATCH(TEXT($P263,"#.00"),#REF!,0))</f>
        <v>#REF!</v>
      </c>
      <c r="BC263" s="211">
        <f>IFERROR(MIN(IF(TablePipeInsulation[[#This Row],[System Application]]="Custom",(TablePipeInsulation[[#This Row],[Therms saved]]*BE263)*CI_Custom_Incentive_USD_per_therm,IF(OR(TablePipeInsulation[[#This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saved]]*BE263),"Excel Error"))),TablePipeInsulation[[#This Row],[Total Cost]]),0)</f>
        <v>0</v>
      </c>
      <c r="BD263" s="216">
        <f>IFERROR(MIN(IF(TablePipeInsulation[[#This Row],[System Application]]="Custom",(TablePipeInsulation[[#This Row],[Therms saved]]*BE263)*CI_Custom_Bonus_Incentive_USD_per_therm,IF(OR(TablePipeInsulation[[#This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saved]]*BE263),"Excel Error"))),TablePipeInsulation[[#This Row],[Total Cost]]),0)</f>
        <v>0</v>
      </c>
      <c r="BE263" s="212">
        <f>Boiler!$AA$9</f>
        <v>0</v>
      </c>
    </row>
    <row r="264" spans="1:57">
      <c r="A264" s="75">
        <v>243</v>
      </c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9"/>
      <c r="Q264" s="69"/>
      <c r="R264" s="3" t="str">
        <f>IFERROR(INDEX(TableInsulationCodeReq[],MATCH(TablePipeInsulation[[#This Row],[Coding - Temperature of Pipe]],TableInsulationCodeReq[Coding Pipe Temperature],-1),MATCH(TEXT($P264,"0.00"),TableInsulationCodeReq[#Headers],0)),"")</f>
        <v/>
      </c>
      <c r="S264" s="67"/>
      <c r="T264" s="67"/>
      <c r="U264" s="67"/>
      <c r="V264" s="67"/>
      <c r="W264" s="77"/>
      <c r="X264" s="77"/>
      <c r="Y264" s="189" t="str">
        <f t="shared" si="16"/>
        <v/>
      </c>
      <c r="Z264" s="77"/>
      <c r="AA264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64" s="3" t="str">
        <f>IF(OR(G264="",TablePipeInsulation[[#This Row],[Insulation to be Added (")]]&lt;TablePipeInsulation[[#This Row],[Insulation Required by Code (")]]),"",IF(System_App_Only_DHW,(AN264-AR264)/(0.8*100000)*L264*AS264*AT264*1,(AN264-AR264)/($G$10*100000)*L264*AS264*AT264*1))</f>
        <v/>
      </c>
      <c r="AC264" s="78">
        <f>IF(TablePipeInsulation[[#This Row],[Insulation to be Added (")]]&lt;TablePipeInsulation[[#This Row],[Insulation Required by Code (")]],"",BC264)</f>
        <v>0</v>
      </c>
      <c r="AD264" s="78">
        <f>IF(TablePipeInsulation[[#This Row],[Insulation to be Added (")]]&lt;TablePipeInsulation[[#This Row],[Insulation Required by Code (")]],"",BD264)</f>
        <v>0</v>
      </c>
      <c r="AG264" s="67" t="e">
        <f>VLOOKUP(G264,'Insulation Table'!$AE$61:$AF$64,2,FALSE)</f>
        <v>#N/A</v>
      </c>
      <c r="AH264" s="75" t="str">
        <f>IF(TablePipeInsulation[[#This Row],[System Application]]="Custom",TablePipeInsulation[[#This Row],[Pipe Surface Temperature, °F (If Custom Application)]],IF(G264="","",VLOOKUP(G264,$BG$21:$BH$24,2,FALSE)))</f>
        <v/>
      </c>
      <c r="AI264" s="75" t="str">
        <f>IF(TablePipeInsulation[[#This Row],[System Application]]="Custom",TablePipeInsulation[[#This Row],[Ambient Temperature, °F (If Custom Application)]],IF(G264="","",VLOOKUP(G264,$BG$21:$BI$24,3,FALSE)))</f>
        <v/>
      </c>
      <c r="AJ26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6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6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6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64" s="75" t="str">
        <f>IF(TablePipeInsulation[[#This Row],[System Application]]="Custom",TablePipeInsulation[[#This Row],[Custom Pipe Bare Heat Transfer Coefficient]],IF(P264="","",(VLOOKUP(AJ264,'Insulation Table'!$F$35:$G$124,2,FALSE))))</f>
        <v/>
      </c>
      <c r="AO264" s="75" t="e">
        <f t="shared" si="17"/>
        <v>#N/A</v>
      </c>
      <c r="AP264" s="75" t="e">
        <f>VLOOKUP(AO264,'Insulation Table'!$Y$35:$Z$103,2,FALSE)</f>
        <v>#N/A</v>
      </c>
      <c r="AQ264" s="67" t="str">
        <f>CONCATENATE(P264,U264,MIN(TablePipeInsulation[[#This Row],[Insulation to be Added (")]],3))</f>
        <v>3</v>
      </c>
      <c r="AR264" s="75" t="str">
        <f>IF(P264="","",(VLOOKUP(AQ264,'Insulation Table'!$N$35:$O$250,2,FALSE)))</f>
        <v/>
      </c>
      <c r="AS264" s="67" t="e">
        <f t="shared" si="15"/>
        <v>#VALUE!</v>
      </c>
      <c r="AT264" s="75" t="str">
        <f>IF(TablePipeInsulation[[#This Row],[System Application]]="Custom",TablePipeInsulation[[#This Row],[Full Load Hours (If Custom Application)]],IF(G264="","",IF(G264="Domestic Hot Water",8760,$AJ$16)))</f>
        <v/>
      </c>
      <c r="AU264" s="75" t="str">
        <f>VLOOKUP($G$7,'Incentive Structure'!$C$6:$D$10,2,FALSE)</f>
        <v>CI</v>
      </c>
      <c r="AV264" s="75" t="str">
        <f>IF(ISNUMBER(FIND("MF",TablePipeInsulation[[#This Row],[Incentive Code]]))=TRUE,"MF Logic","CI Logic")</f>
        <v>CI Logic</v>
      </c>
      <c r="AW26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64" t="str">
        <f t="shared" si="18"/>
        <v/>
      </c>
      <c r="AY264" t="str">
        <f t="shared" si="19"/>
        <v>CI</v>
      </c>
      <c r="AZ26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6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64" s="190" t="e">
        <f>INDEX(#REF!,MATCH(TablePipeInsulation[[#This Row],[Coding - Temperature of Pipe]],#REF!,0),MATCH(TEXT($P264,"#.00"),#REF!,0))</f>
        <v>#REF!</v>
      </c>
      <c r="BC264" s="211">
        <f>IFERROR(MIN(IF(TablePipeInsulation[[#This Row],[System Application]]="Custom",(TablePipeInsulation[[#This Row],[Therms saved]]*BE264)*CI_Custom_Incentive_USD_per_therm,IF(OR(TablePipeInsulation[[#This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saved]]*BE264),"Excel Error"))),TablePipeInsulation[[#This Row],[Total Cost]]),0)</f>
        <v>0</v>
      </c>
      <c r="BD264" s="216">
        <f>IFERROR(MIN(IF(TablePipeInsulation[[#This Row],[System Application]]="Custom",(TablePipeInsulation[[#This Row],[Therms saved]]*BE264)*CI_Custom_Bonus_Incentive_USD_per_therm,IF(OR(TablePipeInsulation[[#This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saved]]*BE264),"Excel Error"))),TablePipeInsulation[[#This Row],[Total Cost]]),0)</f>
        <v>0</v>
      </c>
      <c r="BE264" s="212">
        <f>Boiler!$AA$9</f>
        <v>0</v>
      </c>
    </row>
    <row r="265" spans="1:57">
      <c r="A265" s="75">
        <v>244</v>
      </c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9"/>
      <c r="Q265" s="69"/>
      <c r="R265" s="3" t="str">
        <f>IFERROR(INDEX(TableInsulationCodeReq[],MATCH(TablePipeInsulation[[#This Row],[Coding - Temperature of Pipe]],TableInsulationCodeReq[Coding Pipe Temperature],-1),MATCH(TEXT($P265,"0.00"),TableInsulationCodeReq[#Headers],0)),"")</f>
        <v/>
      </c>
      <c r="S265" s="67"/>
      <c r="T265" s="67"/>
      <c r="U265" s="67"/>
      <c r="V265" s="67"/>
      <c r="W265" s="77"/>
      <c r="X265" s="77"/>
      <c r="Y265" s="189" t="str">
        <f t="shared" si="16"/>
        <v/>
      </c>
      <c r="Z265" s="77"/>
      <c r="AA265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65" s="3" t="str">
        <f>IF(OR(G265="",TablePipeInsulation[[#This Row],[Insulation to be Added (")]]&lt;TablePipeInsulation[[#This Row],[Insulation Required by Code (")]]),"",IF(System_App_Only_DHW,(AN265-AR265)/(0.8*100000)*L265*AS265*AT265*1,(AN265-AR265)/($G$10*100000)*L265*AS265*AT265*1))</f>
        <v/>
      </c>
      <c r="AC265" s="78">
        <f>IF(TablePipeInsulation[[#This Row],[Insulation to be Added (")]]&lt;TablePipeInsulation[[#This Row],[Insulation Required by Code (")]],"",BC265)</f>
        <v>0</v>
      </c>
      <c r="AD265" s="78">
        <f>IF(TablePipeInsulation[[#This Row],[Insulation to be Added (")]]&lt;TablePipeInsulation[[#This Row],[Insulation Required by Code (")]],"",BD265)</f>
        <v>0</v>
      </c>
      <c r="AG265" s="67" t="e">
        <f>VLOOKUP(G265,'Insulation Table'!$AE$61:$AF$64,2,FALSE)</f>
        <v>#N/A</v>
      </c>
      <c r="AH265" s="75" t="str">
        <f>IF(TablePipeInsulation[[#This Row],[System Application]]="Custom",TablePipeInsulation[[#This Row],[Pipe Surface Temperature, °F (If Custom Application)]],IF(G265="","",VLOOKUP(G265,$BG$21:$BH$24,2,FALSE)))</f>
        <v/>
      </c>
      <c r="AI265" s="75" t="str">
        <f>IF(TablePipeInsulation[[#This Row],[System Application]]="Custom",TablePipeInsulation[[#This Row],[Ambient Temperature, °F (If Custom Application)]],IF(G265="","",VLOOKUP(G265,$BG$21:$BI$24,3,FALSE)))</f>
        <v/>
      </c>
      <c r="AJ26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6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6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6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65" s="75" t="str">
        <f>IF(TablePipeInsulation[[#This Row],[System Application]]="Custom",TablePipeInsulation[[#This Row],[Custom Pipe Bare Heat Transfer Coefficient]],IF(P265="","",(VLOOKUP(AJ265,'Insulation Table'!$F$35:$G$124,2,FALSE))))</f>
        <v/>
      </c>
      <c r="AO265" s="75" t="e">
        <f t="shared" si="17"/>
        <v>#N/A</v>
      </c>
      <c r="AP265" s="75" t="e">
        <f>VLOOKUP(AO265,'Insulation Table'!$Y$35:$Z$103,2,FALSE)</f>
        <v>#N/A</v>
      </c>
      <c r="AQ265" s="67" t="str">
        <f>CONCATENATE(P265,U265,MIN(TablePipeInsulation[[#This Row],[Insulation to be Added (")]],3))</f>
        <v>3</v>
      </c>
      <c r="AR265" s="75" t="str">
        <f>IF(P265="","",(VLOOKUP(AQ265,'Insulation Table'!$N$35:$O$250,2,FALSE)))</f>
        <v/>
      </c>
      <c r="AS265" s="67" t="e">
        <f t="shared" si="15"/>
        <v>#VALUE!</v>
      </c>
      <c r="AT265" s="75" t="str">
        <f>IF(TablePipeInsulation[[#This Row],[System Application]]="Custom",TablePipeInsulation[[#This Row],[Full Load Hours (If Custom Application)]],IF(G265="","",IF(G265="Domestic Hot Water",8760,$AJ$16)))</f>
        <v/>
      </c>
      <c r="AU265" s="75" t="str">
        <f>VLOOKUP($G$7,'Incentive Structure'!$C$6:$D$10,2,FALSE)</f>
        <v>CI</v>
      </c>
      <c r="AV265" s="75" t="str">
        <f>IF(ISNUMBER(FIND("MF",TablePipeInsulation[[#This Row],[Incentive Code]]))=TRUE,"MF Logic","CI Logic")</f>
        <v>CI Logic</v>
      </c>
      <c r="AW26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65" t="str">
        <f t="shared" si="18"/>
        <v/>
      </c>
      <c r="AY265" t="str">
        <f t="shared" si="19"/>
        <v>CI</v>
      </c>
      <c r="AZ26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6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65" s="190" t="e">
        <f>INDEX(#REF!,MATCH(TablePipeInsulation[[#This Row],[Coding - Temperature of Pipe]],#REF!,0),MATCH(TEXT($P265,"#.00"),#REF!,0))</f>
        <v>#REF!</v>
      </c>
      <c r="BC265" s="211">
        <f>IFERROR(MIN(IF(TablePipeInsulation[[#This Row],[System Application]]="Custom",(TablePipeInsulation[[#This Row],[Therms saved]]*BE265)*CI_Custom_Incentive_USD_per_therm,IF(OR(TablePipeInsulation[[#This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saved]]*BE265),"Excel Error"))),TablePipeInsulation[[#This Row],[Total Cost]]),0)</f>
        <v>0</v>
      </c>
      <c r="BD265" s="216">
        <f>IFERROR(MIN(IF(TablePipeInsulation[[#This Row],[System Application]]="Custom",(TablePipeInsulation[[#This Row],[Therms saved]]*BE265)*CI_Custom_Bonus_Incentive_USD_per_therm,IF(OR(TablePipeInsulation[[#This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saved]]*BE265),"Excel Error"))),TablePipeInsulation[[#This Row],[Total Cost]]),0)</f>
        <v>0</v>
      </c>
      <c r="BE265" s="212">
        <f>Boiler!$AA$9</f>
        <v>0</v>
      </c>
    </row>
    <row r="266" spans="1:57">
      <c r="A266" s="75">
        <v>245</v>
      </c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9"/>
      <c r="Q266" s="69"/>
      <c r="R266" s="3" t="str">
        <f>IFERROR(INDEX(TableInsulationCodeReq[],MATCH(TablePipeInsulation[[#This Row],[Coding - Temperature of Pipe]],TableInsulationCodeReq[Coding Pipe Temperature],-1),MATCH(TEXT($P266,"0.00"),TableInsulationCodeReq[#Headers],0)),"")</f>
        <v/>
      </c>
      <c r="S266" s="67"/>
      <c r="T266" s="67"/>
      <c r="U266" s="67"/>
      <c r="V266" s="67"/>
      <c r="W266" s="77"/>
      <c r="X266" s="77"/>
      <c r="Y266" s="189" t="str">
        <f t="shared" si="16"/>
        <v/>
      </c>
      <c r="Z266" s="77"/>
      <c r="AA266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66" s="3" t="str">
        <f>IF(OR(G266="",TablePipeInsulation[[#This Row],[Insulation to be Added (")]]&lt;TablePipeInsulation[[#This Row],[Insulation Required by Code (")]]),"",IF(System_App_Only_DHW,(AN266-AR266)/(0.8*100000)*L266*AS266*AT266*1,(AN266-AR266)/($G$10*100000)*L266*AS266*AT266*1))</f>
        <v/>
      </c>
      <c r="AC266" s="78">
        <f>IF(TablePipeInsulation[[#This Row],[Insulation to be Added (")]]&lt;TablePipeInsulation[[#This Row],[Insulation Required by Code (")]],"",BC266)</f>
        <v>0</v>
      </c>
      <c r="AD266" s="78">
        <f>IF(TablePipeInsulation[[#This Row],[Insulation to be Added (")]]&lt;TablePipeInsulation[[#This Row],[Insulation Required by Code (")]],"",BD266)</f>
        <v>0</v>
      </c>
      <c r="AG266" s="67" t="e">
        <f>VLOOKUP(G266,'Insulation Table'!$AE$61:$AF$64,2,FALSE)</f>
        <v>#N/A</v>
      </c>
      <c r="AH266" s="75" t="str">
        <f>IF(TablePipeInsulation[[#This Row],[System Application]]="Custom",TablePipeInsulation[[#This Row],[Pipe Surface Temperature, °F (If Custom Application)]],IF(G266="","",VLOOKUP(G266,$BG$21:$BH$24,2,FALSE)))</f>
        <v/>
      </c>
      <c r="AI266" s="75" t="str">
        <f>IF(TablePipeInsulation[[#This Row],[System Application]]="Custom",TablePipeInsulation[[#This Row],[Ambient Temperature, °F (If Custom Application)]],IF(G266="","",VLOOKUP(G266,$BG$21:$BI$24,3,FALSE)))</f>
        <v/>
      </c>
      <c r="AJ26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6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6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6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66" s="75" t="str">
        <f>IF(TablePipeInsulation[[#This Row],[System Application]]="Custom",TablePipeInsulation[[#This Row],[Custom Pipe Bare Heat Transfer Coefficient]],IF(P266="","",(VLOOKUP(AJ266,'Insulation Table'!$F$35:$G$124,2,FALSE))))</f>
        <v/>
      </c>
      <c r="AO266" s="75" t="e">
        <f t="shared" si="17"/>
        <v>#N/A</v>
      </c>
      <c r="AP266" s="75" t="e">
        <f>VLOOKUP(AO266,'Insulation Table'!$Y$35:$Z$103,2,FALSE)</f>
        <v>#N/A</v>
      </c>
      <c r="AQ266" s="67" t="str">
        <f>CONCATENATE(P266,U266,MIN(TablePipeInsulation[[#This Row],[Insulation to be Added (")]],3))</f>
        <v>3</v>
      </c>
      <c r="AR266" s="75" t="str">
        <f>IF(P266="","",(VLOOKUP(AQ266,'Insulation Table'!$N$35:$O$250,2,FALSE)))</f>
        <v/>
      </c>
      <c r="AS266" s="67" t="e">
        <f t="shared" si="15"/>
        <v>#VALUE!</v>
      </c>
      <c r="AT266" s="75" t="str">
        <f>IF(TablePipeInsulation[[#This Row],[System Application]]="Custom",TablePipeInsulation[[#This Row],[Full Load Hours (If Custom Application)]],IF(G266="","",IF(G266="Domestic Hot Water",8760,$AJ$16)))</f>
        <v/>
      </c>
      <c r="AU266" s="75" t="str">
        <f>VLOOKUP($G$7,'Incentive Structure'!$C$6:$D$10,2,FALSE)</f>
        <v>CI</v>
      </c>
      <c r="AV266" s="75" t="str">
        <f>IF(ISNUMBER(FIND("MF",TablePipeInsulation[[#This Row],[Incentive Code]]))=TRUE,"MF Logic","CI Logic")</f>
        <v>CI Logic</v>
      </c>
      <c r="AW26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66" t="str">
        <f t="shared" si="18"/>
        <v/>
      </c>
      <c r="AY266" t="str">
        <f t="shared" si="19"/>
        <v>CI</v>
      </c>
      <c r="AZ26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6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66" s="190" t="e">
        <f>INDEX(#REF!,MATCH(TablePipeInsulation[[#This Row],[Coding - Temperature of Pipe]],#REF!,0),MATCH(TEXT($P266,"#.00"),#REF!,0))</f>
        <v>#REF!</v>
      </c>
      <c r="BC266" s="211">
        <f>IFERROR(MIN(IF(TablePipeInsulation[[#This Row],[System Application]]="Custom",(TablePipeInsulation[[#This Row],[Therms saved]]*BE266)*CI_Custom_Incentive_USD_per_therm,IF(OR(TablePipeInsulation[[#This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saved]]*BE266),"Excel Error"))),TablePipeInsulation[[#This Row],[Total Cost]]),0)</f>
        <v>0</v>
      </c>
      <c r="BD266" s="216">
        <f>IFERROR(MIN(IF(TablePipeInsulation[[#This Row],[System Application]]="Custom",(TablePipeInsulation[[#This Row],[Therms saved]]*BE266)*CI_Custom_Bonus_Incentive_USD_per_therm,IF(OR(TablePipeInsulation[[#This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saved]]*BE266),"Excel Error"))),TablePipeInsulation[[#This Row],[Total Cost]]),0)</f>
        <v>0</v>
      </c>
      <c r="BE266" s="212">
        <f>Boiler!$AA$9</f>
        <v>0</v>
      </c>
    </row>
    <row r="267" spans="1:57">
      <c r="A267" s="75">
        <v>246</v>
      </c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9"/>
      <c r="Q267" s="69"/>
      <c r="R267" s="3" t="str">
        <f>IFERROR(INDEX(TableInsulationCodeReq[],MATCH(TablePipeInsulation[[#This Row],[Coding - Temperature of Pipe]],TableInsulationCodeReq[Coding Pipe Temperature],-1),MATCH(TEXT($P267,"0.00"),TableInsulationCodeReq[#Headers],0)),"")</f>
        <v/>
      </c>
      <c r="S267" s="67"/>
      <c r="T267" s="67"/>
      <c r="U267" s="67"/>
      <c r="V267" s="67"/>
      <c r="W267" s="77"/>
      <c r="X267" s="77"/>
      <c r="Y267" s="189" t="str">
        <f t="shared" si="16"/>
        <v/>
      </c>
      <c r="Z267" s="77"/>
      <c r="AA267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67" s="3" t="str">
        <f>IF(OR(G267="",TablePipeInsulation[[#This Row],[Insulation to be Added (")]]&lt;TablePipeInsulation[[#This Row],[Insulation Required by Code (")]]),"",IF(System_App_Only_DHW,(AN267-AR267)/(0.8*100000)*L267*AS267*AT267*1,(AN267-AR267)/($G$10*100000)*L267*AS267*AT267*1))</f>
        <v/>
      </c>
      <c r="AC267" s="78">
        <f>IF(TablePipeInsulation[[#This Row],[Insulation to be Added (")]]&lt;TablePipeInsulation[[#This Row],[Insulation Required by Code (")]],"",BC267)</f>
        <v>0</v>
      </c>
      <c r="AD267" s="78">
        <f>IF(TablePipeInsulation[[#This Row],[Insulation to be Added (")]]&lt;TablePipeInsulation[[#This Row],[Insulation Required by Code (")]],"",BD267)</f>
        <v>0</v>
      </c>
      <c r="AG267" s="67" t="e">
        <f>VLOOKUP(G267,'Insulation Table'!$AE$61:$AF$64,2,FALSE)</f>
        <v>#N/A</v>
      </c>
      <c r="AH267" s="75" t="str">
        <f>IF(TablePipeInsulation[[#This Row],[System Application]]="Custom",TablePipeInsulation[[#This Row],[Pipe Surface Temperature, °F (If Custom Application)]],IF(G267="","",VLOOKUP(G267,$BG$21:$BH$24,2,FALSE)))</f>
        <v/>
      </c>
      <c r="AI267" s="75" t="str">
        <f>IF(TablePipeInsulation[[#This Row],[System Application]]="Custom",TablePipeInsulation[[#This Row],[Ambient Temperature, °F (If Custom Application)]],IF(G267="","",VLOOKUP(G267,$BG$21:$BI$24,3,FALSE)))</f>
        <v/>
      </c>
      <c r="AJ26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6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6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6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67" s="75" t="str">
        <f>IF(TablePipeInsulation[[#This Row],[System Application]]="Custom",TablePipeInsulation[[#This Row],[Custom Pipe Bare Heat Transfer Coefficient]],IF(P267="","",(VLOOKUP(AJ267,'Insulation Table'!$F$35:$G$124,2,FALSE))))</f>
        <v/>
      </c>
      <c r="AO267" s="75" t="e">
        <f t="shared" si="17"/>
        <v>#N/A</v>
      </c>
      <c r="AP267" s="75" t="e">
        <f>VLOOKUP(AO267,'Insulation Table'!$Y$35:$Z$103,2,FALSE)</f>
        <v>#N/A</v>
      </c>
      <c r="AQ267" s="67" t="str">
        <f>CONCATENATE(P267,U267,MIN(TablePipeInsulation[[#This Row],[Insulation to be Added (")]],3))</f>
        <v>3</v>
      </c>
      <c r="AR267" s="75" t="str">
        <f>IF(P267="","",(VLOOKUP(AQ267,'Insulation Table'!$N$35:$O$250,2,FALSE)))</f>
        <v/>
      </c>
      <c r="AS267" s="67" t="e">
        <f t="shared" si="15"/>
        <v>#VALUE!</v>
      </c>
      <c r="AT267" s="75" t="str">
        <f>IF(TablePipeInsulation[[#This Row],[System Application]]="Custom",TablePipeInsulation[[#This Row],[Full Load Hours (If Custom Application)]],IF(G267="","",IF(G267="Domestic Hot Water",8760,$AJ$16)))</f>
        <v/>
      </c>
      <c r="AU267" s="75" t="str">
        <f>VLOOKUP($G$7,'Incentive Structure'!$C$6:$D$10,2,FALSE)</f>
        <v>CI</v>
      </c>
      <c r="AV267" s="75" t="str">
        <f>IF(ISNUMBER(FIND("MF",TablePipeInsulation[[#This Row],[Incentive Code]]))=TRUE,"MF Logic","CI Logic")</f>
        <v>CI Logic</v>
      </c>
      <c r="AW26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67" t="str">
        <f t="shared" si="18"/>
        <v/>
      </c>
      <c r="AY267" t="str">
        <f t="shared" si="19"/>
        <v>CI</v>
      </c>
      <c r="AZ26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6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67" s="190" t="e">
        <f>INDEX(#REF!,MATCH(TablePipeInsulation[[#This Row],[Coding - Temperature of Pipe]],#REF!,0),MATCH(TEXT($P267,"#.00"),#REF!,0))</f>
        <v>#REF!</v>
      </c>
      <c r="BC267" s="211">
        <f>IFERROR(MIN(IF(TablePipeInsulation[[#This Row],[System Application]]="Custom",(TablePipeInsulation[[#This Row],[Therms saved]]*BE267)*CI_Custom_Incentive_USD_per_therm,IF(OR(TablePipeInsulation[[#This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saved]]*BE267),"Excel Error"))),TablePipeInsulation[[#This Row],[Total Cost]]),0)</f>
        <v>0</v>
      </c>
      <c r="BD267" s="216">
        <f>IFERROR(MIN(IF(TablePipeInsulation[[#This Row],[System Application]]="Custom",(TablePipeInsulation[[#This Row],[Therms saved]]*BE267)*CI_Custom_Bonus_Incentive_USD_per_therm,IF(OR(TablePipeInsulation[[#This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saved]]*BE267),"Excel Error"))),TablePipeInsulation[[#This Row],[Total Cost]]),0)</f>
        <v>0</v>
      </c>
      <c r="BE267" s="212">
        <f>Boiler!$AA$9</f>
        <v>0</v>
      </c>
    </row>
    <row r="268" spans="1:57">
      <c r="A268" s="75">
        <v>247</v>
      </c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9"/>
      <c r="Q268" s="69"/>
      <c r="R268" s="3" t="str">
        <f>IFERROR(INDEX(TableInsulationCodeReq[],MATCH(TablePipeInsulation[[#This Row],[Coding - Temperature of Pipe]],TableInsulationCodeReq[Coding Pipe Temperature],-1),MATCH(TEXT($P268,"0.00"),TableInsulationCodeReq[#Headers],0)),"")</f>
        <v/>
      </c>
      <c r="S268" s="67"/>
      <c r="T268" s="67"/>
      <c r="U268" s="67"/>
      <c r="V268" s="67"/>
      <c r="W268" s="77"/>
      <c r="X268" s="77"/>
      <c r="Y268" s="189" t="str">
        <f t="shared" si="16"/>
        <v/>
      </c>
      <c r="Z268" s="77"/>
      <c r="AA268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68" s="3" t="str">
        <f>IF(OR(G268="",TablePipeInsulation[[#This Row],[Insulation to be Added (")]]&lt;TablePipeInsulation[[#This Row],[Insulation Required by Code (")]]),"",IF(System_App_Only_DHW,(AN268-AR268)/(0.8*100000)*L268*AS268*AT268*1,(AN268-AR268)/($G$10*100000)*L268*AS268*AT268*1))</f>
        <v/>
      </c>
      <c r="AC268" s="78">
        <f>IF(TablePipeInsulation[[#This Row],[Insulation to be Added (")]]&lt;TablePipeInsulation[[#This Row],[Insulation Required by Code (")]],"",BC268)</f>
        <v>0</v>
      </c>
      <c r="AD268" s="78">
        <f>IF(TablePipeInsulation[[#This Row],[Insulation to be Added (")]]&lt;TablePipeInsulation[[#This Row],[Insulation Required by Code (")]],"",BD268)</f>
        <v>0</v>
      </c>
      <c r="AG268" s="67" t="e">
        <f>VLOOKUP(G268,'Insulation Table'!$AE$61:$AF$64,2,FALSE)</f>
        <v>#N/A</v>
      </c>
      <c r="AH268" s="75" t="str">
        <f>IF(TablePipeInsulation[[#This Row],[System Application]]="Custom",TablePipeInsulation[[#This Row],[Pipe Surface Temperature, °F (If Custom Application)]],IF(G268="","",VLOOKUP(G268,$BG$21:$BH$24,2,FALSE)))</f>
        <v/>
      </c>
      <c r="AI268" s="75" t="str">
        <f>IF(TablePipeInsulation[[#This Row],[System Application]]="Custom",TablePipeInsulation[[#This Row],[Ambient Temperature, °F (If Custom Application)]],IF(G268="","",VLOOKUP(G268,$BG$21:$BI$24,3,FALSE)))</f>
        <v/>
      </c>
      <c r="AJ26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6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6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6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68" s="75" t="str">
        <f>IF(TablePipeInsulation[[#This Row],[System Application]]="Custom",TablePipeInsulation[[#This Row],[Custom Pipe Bare Heat Transfer Coefficient]],IF(P268="","",(VLOOKUP(AJ268,'Insulation Table'!$F$35:$G$124,2,FALSE))))</f>
        <v/>
      </c>
      <c r="AO268" s="75" t="e">
        <f t="shared" si="17"/>
        <v>#N/A</v>
      </c>
      <c r="AP268" s="75" t="e">
        <f>VLOOKUP(AO268,'Insulation Table'!$Y$35:$Z$103,2,FALSE)</f>
        <v>#N/A</v>
      </c>
      <c r="AQ268" s="67" t="str">
        <f>CONCATENATE(P268,U268,MIN(TablePipeInsulation[[#This Row],[Insulation to be Added (")]],3))</f>
        <v>3</v>
      </c>
      <c r="AR268" s="75" t="str">
        <f>IF(P268="","",(VLOOKUP(AQ268,'Insulation Table'!$N$35:$O$250,2,FALSE)))</f>
        <v/>
      </c>
      <c r="AS268" s="67" t="e">
        <f t="shared" si="15"/>
        <v>#VALUE!</v>
      </c>
      <c r="AT268" s="75" t="str">
        <f>IF(TablePipeInsulation[[#This Row],[System Application]]="Custom",TablePipeInsulation[[#This Row],[Full Load Hours (If Custom Application)]],IF(G268="","",IF(G268="Domestic Hot Water",8760,$AJ$16)))</f>
        <v/>
      </c>
      <c r="AU268" s="75" t="str">
        <f>VLOOKUP($G$7,'Incentive Structure'!$C$6:$D$10,2,FALSE)</f>
        <v>CI</v>
      </c>
      <c r="AV268" s="75" t="str">
        <f>IF(ISNUMBER(FIND("MF",TablePipeInsulation[[#This Row],[Incentive Code]]))=TRUE,"MF Logic","CI Logic")</f>
        <v>CI Logic</v>
      </c>
      <c r="AW26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68" t="str">
        <f t="shared" si="18"/>
        <v/>
      </c>
      <c r="AY268" t="str">
        <f t="shared" si="19"/>
        <v>CI</v>
      </c>
      <c r="AZ26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6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68" s="190" t="e">
        <f>INDEX(#REF!,MATCH(TablePipeInsulation[[#This Row],[Coding - Temperature of Pipe]],#REF!,0),MATCH(TEXT($P268,"#.00"),#REF!,0))</f>
        <v>#REF!</v>
      </c>
      <c r="BC268" s="211">
        <f>IFERROR(MIN(IF(TablePipeInsulation[[#This Row],[System Application]]="Custom",(TablePipeInsulation[[#This Row],[Therms saved]]*BE268)*CI_Custom_Incentive_USD_per_therm,IF(OR(TablePipeInsulation[[#This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saved]]*BE268),"Excel Error"))),TablePipeInsulation[[#This Row],[Total Cost]]),0)</f>
        <v>0</v>
      </c>
      <c r="BD268" s="216">
        <f>IFERROR(MIN(IF(TablePipeInsulation[[#This Row],[System Application]]="Custom",(TablePipeInsulation[[#This Row],[Therms saved]]*BE268)*CI_Custom_Bonus_Incentive_USD_per_therm,IF(OR(TablePipeInsulation[[#This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saved]]*BE268),"Excel Error"))),TablePipeInsulation[[#This Row],[Total Cost]]),0)</f>
        <v>0</v>
      </c>
      <c r="BE268" s="212">
        <f>Boiler!$AA$9</f>
        <v>0</v>
      </c>
    </row>
    <row r="269" spans="1:57">
      <c r="A269" s="75">
        <v>248</v>
      </c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9"/>
      <c r="Q269" s="69"/>
      <c r="R269" s="3" t="str">
        <f>IFERROR(INDEX(TableInsulationCodeReq[],MATCH(TablePipeInsulation[[#This Row],[Coding - Temperature of Pipe]],TableInsulationCodeReq[Coding Pipe Temperature],-1),MATCH(TEXT($P269,"0.00"),TableInsulationCodeReq[#Headers],0)),"")</f>
        <v/>
      </c>
      <c r="S269" s="67"/>
      <c r="T269" s="67"/>
      <c r="U269" s="67"/>
      <c r="V269" s="67"/>
      <c r="W269" s="77"/>
      <c r="X269" s="77"/>
      <c r="Y269" s="189" t="str">
        <f t="shared" si="16"/>
        <v/>
      </c>
      <c r="Z269" s="77"/>
      <c r="AA269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69" s="3" t="str">
        <f>IF(OR(G269="",TablePipeInsulation[[#This Row],[Insulation to be Added (")]]&lt;TablePipeInsulation[[#This Row],[Insulation Required by Code (")]]),"",IF(System_App_Only_DHW,(AN269-AR269)/(0.8*100000)*L269*AS269*AT269*1,(AN269-AR269)/($G$10*100000)*L269*AS269*AT269*1))</f>
        <v/>
      </c>
      <c r="AC269" s="78">
        <f>IF(TablePipeInsulation[[#This Row],[Insulation to be Added (")]]&lt;TablePipeInsulation[[#This Row],[Insulation Required by Code (")]],"",BC269)</f>
        <v>0</v>
      </c>
      <c r="AD269" s="78">
        <f>IF(TablePipeInsulation[[#This Row],[Insulation to be Added (")]]&lt;TablePipeInsulation[[#This Row],[Insulation Required by Code (")]],"",BD269)</f>
        <v>0</v>
      </c>
      <c r="AG269" s="67" t="e">
        <f>VLOOKUP(G269,'Insulation Table'!$AE$61:$AF$64,2,FALSE)</f>
        <v>#N/A</v>
      </c>
      <c r="AH269" s="75" t="str">
        <f>IF(TablePipeInsulation[[#This Row],[System Application]]="Custom",TablePipeInsulation[[#This Row],[Pipe Surface Temperature, °F (If Custom Application)]],IF(G269="","",VLOOKUP(G269,$BG$21:$BH$24,2,FALSE)))</f>
        <v/>
      </c>
      <c r="AI269" s="75" t="str">
        <f>IF(TablePipeInsulation[[#This Row],[System Application]]="Custom",TablePipeInsulation[[#This Row],[Ambient Temperature, °F (If Custom Application)]],IF(G269="","",VLOOKUP(G269,$BG$21:$BI$24,3,FALSE)))</f>
        <v/>
      </c>
      <c r="AJ26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6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6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6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69" s="75" t="str">
        <f>IF(TablePipeInsulation[[#This Row],[System Application]]="Custom",TablePipeInsulation[[#This Row],[Custom Pipe Bare Heat Transfer Coefficient]],IF(P269="","",(VLOOKUP(AJ269,'Insulation Table'!$F$35:$G$124,2,FALSE))))</f>
        <v/>
      </c>
      <c r="AO269" s="75" t="e">
        <f t="shared" si="17"/>
        <v>#N/A</v>
      </c>
      <c r="AP269" s="75" t="e">
        <f>VLOOKUP(AO269,'Insulation Table'!$Y$35:$Z$103,2,FALSE)</f>
        <v>#N/A</v>
      </c>
      <c r="AQ269" s="67" t="str">
        <f>CONCATENATE(P269,U269,MIN(TablePipeInsulation[[#This Row],[Insulation to be Added (")]],3))</f>
        <v>3</v>
      </c>
      <c r="AR269" s="75" t="str">
        <f>IF(P269="","",(VLOOKUP(AQ269,'Insulation Table'!$N$35:$O$250,2,FALSE)))</f>
        <v/>
      </c>
      <c r="AS269" s="67" t="e">
        <f t="shared" si="15"/>
        <v>#VALUE!</v>
      </c>
      <c r="AT269" s="75" t="str">
        <f>IF(TablePipeInsulation[[#This Row],[System Application]]="Custom",TablePipeInsulation[[#This Row],[Full Load Hours (If Custom Application)]],IF(G269="","",IF(G269="Domestic Hot Water",8760,$AJ$16)))</f>
        <v/>
      </c>
      <c r="AU269" s="75" t="str">
        <f>VLOOKUP($G$7,'Incentive Structure'!$C$6:$D$10,2,FALSE)</f>
        <v>CI</v>
      </c>
      <c r="AV269" s="75" t="str">
        <f>IF(ISNUMBER(FIND("MF",TablePipeInsulation[[#This Row],[Incentive Code]]))=TRUE,"MF Logic","CI Logic")</f>
        <v>CI Logic</v>
      </c>
      <c r="AW26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69" t="str">
        <f t="shared" si="18"/>
        <v/>
      </c>
      <c r="AY269" t="str">
        <f t="shared" si="19"/>
        <v>CI</v>
      </c>
      <c r="AZ26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6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69" s="190" t="e">
        <f>INDEX(#REF!,MATCH(TablePipeInsulation[[#This Row],[Coding - Temperature of Pipe]],#REF!,0),MATCH(TEXT($P269,"#.00"),#REF!,0))</f>
        <v>#REF!</v>
      </c>
      <c r="BC269" s="211">
        <f>IFERROR(MIN(IF(TablePipeInsulation[[#This Row],[System Application]]="Custom",(TablePipeInsulation[[#This Row],[Therms saved]]*BE269)*CI_Custom_Incentive_USD_per_therm,IF(OR(TablePipeInsulation[[#This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saved]]*BE269),"Excel Error"))),TablePipeInsulation[[#This Row],[Total Cost]]),0)</f>
        <v>0</v>
      </c>
      <c r="BD269" s="216">
        <f>IFERROR(MIN(IF(TablePipeInsulation[[#This Row],[System Application]]="Custom",(TablePipeInsulation[[#This Row],[Therms saved]]*BE269)*CI_Custom_Bonus_Incentive_USD_per_therm,IF(OR(TablePipeInsulation[[#This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saved]]*BE269),"Excel Error"))),TablePipeInsulation[[#This Row],[Total Cost]]),0)</f>
        <v>0</v>
      </c>
      <c r="BE269" s="212">
        <f>Boiler!$AA$9</f>
        <v>0</v>
      </c>
    </row>
    <row r="270" spans="1:57">
      <c r="A270" s="75">
        <v>249</v>
      </c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9"/>
      <c r="Q270" s="69"/>
      <c r="R270" s="3" t="str">
        <f>IFERROR(INDEX(TableInsulationCodeReq[],MATCH(TablePipeInsulation[[#This Row],[Coding - Temperature of Pipe]],TableInsulationCodeReq[Coding Pipe Temperature],-1),MATCH(TEXT($P270,"0.00"),TableInsulationCodeReq[#Headers],0)),"")</f>
        <v/>
      </c>
      <c r="S270" s="67"/>
      <c r="T270" s="67"/>
      <c r="U270" s="67"/>
      <c r="V270" s="67"/>
      <c r="W270" s="77"/>
      <c r="X270" s="77"/>
      <c r="Y270" s="189" t="str">
        <f t="shared" si="16"/>
        <v/>
      </c>
      <c r="Z270" s="77"/>
      <c r="AA270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70" s="3" t="str">
        <f>IF(OR(G270="",TablePipeInsulation[[#This Row],[Insulation to be Added (")]]&lt;TablePipeInsulation[[#This Row],[Insulation Required by Code (")]]),"",IF(System_App_Only_DHW,(AN270-AR270)/(0.8*100000)*L270*AS270*AT270*1,(AN270-AR270)/($G$10*100000)*L270*AS270*AT270*1))</f>
        <v/>
      </c>
      <c r="AC270" s="78">
        <f>IF(TablePipeInsulation[[#This Row],[Insulation to be Added (")]]&lt;TablePipeInsulation[[#This Row],[Insulation Required by Code (")]],"",BC270)</f>
        <v>0</v>
      </c>
      <c r="AD270" s="78">
        <f>IF(TablePipeInsulation[[#This Row],[Insulation to be Added (")]]&lt;TablePipeInsulation[[#This Row],[Insulation Required by Code (")]],"",BD270)</f>
        <v>0</v>
      </c>
      <c r="AG270" s="67" t="e">
        <f>VLOOKUP(G270,'Insulation Table'!$AE$61:$AF$64,2,FALSE)</f>
        <v>#N/A</v>
      </c>
      <c r="AH270" s="75" t="str">
        <f>IF(TablePipeInsulation[[#This Row],[System Application]]="Custom",TablePipeInsulation[[#This Row],[Pipe Surface Temperature, °F (If Custom Application)]],IF(G270="","",VLOOKUP(G270,$BG$21:$BH$24,2,FALSE)))</f>
        <v/>
      </c>
      <c r="AI270" s="75" t="str">
        <f>IF(TablePipeInsulation[[#This Row],[System Application]]="Custom",TablePipeInsulation[[#This Row],[Ambient Temperature, °F (If Custom Application)]],IF(G270="","",VLOOKUP(G270,$BG$21:$BI$24,3,FALSE)))</f>
        <v/>
      </c>
      <c r="AJ27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7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7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7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70" s="75" t="str">
        <f>IF(TablePipeInsulation[[#This Row],[System Application]]="Custom",TablePipeInsulation[[#This Row],[Custom Pipe Bare Heat Transfer Coefficient]],IF(P270="","",(VLOOKUP(AJ270,'Insulation Table'!$F$35:$G$124,2,FALSE))))</f>
        <v/>
      </c>
      <c r="AO270" s="75" t="e">
        <f t="shared" si="17"/>
        <v>#N/A</v>
      </c>
      <c r="AP270" s="75" t="e">
        <f>VLOOKUP(AO270,'Insulation Table'!$Y$35:$Z$103,2,FALSE)</f>
        <v>#N/A</v>
      </c>
      <c r="AQ270" s="67" t="str">
        <f>CONCATENATE(P270,U270,MIN(TablePipeInsulation[[#This Row],[Insulation to be Added (")]],3))</f>
        <v>3</v>
      </c>
      <c r="AR270" s="75" t="str">
        <f>IF(P270="","",(VLOOKUP(AQ270,'Insulation Table'!$N$35:$O$250,2,FALSE)))</f>
        <v/>
      </c>
      <c r="AS270" s="67" t="e">
        <f t="shared" si="15"/>
        <v>#VALUE!</v>
      </c>
      <c r="AT270" s="75" t="str">
        <f>IF(TablePipeInsulation[[#This Row],[System Application]]="Custom",TablePipeInsulation[[#This Row],[Full Load Hours (If Custom Application)]],IF(G270="","",IF(G270="Domestic Hot Water",8760,$AJ$16)))</f>
        <v/>
      </c>
      <c r="AU270" s="75" t="str">
        <f>VLOOKUP($G$7,'Incentive Structure'!$C$6:$D$10,2,FALSE)</f>
        <v>CI</v>
      </c>
      <c r="AV270" s="75" t="str">
        <f>IF(ISNUMBER(FIND("MF",TablePipeInsulation[[#This Row],[Incentive Code]]))=TRUE,"MF Logic","CI Logic")</f>
        <v>CI Logic</v>
      </c>
      <c r="AW27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70" t="str">
        <f t="shared" si="18"/>
        <v/>
      </c>
      <c r="AY270" t="str">
        <f t="shared" si="19"/>
        <v>CI</v>
      </c>
      <c r="AZ27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7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70" s="190" t="e">
        <f>INDEX(#REF!,MATCH(TablePipeInsulation[[#This Row],[Coding - Temperature of Pipe]],#REF!,0),MATCH(TEXT($P270,"#.00"),#REF!,0))</f>
        <v>#REF!</v>
      </c>
      <c r="BC270" s="211">
        <f>IFERROR(MIN(IF(TablePipeInsulation[[#This Row],[System Application]]="Custom",(TablePipeInsulation[[#This Row],[Therms saved]]*BE270)*CI_Custom_Incentive_USD_per_therm,IF(OR(TablePipeInsulation[[#This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saved]]*BE270),"Excel Error"))),TablePipeInsulation[[#This Row],[Total Cost]]),0)</f>
        <v>0</v>
      </c>
      <c r="BD270" s="216">
        <f>IFERROR(MIN(IF(TablePipeInsulation[[#This Row],[System Application]]="Custom",(TablePipeInsulation[[#This Row],[Therms saved]]*BE270)*CI_Custom_Bonus_Incentive_USD_per_therm,IF(OR(TablePipeInsulation[[#This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saved]]*BE270),"Excel Error"))),TablePipeInsulation[[#This Row],[Total Cost]]),0)</f>
        <v>0</v>
      </c>
      <c r="BE270" s="212">
        <f>Boiler!$AA$9</f>
        <v>0</v>
      </c>
    </row>
    <row r="271" spans="1:57">
      <c r="A271" s="75">
        <v>250</v>
      </c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9"/>
      <c r="Q271" s="69"/>
      <c r="R271" s="3" t="str">
        <f>IFERROR(INDEX(TableInsulationCodeReq[],MATCH(TablePipeInsulation[[#This Row],[Coding - Temperature of Pipe]],TableInsulationCodeReq[Coding Pipe Temperature],-1),MATCH(TEXT($P271,"0.00"),TableInsulationCodeReq[#Headers],0)),"")</f>
        <v/>
      </c>
      <c r="S271" s="67"/>
      <c r="T271" s="67"/>
      <c r="U271" s="67"/>
      <c r="V271" s="67"/>
      <c r="W271" s="77"/>
      <c r="X271" s="77"/>
      <c r="Y271" s="189" t="str">
        <f t="shared" si="16"/>
        <v/>
      </c>
      <c r="Z271" s="77"/>
      <c r="AA271" s="77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71" s="3" t="str">
        <f>IF(OR(G271="",TablePipeInsulation[[#This Row],[Insulation to be Added (")]]&lt;TablePipeInsulation[[#This Row],[Insulation Required by Code (")]]),"",IF(System_App_Only_DHW,(AN271-AR271)/(0.8*100000)*L271*AS271*AT271*1,(AN271-AR271)/($G$10*100000)*L271*AS271*AT271*1))</f>
        <v/>
      </c>
      <c r="AC271" s="78">
        <f>IF(TablePipeInsulation[[#This Row],[Insulation to be Added (")]]&lt;TablePipeInsulation[[#This Row],[Insulation Required by Code (")]],"",BC271)</f>
        <v>0</v>
      </c>
      <c r="AD271" s="78">
        <f>IF(TablePipeInsulation[[#This Row],[Insulation to be Added (")]]&lt;TablePipeInsulation[[#This Row],[Insulation Required by Code (")]],"",BD271)</f>
        <v>0</v>
      </c>
      <c r="AG271" s="67" t="e">
        <f>VLOOKUP(G271,'Insulation Table'!$AE$61:$AF$64,2,FALSE)</f>
        <v>#N/A</v>
      </c>
      <c r="AH271" s="75" t="str">
        <f>IF(TablePipeInsulation[[#This Row],[System Application]]="Custom",TablePipeInsulation[[#This Row],[Pipe Surface Temperature, °F (If Custom Application)]],IF(G271="","",VLOOKUP(G271,$BG$21:$BH$24,2,FALSE)))</f>
        <v/>
      </c>
      <c r="AI271" s="75" t="str">
        <f>IF(TablePipeInsulation[[#This Row],[System Application]]="Custom",TablePipeInsulation[[#This Row],[Ambient Temperature, °F (If Custom Application)]],IF(G271="","",VLOOKUP(G271,$BG$21:$BI$24,3,FALSE)))</f>
        <v/>
      </c>
      <c r="AJ27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7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7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7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71" s="75" t="str">
        <f>IF(TablePipeInsulation[[#This Row],[System Application]]="Custom",TablePipeInsulation[[#This Row],[Custom Pipe Bare Heat Transfer Coefficient]],IF(P271="","",(VLOOKUP(AJ271,'Insulation Table'!$F$35:$G$124,2,FALSE))))</f>
        <v/>
      </c>
      <c r="AO271" s="75" t="e">
        <f t="shared" si="17"/>
        <v>#N/A</v>
      </c>
      <c r="AP271" s="75" t="e">
        <f>VLOOKUP(AO271,'Insulation Table'!$Y$35:$Z$103,2,FALSE)</f>
        <v>#N/A</v>
      </c>
      <c r="AQ271" s="67" t="str">
        <f>CONCATENATE(P271,U271,MIN(TablePipeInsulation[[#This Row],[Insulation to be Added (")]],3))</f>
        <v>3</v>
      </c>
      <c r="AR271" s="75" t="str">
        <f>IF(P271="","",(VLOOKUP(AQ271,'Insulation Table'!$N$35:$O$250,2,FALSE)))</f>
        <v/>
      </c>
      <c r="AS271" s="67" t="e">
        <f t="shared" si="15"/>
        <v>#VALUE!</v>
      </c>
      <c r="AT271" s="75" t="str">
        <f>IF(TablePipeInsulation[[#This Row],[System Application]]="Custom",TablePipeInsulation[[#This Row],[Full Load Hours (If Custom Application)]],IF(G271="","",IF(G271="Domestic Hot Water",8760,$AJ$16)))</f>
        <v/>
      </c>
      <c r="AU271" s="75" t="str">
        <f>VLOOKUP($G$7,'Incentive Structure'!$C$6:$D$10,2,FALSE)</f>
        <v>CI</v>
      </c>
      <c r="AV271" s="75" t="str">
        <f>IF(ISNUMBER(FIND("MF",TablePipeInsulation[[#This Row],[Incentive Code]]))=TRUE,"MF Logic","CI Logic")</f>
        <v>CI Logic</v>
      </c>
      <c r="AW27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71" t="str">
        <f t="shared" si="18"/>
        <v/>
      </c>
      <c r="AY271" t="str">
        <f t="shared" si="19"/>
        <v>CI</v>
      </c>
      <c r="AZ27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7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71" s="190" t="e">
        <f>INDEX(#REF!,MATCH(TablePipeInsulation[[#This Row],[Coding - Temperature of Pipe]],#REF!,0),MATCH(TEXT($P271,"#.00"),#REF!,0))</f>
        <v>#REF!</v>
      </c>
      <c r="BC271" s="211">
        <f>IFERROR(MIN(IF(TablePipeInsulation[[#This Row],[System Application]]="Custom",(TablePipeInsulation[[#This Row],[Therms saved]]*BE271)*CI_Custom_Incentive_USD_per_therm,IF(OR(TablePipeInsulation[[#This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saved]]*BE271),"Excel Error"))),TablePipeInsulation[[#This Row],[Total Cost]]),0)</f>
        <v>0</v>
      </c>
      <c r="BD271" s="216">
        <f>IFERROR(MIN(IF(TablePipeInsulation[[#This Row],[System Application]]="Custom",(TablePipeInsulation[[#This Row],[Therms saved]]*BE271)*CI_Custom_Bonus_Incentive_USD_per_therm,IF(OR(TablePipeInsulation[[#This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saved]]*BE271),"Excel Error"))),TablePipeInsulation[[#This Row],[Total Cost]]),0)</f>
        <v>0</v>
      </c>
      <c r="BE271" s="212">
        <f>Boiler!$AA$9</f>
        <v>0</v>
      </c>
    </row>
    <row r="272" spans="1:57">
      <c r="A272" s="75">
        <v>251</v>
      </c>
      <c r="Q272" s="69"/>
      <c r="R272" s="1" t="str">
        <f>IFERROR(INDEX(TableInsulationCodeReq[],MATCH(TablePipeInsulation[[#This Row],[Coding - Temperature of Pipe]],TableInsulationCodeReq[Coding Pipe Temperature],-1),MATCH(TEXT($P272,"0.00"),TableInsulationCodeReq[#Headers],0)),"")</f>
        <v/>
      </c>
      <c r="Y272" s="189" t="str">
        <f t="shared" si="16"/>
        <v/>
      </c>
      <c r="AA27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72" s="3" t="str">
        <f>IF(OR(G272="",TablePipeInsulation[[#This Row],[Insulation to be Added (")]]&lt;TablePipeInsulation[[#This Row],[Insulation Required by Code (")]]),"",IF(System_App_Only_DHW,(AN272-AR272)/(0.8*100000)*L272*AS272*AT272*1,(AN272-AR272)/($G$10*100000)*L272*AS272*AT272*1))</f>
        <v/>
      </c>
      <c r="AC272" s="78">
        <f>IF(TablePipeInsulation[[#This Row],[Insulation to be Added (")]]&lt;TablePipeInsulation[[#This Row],[Insulation Required by Code (")]],"",BC272)</f>
        <v>0</v>
      </c>
      <c r="AD272" s="78">
        <f>IF(TablePipeInsulation[[#This Row],[Insulation to be Added (")]]&lt;TablePipeInsulation[[#This Row],[Insulation Required by Code (")]],"",BD272)</f>
        <v>0</v>
      </c>
      <c r="AG272" s="67" t="e">
        <f>VLOOKUP(G272,'Insulation Table'!$AE$61:$AF$64,2,FALSE)</f>
        <v>#N/A</v>
      </c>
      <c r="AH272" s="75" t="str">
        <f>IF(TablePipeInsulation[[#This Row],[System Application]]="Custom",TablePipeInsulation[[#This Row],[Pipe Surface Temperature, °F (If Custom Application)]],IF(G272="","",VLOOKUP(G272,$BG$21:$BH$24,2,FALSE)))</f>
        <v/>
      </c>
      <c r="AI272" s="75" t="str">
        <f>IF(TablePipeInsulation[[#This Row],[System Application]]="Custom",TablePipeInsulation[[#This Row],[Ambient Temperature, °F (If Custom Application)]],IF(G272="","",VLOOKUP(G272,$BG$21:$BI$24,3,FALSE)))</f>
        <v/>
      </c>
      <c r="AJ27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7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7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7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72" s="75" t="str">
        <f>IF(TablePipeInsulation[[#This Row],[System Application]]="Custom",TablePipeInsulation[[#This Row],[Custom Pipe Bare Heat Transfer Coefficient]],IF(P272="","",(VLOOKUP(AJ272,'Insulation Table'!$F$35:$G$124,2,FALSE))))</f>
        <v/>
      </c>
      <c r="AO272" s="75" t="e">
        <f t="shared" ref="AO272:AO335" si="20">CONCATENATE(AG272,P272)</f>
        <v>#N/A</v>
      </c>
      <c r="AP272" s="75" t="e">
        <f>VLOOKUP(AO272,'Insulation Table'!$Y$35:$Z$103,2,FALSE)</f>
        <v>#N/A</v>
      </c>
      <c r="AQ272" s="67" t="str">
        <f>CONCATENATE(P272,U272,MIN(TablePipeInsulation[[#This Row],[Insulation to be Added (")]],3))</f>
        <v>3</v>
      </c>
      <c r="AR272" s="75" t="str">
        <f>IF(P272="","",(VLOOKUP(AQ272,'Insulation Table'!$N$35:$O$250,2,FALSE)))</f>
        <v/>
      </c>
      <c r="AS272" s="67" t="e">
        <f t="shared" ref="AS272:AS335" si="21">AH272-AI272</f>
        <v>#VALUE!</v>
      </c>
      <c r="AT272" s="75" t="str">
        <f>IF(TablePipeInsulation[[#This Row],[System Application]]="Custom",TablePipeInsulation[[#This Row],[Full Load Hours (If Custom Application)]],IF(G272="","",IF(G272="Domestic Hot Water",8760,$AJ$16)))</f>
        <v/>
      </c>
      <c r="AU272" s="75" t="str">
        <f>VLOOKUP($G$7,'Incentive Structure'!$C$6:$D$10,2,FALSE)</f>
        <v>CI</v>
      </c>
      <c r="AV272" s="75" t="str">
        <f>IF(ISNUMBER(FIND("MF",TablePipeInsulation[[#This Row],[Incentive Code]]))=TRUE,"MF Logic","CI Logic")</f>
        <v>CI Logic</v>
      </c>
      <c r="AW27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72" t="str">
        <f t="shared" ref="AX272:AX335" si="22">CONCATENATE(G272,AW272)</f>
        <v/>
      </c>
      <c r="AY272" t="str">
        <f t="shared" ref="AY272:AY335" si="23">CONCATENATE(AU272,AW272)</f>
        <v>CI</v>
      </c>
      <c r="AZ27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7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72" s="190" t="e">
        <f>INDEX(#REF!,MATCH(TablePipeInsulation[[#This Row],[Coding - Temperature of Pipe]],#REF!,0),MATCH(TEXT($P272,"#.00"),#REF!,0))</f>
        <v>#REF!</v>
      </c>
      <c r="BC272" s="211">
        <f>IFERROR(MIN(IF(TablePipeInsulation[[#This Row],[System Application]]="Custom",(TablePipeInsulation[[#This Row],[Therms saved]]*BE272)*CI_Custom_Incentive_USD_per_therm,IF(OR(TablePipeInsulation[[#This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saved]]*BE272),"Excel Error"))),TablePipeInsulation[[#This Row],[Total Cost]]),0)</f>
        <v>0</v>
      </c>
      <c r="BD272" s="216">
        <f>IFERROR(MIN(IF(TablePipeInsulation[[#This Row],[System Application]]="Custom",(TablePipeInsulation[[#This Row],[Therms saved]]*BE272)*CI_Custom_Bonus_Incentive_USD_per_therm,IF(OR(TablePipeInsulation[[#This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saved]]*BE272),"Excel Error"))),TablePipeInsulation[[#This Row],[Total Cost]]),0)</f>
        <v>0</v>
      </c>
      <c r="BE272" s="212">
        <f>Boiler!$AA$9</f>
        <v>0</v>
      </c>
    </row>
    <row r="273" spans="1:57">
      <c r="A273" s="75">
        <v>252</v>
      </c>
      <c r="Q273" s="69"/>
      <c r="R273" s="1" t="str">
        <f>IFERROR(INDEX(TableInsulationCodeReq[],MATCH(TablePipeInsulation[[#This Row],[Coding - Temperature of Pipe]],TableInsulationCodeReq[Coding Pipe Temperature],-1),MATCH(TEXT($P273,"0.00"),TableInsulationCodeReq[#Headers],0)),"")</f>
        <v/>
      </c>
      <c r="Y273" s="189" t="str">
        <f t="shared" si="16"/>
        <v/>
      </c>
      <c r="AA27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73" s="3" t="str">
        <f>IF(OR(G273="",TablePipeInsulation[[#This Row],[Insulation to be Added (")]]&lt;TablePipeInsulation[[#This Row],[Insulation Required by Code (")]]),"",IF(System_App_Only_DHW,(AN273-AR273)/(0.8*100000)*L273*AS273*AT273*1,(AN273-AR273)/($G$10*100000)*L273*AS273*AT273*1))</f>
        <v/>
      </c>
      <c r="AC273" s="78">
        <f>IF(TablePipeInsulation[[#This Row],[Insulation to be Added (")]]&lt;TablePipeInsulation[[#This Row],[Insulation Required by Code (")]],"",BC273)</f>
        <v>0</v>
      </c>
      <c r="AD273" s="78">
        <f>IF(TablePipeInsulation[[#This Row],[Insulation to be Added (")]]&lt;TablePipeInsulation[[#This Row],[Insulation Required by Code (")]],"",BD273)</f>
        <v>0</v>
      </c>
      <c r="AG273" s="67" t="e">
        <f>VLOOKUP(G273,'Insulation Table'!$AE$61:$AF$64,2,FALSE)</f>
        <v>#N/A</v>
      </c>
      <c r="AH273" s="75" t="str">
        <f>IF(TablePipeInsulation[[#This Row],[System Application]]="Custom",TablePipeInsulation[[#This Row],[Pipe Surface Temperature, °F (If Custom Application)]],IF(G273="","",VLOOKUP(G273,$BG$21:$BH$24,2,FALSE)))</f>
        <v/>
      </c>
      <c r="AI273" s="75" t="str">
        <f>IF(TablePipeInsulation[[#This Row],[System Application]]="Custom",TablePipeInsulation[[#This Row],[Ambient Temperature, °F (If Custom Application)]],IF(G273="","",VLOOKUP(G273,$BG$21:$BI$24,3,FALSE)))</f>
        <v/>
      </c>
      <c r="AJ27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7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7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7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73" s="75" t="str">
        <f>IF(TablePipeInsulation[[#This Row],[System Application]]="Custom",TablePipeInsulation[[#This Row],[Custom Pipe Bare Heat Transfer Coefficient]],IF(P273="","",(VLOOKUP(AJ273,'Insulation Table'!$F$35:$G$124,2,FALSE))))</f>
        <v/>
      </c>
      <c r="AO273" s="75" t="e">
        <f t="shared" si="20"/>
        <v>#N/A</v>
      </c>
      <c r="AP273" s="75" t="e">
        <f>VLOOKUP(AO273,'Insulation Table'!$Y$35:$Z$103,2,FALSE)</f>
        <v>#N/A</v>
      </c>
      <c r="AQ273" s="67" t="str">
        <f>CONCATENATE(P273,U273,MIN(TablePipeInsulation[[#This Row],[Insulation to be Added (")]],3))</f>
        <v>3</v>
      </c>
      <c r="AR273" s="75" t="str">
        <f>IF(P273="","",(VLOOKUP(AQ273,'Insulation Table'!$N$35:$O$250,2,FALSE)))</f>
        <v/>
      </c>
      <c r="AS273" s="67" t="e">
        <f t="shared" si="21"/>
        <v>#VALUE!</v>
      </c>
      <c r="AT273" s="75" t="str">
        <f>IF(TablePipeInsulation[[#This Row],[System Application]]="Custom",TablePipeInsulation[[#This Row],[Full Load Hours (If Custom Application)]],IF(G273="","",IF(G273="Domestic Hot Water",8760,$AJ$16)))</f>
        <v/>
      </c>
      <c r="AU273" s="75" t="str">
        <f>VLOOKUP($G$7,'Incentive Structure'!$C$6:$D$10,2,FALSE)</f>
        <v>CI</v>
      </c>
      <c r="AV273" s="75" t="str">
        <f>IF(ISNUMBER(FIND("MF",TablePipeInsulation[[#This Row],[Incentive Code]]))=TRUE,"MF Logic","CI Logic")</f>
        <v>CI Logic</v>
      </c>
      <c r="AW27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73" t="str">
        <f t="shared" si="22"/>
        <v/>
      </c>
      <c r="AY273" t="str">
        <f t="shared" si="23"/>
        <v>CI</v>
      </c>
      <c r="AZ27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7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73" s="190" t="e">
        <f>INDEX(#REF!,MATCH(TablePipeInsulation[[#This Row],[Coding - Temperature of Pipe]],#REF!,0),MATCH(TEXT($P273,"#.00"),#REF!,0))</f>
        <v>#REF!</v>
      </c>
      <c r="BC273" s="211">
        <f>IFERROR(MIN(IF(TablePipeInsulation[[#This Row],[System Application]]="Custom",(TablePipeInsulation[[#This Row],[Therms saved]]*BE273)*CI_Custom_Incentive_USD_per_therm,IF(OR(TablePipeInsulation[[#This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saved]]*BE273),"Excel Error"))),TablePipeInsulation[[#This Row],[Total Cost]]),0)</f>
        <v>0</v>
      </c>
      <c r="BD273" s="216">
        <f>IFERROR(MIN(IF(TablePipeInsulation[[#This Row],[System Application]]="Custom",(TablePipeInsulation[[#This Row],[Therms saved]]*BE273)*CI_Custom_Bonus_Incentive_USD_per_therm,IF(OR(TablePipeInsulation[[#This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saved]]*BE273),"Excel Error"))),TablePipeInsulation[[#This Row],[Total Cost]]),0)</f>
        <v>0</v>
      </c>
      <c r="BE273" s="212">
        <f>Boiler!$AA$9</f>
        <v>0</v>
      </c>
    </row>
    <row r="274" spans="1:57">
      <c r="A274" s="75">
        <v>253</v>
      </c>
      <c r="Q274" s="69"/>
      <c r="R274" s="1" t="str">
        <f>IFERROR(INDEX(TableInsulationCodeReq[],MATCH(TablePipeInsulation[[#This Row],[Coding - Temperature of Pipe]],TableInsulationCodeReq[Coding Pipe Temperature],-1),MATCH(TEXT($P274,"0.00"),TableInsulationCodeReq[#Headers],0)),"")</f>
        <v/>
      </c>
      <c r="Y274" s="189" t="str">
        <f t="shared" si="16"/>
        <v/>
      </c>
      <c r="AA27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74" s="3" t="str">
        <f>IF(OR(G274="",TablePipeInsulation[[#This Row],[Insulation to be Added (")]]&lt;TablePipeInsulation[[#This Row],[Insulation Required by Code (")]]),"",IF(System_App_Only_DHW,(AN274-AR274)/(0.8*100000)*L274*AS274*AT274*1,(AN274-AR274)/($G$10*100000)*L274*AS274*AT274*1))</f>
        <v/>
      </c>
      <c r="AC274" s="78">
        <f>IF(TablePipeInsulation[[#This Row],[Insulation to be Added (")]]&lt;TablePipeInsulation[[#This Row],[Insulation Required by Code (")]],"",BC274)</f>
        <v>0</v>
      </c>
      <c r="AD274" s="78">
        <f>IF(TablePipeInsulation[[#This Row],[Insulation to be Added (")]]&lt;TablePipeInsulation[[#This Row],[Insulation Required by Code (")]],"",BD274)</f>
        <v>0</v>
      </c>
      <c r="AG274" s="67" t="e">
        <f>VLOOKUP(G274,'Insulation Table'!$AE$61:$AF$64,2,FALSE)</f>
        <v>#N/A</v>
      </c>
      <c r="AH274" s="75" t="str">
        <f>IF(TablePipeInsulation[[#This Row],[System Application]]="Custom",TablePipeInsulation[[#This Row],[Pipe Surface Temperature, °F (If Custom Application)]],IF(G274="","",VLOOKUP(G274,$BG$21:$BH$24,2,FALSE)))</f>
        <v/>
      </c>
      <c r="AI274" s="75" t="str">
        <f>IF(TablePipeInsulation[[#This Row],[System Application]]="Custom",TablePipeInsulation[[#This Row],[Ambient Temperature, °F (If Custom Application)]],IF(G274="","",VLOOKUP(G274,$BG$21:$BI$24,3,FALSE)))</f>
        <v/>
      </c>
      <c r="AJ27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7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7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7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74" s="75" t="str">
        <f>IF(TablePipeInsulation[[#This Row],[System Application]]="Custom",TablePipeInsulation[[#This Row],[Custom Pipe Bare Heat Transfer Coefficient]],IF(P274="","",(VLOOKUP(AJ274,'Insulation Table'!$F$35:$G$124,2,FALSE))))</f>
        <v/>
      </c>
      <c r="AO274" s="75" t="e">
        <f t="shared" si="20"/>
        <v>#N/A</v>
      </c>
      <c r="AP274" s="75" t="e">
        <f>VLOOKUP(AO274,'Insulation Table'!$Y$35:$Z$103,2,FALSE)</f>
        <v>#N/A</v>
      </c>
      <c r="AQ274" s="67" t="str">
        <f>CONCATENATE(P274,U274,MIN(TablePipeInsulation[[#This Row],[Insulation to be Added (")]],3))</f>
        <v>3</v>
      </c>
      <c r="AR274" s="75" t="str">
        <f>IF(P274="","",(VLOOKUP(AQ274,'Insulation Table'!$N$35:$O$250,2,FALSE)))</f>
        <v/>
      </c>
      <c r="AS274" s="67" t="e">
        <f t="shared" si="21"/>
        <v>#VALUE!</v>
      </c>
      <c r="AT274" s="75" t="str">
        <f>IF(TablePipeInsulation[[#This Row],[System Application]]="Custom",TablePipeInsulation[[#This Row],[Full Load Hours (If Custom Application)]],IF(G274="","",IF(G274="Domestic Hot Water",8760,$AJ$16)))</f>
        <v/>
      </c>
      <c r="AU274" s="75" t="str">
        <f>VLOOKUP($G$7,'Incentive Structure'!$C$6:$D$10,2,FALSE)</f>
        <v>CI</v>
      </c>
      <c r="AV274" s="75" t="str">
        <f>IF(ISNUMBER(FIND("MF",TablePipeInsulation[[#This Row],[Incentive Code]]))=TRUE,"MF Logic","CI Logic")</f>
        <v>CI Logic</v>
      </c>
      <c r="AW27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74" t="str">
        <f t="shared" si="22"/>
        <v/>
      </c>
      <c r="AY274" t="str">
        <f t="shared" si="23"/>
        <v>CI</v>
      </c>
      <c r="AZ27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7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74" s="190" t="e">
        <f>INDEX(#REF!,MATCH(TablePipeInsulation[[#This Row],[Coding - Temperature of Pipe]],#REF!,0),MATCH(TEXT($P274,"#.00"),#REF!,0))</f>
        <v>#REF!</v>
      </c>
      <c r="BC274" s="211">
        <f>IFERROR(MIN(IF(TablePipeInsulation[[#This Row],[System Application]]="Custom",(TablePipeInsulation[[#This Row],[Therms saved]]*BE274)*CI_Custom_Incentive_USD_per_therm,IF(OR(TablePipeInsulation[[#This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saved]]*BE274),"Excel Error"))),TablePipeInsulation[[#This Row],[Total Cost]]),0)</f>
        <v>0</v>
      </c>
      <c r="BD274" s="216">
        <f>IFERROR(MIN(IF(TablePipeInsulation[[#This Row],[System Application]]="Custom",(TablePipeInsulation[[#This Row],[Therms saved]]*BE274)*CI_Custom_Bonus_Incentive_USD_per_therm,IF(OR(TablePipeInsulation[[#This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saved]]*BE274),"Excel Error"))),TablePipeInsulation[[#This Row],[Total Cost]]),0)</f>
        <v>0</v>
      </c>
      <c r="BE274" s="212">
        <f>Boiler!$AA$9</f>
        <v>0</v>
      </c>
    </row>
    <row r="275" spans="1:57">
      <c r="A275" s="75">
        <v>254</v>
      </c>
      <c r="Q275" s="69"/>
      <c r="R275" s="1" t="str">
        <f>IFERROR(INDEX(TableInsulationCodeReq[],MATCH(TablePipeInsulation[[#This Row],[Coding - Temperature of Pipe]],TableInsulationCodeReq[Coding Pipe Temperature],-1),MATCH(TEXT($P275,"0.00"),TableInsulationCodeReq[#Headers],0)),"")</f>
        <v/>
      </c>
      <c r="Y275" s="189" t="str">
        <f t="shared" si="16"/>
        <v/>
      </c>
      <c r="AA27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75" s="3" t="str">
        <f>IF(OR(G275="",TablePipeInsulation[[#This Row],[Insulation to be Added (")]]&lt;TablePipeInsulation[[#This Row],[Insulation Required by Code (")]]),"",IF(System_App_Only_DHW,(AN275-AR275)/(0.8*100000)*L275*AS275*AT275*1,(AN275-AR275)/($G$10*100000)*L275*AS275*AT275*1))</f>
        <v/>
      </c>
      <c r="AC275" s="78">
        <f>IF(TablePipeInsulation[[#This Row],[Insulation to be Added (")]]&lt;TablePipeInsulation[[#This Row],[Insulation Required by Code (")]],"",BC275)</f>
        <v>0</v>
      </c>
      <c r="AD275" s="78">
        <f>IF(TablePipeInsulation[[#This Row],[Insulation to be Added (")]]&lt;TablePipeInsulation[[#This Row],[Insulation Required by Code (")]],"",BD275)</f>
        <v>0</v>
      </c>
      <c r="AG275" s="67" t="e">
        <f>VLOOKUP(G275,'Insulation Table'!$AE$61:$AF$64,2,FALSE)</f>
        <v>#N/A</v>
      </c>
      <c r="AH275" s="75" t="str">
        <f>IF(TablePipeInsulation[[#This Row],[System Application]]="Custom",TablePipeInsulation[[#This Row],[Pipe Surface Temperature, °F (If Custom Application)]],IF(G275="","",VLOOKUP(G275,$BG$21:$BH$24,2,FALSE)))</f>
        <v/>
      </c>
      <c r="AI275" s="75" t="str">
        <f>IF(TablePipeInsulation[[#This Row],[System Application]]="Custom",TablePipeInsulation[[#This Row],[Ambient Temperature, °F (If Custom Application)]],IF(G275="","",VLOOKUP(G275,$BG$21:$BI$24,3,FALSE)))</f>
        <v/>
      </c>
      <c r="AJ27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7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7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7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75" s="75" t="str">
        <f>IF(TablePipeInsulation[[#This Row],[System Application]]="Custom",TablePipeInsulation[[#This Row],[Custom Pipe Bare Heat Transfer Coefficient]],IF(P275="","",(VLOOKUP(AJ275,'Insulation Table'!$F$35:$G$124,2,FALSE))))</f>
        <v/>
      </c>
      <c r="AO275" s="75" t="e">
        <f t="shared" si="20"/>
        <v>#N/A</v>
      </c>
      <c r="AP275" s="75" t="e">
        <f>VLOOKUP(AO275,'Insulation Table'!$Y$35:$Z$103,2,FALSE)</f>
        <v>#N/A</v>
      </c>
      <c r="AQ275" s="67" t="str">
        <f>CONCATENATE(P275,U275,MIN(TablePipeInsulation[[#This Row],[Insulation to be Added (")]],3))</f>
        <v>3</v>
      </c>
      <c r="AR275" s="75" t="str">
        <f>IF(P275="","",(VLOOKUP(AQ275,'Insulation Table'!$N$35:$O$250,2,FALSE)))</f>
        <v/>
      </c>
      <c r="AS275" s="67" t="e">
        <f t="shared" si="21"/>
        <v>#VALUE!</v>
      </c>
      <c r="AT275" s="75" t="str">
        <f>IF(TablePipeInsulation[[#This Row],[System Application]]="Custom",TablePipeInsulation[[#This Row],[Full Load Hours (If Custom Application)]],IF(G275="","",IF(G275="Domestic Hot Water",8760,$AJ$16)))</f>
        <v/>
      </c>
      <c r="AU275" s="75" t="str">
        <f>VLOOKUP($G$7,'Incentive Structure'!$C$6:$D$10,2,FALSE)</f>
        <v>CI</v>
      </c>
      <c r="AV275" s="75" t="str">
        <f>IF(ISNUMBER(FIND("MF",TablePipeInsulation[[#This Row],[Incentive Code]]))=TRUE,"MF Logic","CI Logic")</f>
        <v>CI Logic</v>
      </c>
      <c r="AW27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75" t="str">
        <f t="shared" si="22"/>
        <v/>
      </c>
      <c r="AY275" t="str">
        <f t="shared" si="23"/>
        <v>CI</v>
      </c>
      <c r="AZ27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7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75" s="190" t="e">
        <f>INDEX(#REF!,MATCH(TablePipeInsulation[[#This Row],[Coding - Temperature of Pipe]],#REF!,0),MATCH(TEXT($P275,"#.00"),#REF!,0))</f>
        <v>#REF!</v>
      </c>
      <c r="BC275" s="211">
        <f>IFERROR(MIN(IF(TablePipeInsulation[[#This Row],[System Application]]="Custom",(TablePipeInsulation[[#This Row],[Therms saved]]*BE275)*CI_Custom_Incentive_USD_per_therm,IF(OR(TablePipeInsulation[[#This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saved]]*BE275),"Excel Error"))),TablePipeInsulation[[#This Row],[Total Cost]]),0)</f>
        <v>0</v>
      </c>
      <c r="BD275" s="216">
        <f>IFERROR(MIN(IF(TablePipeInsulation[[#This Row],[System Application]]="Custom",(TablePipeInsulation[[#This Row],[Therms saved]]*BE275)*CI_Custom_Bonus_Incentive_USD_per_therm,IF(OR(TablePipeInsulation[[#This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saved]]*BE275),"Excel Error"))),TablePipeInsulation[[#This Row],[Total Cost]]),0)</f>
        <v>0</v>
      </c>
      <c r="BE275" s="212">
        <f>Boiler!$AA$9</f>
        <v>0</v>
      </c>
    </row>
    <row r="276" spans="1:57">
      <c r="A276" s="75">
        <v>255</v>
      </c>
      <c r="Q276" s="69"/>
      <c r="R276" s="1" t="str">
        <f>IFERROR(INDEX(TableInsulationCodeReq[],MATCH(TablePipeInsulation[[#This Row],[Coding - Temperature of Pipe]],TableInsulationCodeReq[Coding Pipe Temperature],-1),MATCH(TEXT($P276,"0.00"),TableInsulationCodeReq[#Headers],0)),"")</f>
        <v/>
      </c>
      <c r="Y276" s="189" t="str">
        <f t="shared" si="16"/>
        <v/>
      </c>
      <c r="AA27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76" s="3" t="str">
        <f>IF(OR(G276="",TablePipeInsulation[[#This Row],[Insulation to be Added (")]]&lt;TablePipeInsulation[[#This Row],[Insulation Required by Code (")]]),"",IF(System_App_Only_DHW,(AN276-AR276)/(0.8*100000)*L276*AS276*AT276*1,(AN276-AR276)/($G$10*100000)*L276*AS276*AT276*1))</f>
        <v/>
      </c>
      <c r="AC276" s="78">
        <f>IF(TablePipeInsulation[[#This Row],[Insulation to be Added (")]]&lt;TablePipeInsulation[[#This Row],[Insulation Required by Code (")]],"",BC276)</f>
        <v>0</v>
      </c>
      <c r="AD276" s="78">
        <f>IF(TablePipeInsulation[[#This Row],[Insulation to be Added (")]]&lt;TablePipeInsulation[[#This Row],[Insulation Required by Code (")]],"",BD276)</f>
        <v>0</v>
      </c>
      <c r="AG276" s="67" t="e">
        <f>VLOOKUP(G276,'Insulation Table'!$AE$61:$AF$64,2,FALSE)</f>
        <v>#N/A</v>
      </c>
      <c r="AH276" s="75" t="str">
        <f>IF(TablePipeInsulation[[#This Row],[System Application]]="Custom",TablePipeInsulation[[#This Row],[Pipe Surface Temperature, °F (If Custom Application)]],IF(G276="","",VLOOKUP(G276,$BG$21:$BH$24,2,FALSE)))</f>
        <v/>
      </c>
      <c r="AI276" s="75" t="str">
        <f>IF(TablePipeInsulation[[#This Row],[System Application]]="Custom",TablePipeInsulation[[#This Row],[Ambient Temperature, °F (If Custom Application)]],IF(G276="","",VLOOKUP(G276,$BG$21:$BI$24,3,FALSE)))</f>
        <v/>
      </c>
      <c r="AJ27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7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7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7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76" s="75" t="str">
        <f>IF(TablePipeInsulation[[#This Row],[System Application]]="Custom",TablePipeInsulation[[#This Row],[Custom Pipe Bare Heat Transfer Coefficient]],IF(P276="","",(VLOOKUP(AJ276,'Insulation Table'!$F$35:$G$124,2,FALSE))))</f>
        <v/>
      </c>
      <c r="AO276" s="75" t="e">
        <f t="shared" si="20"/>
        <v>#N/A</v>
      </c>
      <c r="AP276" s="75" t="e">
        <f>VLOOKUP(AO276,'Insulation Table'!$Y$35:$Z$103,2,FALSE)</f>
        <v>#N/A</v>
      </c>
      <c r="AQ276" s="67" t="str">
        <f>CONCATENATE(P276,U276,MIN(TablePipeInsulation[[#This Row],[Insulation to be Added (")]],3))</f>
        <v>3</v>
      </c>
      <c r="AR276" s="75" t="str">
        <f>IF(P276="","",(VLOOKUP(AQ276,'Insulation Table'!$N$35:$O$250,2,FALSE)))</f>
        <v/>
      </c>
      <c r="AS276" s="67" t="e">
        <f t="shared" si="21"/>
        <v>#VALUE!</v>
      </c>
      <c r="AT276" s="75" t="str">
        <f>IF(TablePipeInsulation[[#This Row],[System Application]]="Custom",TablePipeInsulation[[#This Row],[Full Load Hours (If Custom Application)]],IF(G276="","",IF(G276="Domestic Hot Water",8760,$AJ$16)))</f>
        <v/>
      </c>
      <c r="AU276" s="75" t="str">
        <f>VLOOKUP($G$7,'Incentive Structure'!$C$6:$D$10,2,FALSE)</f>
        <v>CI</v>
      </c>
      <c r="AV276" s="75" t="str">
        <f>IF(ISNUMBER(FIND("MF",TablePipeInsulation[[#This Row],[Incentive Code]]))=TRUE,"MF Logic","CI Logic")</f>
        <v>CI Logic</v>
      </c>
      <c r="AW27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76" t="str">
        <f t="shared" si="22"/>
        <v/>
      </c>
      <c r="AY276" t="str">
        <f t="shared" si="23"/>
        <v>CI</v>
      </c>
      <c r="AZ27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7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76" s="190" t="e">
        <f>INDEX(#REF!,MATCH(TablePipeInsulation[[#This Row],[Coding - Temperature of Pipe]],#REF!,0),MATCH(TEXT($P276,"#.00"),#REF!,0))</f>
        <v>#REF!</v>
      </c>
      <c r="BC276" s="211">
        <f>IFERROR(MIN(IF(TablePipeInsulation[[#This Row],[System Application]]="Custom",(TablePipeInsulation[[#This Row],[Therms saved]]*BE276)*CI_Custom_Incentive_USD_per_therm,IF(OR(TablePipeInsulation[[#This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saved]]*BE276),"Excel Error"))),TablePipeInsulation[[#This Row],[Total Cost]]),0)</f>
        <v>0</v>
      </c>
      <c r="BD276" s="216">
        <f>IFERROR(MIN(IF(TablePipeInsulation[[#This Row],[System Application]]="Custom",(TablePipeInsulation[[#This Row],[Therms saved]]*BE276)*CI_Custom_Bonus_Incentive_USD_per_therm,IF(OR(TablePipeInsulation[[#This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saved]]*BE276),"Excel Error"))),TablePipeInsulation[[#This Row],[Total Cost]]),0)</f>
        <v>0</v>
      </c>
      <c r="BE276" s="212">
        <f>Boiler!$AA$9</f>
        <v>0</v>
      </c>
    </row>
    <row r="277" spans="1:57">
      <c r="A277" s="75">
        <v>256</v>
      </c>
      <c r="Q277" s="69"/>
      <c r="R277" s="1" t="str">
        <f>IFERROR(INDEX(TableInsulationCodeReq[],MATCH(TablePipeInsulation[[#This Row],[Coding - Temperature of Pipe]],TableInsulationCodeReq[Coding Pipe Temperature],-1),MATCH(TEXT($P277,"0.00"),TableInsulationCodeReq[#Headers],0)),"")</f>
        <v/>
      </c>
      <c r="Y277" s="189" t="str">
        <f t="shared" si="16"/>
        <v/>
      </c>
      <c r="AA27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77" s="3" t="str">
        <f>IF(OR(G277="",TablePipeInsulation[[#This Row],[Insulation to be Added (")]]&lt;TablePipeInsulation[[#This Row],[Insulation Required by Code (")]]),"",IF(System_App_Only_DHW,(AN277-AR277)/(0.8*100000)*L277*AS277*AT277*1,(AN277-AR277)/($G$10*100000)*L277*AS277*AT277*1))</f>
        <v/>
      </c>
      <c r="AC277" s="78">
        <f>IF(TablePipeInsulation[[#This Row],[Insulation to be Added (")]]&lt;TablePipeInsulation[[#This Row],[Insulation Required by Code (")]],"",BC277)</f>
        <v>0</v>
      </c>
      <c r="AD277" s="78">
        <f>IF(TablePipeInsulation[[#This Row],[Insulation to be Added (")]]&lt;TablePipeInsulation[[#This Row],[Insulation Required by Code (")]],"",BD277)</f>
        <v>0</v>
      </c>
      <c r="AG277" s="67" t="e">
        <f>VLOOKUP(G277,'Insulation Table'!$AE$61:$AF$64,2,FALSE)</f>
        <v>#N/A</v>
      </c>
      <c r="AH277" s="75" t="str">
        <f>IF(TablePipeInsulation[[#This Row],[System Application]]="Custom",TablePipeInsulation[[#This Row],[Pipe Surface Temperature, °F (If Custom Application)]],IF(G277="","",VLOOKUP(G277,$BG$21:$BH$24,2,FALSE)))</f>
        <v/>
      </c>
      <c r="AI277" s="75" t="str">
        <f>IF(TablePipeInsulation[[#This Row],[System Application]]="Custom",TablePipeInsulation[[#This Row],[Ambient Temperature, °F (If Custom Application)]],IF(G277="","",VLOOKUP(G277,$BG$21:$BI$24,3,FALSE)))</f>
        <v/>
      </c>
      <c r="AJ27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7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7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7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77" s="75" t="str">
        <f>IF(TablePipeInsulation[[#This Row],[System Application]]="Custom",TablePipeInsulation[[#This Row],[Custom Pipe Bare Heat Transfer Coefficient]],IF(P277="","",(VLOOKUP(AJ277,'Insulation Table'!$F$35:$G$124,2,FALSE))))</f>
        <v/>
      </c>
      <c r="AO277" s="75" t="e">
        <f t="shared" si="20"/>
        <v>#N/A</v>
      </c>
      <c r="AP277" s="75" t="e">
        <f>VLOOKUP(AO277,'Insulation Table'!$Y$35:$Z$103,2,FALSE)</f>
        <v>#N/A</v>
      </c>
      <c r="AQ277" s="67" t="str">
        <f>CONCATENATE(P277,U277,MIN(TablePipeInsulation[[#This Row],[Insulation to be Added (")]],3))</f>
        <v>3</v>
      </c>
      <c r="AR277" s="75" t="str">
        <f>IF(P277="","",(VLOOKUP(AQ277,'Insulation Table'!$N$35:$O$250,2,FALSE)))</f>
        <v/>
      </c>
      <c r="AS277" s="67" t="e">
        <f t="shared" si="21"/>
        <v>#VALUE!</v>
      </c>
      <c r="AT277" s="75" t="str">
        <f>IF(TablePipeInsulation[[#This Row],[System Application]]="Custom",TablePipeInsulation[[#This Row],[Full Load Hours (If Custom Application)]],IF(G277="","",IF(G277="Domestic Hot Water",8760,$AJ$16)))</f>
        <v/>
      </c>
      <c r="AU277" s="75" t="str">
        <f>VLOOKUP($G$7,'Incentive Structure'!$C$6:$D$10,2,FALSE)</f>
        <v>CI</v>
      </c>
      <c r="AV277" s="75" t="str">
        <f>IF(ISNUMBER(FIND("MF",TablePipeInsulation[[#This Row],[Incentive Code]]))=TRUE,"MF Logic","CI Logic")</f>
        <v>CI Logic</v>
      </c>
      <c r="AW27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77" t="str">
        <f t="shared" si="22"/>
        <v/>
      </c>
      <c r="AY277" t="str">
        <f t="shared" si="23"/>
        <v>CI</v>
      </c>
      <c r="AZ27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7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77" s="190" t="e">
        <f>INDEX(#REF!,MATCH(TablePipeInsulation[[#This Row],[Coding - Temperature of Pipe]],#REF!,0),MATCH(TEXT($P277,"#.00"),#REF!,0))</f>
        <v>#REF!</v>
      </c>
      <c r="BC277" s="211">
        <f>IFERROR(MIN(IF(TablePipeInsulation[[#This Row],[System Application]]="Custom",(TablePipeInsulation[[#This Row],[Therms saved]]*BE277)*CI_Custom_Incentive_USD_per_therm,IF(OR(TablePipeInsulation[[#This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saved]]*BE277),"Excel Error"))),TablePipeInsulation[[#This Row],[Total Cost]]),0)</f>
        <v>0</v>
      </c>
      <c r="BD277" s="216">
        <f>IFERROR(MIN(IF(TablePipeInsulation[[#This Row],[System Application]]="Custom",(TablePipeInsulation[[#This Row],[Therms saved]]*BE277)*CI_Custom_Bonus_Incentive_USD_per_therm,IF(OR(TablePipeInsulation[[#This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saved]]*BE277),"Excel Error"))),TablePipeInsulation[[#This Row],[Total Cost]]),0)</f>
        <v>0</v>
      </c>
      <c r="BE277" s="212">
        <f>Boiler!$AA$9</f>
        <v>0</v>
      </c>
    </row>
    <row r="278" spans="1:57">
      <c r="A278" s="75">
        <v>257</v>
      </c>
      <c r="Q278" s="69"/>
      <c r="R278" s="1" t="str">
        <f>IFERROR(INDEX(TableInsulationCodeReq[],MATCH(TablePipeInsulation[[#This Row],[Coding - Temperature of Pipe]],TableInsulationCodeReq[Coding Pipe Temperature],-1),MATCH(TEXT($P278,"0.00"),TableInsulationCodeReq[#Headers],0)),"")</f>
        <v/>
      </c>
      <c r="Y278" s="189" t="str">
        <f t="shared" ref="Y278:Y341" si="24">IF(B278="","",(X278+W278))</f>
        <v/>
      </c>
      <c r="AA27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78" s="3" t="str">
        <f>IF(OR(G278="",TablePipeInsulation[[#This Row],[Insulation to be Added (")]]&lt;TablePipeInsulation[[#This Row],[Insulation Required by Code (")]]),"",IF(System_App_Only_DHW,(AN278-AR278)/(0.8*100000)*L278*AS278*AT278*1,(AN278-AR278)/($G$10*100000)*L278*AS278*AT278*1))</f>
        <v/>
      </c>
      <c r="AC278" s="78">
        <f>IF(TablePipeInsulation[[#This Row],[Insulation to be Added (")]]&lt;TablePipeInsulation[[#This Row],[Insulation Required by Code (")]],"",BC278)</f>
        <v>0</v>
      </c>
      <c r="AD278" s="78">
        <f>IF(TablePipeInsulation[[#This Row],[Insulation to be Added (")]]&lt;TablePipeInsulation[[#This Row],[Insulation Required by Code (")]],"",BD278)</f>
        <v>0</v>
      </c>
      <c r="AG278" s="67" t="e">
        <f>VLOOKUP(G278,'Insulation Table'!$AE$61:$AF$64,2,FALSE)</f>
        <v>#N/A</v>
      </c>
      <c r="AH278" s="75" t="str">
        <f>IF(TablePipeInsulation[[#This Row],[System Application]]="Custom",TablePipeInsulation[[#This Row],[Pipe Surface Temperature, °F (If Custom Application)]],IF(G278="","",VLOOKUP(G278,$BG$21:$BH$24,2,FALSE)))</f>
        <v/>
      </c>
      <c r="AI278" s="75" t="str">
        <f>IF(TablePipeInsulation[[#This Row],[System Application]]="Custom",TablePipeInsulation[[#This Row],[Ambient Temperature, °F (If Custom Application)]],IF(G278="","",VLOOKUP(G278,$BG$21:$BI$24,3,FALSE)))</f>
        <v/>
      </c>
      <c r="AJ27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7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7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7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78" s="75" t="str">
        <f>IF(TablePipeInsulation[[#This Row],[System Application]]="Custom",TablePipeInsulation[[#This Row],[Custom Pipe Bare Heat Transfer Coefficient]],IF(P278="","",(VLOOKUP(AJ278,'Insulation Table'!$F$35:$G$124,2,FALSE))))</f>
        <v/>
      </c>
      <c r="AO278" s="75" t="e">
        <f t="shared" si="20"/>
        <v>#N/A</v>
      </c>
      <c r="AP278" s="75" t="e">
        <f>VLOOKUP(AO278,'Insulation Table'!$Y$35:$Z$103,2,FALSE)</f>
        <v>#N/A</v>
      </c>
      <c r="AQ278" s="67" t="str">
        <f>CONCATENATE(P278,U278,MIN(TablePipeInsulation[[#This Row],[Insulation to be Added (")]],3))</f>
        <v>3</v>
      </c>
      <c r="AR278" s="75" t="str">
        <f>IF(P278="","",(VLOOKUP(AQ278,'Insulation Table'!$N$35:$O$250,2,FALSE)))</f>
        <v/>
      </c>
      <c r="AS278" s="67" t="e">
        <f t="shared" si="21"/>
        <v>#VALUE!</v>
      </c>
      <c r="AT278" s="75" t="str">
        <f>IF(TablePipeInsulation[[#This Row],[System Application]]="Custom",TablePipeInsulation[[#This Row],[Full Load Hours (If Custom Application)]],IF(G278="","",IF(G278="Domestic Hot Water",8760,$AJ$16)))</f>
        <v/>
      </c>
      <c r="AU278" s="75" t="str">
        <f>VLOOKUP($G$7,'Incentive Structure'!$C$6:$D$10,2,FALSE)</f>
        <v>CI</v>
      </c>
      <c r="AV278" s="75" t="str">
        <f>IF(ISNUMBER(FIND("MF",TablePipeInsulation[[#This Row],[Incentive Code]]))=TRUE,"MF Logic","CI Logic")</f>
        <v>CI Logic</v>
      </c>
      <c r="AW27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78" t="str">
        <f t="shared" si="22"/>
        <v/>
      </c>
      <c r="AY278" t="str">
        <f t="shared" si="23"/>
        <v>CI</v>
      </c>
      <c r="AZ27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7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78" s="190" t="e">
        <f>INDEX(#REF!,MATCH(TablePipeInsulation[[#This Row],[Coding - Temperature of Pipe]],#REF!,0),MATCH(TEXT($P278,"#.00"),#REF!,0))</f>
        <v>#REF!</v>
      </c>
      <c r="BC278" s="211">
        <f>IFERROR(MIN(IF(TablePipeInsulation[[#This Row],[System Application]]="Custom",(TablePipeInsulation[[#This Row],[Therms saved]]*BE278)*CI_Custom_Incentive_USD_per_therm,IF(OR(TablePipeInsulation[[#This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saved]]*BE278),"Excel Error"))),TablePipeInsulation[[#This Row],[Total Cost]]),0)</f>
        <v>0</v>
      </c>
      <c r="BD278" s="216">
        <f>IFERROR(MIN(IF(TablePipeInsulation[[#This Row],[System Application]]="Custom",(TablePipeInsulation[[#This Row],[Therms saved]]*BE278)*CI_Custom_Bonus_Incentive_USD_per_therm,IF(OR(TablePipeInsulation[[#This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saved]]*BE278),"Excel Error"))),TablePipeInsulation[[#This Row],[Total Cost]]),0)</f>
        <v>0</v>
      </c>
      <c r="BE278" s="212">
        <f>Boiler!$AA$9</f>
        <v>0</v>
      </c>
    </row>
    <row r="279" spans="1:57">
      <c r="A279" s="75">
        <v>258</v>
      </c>
      <c r="Q279" s="69"/>
      <c r="R279" s="1" t="str">
        <f>IFERROR(INDEX(TableInsulationCodeReq[],MATCH(TablePipeInsulation[[#This Row],[Coding - Temperature of Pipe]],TableInsulationCodeReq[Coding Pipe Temperature],-1),MATCH(TEXT($P279,"0.00"),TableInsulationCodeReq[#Headers],0)),"")</f>
        <v/>
      </c>
      <c r="Y279" s="189" t="str">
        <f t="shared" si="24"/>
        <v/>
      </c>
      <c r="AA27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79" s="3" t="str">
        <f>IF(OR(G279="",TablePipeInsulation[[#This Row],[Insulation to be Added (")]]&lt;TablePipeInsulation[[#This Row],[Insulation Required by Code (")]]),"",IF(System_App_Only_DHW,(AN279-AR279)/(0.8*100000)*L279*AS279*AT279*1,(AN279-AR279)/($G$10*100000)*L279*AS279*AT279*1))</f>
        <v/>
      </c>
      <c r="AC279" s="78">
        <f>IF(TablePipeInsulation[[#This Row],[Insulation to be Added (")]]&lt;TablePipeInsulation[[#This Row],[Insulation Required by Code (")]],"",BC279)</f>
        <v>0</v>
      </c>
      <c r="AD279" s="78">
        <f>IF(TablePipeInsulation[[#This Row],[Insulation to be Added (")]]&lt;TablePipeInsulation[[#This Row],[Insulation Required by Code (")]],"",BD279)</f>
        <v>0</v>
      </c>
      <c r="AG279" s="67" t="e">
        <f>VLOOKUP(G279,'Insulation Table'!$AE$61:$AF$64,2,FALSE)</f>
        <v>#N/A</v>
      </c>
      <c r="AH279" s="75" t="str">
        <f>IF(TablePipeInsulation[[#This Row],[System Application]]="Custom",TablePipeInsulation[[#This Row],[Pipe Surface Temperature, °F (If Custom Application)]],IF(G279="","",VLOOKUP(G279,$BG$21:$BH$24,2,FALSE)))</f>
        <v/>
      </c>
      <c r="AI279" s="75" t="str">
        <f>IF(TablePipeInsulation[[#This Row],[System Application]]="Custom",TablePipeInsulation[[#This Row],[Ambient Temperature, °F (If Custom Application)]],IF(G279="","",VLOOKUP(G279,$BG$21:$BI$24,3,FALSE)))</f>
        <v/>
      </c>
      <c r="AJ27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7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7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7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79" s="75" t="str">
        <f>IF(TablePipeInsulation[[#This Row],[System Application]]="Custom",TablePipeInsulation[[#This Row],[Custom Pipe Bare Heat Transfer Coefficient]],IF(P279="","",(VLOOKUP(AJ279,'Insulation Table'!$F$35:$G$124,2,FALSE))))</f>
        <v/>
      </c>
      <c r="AO279" s="75" t="e">
        <f t="shared" si="20"/>
        <v>#N/A</v>
      </c>
      <c r="AP279" s="75" t="e">
        <f>VLOOKUP(AO279,'Insulation Table'!$Y$35:$Z$103,2,FALSE)</f>
        <v>#N/A</v>
      </c>
      <c r="AQ279" s="67" t="str">
        <f>CONCATENATE(P279,U279,MIN(TablePipeInsulation[[#This Row],[Insulation to be Added (")]],3))</f>
        <v>3</v>
      </c>
      <c r="AR279" s="75" t="str">
        <f>IF(P279="","",(VLOOKUP(AQ279,'Insulation Table'!$N$35:$O$250,2,FALSE)))</f>
        <v/>
      </c>
      <c r="AS279" s="67" t="e">
        <f t="shared" si="21"/>
        <v>#VALUE!</v>
      </c>
      <c r="AT279" s="75" t="str">
        <f>IF(TablePipeInsulation[[#This Row],[System Application]]="Custom",TablePipeInsulation[[#This Row],[Full Load Hours (If Custom Application)]],IF(G279="","",IF(G279="Domestic Hot Water",8760,$AJ$16)))</f>
        <v/>
      </c>
      <c r="AU279" s="75" t="str">
        <f>VLOOKUP($G$7,'Incentive Structure'!$C$6:$D$10,2,FALSE)</f>
        <v>CI</v>
      </c>
      <c r="AV279" s="75" t="str">
        <f>IF(ISNUMBER(FIND("MF",TablePipeInsulation[[#This Row],[Incentive Code]]))=TRUE,"MF Logic","CI Logic")</f>
        <v>CI Logic</v>
      </c>
      <c r="AW27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79" t="str">
        <f t="shared" si="22"/>
        <v/>
      </c>
      <c r="AY279" t="str">
        <f t="shared" si="23"/>
        <v>CI</v>
      </c>
      <c r="AZ27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7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79" s="190" t="e">
        <f>INDEX(#REF!,MATCH(TablePipeInsulation[[#This Row],[Coding - Temperature of Pipe]],#REF!,0),MATCH(TEXT($P279,"#.00"),#REF!,0))</f>
        <v>#REF!</v>
      </c>
      <c r="BC279" s="211">
        <f>IFERROR(MIN(IF(TablePipeInsulation[[#This Row],[System Application]]="Custom",(TablePipeInsulation[[#This Row],[Therms saved]]*BE279)*CI_Custom_Incentive_USD_per_therm,IF(OR(TablePipeInsulation[[#This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saved]]*BE279),"Excel Error"))),TablePipeInsulation[[#This Row],[Total Cost]]),0)</f>
        <v>0</v>
      </c>
      <c r="BD279" s="216">
        <f>IFERROR(MIN(IF(TablePipeInsulation[[#This Row],[System Application]]="Custom",(TablePipeInsulation[[#This Row],[Therms saved]]*BE279)*CI_Custom_Bonus_Incentive_USD_per_therm,IF(OR(TablePipeInsulation[[#This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saved]]*BE279),"Excel Error"))),TablePipeInsulation[[#This Row],[Total Cost]]),0)</f>
        <v>0</v>
      </c>
      <c r="BE279" s="212">
        <f>Boiler!$AA$9</f>
        <v>0</v>
      </c>
    </row>
    <row r="280" spans="1:57">
      <c r="A280" s="75">
        <v>259</v>
      </c>
      <c r="Q280" s="69"/>
      <c r="R280" s="1" t="str">
        <f>IFERROR(INDEX(TableInsulationCodeReq[],MATCH(TablePipeInsulation[[#This Row],[Coding - Temperature of Pipe]],TableInsulationCodeReq[Coding Pipe Temperature],-1),MATCH(TEXT($P280,"0.00"),TableInsulationCodeReq[#Headers],0)),"")</f>
        <v/>
      </c>
      <c r="Y280" s="189" t="str">
        <f t="shared" si="24"/>
        <v/>
      </c>
      <c r="AA28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80" s="3" t="str">
        <f>IF(OR(G280="",TablePipeInsulation[[#This Row],[Insulation to be Added (")]]&lt;TablePipeInsulation[[#This Row],[Insulation Required by Code (")]]),"",IF(System_App_Only_DHW,(AN280-AR280)/(0.8*100000)*L280*AS280*AT280*1,(AN280-AR280)/($G$10*100000)*L280*AS280*AT280*1))</f>
        <v/>
      </c>
      <c r="AC280" s="78">
        <f>IF(TablePipeInsulation[[#This Row],[Insulation to be Added (")]]&lt;TablePipeInsulation[[#This Row],[Insulation Required by Code (")]],"",BC280)</f>
        <v>0</v>
      </c>
      <c r="AD280" s="78">
        <f>IF(TablePipeInsulation[[#This Row],[Insulation to be Added (")]]&lt;TablePipeInsulation[[#This Row],[Insulation Required by Code (")]],"",BD280)</f>
        <v>0</v>
      </c>
      <c r="AG280" s="67" t="e">
        <f>VLOOKUP(G280,'Insulation Table'!$AE$61:$AF$64,2,FALSE)</f>
        <v>#N/A</v>
      </c>
      <c r="AH280" s="75" t="str">
        <f>IF(TablePipeInsulation[[#This Row],[System Application]]="Custom",TablePipeInsulation[[#This Row],[Pipe Surface Temperature, °F (If Custom Application)]],IF(G280="","",VLOOKUP(G280,$BG$21:$BH$24,2,FALSE)))</f>
        <v/>
      </c>
      <c r="AI280" s="75" t="str">
        <f>IF(TablePipeInsulation[[#This Row],[System Application]]="Custom",TablePipeInsulation[[#This Row],[Ambient Temperature, °F (If Custom Application)]],IF(G280="","",VLOOKUP(G280,$BG$21:$BI$24,3,FALSE)))</f>
        <v/>
      </c>
      <c r="AJ28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8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8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8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80" s="75" t="str">
        <f>IF(TablePipeInsulation[[#This Row],[System Application]]="Custom",TablePipeInsulation[[#This Row],[Custom Pipe Bare Heat Transfer Coefficient]],IF(P280="","",(VLOOKUP(AJ280,'Insulation Table'!$F$35:$G$124,2,FALSE))))</f>
        <v/>
      </c>
      <c r="AO280" s="75" t="e">
        <f t="shared" si="20"/>
        <v>#N/A</v>
      </c>
      <c r="AP280" s="75" t="e">
        <f>VLOOKUP(AO280,'Insulation Table'!$Y$35:$Z$103,2,FALSE)</f>
        <v>#N/A</v>
      </c>
      <c r="AQ280" s="67" t="str">
        <f>CONCATENATE(P280,U280,MIN(TablePipeInsulation[[#This Row],[Insulation to be Added (")]],3))</f>
        <v>3</v>
      </c>
      <c r="AR280" s="75" t="str">
        <f>IF(P280="","",(VLOOKUP(AQ280,'Insulation Table'!$N$35:$O$250,2,FALSE)))</f>
        <v/>
      </c>
      <c r="AS280" s="67" t="e">
        <f t="shared" si="21"/>
        <v>#VALUE!</v>
      </c>
      <c r="AT280" s="75" t="str">
        <f>IF(TablePipeInsulation[[#This Row],[System Application]]="Custom",TablePipeInsulation[[#This Row],[Full Load Hours (If Custom Application)]],IF(G280="","",IF(G280="Domestic Hot Water",8760,$AJ$16)))</f>
        <v/>
      </c>
      <c r="AU280" s="75" t="str">
        <f>VLOOKUP($G$7,'Incentive Structure'!$C$6:$D$10,2,FALSE)</f>
        <v>CI</v>
      </c>
      <c r="AV280" s="75" t="str">
        <f>IF(ISNUMBER(FIND("MF",TablePipeInsulation[[#This Row],[Incentive Code]]))=TRUE,"MF Logic","CI Logic")</f>
        <v>CI Logic</v>
      </c>
      <c r="AW28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80" t="str">
        <f t="shared" si="22"/>
        <v/>
      </c>
      <c r="AY280" t="str">
        <f t="shared" si="23"/>
        <v>CI</v>
      </c>
      <c r="AZ28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8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80" s="190" t="e">
        <f>INDEX(#REF!,MATCH(TablePipeInsulation[[#This Row],[Coding - Temperature of Pipe]],#REF!,0),MATCH(TEXT($P280,"#.00"),#REF!,0))</f>
        <v>#REF!</v>
      </c>
      <c r="BC280" s="211">
        <f>IFERROR(MIN(IF(TablePipeInsulation[[#This Row],[System Application]]="Custom",(TablePipeInsulation[[#This Row],[Therms saved]]*BE280)*CI_Custom_Incentive_USD_per_therm,IF(OR(TablePipeInsulation[[#This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saved]]*BE280),"Excel Error"))),TablePipeInsulation[[#This Row],[Total Cost]]),0)</f>
        <v>0</v>
      </c>
      <c r="BD280" s="216">
        <f>IFERROR(MIN(IF(TablePipeInsulation[[#This Row],[System Application]]="Custom",(TablePipeInsulation[[#This Row],[Therms saved]]*BE280)*CI_Custom_Bonus_Incentive_USD_per_therm,IF(OR(TablePipeInsulation[[#This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saved]]*BE280),"Excel Error"))),TablePipeInsulation[[#This Row],[Total Cost]]),0)</f>
        <v>0</v>
      </c>
      <c r="BE280" s="212">
        <f>Boiler!$AA$9</f>
        <v>0</v>
      </c>
    </row>
    <row r="281" spans="1:57">
      <c r="A281" s="75">
        <v>260</v>
      </c>
      <c r="Q281" s="69"/>
      <c r="R281" s="1" t="str">
        <f>IFERROR(INDEX(TableInsulationCodeReq[],MATCH(TablePipeInsulation[[#This Row],[Coding - Temperature of Pipe]],TableInsulationCodeReq[Coding Pipe Temperature],-1),MATCH(TEXT($P281,"0.00"),TableInsulationCodeReq[#Headers],0)),"")</f>
        <v/>
      </c>
      <c r="Y281" s="189" t="str">
        <f t="shared" si="24"/>
        <v/>
      </c>
      <c r="AA28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81" s="3" t="str">
        <f>IF(OR(G281="",TablePipeInsulation[[#This Row],[Insulation to be Added (")]]&lt;TablePipeInsulation[[#This Row],[Insulation Required by Code (")]]),"",IF(System_App_Only_DHW,(AN281-AR281)/(0.8*100000)*L281*AS281*AT281*1,(AN281-AR281)/($G$10*100000)*L281*AS281*AT281*1))</f>
        <v/>
      </c>
      <c r="AC281" s="78">
        <f>IF(TablePipeInsulation[[#This Row],[Insulation to be Added (")]]&lt;TablePipeInsulation[[#This Row],[Insulation Required by Code (")]],"",BC281)</f>
        <v>0</v>
      </c>
      <c r="AD281" s="78">
        <f>IF(TablePipeInsulation[[#This Row],[Insulation to be Added (")]]&lt;TablePipeInsulation[[#This Row],[Insulation Required by Code (")]],"",BD281)</f>
        <v>0</v>
      </c>
      <c r="AG281" s="67" t="e">
        <f>VLOOKUP(G281,'Insulation Table'!$AE$61:$AF$64,2,FALSE)</f>
        <v>#N/A</v>
      </c>
      <c r="AH281" s="75" t="str">
        <f>IF(TablePipeInsulation[[#This Row],[System Application]]="Custom",TablePipeInsulation[[#This Row],[Pipe Surface Temperature, °F (If Custom Application)]],IF(G281="","",VLOOKUP(G281,$BG$21:$BH$24,2,FALSE)))</f>
        <v/>
      </c>
      <c r="AI281" s="75" t="str">
        <f>IF(TablePipeInsulation[[#This Row],[System Application]]="Custom",TablePipeInsulation[[#This Row],[Ambient Temperature, °F (If Custom Application)]],IF(G281="","",VLOOKUP(G281,$BG$21:$BI$24,3,FALSE)))</f>
        <v/>
      </c>
      <c r="AJ28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8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8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8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81" s="75" t="str">
        <f>IF(TablePipeInsulation[[#This Row],[System Application]]="Custom",TablePipeInsulation[[#This Row],[Custom Pipe Bare Heat Transfer Coefficient]],IF(P281="","",(VLOOKUP(AJ281,'Insulation Table'!$F$35:$G$124,2,FALSE))))</f>
        <v/>
      </c>
      <c r="AO281" s="75" t="e">
        <f t="shared" si="20"/>
        <v>#N/A</v>
      </c>
      <c r="AP281" s="75" t="e">
        <f>VLOOKUP(AO281,'Insulation Table'!$Y$35:$Z$103,2,FALSE)</f>
        <v>#N/A</v>
      </c>
      <c r="AQ281" s="67" t="str">
        <f>CONCATENATE(P281,U281,MIN(TablePipeInsulation[[#This Row],[Insulation to be Added (")]],3))</f>
        <v>3</v>
      </c>
      <c r="AR281" s="75" t="str">
        <f>IF(P281="","",(VLOOKUP(AQ281,'Insulation Table'!$N$35:$O$250,2,FALSE)))</f>
        <v/>
      </c>
      <c r="AS281" s="67" t="e">
        <f t="shared" si="21"/>
        <v>#VALUE!</v>
      </c>
      <c r="AT281" s="75" t="str">
        <f>IF(TablePipeInsulation[[#This Row],[System Application]]="Custom",TablePipeInsulation[[#This Row],[Full Load Hours (If Custom Application)]],IF(G281="","",IF(G281="Domestic Hot Water",8760,$AJ$16)))</f>
        <v/>
      </c>
      <c r="AU281" s="75" t="str">
        <f>VLOOKUP($G$7,'Incentive Structure'!$C$6:$D$10,2,FALSE)</f>
        <v>CI</v>
      </c>
      <c r="AV281" s="75" t="str">
        <f>IF(ISNUMBER(FIND("MF",TablePipeInsulation[[#This Row],[Incentive Code]]))=TRUE,"MF Logic","CI Logic")</f>
        <v>CI Logic</v>
      </c>
      <c r="AW28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81" t="str">
        <f t="shared" si="22"/>
        <v/>
      </c>
      <c r="AY281" t="str">
        <f t="shared" si="23"/>
        <v>CI</v>
      </c>
      <c r="AZ28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8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81" s="190" t="e">
        <f>INDEX(#REF!,MATCH(TablePipeInsulation[[#This Row],[Coding - Temperature of Pipe]],#REF!,0),MATCH(TEXT($P281,"#.00"),#REF!,0))</f>
        <v>#REF!</v>
      </c>
      <c r="BC281" s="211">
        <f>IFERROR(MIN(IF(TablePipeInsulation[[#This Row],[System Application]]="Custom",(TablePipeInsulation[[#This Row],[Therms saved]]*BE281)*CI_Custom_Incentive_USD_per_therm,IF(OR(TablePipeInsulation[[#This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saved]]*BE281),"Excel Error"))),TablePipeInsulation[[#This Row],[Total Cost]]),0)</f>
        <v>0</v>
      </c>
      <c r="BD281" s="216">
        <f>IFERROR(MIN(IF(TablePipeInsulation[[#This Row],[System Application]]="Custom",(TablePipeInsulation[[#This Row],[Therms saved]]*BE281)*CI_Custom_Bonus_Incentive_USD_per_therm,IF(OR(TablePipeInsulation[[#This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saved]]*BE281),"Excel Error"))),TablePipeInsulation[[#This Row],[Total Cost]]),0)</f>
        <v>0</v>
      </c>
      <c r="BE281" s="212">
        <f>Boiler!$AA$9</f>
        <v>0</v>
      </c>
    </row>
    <row r="282" spans="1:57">
      <c r="A282" s="75">
        <v>261</v>
      </c>
      <c r="Q282" s="69"/>
      <c r="R282" s="1" t="str">
        <f>IFERROR(INDEX(TableInsulationCodeReq[],MATCH(TablePipeInsulation[[#This Row],[Coding - Temperature of Pipe]],TableInsulationCodeReq[Coding Pipe Temperature],-1),MATCH(TEXT($P282,"0.00"),TableInsulationCodeReq[#Headers],0)),"")</f>
        <v/>
      </c>
      <c r="Y282" s="189" t="str">
        <f t="shared" si="24"/>
        <v/>
      </c>
      <c r="AA28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82" s="3" t="str">
        <f>IF(OR(G282="",TablePipeInsulation[[#This Row],[Insulation to be Added (")]]&lt;TablePipeInsulation[[#This Row],[Insulation Required by Code (")]]),"",IF(System_App_Only_DHW,(AN282-AR282)/(0.8*100000)*L282*AS282*AT282*1,(AN282-AR282)/($G$10*100000)*L282*AS282*AT282*1))</f>
        <v/>
      </c>
      <c r="AC282" s="78">
        <f>IF(TablePipeInsulation[[#This Row],[Insulation to be Added (")]]&lt;TablePipeInsulation[[#This Row],[Insulation Required by Code (")]],"",BC282)</f>
        <v>0</v>
      </c>
      <c r="AD282" s="78">
        <f>IF(TablePipeInsulation[[#This Row],[Insulation to be Added (")]]&lt;TablePipeInsulation[[#This Row],[Insulation Required by Code (")]],"",BD282)</f>
        <v>0</v>
      </c>
      <c r="AG282" s="67" t="e">
        <f>VLOOKUP(G282,'Insulation Table'!$AE$61:$AF$64,2,FALSE)</f>
        <v>#N/A</v>
      </c>
      <c r="AH282" s="75" t="str">
        <f>IF(TablePipeInsulation[[#This Row],[System Application]]="Custom",TablePipeInsulation[[#This Row],[Pipe Surface Temperature, °F (If Custom Application)]],IF(G282="","",VLOOKUP(G282,$BG$21:$BH$24,2,FALSE)))</f>
        <v/>
      </c>
      <c r="AI282" s="75" t="str">
        <f>IF(TablePipeInsulation[[#This Row],[System Application]]="Custom",TablePipeInsulation[[#This Row],[Ambient Temperature, °F (If Custom Application)]],IF(G282="","",VLOOKUP(G282,$BG$21:$BI$24,3,FALSE)))</f>
        <v/>
      </c>
      <c r="AJ28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8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8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8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82" s="75" t="str">
        <f>IF(TablePipeInsulation[[#This Row],[System Application]]="Custom",TablePipeInsulation[[#This Row],[Custom Pipe Bare Heat Transfer Coefficient]],IF(P282="","",(VLOOKUP(AJ282,'Insulation Table'!$F$35:$G$124,2,FALSE))))</f>
        <v/>
      </c>
      <c r="AO282" s="75" t="e">
        <f t="shared" si="20"/>
        <v>#N/A</v>
      </c>
      <c r="AP282" s="75" t="e">
        <f>VLOOKUP(AO282,'Insulation Table'!$Y$35:$Z$103,2,FALSE)</f>
        <v>#N/A</v>
      </c>
      <c r="AQ282" s="67" t="str">
        <f>CONCATENATE(P282,U282,MIN(TablePipeInsulation[[#This Row],[Insulation to be Added (")]],3))</f>
        <v>3</v>
      </c>
      <c r="AR282" s="75" t="str">
        <f>IF(P282="","",(VLOOKUP(AQ282,'Insulation Table'!$N$35:$O$250,2,FALSE)))</f>
        <v/>
      </c>
      <c r="AS282" s="67" t="e">
        <f t="shared" si="21"/>
        <v>#VALUE!</v>
      </c>
      <c r="AT282" s="75" t="str">
        <f>IF(TablePipeInsulation[[#This Row],[System Application]]="Custom",TablePipeInsulation[[#This Row],[Full Load Hours (If Custom Application)]],IF(G282="","",IF(G282="Domestic Hot Water",8760,$AJ$16)))</f>
        <v/>
      </c>
      <c r="AU282" s="75" t="str">
        <f>VLOOKUP($G$7,'Incentive Structure'!$C$6:$D$10,2,FALSE)</f>
        <v>CI</v>
      </c>
      <c r="AV282" s="75" t="str">
        <f>IF(ISNUMBER(FIND("MF",TablePipeInsulation[[#This Row],[Incentive Code]]))=TRUE,"MF Logic","CI Logic")</f>
        <v>CI Logic</v>
      </c>
      <c r="AW28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82" t="str">
        <f t="shared" si="22"/>
        <v/>
      </c>
      <c r="AY282" t="str">
        <f t="shared" si="23"/>
        <v>CI</v>
      </c>
      <c r="AZ28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8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82" s="190" t="e">
        <f>INDEX(#REF!,MATCH(TablePipeInsulation[[#This Row],[Coding - Temperature of Pipe]],#REF!,0),MATCH(TEXT($P282,"#.00"),#REF!,0))</f>
        <v>#REF!</v>
      </c>
      <c r="BC282" s="211">
        <f>IFERROR(MIN(IF(TablePipeInsulation[[#This Row],[System Application]]="Custom",(TablePipeInsulation[[#This Row],[Therms saved]]*BE282)*CI_Custom_Incentive_USD_per_therm,IF(OR(TablePipeInsulation[[#This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saved]]*BE282),"Excel Error"))),TablePipeInsulation[[#This Row],[Total Cost]]),0)</f>
        <v>0</v>
      </c>
      <c r="BD282" s="216">
        <f>IFERROR(MIN(IF(TablePipeInsulation[[#This Row],[System Application]]="Custom",(TablePipeInsulation[[#This Row],[Therms saved]]*BE282)*CI_Custom_Bonus_Incentive_USD_per_therm,IF(OR(TablePipeInsulation[[#This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saved]]*BE282),"Excel Error"))),TablePipeInsulation[[#This Row],[Total Cost]]),0)</f>
        <v>0</v>
      </c>
      <c r="BE282" s="212">
        <f>Boiler!$AA$9</f>
        <v>0</v>
      </c>
    </row>
    <row r="283" spans="1:57">
      <c r="A283" s="75">
        <v>262</v>
      </c>
      <c r="Q283" s="69"/>
      <c r="R283" s="1" t="str">
        <f>IFERROR(INDEX(TableInsulationCodeReq[],MATCH(TablePipeInsulation[[#This Row],[Coding - Temperature of Pipe]],TableInsulationCodeReq[Coding Pipe Temperature],-1),MATCH(TEXT($P283,"0.00"),TableInsulationCodeReq[#Headers],0)),"")</f>
        <v/>
      </c>
      <c r="Y283" s="189" t="str">
        <f t="shared" si="24"/>
        <v/>
      </c>
      <c r="AA28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83" s="3" t="str">
        <f>IF(OR(G283="",TablePipeInsulation[[#This Row],[Insulation to be Added (")]]&lt;TablePipeInsulation[[#This Row],[Insulation Required by Code (")]]),"",IF(System_App_Only_DHW,(AN283-AR283)/(0.8*100000)*L283*AS283*AT283*1,(AN283-AR283)/($G$10*100000)*L283*AS283*AT283*1))</f>
        <v/>
      </c>
      <c r="AC283" s="78">
        <f>IF(TablePipeInsulation[[#This Row],[Insulation to be Added (")]]&lt;TablePipeInsulation[[#This Row],[Insulation Required by Code (")]],"",BC283)</f>
        <v>0</v>
      </c>
      <c r="AD283" s="78">
        <f>IF(TablePipeInsulation[[#This Row],[Insulation to be Added (")]]&lt;TablePipeInsulation[[#This Row],[Insulation Required by Code (")]],"",BD283)</f>
        <v>0</v>
      </c>
      <c r="AG283" s="67" t="e">
        <f>VLOOKUP(G283,'Insulation Table'!$AE$61:$AF$64,2,FALSE)</f>
        <v>#N/A</v>
      </c>
      <c r="AH283" s="75" t="str">
        <f>IF(TablePipeInsulation[[#This Row],[System Application]]="Custom",TablePipeInsulation[[#This Row],[Pipe Surface Temperature, °F (If Custom Application)]],IF(G283="","",VLOOKUP(G283,$BG$21:$BH$24,2,FALSE)))</f>
        <v/>
      </c>
      <c r="AI283" s="75" t="str">
        <f>IF(TablePipeInsulation[[#This Row],[System Application]]="Custom",TablePipeInsulation[[#This Row],[Ambient Temperature, °F (If Custom Application)]],IF(G283="","",VLOOKUP(G283,$BG$21:$BI$24,3,FALSE)))</f>
        <v/>
      </c>
      <c r="AJ28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8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8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8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83" s="75" t="str">
        <f>IF(TablePipeInsulation[[#This Row],[System Application]]="Custom",TablePipeInsulation[[#This Row],[Custom Pipe Bare Heat Transfer Coefficient]],IF(P283="","",(VLOOKUP(AJ283,'Insulation Table'!$F$35:$G$124,2,FALSE))))</f>
        <v/>
      </c>
      <c r="AO283" s="75" t="e">
        <f t="shared" si="20"/>
        <v>#N/A</v>
      </c>
      <c r="AP283" s="75" t="e">
        <f>VLOOKUP(AO283,'Insulation Table'!$Y$35:$Z$103,2,FALSE)</f>
        <v>#N/A</v>
      </c>
      <c r="AQ283" s="67" t="str">
        <f>CONCATENATE(P283,U283,MIN(TablePipeInsulation[[#This Row],[Insulation to be Added (")]],3))</f>
        <v>3</v>
      </c>
      <c r="AR283" s="75" t="str">
        <f>IF(P283="","",(VLOOKUP(AQ283,'Insulation Table'!$N$35:$O$250,2,FALSE)))</f>
        <v/>
      </c>
      <c r="AS283" s="67" t="e">
        <f t="shared" si="21"/>
        <v>#VALUE!</v>
      </c>
      <c r="AT283" s="75" t="str">
        <f>IF(TablePipeInsulation[[#This Row],[System Application]]="Custom",TablePipeInsulation[[#This Row],[Full Load Hours (If Custom Application)]],IF(G283="","",IF(G283="Domestic Hot Water",8760,$AJ$16)))</f>
        <v/>
      </c>
      <c r="AU283" s="75" t="str">
        <f>VLOOKUP($G$7,'Incentive Structure'!$C$6:$D$10,2,FALSE)</f>
        <v>CI</v>
      </c>
      <c r="AV283" s="75" t="str">
        <f>IF(ISNUMBER(FIND("MF",TablePipeInsulation[[#This Row],[Incentive Code]]))=TRUE,"MF Logic","CI Logic")</f>
        <v>CI Logic</v>
      </c>
      <c r="AW28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83" t="str">
        <f t="shared" si="22"/>
        <v/>
      </c>
      <c r="AY283" t="str">
        <f t="shared" si="23"/>
        <v>CI</v>
      </c>
      <c r="AZ28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8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83" s="190" t="e">
        <f>INDEX(#REF!,MATCH(TablePipeInsulation[[#This Row],[Coding - Temperature of Pipe]],#REF!,0),MATCH(TEXT($P283,"#.00"),#REF!,0))</f>
        <v>#REF!</v>
      </c>
      <c r="BC283" s="211">
        <f>IFERROR(MIN(IF(TablePipeInsulation[[#This Row],[System Application]]="Custom",(TablePipeInsulation[[#This Row],[Therms saved]]*BE283)*CI_Custom_Incentive_USD_per_therm,IF(OR(TablePipeInsulation[[#This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saved]]*BE283),"Excel Error"))),TablePipeInsulation[[#This Row],[Total Cost]]),0)</f>
        <v>0</v>
      </c>
      <c r="BD283" s="216">
        <f>IFERROR(MIN(IF(TablePipeInsulation[[#This Row],[System Application]]="Custom",(TablePipeInsulation[[#This Row],[Therms saved]]*BE283)*CI_Custom_Bonus_Incentive_USD_per_therm,IF(OR(TablePipeInsulation[[#This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saved]]*BE283),"Excel Error"))),TablePipeInsulation[[#This Row],[Total Cost]]),0)</f>
        <v>0</v>
      </c>
      <c r="BE283" s="212">
        <f>Boiler!$AA$9</f>
        <v>0</v>
      </c>
    </row>
    <row r="284" spans="1:57">
      <c r="A284" s="75">
        <v>263</v>
      </c>
      <c r="Q284" s="69"/>
      <c r="R284" s="1" t="str">
        <f>IFERROR(INDEX(TableInsulationCodeReq[],MATCH(TablePipeInsulation[[#This Row],[Coding - Temperature of Pipe]],TableInsulationCodeReq[Coding Pipe Temperature],-1),MATCH(TEXT($P284,"0.00"),TableInsulationCodeReq[#Headers],0)),"")</f>
        <v/>
      </c>
      <c r="Y284" s="189" t="str">
        <f t="shared" si="24"/>
        <v/>
      </c>
      <c r="AA28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84" s="3" t="str">
        <f>IF(OR(G284="",TablePipeInsulation[[#This Row],[Insulation to be Added (")]]&lt;TablePipeInsulation[[#This Row],[Insulation Required by Code (")]]),"",IF(System_App_Only_DHW,(AN284-AR284)/(0.8*100000)*L284*AS284*AT284*1,(AN284-AR284)/($G$10*100000)*L284*AS284*AT284*1))</f>
        <v/>
      </c>
      <c r="AC284" s="78">
        <f>IF(TablePipeInsulation[[#This Row],[Insulation to be Added (")]]&lt;TablePipeInsulation[[#This Row],[Insulation Required by Code (")]],"",BC284)</f>
        <v>0</v>
      </c>
      <c r="AD284" s="78">
        <f>IF(TablePipeInsulation[[#This Row],[Insulation to be Added (")]]&lt;TablePipeInsulation[[#This Row],[Insulation Required by Code (")]],"",BD284)</f>
        <v>0</v>
      </c>
      <c r="AG284" s="67" t="e">
        <f>VLOOKUP(G284,'Insulation Table'!$AE$61:$AF$64,2,FALSE)</f>
        <v>#N/A</v>
      </c>
      <c r="AH284" s="75" t="str">
        <f>IF(TablePipeInsulation[[#This Row],[System Application]]="Custom",TablePipeInsulation[[#This Row],[Pipe Surface Temperature, °F (If Custom Application)]],IF(G284="","",VLOOKUP(G284,$BG$21:$BH$24,2,FALSE)))</f>
        <v/>
      </c>
      <c r="AI284" s="75" t="str">
        <f>IF(TablePipeInsulation[[#This Row],[System Application]]="Custom",TablePipeInsulation[[#This Row],[Ambient Temperature, °F (If Custom Application)]],IF(G284="","",VLOOKUP(G284,$BG$21:$BI$24,3,FALSE)))</f>
        <v/>
      </c>
      <c r="AJ28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8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8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8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84" s="75" t="str">
        <f>IF(TablePipeInsulation[[#This Row],[System Application]]="Custom",TablePipeInsulation[[#This Row],[Custom Pipe Bare Heat Transfer Coefficient]],IF(P284="","",(VLOOKUP(AJ284,'Insulation Table'!$F$35:$G$124,2,FALSE))))</f>
        <v/>
      </c>
      <c r="AO284" s="75" t="e">
        <f t="shared" si="20"/>
        <v>#N/A</v>
      </c>
      <c r="AP284" s="75" t="e">
        <f>VLOOKUP(AO284,'Insulation Table'!$Y$35:$Z$103,2,FALSE)</f>
        <v>#N/A</v>
      </c>
      <c r="AQ284" s="67" t="str">
        <f>CONCATENATE(P284,U284,MIN(TablePipeInsulation[[#This Row],[Insulation to be Added (")]],3))</f>
        <v>3</v>
      </c>
      <c r="AR284" s="75" t="str">
        <f>IF(P284="","",(VLOOKUP(AQ284,'Insulation Table'!$N$35:$O$250,2,FALSE)))</f>
        <v/>
      </c>
      <c r="AS284" s="67" t="e">
        <f t="shared" si="21"/>
        <v>#VALUE!</v>
      </c>
      <c r="AT284" s="75" t="str">
        <f>IF(TablePipeInsulation[[#This Row],[System Application]]="Custom",TablePipeInsulation[[#This Row],[Full Load Hours (If Custom Application)]],IF(G284="","",IF(G284="Domestic Hot Water",8760,$AJ$16)))</f>
        <v/>
      </c>
      <c r="AU284" s="75" t="str">
        <f>VLOOKUP($G$7,'Incentive Structure'!$C$6:$D$10,2,FALSE)</f>
        <v>CI</v>
      </c>
      <c r="AV284" s="75" t="str">
        <f>IF(ISNUMBER(FIND("MF",TablePipeInsulation[[#This Row],[Incentive Code]]))=TRUE,"MF Logic","CI Logic")</f>
        <v>CI Logic</v>
      </c>
      <c r="AW28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84" t="str">
        <f t="shared" si="22"/>
        <v/>
      </c>
      <c r="AY284" t="str">
        <f t="shared" si="23"/>
        <v>CI</v>
      </c>
      <c r="AZ28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8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84" s="190" t="e">
        <f>INDEX(#REF!,MATCH(TablePipeInsulation[[#This Row],[Coding - Temperature of Pipe]],#REF!,0),MATCH(TEXT($P284,"#.00"),#REF!,0))</f>
        <v>#REF!</v>
      </c>
      <c r="BC284" s="211">
        <f>IFERROR(MIN(IF(TablePipeInsulation[[#This Row],[System Application]]="Custom",(TablePipeInsulation[[#This Row],[Therms saved]]*BE284)*CI_Custom_Incentive_USD_per_therm,IF(OR(TablePipeInsulation[[#This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saved]]*BE284),"Excel Error"))),TablePipeInsulation[[#This Row],[Total Cost]]),0)</f>
        <v>0</v>
      </c>
      <c r="BD284" s="216">
        <f>IFERROR(MIN(IF(TablePipeInsulation[[#This Row],[System Application]]="Custom",(TablePipeInsulation[[#This Row],[Therms saved]]*BE284)*CI_Custom_Bonus_Incentive_USD_per_therm,IF(OR(TablePipeInsulation[[#This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saved]]*BE284),"Excel Error"))),TablePipeInsulation[[#This Row],[Total Cost]]),0)</f>
        <v>0</v>
      </c>
      <c r="BE284" s="212">
        <f>Boiler!$AA$9</f>
        <v>0</v>
      </c>
    </row>
    <row r="285" spans="1:57">
      <c r="A285" s="75">
        <v>264</v>
      </c>
      <c r="Q285" s="69"/>
      <c r="R285" s="1" t="str">
        <f>IFERROR(INDEX(TableInsulationCodeReq[],MATCH(TablePipeInsulation[[#This Row],[Coding - Temperature of Pipe]],TableInsulationCodeReq[Coding Pipe Temperature],-1),MATCH(TEXT($P285,"0.00"),TableInsulationCodeReq[#Headers],0)),"")</f>
        <v/>
      </c>
      <c r="Y285" s="189" t="str">
        <f t="shared" si="24"/>
        <v/>
      </c>
      <c r="AA28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85" s="3" t="str">
        <f>IF(OR(G285="",TablePipeInsulation[[#This Row],[Insulation to be Added (")]]&lt;TablePipeInsulation[[#This Row],[Insulation Required by Code (")]]),"",IF(System_App_Only_DHW,(AN285-AR285)/(0.8*100000)*L285*AS285*AT285*1,(AN285-AR285)/($G$10*100000)*L285*AS285*AT285*1))</f>
        <v/>
      </c>
      <c r="AC285" s="78">
        <f>IF(TablePipeInsulation[[#This Row],[Insulation to be Added (")]]&lt;TablePipeInsulation[[#This Row],[Insulation Required by Code (")]],"",BC285)</f>
        <v>0</v>
      </c>
      <c r="AD285" s="78">
        <f>IF(TablePipeInsulation[[#This Row],[Insulation to be Added (")]]&lt;TablePipeInsulation[[#This Row],[Insulation Required by Code (")]],"",BD285)</f>
        <v>0</v>
      </c>
      <c r="AG285" s="67" t="e">
        <f>VLOOKUP(G285,'Insulation Table'!$AE$61:$AF$64,2,FALSE)</f>
        <v>#N/A</v>
      </c>
      <c r="AH285" s="75" t="str">
        <f>IF(TablePipeInsulation[[#This Row],[System Application]]="Custom",TablePipeInsulation[[#This Row],[Pipe Surface Temperature, °F (If Custom Application)]],IF(G285="","",VLOOKUP(G285,$BG$21:$BH$24,2,FALSE)))</f>
        <v/>
      </c>
      <c r="AI285" s="75" t="str">
        <f>IF(TablePipeInsulation[[#This Row],[System Application]]="Custom",TablePipeInsulation[[#This Row],[Ambient Temperature, °F (If Custom Application)]],IF(G285="","",VLOOKUP(G285,$BG$21:$BI$24,3,FALSE)))</f>
        <v/>
      </c>
      <c r="AJ28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8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8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8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85" s="75" t="str">
        <f>IF(TablePipeInsulation[[#This Row],[System Application]]="Custom",TablePipeInsulation[[#This Row],[Custom Pipe Bare Heat Transfer Coefficient]],IF(P285="","",(VLOOKUP(AJ285,'Insulation Table'!$F$35:$G$124,2,FALSE))))</f>
        <v/>
      </c>
      <c r="AO285" s="75" t="e">
        <f t="shared" si="20"/>
        <v>#N/A</v>
      </c>
      <c r="AP285" s="75" t="e">
        <f>VLOOKUP(AO285,'Insulation Table'!$Y$35:$Z$103,2,FALSE)</f>
        <v>#N/A</v>
      </c>
      <c r="AQ285" s="67" t="str">
        <f>CONCATENATE(P285,U285,MIN(TablePipeInsulation[[#This Row],[Insulation to be Added (")]],3))</f>
        <v>3</v>
      </c>
      <c r="AR285" s="75" t="str">
        <f>IF(P285="","",(VLOOKUP(AQ285,'Insulation Table'!$N$35:$O$250,2,FALSE)))</f>
        <v/>
      </c>
      <c r="AS285" s="67" t="e">
        <f t="shared" si="21"/>
        <v>#VALUE!</v>
      </c>
      <c r="AT285" s="75" t="str">
        <f>IF(TablePipeInsulation[[#This Row],[System Application]]="Custom",TablePipeInsulation[[#This Row],[Full Load Hours (If Custom Application)]],IF(G285="","",IF(G285="Domestic Hot Water",8760,$AJ$16)))</f>
        <v/>
      </c>
      <c r="AU285" s="75" t="str">
        <f>VLOOKUP($G$7,'Incentive Structure'!$C$6:$D$10,2,FALSE)</f>
        <v>CI</v>
      </c>
      <c r="AV285" s="75" t="str">
        <f>IF(ISNUMBER(FIND("MF",TablePipeInsulation[[#This Row],[Incentive Code]]))=TRUE,"MF Logic","CI Logic")</f>
        <v>CI Logic</v>
      </c>
      <c r="AW28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85" t="str">
        <f t="shared" si="22"/>
        <v/>
      </c>
      <c r="AY285" t="str">
        <f t="shared" si="23"/>
        <v>CI</v>
      </c>
      <c r="AZ28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8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85" s="190" t="e">
        <f>INDEX(#REF!,MATCH(TablePipeInsulation[[#This Row],[Coding - Temperature of Pipe]],#REF!,0),MATCH(TEXT($P285,"#.00"),#REF!,0))</f>
        <v>#REF!</v>
      </c>
      <c r="BC285" s="211">
        <f>IFERROR(MIN(IF(TablePipeInsulation[[#This Row],[System Application]]="Custom",(TablePipeInsulation[[#This Row],[Therms saved]]*BE285)*CI_Custom_Incentive_USD_per_therm,IF(OR(TablePipeInsulation[[#This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saved]]*BE285),"Excel Error"))),TablePipeInsulation[[#This Row],[Total Cost]]),0)</f>
        <v>0</v>
      </c>
      <c r="BD285" s="216">
        <f>IFERROR(MIN(IF(TablePipeInsulation[[#This Row],[System Application]]="Custom",(TablePipeInsulation[[#This Row],[Therms saved]]*BE285)*CI_Custom_Bonus_Incentive_USD_per_therm,IF(OR(TablePipeInsulation[[#This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saved]]*BE285),"Excel Error"))),TablePipeInsulation[[#This Row],[Total Cost]]),0)</f>
        <v>0</v>
      </c>
      <c r="BE285" s="212">
        <f>Boiler!$AA$9</f>
        <v>0</v>
      </c>
    </row>
    <row r="286" spans="1:57">
      <c r="A286" s="75">
        <v>265</v>
      </c>
      <c r="Q286" s="69"/>
      <c r="R286" s="1" t="str">
        <f>IFERROR(INDEX(TableInsulationCodeReq[],MATCH(TablePipeInsulation[[#This Row],[Coding - Temperature of Pipe]],TableInsulationCodeReq[Coding Pipe Temperature],-1),MATCH(TEXT($P286,"0.00"),TableInsulationCodeReq[#Headers],0)),"")</f>
        <v/>
      </c>
      <c r="Y286" s="189" t="str">
        <f t="shared" si="24"/>
        <v/>
      </c>
      <c r="AA28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86" s="3" t="str">
        <f>IF(OR(G286="",TablePipeInsulation[[#This Row],[Insulation to be Added (")]]&lt;TablePipeInsulation[[#This Row],[Insulation Required by Code (")]]),"",IF(System_App_Only_DHW,(AN286-AR286)/(0.8*100000)*L286*AS286*AT286*1,(AN286-AR286)/($G$10*100000)*L286*AS286*AT286*1))</f>
        <v/>
      </c>
      <c r="AC286" s="78">
        <f>IF(TablePipeInsulation[[#This Row],[Insulation to be Added (")]]&lt;TablePipeInsulation[[#This Row],[Insulation Required by Code (")]],"",BC286)</f>
        <v>0</v>
      </c>
      <c r="AD286" s="78">
        <f>IF(TablePipeInsulation[[#This Row],[Insulation to be Added (")]]&lt;TablePipeInsulation[[#This Row],[Insulation Required by Code (")]],"",BD286)</f>
        <v>0</v>
      </c>
      <c r="AG286" s="67" t="e">
        <f>VLOOKUP(G286,'Insulation Table'!$AE$61:$AF$64,2,FALSE)</f>
        <v>#N/A</v>
      </c>
      <c r="AH286" s="75" t="str">
        <f>IF(TablePipeInsulation[[#This Row],[System Application]]="Custom",TablePipeInsulation[[#This Row],[Pipe Surface Temperature, °F (If Custom Application)]],IF(G286="","",VLOOKUP(G286,$BG$21:$BH$24,2,FALSE)))</f>
        <v/>
      </c>
      <c r="AI286" s="75" t="str">
        <f>IF(TablePipeInsulation[[#This Row],[System Application]]="Custom",TablePipeInsulation[[#This Row],[Ambient Temperature, °F (If Custom Application)]],IF(G286="","",VLOOKUP(G286,$BG$21:$BI$24,3,FALSE)))</f>
        <v/>
      </c>
      <c r="AJ28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8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8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8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86" s="75" t="str">
        <f>IF(TablePipeInsulation[[#This Row],[System Application]]="Custom",TablePipeInsulation[[#This Row],[Custom Pipe Bare Heat Transfer Coefficient]],IF(P286="","",(VLOOKUP(AJ286,'Insulation Table'!$F$35:$G$124,2,FALSE))))</f>
        <v/>
      </c>
      <c r="AO286" s="75" t="e">
        <f t="shared" si="20"/>
        <v>#N/A</v>
      </c>
      <c r="AP286" s="75" t="e">
        <f>VLOOKUP(AO286,'Insulation Table'!$Y$35:$Z$103,2,FALSE)</f>
        <v>#N/A</v>
      </c>
      <c r="AQ286" s="67" t="str">
        <f>CONCATENATE(P286,U286,MIN(TablePipeInsulation[[#This Row],[Insulation to be Added (")]],3))</f>
        <v>3</v>
      </c>
      <c r="AR286" s="75" t="str">
        <f>IF(P286="","",(VLOOKUP(AQ286,'Insulation Table'!$N$35:$O$250,2,FALSE)))</f>
        <v/>
      </c>
      <c r="AS286" s="67" t="e">
        <f t="shared" si="21"/>
        <v>#VALUE!</v>
      </c>
      <c r="AT286" s="75" t="str">
        <f>IF(TablePipeInsulation[[#This Row],[System Application]]="Custom",TablePipeInsulation[[#This Row],[Full Load Hours (If Custom Application)]],IF(G286="","",IF(G286="Domestic Hot Water",8760,$AJ$16)))</f>
        <v/>
      </c>
      <c r="AU286" s="75" t="str">
        <f>VLOOKUP($G$7,'Incentive Structure'!$C$6:$D$10,2,FALSE)</f>
        <v>CI</v>
      </c>
      <c r="AV286" s="75" t="str">
        <f>IF(ISNUMBER(FIND("MF",TablePipeInsulation[[#This Row],[Incentive Code]]))=TRUE,"MF Logic","CI Logic")</f>
        <v>CI Logic</v>
      </c>
      <c r="AW28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86" t="str">
        <f t="shared" si="22"/>
        <v/>
      </c>
      <c r="AY286" t="str">
        <f t="shared" si="23"/>
        <v>CI</v>
      </c>
      <c r="AZ28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8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86" s="190" t="e">
        <f>INDEX(#REF!,MATCH(TablePipeInsulation[[#This Row],[Coding - Temperature of Pipe]],#REF!,0),MATCH(TEXT($P286,"#.00"),#REF!,0))</f>
        <v>#REF!</v>
      </c>
      <c r="BC286" s="211">
        <f>IFERROR(MIN(IF(TablePipeInsulation[[#This Row],[System Application]]="Custom",(TablePipeInsulation[[#This Row],[Therms saved]]*BE286)*CI_Custom_Incentive_USD_per_therm,IF(OR(TablePipeInsulation[[#This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saved]]*BE286),"Excel Error"))),TablePipeInsulation[[#This Row],[Total Cost]]),0)</f>
        <v>0</v>
      </c>
      <c r="BD286" s="216">
        <f>IFERROR(MIN(IF(TablePipeInsulation[[#This Row],[System Application]]="Custom",(TablePipeInsulation[[#This Row],[Therms saved]]*BE286)*CI_Custom_Bonus_Incentive_USD_per_therm,IF(OR(TablePipeInsulation[[#This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saved]]*BE286),"Excel Error"))),TablePipeInsulation[[#This Row],[Total Cost]]),0)</f>
        <v>0</v>
      </c>
      <c r="BE286" s="212">
        <f>Boiler!$AA$9</f>
        <v>0</v>
      </c>
    </row>
    <row r="287" spans="1:57">
      <c r="A287" s="75">
        <v>266</v>
      </c>
      <c r="Q287" s="69"/>
      <c r="R287" s="1" t="str">
        <f>IFERROR(INDEX(TableInsulationCodeReq[],MATCH(TablePipeInsulation[[#This Row],[Coding - Temperature of Pipe]],TableInsulationCodeReq[Coding Pipe Temperature],-1),MATCH(TEXT($P287,"0.00"),TableInsulationCodeReq[#Headers],0)),"")</f>
        <v/>
      </c>
      <c r="Y287" s="189" t="str">
        <f t="shared" si="24"/>
        <v/>
      </c>
      <c r="AA28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87" s="3" t="str">
        <f>IF(OR(G287="",TablePipeInsulation[[#This Row],[Insulation to be Added (")]]&lt;TablePipeInsulation[[#This Row],[Insulation Required by Code (")]]),"",IF(System_App_Only_DHW,(AN287-AR287)/(0.8*100000)*L287*AS287*AT287*1,(AN287-AR287)/($G$10*100000)*L287*AS287*AT287*1))</f>
        <v/>
      </c>
      <c r="AC287" s="78">
        <f>IF(TablePipeInsulation[[#This Row],[Insulation to be Added (")]]&lt;TablePipeInsulation[[#This Row],[Insulation Required by Code (")]],"",BC287)</f>
        <v>0</v>
      </c>
      <c r="AD287" s="78">
        <f>IF(TablePipeInsulation[[#This Row],[Insulation to be Added (")]]&lt;TablePipeInsulation[[#This Row],[Insulation Required by Code (")]],"",BD287)</f>
        <v>0</v>
      </c>
      <c r="AG287" s="67" t="e">
        <f>VLOOKUP(G287,'Insulation Table'!$AE$61:$AF$64,2,FALSE)</f>
        <v>#N/A</v>
      </c>
      <c r="AH287" s="75" t="str">
        <f>IF(TablePipeInsulation[[#This Row],[System Application]]="Custom",TablePipeInsulation[[#This Row],[Pipe Surface Temperature, °F (If Custom Application)]],IF(G287="","",VLOOKUP(G287,$BG$21:$BH$24,2,FALSE)))</f>
        <v/>
      </c>
      <c r="AI287" s="75" t="str">
        <f>IF(TablePipeInsulation[[#This Row],[System Application]]="Custom",TablePipeInsulation[[#This Row],[Ambient Temperature, °F (If Custom Application)]],IF(G287="","",VLOOKUP(G287,$BG$21:$BI$24,3,FALSE)))</f>
        <v/>
      </c>
      <c r="AJ28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8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8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8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87" s="75" t="str">
        <f>IF(TablePipeInsulation[[#This Row],[System Application]]="Custom",TablePipeInsulation[[#This Row],[Custom Pipe Bare Heat Transfer Coefficient]],IF(P287="","",(VLOOKUP(AJ287,'Insulation Table'!$F$35:$G$124,2,FALSE))))</f>
        <v/>
      </c>
      <c r="AO287" s="75" t="e">
        <f t="shared" si="20"/>
        <v>#N/A</v>
      </c>
      <c r="AP287" s="75" t="e">
        <f>VLOOKUP(AO287,'Insulation Table'!$Y$35:$Z$103,2,FALSE)</f>
        <v>#N/A</v>
      </c>
      <c r="AQ287" s="67" t="str">
        <f>CONCATENATE(P287,U287,MIN(TablePipeInsulation[[#This Row],[Insulation to be Added (")]],3))</f>
        <v>3</v>
      </c>
      <c r="AR287" s="75" t="str">
        <f>IF(P287="","",(VLOOKUP(AQ287,'Insulation Table'!$N$35:$O$250,2,FALSE)))</f>
        <v/>
      </c>
      <c r="AS287" s="67" t="e">
        <f t="shared" si="21"/>
        <v>#VALUE!</v>
      </c>
      <c r="AT287" s="75" t="str">
        <f>IF(TablePipeInsulation[[#This Row],[System Application]]="Custom",TablePipeInsulation[[#This Row],[Full Load Hours (If Custom Application)]],IF(G287="","",IF(G287="Domestic Hot Water",8760,$AJ$16)))</f>
        <v/>
      </c>
      <c r="AU287" s="75" t="str">
        <f>VLOOKUP($G$7,'Incentive Structure'!$C$6:$D$10,2,FALSE)</f>
        <v>CI</v>
      </c>
      <c r="AV287" s="75" t="str">
        <f>IF(ISNUMBER(FIND("MF",TablePipeInsulation[[#This Row],[Incentive Code]]))=TRUE,"MF Logic","CI Logic")</f>
        <v>CI Logic</v>
      </c>
      <c r="AW28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87" t="str">
        <f t="shared" si="22"/>
        <v/>
      </c>
      <c r="AY287" t="str">
        <f t="shared" si="23"/>
        <v>CI</v>
      </c>
      <c r="AZ28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8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87" s="190" t="e">
        <f>INDEX(#REF!,MATCH(TablePipeInsulation[[#This Row],[Coding - Temperature of Pipe]],#REF!,0),MATCH(TEXT($P287,"#.00"),#REF!,0))</f>
        <v>#REF!</v>
      </c>
      <c r="BC287" s="211">
        <f>IFERROR(MIN(IF(TablePipeInsulation[[#This Row],[System Application]]="Custom",(TablePipeInsulation[[#This Row],[Therms saved]]*BE287)*CI_Custom_Incentive_USD_per_therm,IF(OR(TablePipeInsulation[[#This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saved]]*BE287),"Excel Error"))),TablePipeInsulation[[#This Row],[Total Cost]]),0)</f>
        <v>0</v>
      </c>
      <c r="BD287" s="216">
        <f>IFERROR(MIN(IF(TablePipeInsulation[[#This Row],[System Application]]="Custom",(TablePipeInsulation[[#This Row],[Therms saved]]*BE287)*CI_Custom_Bonus_Incentive_USD_per_therm,IF(OR(TablePipeInsulation[[#This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saved]]*BE287),"Excel Error"))),TablePipeInsulation[[#This Row],[Total Cost]]),0)</f>
        <v>0</v>
      </c>
      <c r="BE287" s="212">
        <f>Boiler!$AA$9</f>
        <v>0</v>
      </c>
    </row>
    <row r="288" spans="1:57">
      <c r="A288" s="75">
        <v>267</v>
      </c>
      <c r="Q288" s="69"/>
      <c r="R288" s="1" t="str">
        <f>IFERROR(INDEX(TableInsulationCodeReq[],MATCH(TablePipeInsulation[[#This Row],[Coding - Temperature of Pipe]],TableInsulationCodeReq[Coding Pipe Temperature],-1),MATCH(TEXT($P288,"0.00"),TableInsulationCodeReq[#Headers],0)),"")</f>
        <v/>
      </c>
      <c r="Y288" s="189" t="str">
        <f t="shared" si="24"/>
        <v/>
      </c>
      <c r="AA28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88" s="3" t="str">
        <f>IF(OR(G288="",TablePipeInsulation[[#This Row],[Insulation to be Added (")]]&lt;TablePipeInsulation[[#This Row],[Insulation Required by Code (")]]),"",IF(System_App_Only_DHW,(AN288-AR288)/(0.8*100000)*L288*AS288*AT288*1,(AN288-AR288)/($G$10*100000)*L288*AS288*AT288*1))</f>
        <v/>
      </c>
      <c r="AC288" s="78">
        <f>IF(TablePipeInsulation[[#This Row],[Insulation to be Added (")]]&lt;TablePipeInsulation[[#This Row],[Insulation Required by Code (")]],"",BC288)</f>
        <v>0</v>
      </c>
      <c r="AD288" s="78">
        <f>IF(TablePipeInsulation[[#This Row],[Insulation to be Added (")]]&lt;TablePipeInsulation[[#This Row],[Insulation Required by Code (")]],"",BD288)</f>
        <v>0</v>
      </c>
      <c r="AG288" s="67" t="e">
        <f>VLOOKUP(G288,'Insulation Table'!$AE$61:$AF$64,2,FALSE)</f>
        <v>#N/A</v>
      </c>
      <c r="AH288" s="75" t="str">
        <f>IF(TablePipeInsulation[[#This Row],[System Application]]="Custom",TablePipeInsulation[[#This Row],[Pipe Surface Temperature, °F (If Custom Application)]],IF(G288="","",VLOOKUP(G288,$BG$21:$BH$24,2,FALSE)))</f>
        <v/>
      </c>
      <c r="AI288" s="75" t="str">
        <f>IF(TablePipeInsulation[[#This Row],[System Application]]="Custom",TablePipeInsulation[[#This Row],[Ambient Temperature, °F (If Custom Application)]],IF(G288="","",VLOOKUP(G288,$BG$21:$BI$24,3,FALSE)))</f>
        <v/>
      </c>
      <c r="AJ28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8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8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8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88" s="75" t="str">
        <f>IF(TablePipeInsulation[[#This Row],[System Application]]="Custom",TablePipeInsulation[[#This Row],[Custom Pipe Bare Heat Transfer Coefficient]],IF(P288="","",(VLOOKUP(AJ288,'Insulation Table'!$F$35:$G$124,2,FALSE))))</f>
        <v/>
      </c>
      <c r="AO288" s="75" t="e">
        <f t="shared" si="20"/>
        <v>#N/A</v>
      </c>
      <c r="AP288" s="75" t="e">
        <f>VLOOKUP(AO288,'Insulation Table'!$Y$35:$Z$103,2,FALSE)</f>
        <v>#N/A</v>
      </c>
      <c r="AQ288" s="67" t="str">
        <f>CONCATENATE(P288,U288,MIN(TablePipeInsulation[[#This Row],[Insulation to be Added (")]],3))</f>
        <v>3</v>
      </c>
      <c r="AR288" s="75" t="str">
        <f>IF(P288="","",(VLOOKUP(AQ288,'Insulation Table'!$N$35:$O$250,2,FALSE)))</f>
        <v/>
      </c>
      <c r="AS288" s="67" t="e">
        <f t="shared" si="21"/>
        <v>#VALUE!</v>
      </c>
      <c r="AT288" s="75" t="str">
        <f>IF(TablePipeInsulation[[#This Row],[System Application]]="Custom",TablePipeInsulation[[#This Row],[Full Load Hours (If Custom Application)]],IF(G288="","",IF(G288="Domestic Hot Water",8760,$AJ$16)))</f>
        <v/>
      </c>
      <c r="AU288" s="75" t="str">
        <f>VLOOKUP($G$7,'Incentive Structure'!$C$6:$D$10,2,FALSE)</f>
        <v>CI</v>
      </c>
      <c r="AV288" s="75" t="str">
        <f>IF(ISNUMBER(FIND("MF",TablePipeInsulation[[#This Row],[Incentive Code]]))=TRUE,"MF Logic","CI Logic")</f>
        <v>CI Logic</v>
      </c>
      <c r="AW28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88" t="str">
        <f t="shared" si="22"/>
        <v/>
      </c>
      <c r="AY288" t="str">
        <f t="shared" si="23"/>
        <v>CI</v>
      </c>
      <c r="AZ28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8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88" s="190" t="e">
        <f>INDEX(#REF!,MATCH(TablePipeInsulation[[#This Row],[Coding - Temperature of Pipe]],#REF!,0),MATCH(TEXT($P288,"#.00"),#REF!,0))</f>
        <v>#REF!</v>
      </c>
      <c r="BC288" s="211">
        <f>IFERROR(MIN(IF(TablePipeInsulation[[#This Row],[System Application]]="Custom",(TablePipeInsulation[[#This Row],[Therms saved]]*BE288)*CI_Custom_Incentive_USD_per_therm,IF(OR(TablePipeInsulation[[#This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saved]]*BE288),"Excel Error"))),TablePipeInsulation[[#This Row],[Total Cost]]),0)</f>
        <v>0</v>
      </c>
      <c r="BD288" s="216">
        <f>IFERROR(MIN(IF(TablePipeInsulation[[#This Row],[System Application]]="Custom",(TablePipeInsulation[[#This Row],[Therms saved]]*BE288)*CI_Custom_Bonus_Incentive_USD_per_therm,IF(OR(TablePipeInsulation[[#This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saved]]*BE288),"Excel Error"))),TablePipeInsulation[[#This Row],[Total Cost]]),0)</f>
        <v>0</v>
      </c>
      <c r="BE288" s="212">
        <f>Boiler!$AA$9</f>
        <v>0</v>
      </c>
    </row>
    <row r="289" spans="1:57">
      <c r="A289" s="75">
        <v>268</v>
      </c>
      <c r="Q289" s="69"/>
      <c r="R289" s="1" t="str">
        <f>IFERROR(INDEX(TableInsulationCodeReq[],MATCH(TablePipeInsulation[[#This Row],[Coding - Temperature of Pipe]],TableInsulationCodeReq[Coding Pipe Temperature],-1),MATCH(TEXT($P289,"0.00"),TableInsulationCodeReq[#Headers],0)),"")</f>
        <v/>
      </c>
      <c r="Y289" s="189" t="str">
        <f t="shared" si="24"/>
        <v/>
      </c>
      <c r="AA28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89" s="3" t="str">
        <f>IF(OR(G289="",TablePipeInsulation[[#This Row],[Insulation to be Added (")]]&lt;TablePipeInsulation[[#This Row],[Insulation Required by Code (")]]),"",IF(System_App_Only_DHW,(AN289-AR289)/(0.8*100000)*L289*AS289*AT289*1,(AN289-AR289)/($G$10*100000)*L289*AS289*AT289*1))</f>
        <v/>
      </c>
      <c r="AC289" s="78">
        <f>IF(TablePipeInsulation[[#This Row],[Insulation to be Added (")]]&lt;TablePipeInsulation[[#This Row],[Insulation Required by Code (")]],"",BC289)</f>
        <v>0</v>
      </c>
      <c r="AD289" s="78">
        <f>IF(TablePipeInsulation[[#This Row],[Insulation to be Added (")]]&lt;TablePipeInsulation[[#This Row],[Insulation Required by Code (")]],"",BD289)</f>
        <v>0</v>
      </c>
      <c r="AG289" s="67" t="e">
        <f>VLOOKUP(G289,'Insulation Table'!$AE$61:$AF$64,2,FALSE)</f>
        <v>#N/A</v>
      </c>
      <c r="AH289" s="75" t="str">
        <f>IF(TablePipeInsulation[[#This Row],[System Application]]="Custom",TablePipeInsulation[[#This Row],[Pipe Surface Temperature, °F (If Custom Application)]],IF(G289="","",VLOOKUP(G289,$BG$21:$BH$24,2,FALSE)))</f>
        <v/>
      </c>
      <c r="AI289" s="75" t="str">
        <f>IF(TablePipeInsulation[[#This Row],[System Application]]="Custom",TablePipeInsulation[[#This Row],[Ambient Temperature, °F (If Custom Application)]],IF(G289="","",VLOOKUP(G289,$BG$21:$BI$24,3,FALSE)))</f>
        <v/>
      </c>
      <c r="AJ28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8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8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8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89" s="75" t="str">
        <f>IF(TablePipeInsulation[[#This Row],[System Application]]="Custom",TablePipeInsulation[[#This Row],[Custom Pipe Bare Heat Transfer Coefficient]],IF(P289="","",(VLOOKUP(AJ289,'Insulation Table'!$F$35:$G$124,2,FALSE))))</f>
        <v/>
      </c>
      <c r="AO289" s="75" t="e">
        <f t="shared" si="20"/>
        <v>#N/A</v>
      </c>
      <c r="AP289" s="75" t="e">
        <f>VLOOKUP(AO289,'Insulation Table'!$Y$35:$Z$103,2,FALSE)</f>
        <v>#N/A</v>
      </c>
      <c r="AQ289" s="67" t="str">
        <f>CONCATENATE(P289,U289,MIN(TablePipeInsulation[[#This Row],[Insulation to be Added (")]],3))</f>
        <v>3</v>
      </c>
      <c r="AR289" s="75" t="str">
        <f>IF(P289="","",(VLOOKUP(AQ289,'Insulation Table'!$N$35:$O$250,2,FALSE)))</f>
        <v/>
      </c>
      <c r="AS289" s="67" t="e">
        <f t="shared" si="21"/>
        <v>#VALUE!</v>
      </c>
      <c r="AT289" s="75" t="str">
        <f>IF(TablePipeInsulation[[#This Row],[System Application]]="Custom",TablePipeInsulation[[#This Row],[Full Load Hours (If Custom Application)]],IF(G289="","",IF(G289="Domestic Hot Water",8760,$AJ$16)))</f>
        <v/>
      </c>
      <c r="AU289" s="75" t="str">
        <f>VLOOKUP($G$7,'Incentive Structure'!$C$6:$D$10,2,FALSE)</f>
        <v>CI</v>
      </c>
      <c r="AV289" s="75" t="str">
        <f>IF(ISNUMBER(FIND("MF",TablePipeInsulation[[#This Row],[Incentive Code]]))=TRUE,"MF Logic","CI Logic")</f>
        <v>CI Logic</v>
      </c>
      <c r="AW28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89" t="str">
        <f t="shared" si="22"/>
        <v/>
      </c>
      <c r="AY289" t="str">
        <f t="shared" si="23"/>
        <v>CI</v>
      </c>
      <c r="AZ28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8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89" s="190" t="e">
        <f>INDEX(#REF!,MATCH(TablePipeInsulation[[#This Row],[Coding - Temperature of Pipe]],#REF!,0),MATCH(TEXT($P289,"#.00"),#REF!,0))</f>
        <v>#REF!</v>
      </c>
      <c r="BC289" s="211">
        <f>IFERROR(MIN(IF(TablePipeInsulation[[#This Row],[System Application]]="Custom",(TablePipeInsulation[[#This Row],[Therms saved]]*BE289)*CI_Custom_Incentive_USD_per_therm,IF(OR(TablePipeInsulation[[#This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saved]]*BE289),"Excel Error"))),TablePipeInsulation[[#This Row],[Total Cost]]),0)</f>
        <v>0</v>
      </c>
      <c r="BD289" s="216">
        <f>IFERROR(MIN(IF(TablePipeInsulation[[#This Row],[System Application]]="Custom",(TablePipeInsulation[[#This Row],[Therms saved]]*BE289)*CI_Custom_Bonus_Incentive_USD_per_therm,IF(OR(TablePipeInsulation[[#This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saved]]*BE289),"Excel Error"))),TablePipeInsulation[[#This Row],[Total Cost]]),0)</f>
        <v>0</v>
      </c>
      <c r="BE289" s="212">
        <f>Boiler!$AA$9</f>
        <v>0</v>
      </c>
    </row>
    <row r="290" spans="1:57">
      <c r="A290" s="75">
        <v>269</v>
      </c>
      <c r="Q290" s="69"/>
      <c r="R290" s="1" t="str">
        <f>IFERROR(INDEX(TableInsulationCodeReq[],MATCH(TablePipeInsulation[[#This Row],[Coding - Temperature of Pipe]],TableInsulationCodeReq[Coding Pipe Temperature],-1),MATCH(TEXT($P290,"0.00"),TableInsulationCodeReq[#Headers],0)),"")</f>
        <v/>
      </c>
      <c r="Y290" s="189" t="str">
        <f t="shared" si="24"/>
        <v/>
      </c>
      <c r="AA29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90" s="3" t="str">
        <f>IF(OR(G290="",TablePipeInsulation[[#This Row],[Insulation to be Added (")]]&lt;TablePipeInsulation[[#This Row],[Insulation Required by Code (")]]),"",IF(System_App_Only_DHW,(AN290-AR290)/(0.8*100000)*L290*AS290*AT290*1,(AN290-AR290)/($G$10*100000)*L290*AS290*AT290*1))</f>
        <v/>
      </c>
      <c r="AC290" s="78">
        <f>IF(TablePipeInsulation[[#This Row],[Insulation to be Added (")]]&lt;TablePipeInsulation[[#This Row],[Insulation Required by Code (")]],"",BC290)</f>
        <v>0</v>
      </c>
      <c r="AD290" s="78">
        <f>IF(TablePipeInsulation[[#This Row],[Insulation to be Added (")]]&lt;TablePipeInsulation[[#This Row],[Insulation Required by Code (")]],"",BD290)</f>
        <v>0</v>
      </c>
      <c r="AG290" s="67" t="e">
        <f>VLOOKUP(G290,'Insulation Table'!$AE$61:$AF$64,2,FALSE)</f>
        <v>#N/A</v>
      </c>
      <c r="AH290" s="75" t="str">
        <f>IF(TablePipeInsulation[[#This Row],[System Application]]="Custom",TablePipeInsulation[[#This Row],[Pipe Surface Temperature, °F (If Custom Application)]],IF(G290="","",VLOOKUP(G290,$BG$21:$BH$24,2,FALSE)))</f>
        <v/>
      </c>
      <c r="AI290" s="75" t="str">
        <f>IF(TablePipeInsulation[[#This Row],[System Application]]="Custom",TablePipeInsulation[[#This Row],[Ambient Temperature, °F (If Custom Application)]],IF(G290="","",VLOOKUP(G290,$BG$21:$BI$24,3,FALSE)))</f>
        <v/>
      </c>
      <c r="AJ29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9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9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9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90" s="75" t="str">
        <f>IF(TablePipeInsulation[[#This Row],[System Application]]="Custom",TablePipeInsulation[[#This Row],[Custom Pipe Bare Heat Transfer Coefficient]],IF(P290="","",(VLOOKUP(AJ290,'Insulation Table'!$F$35:$G$124,2,FALSE))))</f>
        <v/>
      </c>
      <c r="AO290" s="75" t="e">
        <f t="shared" si="20"/>
        <v>#N/A</v>
      </c>
      <c r="AP290" s="75" t="e">
        <f>VLOOKUP(AO290,'Insulation Table'!$Y$35:$Z$103,2,FALSE)</f>
        <v>#N/A</v>
      </c>
      <c r="AQ290" s="67" t="str">
        <f>CONCATENATE(P290,U290,MIN(TablePipeInsulation[[#This Row],[Insulation to be Added (")]],3))</f>
        <v>3</v>
      </c>
      <c r="AR290" s="75" t="str">
        <f>IF(P290="","",(VLOOKUP(AQ290,'Insulation Table'!$N$35:$O$250,2,FALSE)))</f>
        <v/>
      </c>
      <c r="AS290" s="67" t="e">
        <f t="shared" si="21"/>
        <v>#VALUE!</v>
      </c>
      <c r="AT290" s="75" t="str">
        <f>IF(TablePipeInsulation[[#This Row],[System Application]]="Custom",TablePipeInsulation[[#This Row],[Full Load Hours (If Custom Application)]],IF(G290="","",IF(G290="Domestic Hot Water",8760,$AJ$16)))</f>
        <v/>
      </c>
      <c r="AU290" s="75" t="str">
        <f>VLOOKUP($G$7,'Incentive Structure'!$C$6:$D$10,2,FALSE)</f>
        <v>CI</v>
      </c>
      <c r="AV290" s="75" t="str">
        <f>IF(ISNUMBER(FIND("MF",TablePipeInsulation[[#This Row],[Incentive Code]]))=TRUE,"MF Logic","CI Logic")</f>
        <v>CI Logic</v>
      </c>
      <c r="AW29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90" t="str">
        <f t="shared" si="22"/>
        <v/>
      </c>
      <c r="AY290" t="str">
        <f t="shared" si="23"/>
        <v>CI</v>
      </c>
      <c r="AZ29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9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90" s="190" t="e">
        <f>INDEX(#REF!,MATCH(TablePipeInsulation[[#This Row],[Coding - Temperature of Pipe]],#REF!,0),MATCH(TEXT($P290,"#.00"),#REF!,0))</f>
        <v>#REF!</v>
      </c>
      <c r="BC290" s="211">
        <f>IFERROR(MIN(IF(TablePipeInsulation[[#This Row],[System Application]]="Custom",(TablePipeInsulation[[#This Row],[Therms saved]]*BE290)*CI_Custom_Incentive_USD_per_therm,IF(OR(TablePipeInsulation[[#This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saved]]*BE290),"Excel Error"))),TablePipeInsulation[[#This Row],[Total Cost]]),0)</f>
        <v>0</v>
      </c>
      <c r="BD290" s="216">
        <f>IFERROR(MIN(IF(TablePipeInsulation[[#This Row],[System Application]]="Custom",(TablePipeInsulation[[#This Row],[Therms saved]]*BE290)*CI_Custom_Bonus_Incentive_USD_per_therm,IF(OR(TablePipeInsulation[[#This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saved]]*BE290),"Excel Error"))),TablePipeInsulation[[#This Row],[Total Cost]]),0)</f>
        <v>0</v>
      </c>
      <c r="BE290" s="212">
        <f>Boiler!$AA$9</f>
        <v>0</v>
      </c>
    </row>
    <row r="291" spans="1:57">
      <c r="A291" s="75">
        <v>270</v>
      </c>
      <c r="Q291" s="69"/>
      <c r="R291" s="1" t="str">
        <f>IFERROR(INDEX(TableInsulationCodeReq[],MATCH(TablePipeInsulation[[#This Row],[Coding - Temperature of Pipe]],TableInsulationCodeReq[Coding Pipe Temperature],-1),MATCH(TEXT($P291,"0.00"),TableInsulationCodeReq[#Headers],0)),"")</f>
        <v/>
      </c>
      <c r="Y291" s="189" t="str">
        <f t="shared" si="24"/>
        <v/>
      </c>
      <c r="AA29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91" s="3" t="str">
        <f>IF(OR(G291="",TablePipeInsulation[[#This Row],[Insulation to be Added (")]]&lt;TablePipeInsulation[[#This Row],[Insulation Required by Code (")]]),"",IF(System_App_Only_DHW,(AN291-AR291)/(0.8*100000)*L291*AS291*AT291*1,(AN291-AR291)/($G$10*100000)*L291*AS291*AT291*1))</f>
        <v/>
      </c>
      <c r="AC291" s="78">
        <f>IF(TablePipeInsulation[[#This Row],[Insulation to be Added (")]]&lt;TablePipeInsulation[[#This Row],[Insulation Required by Code (")]],"",BC291)</f>
        <v>0</v>
      </c>
      <c r="AD291" s="78">
        <f>IF(TablePipeInsulation[[#This Row],[Insulation to be Added (")]]&lt;TablePipeInsulation[[#This Row],[Insulation Required by Code (")]],"",BD291)</f>
        <v>0</v>
      </c>
      <c r="AG291" s="67" t="e">
        <f>VLOOKUP(G291,'Insulation Table'!$AE$61:$AF$64,2,FALSE)</f>
        <v>#N/A</v>
      </c>
      <c r="AH291" s="75" t="str">
        <f>IF(TablePipeInsulation[[#This Row],[System Application]]="Custom",TablePipeInsulation[[#This Row],[Pipe Surface Temperature, °F (If Custom Application)]],IF(G291="","",VLOOKUP(G291,$BG$21:$BH$24,2,FALSE)))</f>
        <v/>
      </c>
      <c r="AI291" s="75" t="str">
        <f>IF(TablePipeInsulation[[#This Row],[System Application]]="Custom",TablePipeInsulation[[#This Row],[Ambient Temperature, °F (If Custom Application)]],IF(G291="","",VLOOKUP(G291,$BG$21:$BI$24,3,FALSE)))</f>
        <v/>
      </c>
      <c r="AJ29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9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9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9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91" s="75" t="str">
        <f>IF(TablePipeInsulation[[#This Row],[System Application]]="Custom",TablePipeInsulation[[#This Row],[Custom Pipe Bare Heat Transfer Coefficient]],IF(P291="","",(VLOOKUP(AJ291,'Insulation Table'!$F$35:$G$124,2,FALSE))))</f>
        <v/>
      </c>
      <c r="AO291" s="75" t="e">
        <f t="shared" si="20"/>
        <v>#N/A</v>
      </c>
      <c r="AP291" s="75" t="e">
        <f>VLOOKUP(AO291,'Insulation Table'!$Y$35:$Z$103,2,FALSE)</f>
        <v>#N/A</v>
      </c>
      <c r="AQ291" s="67" t="str">
        <f>CONCATENATE(P291,U291,MIN(TablePipeInsulation[[#This Row],[Insulation to be Added (")]],3))</f>
        <v>3</v>
      </c>
      <c r="AR291" s="75" t="str">
        <f>IF(P291="","",(VLOOKUP(AQ291,'Insulation Table'!$N$35:$O$250,2,FALSE)))</f>
        <v/>
      </c>
      <c r="AS291" s="67" t="e">
        <f t="shared" si="21"/>
        <v>#VALUE!</v>
      </c>
      <c r="AT291" s="75" t="str">
        <f>IF(TablePipeInsulation[[#This Row],[System Application]]="Custom",TablePipeInsulation[[#This Row],[Full Load Hours (If Custom Application)]],IF(G291="","",IF(G291="Domestic Hot Water",8760,$AJ$16)))</f>
        <v/>
      </c>
      <c r="AU291" s="75" t="str">
        <f>VLOOKUP($G$7,'Incentive Structure'!$C$6:$D$10,2,FALSE)</f>
        <v>CI</v>
      </c>
      <c r="AV291" s="75" t="str">
        <f>IF(ISNUMBER(FIND("MF",TablePipeInsulation[[#This Row],[Incentive Code]]))=TRUE,"MF Logic","CI Logic")</f>
        <v>CI Logic</v>
      </c>
      <c r="AW29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91" t="str">
        <f t="shared" si="22"/>
        <v/>
      </c>
      <c r="AY291" t="str">
        <f t="shared" si="23"/>
        <v>CI</v>
      </c>
      <c r="AZ29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9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91" s="190" t="e">
        <f>INDEX(#REF!,MATCH(TablePipeInsulation[[#This Row],[Coding - Temperature of Pipe]],#REF!,0),MATCH(TEXT($P291,"#.00"),#REF!,0))</f>
        <v>#REF!</v>
      </c>
      <c r="BC291" s="211">
        <f>IFERROR(MIN(IF(TablePipeInsulation[[#This Row],[System Application]]="Custom",(TablePipeInsulation[[#This Row],[Therms saved]]*BE291)*CI_Custom_Incentive_USD_per_therm,IF(OR(TablePipeInsulation[[#This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saved]]*BE291),"Excel Error"))),TablePipeInsulation[[#This Row],[Total Cost]]),0)</f>
        <v>0</v>
      </c>
      <c r="BD291" s="216">
        <f>IFERROR(MIN(IF(TablePipeInsulation[[#This Row],[System Application]]="Custom",(TablePipeInsulation[[#This Row],[Therms saved]]*BE291)*CI_Custom_Bonus_Incentive_USD_per_therm,IF(OR(TablePipeInsulation[[#This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saved]]*BE291),"Excel Error"))),TablePipeInsulation[[#This Row],[Total Cost]]),0)</f>
        <v>0</v>
      </c>
      <c r="BE291" s="212">
        <f>Boiler!$AA$9</f>
        <v>0</v>
      </c>
    </row>
    <row r="292" spans="1:57">
      <c r="A292" s="75">
        <v>271</v>
      </c>
      <c r="Q292" s="69"/>
      <c r="R292" s="1" t="str">
        <f>IFERROR(INDEX(TableInsulationCodeReq[],MATCH(TablePipeInsulation[[#This Row],[Coding - Temperature of Pipe]],TableInsulationCodeReq[Coding Pipe Temperature],-1),MATCH(TEXT($P292,"0.00"),TableInsulationCodeReq[#Headers],0)),"")</f>
        <v/>
      </c>
      <c r="Y292" s="189" t="str">
        <f t="shared" si="24"/>
        <v/>
      </c>
      <c r="AA29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92" s="3" t="str">
        <f>IF(OR(G292="",TablePipeInsulation[[#This Row],[Insulation to be Added (")]]&lt;TablePipeInsulation[[#This Row],[Insulation Required by Code (")]]),"",IF(System_App_Only_DHW,(AN292-AR292)/(0.8*100000)*L292*AS292*AT292*1,(AN292-AR292)/($G$10*100000)*L292*AS292*AT292*1))</f>
        <v/>
      </c>
      <c r="AC292" s="78">
        <f>IF(TablePipeInsulation[[#This Row],[Insulation to be Added (")]]&lt;TablePipeInsulation[[#This Row],[Insulation Required by Code (")]],"",BC292)</f>
        <v>0</v>
      </c>
      <c r="AD292" s="78">
        <f>IF(TablePipeInsulation[[#This Row],[Insulation to be Added (")]]&lt;TablePipeInsulation[[#This Row],[Insulation Required by Code (")]],"",BD292)</f>
        <v>0</v>
      </c>
      <c r="AG292" s="67" t="e">
        <f>VLOOKUP(G292,'Insulation Table'!$AE$61:$AF$64,2,FALSE)</f>
        <v>#N/A</v>
      </c>
      <c r="AH292" s="75" t="str">
        <f>IF(TablePipeInsulation[[#This Row],[System Application]]="Custom",TablePipeInsulation[[#This Row],[Pipe Surface Temperature, °F (If Custom Application)]],IF(G292="","",VLOOKUP(G292,$BG$21:$BH$24,2,FALSE)))</f>
        <v/>
      </c>
      <c r="AI292" s="75" t="str">
        <f>IF(TablePipeInsulation[[#This Row],[System Application]]="Custom",TablePipeInsulation[[#This Row],[Ambient Temperature, °F (If Custom Application)]],IF(G292="","",VLOOKUP(G292,$BG$21:$BI$24,3,FALSE)))</f>
        <v/>
      </c>
      <c r="AJ29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9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9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9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92" s="75" t="str">
        <f>IF(TablePipeInsulation[[#This Row],[System Application]]="Custom",TablePipeInsulation[[#This Row],[Custom Pipe Bare Heat Transfer Coefficient]],IF(P292="","",(VLOOKUP(AJ292,'Insulation Table'!$F$35:$G$124,2,FALSE))))</f>
        <v/>
      </c>
      <c r="AO292" s="75" t="e">
        <f t="shared" si="20"/>
        <v>#N/A</v>
      </c>
      <c r="AP292" s="75" t="e">
        <f>VLOOKUP(AO292,'Insulation Table'!$Y$35:$Z$103,2,FALSE)</f>
        <v>#N/A</v>
      </c>
      <c r="AQ292" s="67" t="str">
        <f>CONCATENATE(P292,U292,MIN(TablePipeInsulation[[#This Row],[Insulation to be Added (")]],3))</f>
        <v>3</v>
      </c>
      <c r="AR292" s="75" t="str">
        <f>IF(P292="","",(VLOOKUP(AQ292,'Insulation Table'!$N$35:$O$250,2,FALSE)))</f>
        <v/>
      </c>
      <c r="AS292" s="67" t="e">
        <f t="shared" si="21"/>
        <v>#VALUE!</v>
      </c>
      <c r="AT292" s="75" t="str">
        <f>IF(TablePipeInsulation[[#This Row],[System Application]]="Custom",TablePipeInsulation[[#This Row],[Full Load Hours (If Custom Application)]],IF(G292="","",IF(G292="Domestic Hot Water",8760,$AJ$16)))</f>
        <v/>
      </c>
      <c r="AU292" s="75" t="str">
        <f>VLOOKUP($G$7,'Incentive Structure'!$C$6:$D$10,2,FALSE)</f>
        <v>CI</v>
      </c>
      <c r="AV292" s="75" t="str">
        <f>IF(ISNUMBER(FIND("MF",TablePipeInsulation[[#This Row],[Incentive Code]]))=TRUE,"MF Logic","CI Logic")</f>
        <v>CI Logic</v>
      </c>
      <c r="AW29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92" t="str">
        <f t="shared" si="22"/>
        <v/>
      </c>
      <c r="AY292" t="str">
        <f t="shared" si="23"/>
        <v>CI</v>
      </c>
      <c r="AZ29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9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92" s="190" t="e">
        <f>INDEX(#REF!,MATCH(TablePipeInsulation[[#This Row],[Coding - Temperature of Pipe]],#REF!,0),MATCH(TEXT($P292,"#.00"),#REF!,0))</f>
        <v>#REF!</v>
      </c>
      <c r="BC292" s="211">
        <f>IFERROR(MIN(IF(TablePipeInsulation[[#This Row],[System Application]]="Custom",(TablePipeInsulation[[#This Row],[Therms saved]]*BE292)*CI_Custom_Incentive_USD_per_therm,IF(OR(TablePipeInsulation[[#This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saved]]*BE292),"Excel Error"))),TablePipeInsulation[[#This Row],[Total Cost]]),0)</f>
        <v>0</v>
      </c>
      <c r="BD292" s="216">
        <f>IFERROR(MIN(IF(TablePipeInsulation[[#This Row],[System Application]]="Custom",(TablePipeInsulation[[#This Row],[Therms saved]]*BE292)*CI_Custom_Bonus_Incentive_USD_per_therm,IF(OR(TablePipeInsulation[[#This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saved]]*BE292),"Excel Error"))),TablePipeInsulation[[#This Row],[Total Cost]]),0)</f>
        <v>0</v>
      </c>
      <c r="BE292" s="212">
        <f>Boiler!$AA$9</f>
        <v>0</v>
      </c>
    </row>
    <row r="293" spans="1:57">
      <c r="A293" s="75">
        <v>272</v>
      </c>
      <c r="Q293" s="69"/>
      <c r="R293" s="1" t="str">
        <f>IFERROR(INDEX(TableInsulationCodeReq[],MATCH(TablePipeInsulation[[#This Row],[Coding - Temperature of Pipe]],TableInsulationCodeReq[Coding Pipe Temperature],-1),MATCH(TEXT($P293,"0.00"),TableInsulationCodeReq[#Headers],0)),"")</f>
        <v/>
      </c>
      <c r="Y293" s="189" t="str">
        <f t="shared" si="24"/>
        <v/>
      </c>
      <c r="AA29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93" s="3" t="str">
        <f>IF(OR(G293="",TablePipeInsulation[[#This Row],[Insulation to be Added (")]]&lt;TablePipeInsulation[[#This Row],[Insulation Required by Code (")]]),"",IF(System_App_Only_DHW,(AN293-AR293)/(0.8*100000)*L293*AS293*AT293*1,(AN293-AR293)/($G$10*100000)*L293*AS293*AT293*1))</f>
        <v/>
      </c>
      <c r="AC293" s="78">
        <f>IF(TablePipeInsulation[[#This Row],[Insulation to be Added (")]]&lt;TablePipeInsulation[[#This Row],[Insulation Required by Code (")]],"",BC293)</f>
        <v>0</v>
      </c>
      <c r="AD293" s="78">
        <f>IF(TablePipeInsulation[[#This Row],[Insulation to be Added (")]]&lt;TablePipeInsulation[[#This Row],[Insulation Required by Code (")]],"",BD293)</f>
        <v>0</v>
      </c>
      <c r="AG293" s="67" t="e">
        <f>VLOOKUP(G293,'Insulation Table'!$AE$61:$AF$64,2,FALSE)</f>
        <v>#N/A</v>
      </c>
      <c r="AH293" s="75" t="str">
        <f>IF(TablePipeInsulation[[#This Row],[System Application]]="Custom",TablePipeInsulation[[#This Row],[Pipe Surface Temperature, °F (If Custom Application)]],IF(G293="","",VLOOKUP(G293,$BG$21:$BH$24,2,FALSE)))</f>
        <v/>
      </c>
      <c r="AI293" s="75" t="str">
        <f>IF(TablePipeInsulation[[#This Row],[System Application]]="Custom",TablePipeInsulation[[#This Row],[Ambient Temperature, °F (If Custom Application)]],IF(G293="","",VLOOKUP(G293,$BG$21:$BI$24,3,FALSE)))</f>
        <v/>
      </c>
      <c r="AJ29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9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9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9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93" s="75" t="str">
        <f>IF(TablePipeInsulation[[#This Row],[System Application]]="Custom",TablePipeInsulation[[#This Row],[Custom Pipe Bare Heat Transfer Coefficient]],IF(P293="","",(VLOOKUP(AJ293,'Insulation Table'!$F$35:$G$124,2,FALSE))))</f>
        <v/>
      </c>
      <c r="AO293" s="75" t="e">
        <f t="shared" si="20"/>
        <v>#N/A</v>
      </c>
      <c r="AP293" s="75" t="e">
        <f>VLOOKUP(AO293,'Insulation Table'!$Y$35:$Z$103,2,FALSE)</f>
        <v>#N/A</v>
      </c>
      <c r="AQ293" s="67" t="str">
        <f>CONCATENATE(P293,U293,MIN(TablePipeInsulation[[#This Row],[Insulation to be Added (")]],3))</f>
        <v>3</v>
      </c>
      <c r="AR293" s="75" t="str">
        <f>IF(P293="","",(VLOOKUP(AQ293,'Insulation Table'!$N$35:$O$250,2,FALSE)))</f>
        <v/>
      </c>
      <c r="AS293" s="67" t="e">
        <f t="shared" si="21"/>
        <v>#VALUE!</v>
      </c>
      <c r="AT293" s="75" t="str">
        <f>IF(TablePipeInsulation[[#This Row],[System Application]]="Custom",TablePipeInsulation[[#This Row],[Full Load Hours (If Custom Application)]],IF(G293="","",IF(G293="Domestic Hot Water",8760,$AJ$16)))</f>
        <v/>
      </c>
      <c r="AU293" s="75" t="str">
        <f>VLOOKUP($G$7,'Incentive Structure'!$C$6:$D$10,2,FALSE)</f>
        <v>CI</v>
      </c>
      <c r="AV293" s="75" t="str">
        <f>IF(ISNUMBER(FIND("MF",TablePipeInsulation[[#This Row],[Incentive Code]]))=TRUE,"MF Logic","CI Logic")</f>
        <v>CI Logic</v>
      </c>
      <c r="AW29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93" t="str">
        <f t="shared" si="22"/>
        <v/>
      </c>
      <c r="AY293" t="str">
        <f t="shared" si="23"/>
        <v>CI</v>
      </c>
      <c r="AZ29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9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93" s="190" t="e">
        <f>INDEX(#REF!,MATCH(TablePipeInsulation[[#This Row],[Coding - Temperature of Pipe]],#REF!,0),MATCH(TEXT($P293,"#.00"),#REF!,0))</f>
        <v>#REF!</v>
      </c>
      <c r="BC293" s="211">
        <f>IFERROR(MIN(IF(TablePipeInsulation[[#This Row],[System Application]]="Custom",(TablePipeInsulation[[#This Row],[Therms saved]]*BE293)*CI_Custom_Incentive_USD_per_therm,IF(OR(TablePipeInsulation[[#This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saved]]*BE293),"Excel Error"))),TablePipeInsulation[[#This Row],[Total Cost]]),0)</f>
        <v>0</v>
      </c>
      <c r="BD293" s="216">
        <f>IFERROR(MIN(IF(TablePipeInsulation[[#This Row],[System Application]]="Custom",(TablePipeInsulation[[#This Row],[Therms saved]]*BE293)*CI_Custom_Bonus_Incentive_USD_per_therm,IF(OR(TablePipeInsulation[[#This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saved]]*BE293),"Excel Error"))),TablePipeInsulation[[#This Row],[Total Cost]]),0)</f>
        <v>0</v>
      </c>
      <c r="BE293" s="212">
        <f>Boiler!$AA$9</f>
        <v>0</v>
      </c>
    </row>
    <row r="294" spans="1:57">
      <c r="A294" s="75">
        <v>273</v>
      </c>
      <c r="Q294" s="69"/>
      <c r="R294" s="1" t="str">
        <f>IFERROR(INDEX(TableInsulationCodeReq[],MATCH(TablePipeInsulation[[#This Row],[Coding - Temperature of Pipe]],TableInsulationCodeReq[Coding Pipe Temperature],-1),MATCH(TEXT($P294,"0.00"),TableInsulationCodeReq[#Headers],0)),"")</f>
        <v/>
      </c>
      <c r="Y294" s="189" t="str">
        <f t="shared" si="24"/>
        <v/>
      </c>
      <c r="AA29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94" s="3" t="str">
        <f>IF(OR(G294="",TablePipeInsulation[[#This Row],[Insulation to be Added (")]]&lt;TablePipeInsulation[[#This Row],[Insulation Required by Code (")]]),"",IF(System_App_Only_DHW,(AN294-AR294)/(0.8*100000)*L294*AS294*AT294*1,(AN294-AR294)/($G$10*100000)*L294*AS294*AT294*1))</f>
        <v/>
      </c>
      <c r="AC294" s="78">
        <f>IF(TablePipeInsulation[[#This Row],[Insulation to be Added (")]]&lt;TablePipeInsulation[[#This Row],[Insulation Required by Code (")]],"",BC294)</f>
        <v>0</v>
      </c>
      <c r="AD294" s="78">
        <f>IF(TablePipeInsulation[[#This Row],[Insulation to be Added (")]]&lt;TablePipeInsulation[[#This Row],[Insulation Required by Code (")]],"",BD294)</f>
        <v>0</v>
      </c>
      <c r="AG294" s="67" t="e">
        <f>VLOOKUP(G294,'Insulation Table'!$AE$61:$AF$64,2,FALSE)</f>
        <v>#N/A</v>
      </c>
      <c r="AH294" s="75" t="str">
        <f>IF(TablePipeInsulation[[#This Row],[System Application]]="Custom",TablePipeInsulation[[#This Row],[Pipe Surface Temperature, °F (If Custom Application)]],IF(G294="","",VLOOKUP(G294,$BG$21:$BH$24,2,FALSE)))</f>
        <v/>
      </c>
      <c r="AI294" s="75" t="str">
        <f>IF(TablePipeInsulation[[#This Row],[System Application]]="Custom",TablePipeInsulation[[#This Row],[Ambient Temperature, °F (If Custom Application)]],IF(G294="","",VLOOKUP(G294,$BG$21:$BI$24,3,FALSE)))</f>
        <v/>
      </c>
      <c r="AJ29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9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9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9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94" s="75" t="str">
        <f>IF(TablePipeInsulation[[#This Row],[System Application]]="Custom",TablePipeInsulation[[#This Row],[Custom Pipe Bare Heat Transfer Coefficient]],IF(P294="","",(VLOOKUP(AJ294,'Insulation Table'!$F$35:$G$124,2,FALSE))))</f>
        <v/>
      </c>
      <c r="AO294" s="75" t="e">
        <f t="shared" si="20"/>
        <v>#N/A</v>
      </c>
      <c r="AP294" s="75" t="e">
        <f>VLOOKUP(AO294,'Insulation Table'!$Y$35:$Z$103,2,FALSE)</f>
        <v>#N/A</v>
      </c>
      <c r="AQ294" s="67" t="str">
        <f>CONCATENATE(P294,U294,MIN(TablePipeInsulation[[#This Row],[Insulation to be Added (")]],3))</f>
        <v>3</v>
      </c>
      <c r="AR294" s="75" t="str">
        <f>IF(P294="","",(VLOOKUP(AQ294,'Insulation Table'!$N$35:$O$250,2,FALSE)))</f>
        <v/>
      </c>
      <c r="AS294" s="67" t="e">
        <f t="shared" si="21"/>
        <v>#VALUE!</v>
      </c>
      <c r="AT294" s="75" t="str">
        <f>IF(TablePipeInsulation[[#This Row],[System Application]]="Custom",TablePipeInsulation[[#This Row],[Full Load Hours (If Custom Application)]],IF(G294="","",IF(G294="Domestic Hot Water",8760,$AJ$16)))</f>
        <v/>
      </c>
      <c r="AU294" s="75" t="str">
        <f>VLOOKUP($G$7,'Incentive Structure'!$C$6:$D$10,2,FALSE)</f>
        <v>CI</v>
      </c>
      <c r="AV294" s="75" t="str">
        <f>IF(ISNUMBER(FIND("MF",TablePipeInsulation[[#This Row],[Incentive Code]]))=TRUE,"MF Logic","CI Logic")</f>
        <v>CI Logic</v>
      </c>
      <c r="AW29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94" t="str">
        <f t="shared" si="22"/>
        <v/>
      </c>
      <c r="AY294" t="str">
        <f t="shared" si="23"/>
        <v>CI</v>
      </c>
      <c r="AZ29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9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94" s="190" t="e">
        <f>INDEX(#REF!,MATCH(TablePipeInsulation[[#This Row],[Coding - Temperature of Pipe]],#REF!,0),MATCH(TEXT($P294,"#.00"),#REF!,0))</f>
        <v>#REF!</v>
      </c>
      <c r="BC294" s="211">
        <f>IFERROR(MIN(IF(TablePipeInsulation[[#This Row],[System Application]]="Custom",(TablePipeInsulation[[#This Row],[Therms saved]]*BE294)*CI_Custom_Incentive_USD_per_therm,IF(OR(TablePipeInsulation[[#This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saved]]*BE294),"Excel Error"))),TablePipeInsulation[[#This Row],[Total Cost]]),0)</f>
        <v>0</v>
      </c>
      <c r="BD294" s="216">
        <f>IFERROR(MIN(IF(TablePipeInsulation[[#This Row],[System Application]]="Custom",(TablePipeInsulation[[#This Row],[Therms saved]]*BE294)*CI_Custom_Bonus_Incentive_USD_per_therm,IF(OR(TablePipeInsulation[[#This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saved]]*BE294),"Excel Error"))),TablePipeInsulation[[#This Row],[Total Cost]]),0)</f>
        <v>0</v>
      </c>
      <c r="BE294" s="212">
        <f>Boiler!$AA$9</f>
        <v>0</v>
      </c>
    </row>
    <row r="295" spans="1:57">
      <c r="A295" s="75">
        <v>274</v>
      </c>
      <c r="Q295" s="69"/>
      <c r="R295" s="1" t="str">
        <f>IFERROR(INDEX(TableInsulationCodeReq[],MATCH(TablePipeInsulation[[#This Row],[Coding - Temperature of Pipe]],TableInsulationCodeReq[Coding Pipe Temperature],-1),MATCH(TEXT($P295,"0.00"),TableInsulationCodeReq[#Headers],0)),"")</f>
        <v/>
      </c>
      <c r="Y295" s="189" t="str">
        <f t="shared" si="24"/>
        <v/>
      </c>
      <c r="AA29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95" s="3" t="str">
        <f>IF(OR(G295="",TablePipeInsulation[[#This Row],[Insulation to be Added (")]]&lt;TablePipeInsulation[[#This Row],[Insulation Required by Code (")]]),"",IF(System_App_Only_DHW,(AN295-AR295)/(0.8*100000)*L295*AS295*AT295*1,(AN295-AR295)/($G$10*100000)*L295*AS295*AT295*1))</f>
        <v/>
      </c>
      <c r="AC295" s="78">
        <f>IF(TablePipeInsulation[[#This Row],[Insulation to be Added (")]]&lt;TablePipeInsulation[[#This Row],[Insulation Required by Code (")]],"",BC295)</f>
        <v>0</v>
      </c>
      <c r="AD295" s="78">
        <f>IF(TablePipeInsulation[[#This Row],[Insulation to be Added (")]]&lt;TablePipeInsulation[[#This Row],[Insulation Required by Code (")]],"",BD295)</f>
        <v>0</v>
      </c>
      <c r="AG295" s="67" t="e">
        <f>VLOOKUP(G295,'Insulation Table'!$AE$61:$AF$64,2,FALSE)</f>
        <v>#N/A</v>
      </c>
      <c r="AH295" s="75" t="str">
        <f>IF(TablePipeInsulation[[#This Row],[System Application]]="Custom",TablePipeInsulation[[#This Row],[Pipe Surface Temperature, °F (If Custom Application)]],IF(G295="","",VLOOKUP(G295,$BG$21:$BH$24,2,FALSE)))</f>
        <v/>
      </c>
      <c r="AI295" s="75" t="str">
        <f>IF(TablePipeInsulation[[#This Row],[System Application]]="Custom",TablePipeInsulation[[#This Row],[Ambient Temperature, °F (If Custom Application)]],IF(G295="","",VLOOKUP(G295,$BG$21:$BI$24,3,FALSE)))</f>
        <v/>
      </c>
      <c r="AJ29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9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9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9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95" s="75" t="str">
        <f>IF(TablePipeInsulation[[#This Row],[System Application]]="Custom",TablePipeInsulation[[#This Row],[Custom Pipe Bare Heat Transfer Coefficient]],IF(P295="","",(VLOOKUP(AJ295,'Insulation Table'!$F$35:$G$124,2,FALSE))))</f>
        <v/>
      </c>
      <c r="AO295" s="75" t="e">
        <f t="shared" si="20"/>
        <v>#N/A</v>
      </c>
      <c r="AP295" s="75" t="e">
        <f>VLOOKUP(AO295,'Insulation Table'!$Y$35:$Z$103,2,FALSE)</f>
        <v>#N/A</v>
      </c>
      <c r="AQ295" s="67" t="str">
        <f>CONCATENATE(P295,U295,MIN(TablePipeInsulation[[#This Row],[Insulation to be Added (")]],3))</f>
        <v>3</v>
      </c>
      <c r="AR295" s="75" t="str">
        <f>IF(P295="","",(VLOOKUP(AQ295,'Insulation Table'!$N$35:$O$250,2,FALSE)))</f>
        <v/>
      </c>
      <c r="AS295" s="67" t="e">
        <f t="shared" si="21"/>
        <v>#VALUE!</v>
      </c>
      <c r="AT295" s="75" t="str">
        <f>IF(TablePipeInsulation[[#This Row],[System Application]]="Custom",TablePipeInsulation[[#This Row],[Full Load Hours (If Custom Application)]],IF(G295="","",IF(G295="Domestic Hot Water",8760,$AJ$16)))</f>
        <v/>
      </c>
      <c r="AU295" s="75" t="str">
        <f>VLOOKUP($G$7,'Incentive Structure'!$C$6:$D$10,2,FALSE)</f>
        <v>CI</v>
      </c>
      <c r="AV295" s="75" t="str">
        <f>IF(ISNUMBER(FIND("MF",TablePipeInsulation[[#This Row],[Incentive Code]]))=TRUE,"MF Logic","CI Logic")</f>
        <v>CI Logic</v>
      </c>
      <c r="AW29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95" t="str">
        <f t="shared" si="22"/>
        <v/>
      </c>
      <c r="AY295" t="str">
        <f t="shared" si="23"/>
        <v>CI</v>
      </c>
      <c r="AZ29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9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95" s="190" t="e">
        <f>INDEX(#REF!,MATCH(TablePipeInsulation[[#This Row],[Coding - Temperature of Pipe]],#REF!,0),MATCH(TEXT($P295,"#.00"),#REF!,0))</f>
        <v>#REF!</v>
      </c>
      <c r="BC295" s="211">
        <f>IFERROR(MIN(IF(TablePipeInsulation[[#This Row],[System Application]]="Custom",(TablePipeInsulation[[#This Row],[Therms saved]]*BE295)*CI_Custom_Incentive_USD_per_therm,IF(OR(TablePipeInsulation[[#This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saved]]*BE295),"Excel Error"))),TablePipeInsulation[[#This Row],[Total Cost]]),0)</f>
        <v>0</v>
      </c>
      <c r="BD295" s="216">
        <f>IFERROR(MIN(IF(TablePipeInsulation[[#This Row],[System Application]]="Custom",(TablePipeInsulation[[#This Row],[Therms saved]]*BE295)*CI_Custom_Bonus_Incentive_USD_per_therm,IF(OR(TablePipeInsulation[[#This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saved]]*BE295),"Excel Error"))),TablePipeInsulation[[#This Row],[Total Cost]]),0)</f>
        <v>0</v>
      </c>
      <c r="BE295" s="212">
        <f>Boiler!$AA$9</f>
        <v>0</v>
      </c>
    </row>
    <row r="296" spans="1:57">
      <c r="A296" s="75">
        <v>275</v>
      </c>
      <c r="Q296" s="69"/>
      <c r="R296" s="1" t="str">
        <f>IFERROR(INDEX(TableInsulationCodeReq[],MATCH(TablePipeInsulation[[#This Row],[Coding - Temperature of Pipe]],TableInsulationCodeReq[Coding Pipe Temperature],-1),MATCH(TEXT($P296,"0.00"),TableInsulationCodeReq[#Headers],0)),"")</f>
        <v/>
      </c>
      <c r="Y296" s="189" t="str">
        <f t="shared" si="24"/>
        <v/>
      </c>
      <c r="AA29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96" s="3" t="str">
        <f>IF(OR(G296="",TablePipeInsulation[[#This Row],[Insulation to be Added (")]]&lt;TablePipeInsulation[[#This Row],[Insulation Required by Code (")]]),"",IF(System_App_Only_DHW,(AN296-AR296)/(0.8*100000)*L296*AS296*AT296*1,(AN296-AR296)/($G$10*100000)*L296*AS296*AT296*1))</f>
        <v/>
      </c>
      <c r="AC296" s="78">
        <f>IF(TablePipeInsulation[[#This Row],[Insulation to be Added (")]]&lt;TablePipeInsulation[[#This Row],[Insulation Required by Code (")]],"",BC296)</f>
        <v>0</v>
      </c>
      <c r="AD296" s="78">
        <f>IF(TablePipeInsulation[[#This Row],[Insulation to be Added (")]]&lt;TablePipeInsulation[[#This Row],[Insulation Required by Code (")]],"",BD296)</f>
        <v>0</v>
      </c>
      <c r="AG296" s="67" t="e">
        <f>VLOOKUP(G296,'Insulation Table'!$AE$61:$AF$64,2,FALSE)</f>
        <v>#N/A</v>
      </c>
      <c r="AH296" s="75" t="str">
        <f>IF(TablePipeInsulation[[#This Row],[System Application]]="Custom",TablePipeInsulation[[#This Row],[Pipe Surface Temperature, °F (If Custom Application)]],IF(G296="","",VLOOKUP(G296,$BG$21:$BH$24,2,FALSE)))</f>
        <v/>
      </c>
      <c r="AI296" s="75" t="str">
        <f>IF(TablePipeInsulation[[#This Row],[System Application]]="Custom",TablePipeInsulation[[#This Row],[Ambient Temperature, °F (If Custom Application)]],IF(G296="","",VLOOKUP(G296,$BG$21:$BI$24,3,FALSE)))</f>
        <v/>
      </c>
      <c r="AJ29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9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9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9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96" s="75" t="str">
        <f>IF(TablePipeInsulation[[#This Row],[System Application]]="Custom",TablePipeInsulation[[#This Row],[Custom Pipe Bare Heat Transfer Coefficient]],IF(P296="","",(VLOOKUP(AJ296,'Insulation Table'!$F$35:$G$124,2,FALSE))))</f>
        <v/>
      </c>
      <c r="AO296" s="75" t="e">
        <f t="shared" si="20"/>
        <v>#N/A</v>
      </c>
      <c r="AP296" s="75" t="e">
        <f>VLOOKUP(AO296,'Insulation Table'!$Y$35:$Z$103,2,FALSE)</f>
        <v>#N/A</v>
      </c>
      <c r="AQ296" s="67" t="str">
        <f>CONCATENATE(P296,U296,MIN(TablePipeInsulation[[#This Row],[Insulation to be Added (")]],3))</f>
        <v>3</v>
      </c>
      <c r="AR296" s="75" t="str">
        <f>IF(P296="","",(VLOOKUP(AQ296,'Insulation Table'!$N$35:$O$250,2,FALSE)))</f>
        <v/>
      </c>
      <c r="AS296" s="67" t="e">
        <f t="shared" si="21"/>
        <v>#VALUE!</v>
      </c>
      <c r="AT296" s="75" t="str">
        <f>IF(TablePipeInsulation[[#This Row],[System Application]]="Custom",TablePipeInsulation[[#This Row],[Full Load Hours (If Custom Application)]],IF(G296="","",IF(G296="Domestic Hot Water",8760,$AJ$16)))</f>
        <v/>
      </c>
      <c r="AU296" s="75" t="str">
        <f>VLOOKUP($G$7,'Incentive Structure'!$C$6:$D$10,2,FALSE)</f>
        <v>CI</v>
      </c>
      <c r="AV296" s="75" t="str">
        <f>IF(ISNUMBER(FIND("MF",TablePipeInsulation[[#This Row],[Incentive Code]]))=TRUE,"MF Logic","CI Logic")</f>
        <v>CI Logic</v>
      </c>
      <c r="AW29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96" t="str">
        <f t="shared" si="22"/>
        <v/>
      </c>
      <c r="AY296" t="str">
        <f t="shared" si="23"/>
        <v>CI</v>
      </c>
      <c r="AZ29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9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96" s="190" t="e">
        <f>INDEX(#REF!,MATCH(TablePipeInsulation[[#This Row],[Coding - Temperature of Pipe]],#REF!,0),MATCH(TEXT($P296,"#.00"),#REF!,0))</f>
        <v>#REF!</v>
      </c>
      <c r="BC296" s="211">
        <f>IFERROR(MIN(IF(TablePipeInsulation[[#This Row],[System Application]]="Custom",(TablePipeInsulation[[#This Row],[Therms saved]]*BE296)*CI_Custom_Incentive_USD_per_therm,IF(OR(TablePipeInsulation[[#This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saved]]*BE296),"Excel Error"))),TablePipeInsulation[[#This Row],[Total Cost]]),0)</f>
        <v>0</v>
      </c>
      <c r="BD296" s="216">
        <f>IFERROR(MIN(IF(TablePipeInsulation[[#This Row],[System Application]]="Custom",(TablePipeInsulation[[#This Row],[Therms saved]]*BE296)*CI_Custom_Bonus_Incentive_USD_per_therm,IF(OR(TablePipeInsulation[[#This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saved]]*BE296),"Excel Error"))),TablePipeInsulation[[#This Row],[Total Cost]]),0)</f>
        <v>0</v>
      </c>
      <c r="BE296" s="212">
        <f>Boiler!$AA$9</f>
        <v>0</v>
      </c>
    </row>
    <row r="297" spans="1:57">
      <c r="A297" s="75">
        <v>276</v>
      </c>
      <c r="Q297" s="69"/>
      <c r="R297" s="1" t="str">
        <f>IFERROR(INDEX(TableInsulationCodeReq[],MATCH(TablePipeInsulation[[#This Row],[Coding - Temperature of Pipe]],TableInsulationCodeReq[Coding Pipe Temperature],-1),MATCH(TEXT($P297,"0.00"),TableInsulationCodeReq[#Headers],0)),"")</f>
        <v/>
      </c>
      <c r="Y297" s="189" t="str">
        <f t="shared" si="24"/>
        <v/>
      </c>
      <c r="AA29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97" s="3" t="str">
        <f>IF(OR(G297="",TablePipeInsulation[[#This Row],[Insulation to be Added (")]]&lt;TablePipeInsulation[[#This Row],[Insulation Required by Code (")]]),"",IF(System_App_Only_DHW,(AN297-AR297)/(0.8*100000)*L297*AS297*AT297*1,(AN297-AR297)/($G$10*100000)*L297*AS297*AT297*1))</f>
        <v/>
      </c>
      <c r="AC297" s="78">
        <f>IF(TablePipeInsulation[[#This Row],[Insulation to be Added (")]]&lt;TablePipeInsulation[[#This Row],[Insulation Required by Code (")]],"",BC297)</f>
        <v>0</v>
      </c>
      <c r="AD297" s="78">
        <f>IF(TablePipeInsulation[[#This Row],[Insulation to be Added (")]]&lt;TablePipeInsulation[[#This Row],[Insulation Required by Code (")]],"",BD297)</f>
        <v>0</v>
      </c>
      <c r="AG297" s="67" t="e">
        <f>VLOOKUP(G297,'Insulation Table'!$AE$61:$AF$64,2,FALSE)</f>
        <v>#N/A</v>
      </c>
      <c r="AH297" s="75" t="str">
        <f>IF(TablePipeInsulation[[#This Row],[System Application]]="Custom",TablePipeInsulation[[#This Row],[Pipe Surface Temperature, °F (If Custom Application)]],IF(G297="","",VLOOKUP(G297,$BG$21:$BH$24,2,FALSE)))</f>
        <v/>
      </c>
      <c r="AI297" s="75" t="str">
        <f>IF(TablePipeInsulation[[#This Row],[System Application]]="Custom",TablePipeInsulation[[#This Row],[Ambient Temperature, °F (If Custom Application)]],IF(G297="","",VLOOKUP(G297,$BG$21:$BI$24,3,FALSE)))</f>
        <v/>
      </c>
      <c r="AJ29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9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9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9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97" s="75" t="str">
        <f>IF(TablePipeInsulation[[#This Row],[System Application]]="Custom",TablePipeInsulation[[#This Row],[Custom Pipe Bare Heat Transfer Coefficient]],IF(P297="","",(VLOOKUP(AJ297,'Insulation Table'!$F$35:$G$124,2,FALSE))))</f>
        <v/>
      </c>
      <c r="AO297" s="75" t="e">
        <f t="shared" si="20"/>
        <v>#N/A</v>
      </c>
      <c r="AP297" s="75" t="e">
        <f>VLOOKUP(AO297,'Insulation Table'!$Y$35:$Z$103,2,FALSE)</f>
        <v>#N/A</v>
      </c>
      <c r="AQ297" s="67" t="str">
        <f>CONCATENATE(P297,U297,MIN(TablePipeInsulation[[#This Row],[Insulation to be Added (")]],3))</f>
        <v>3</v>
      </c>
      <c r="AR297" s="75" t="str">
        <f>IF(P297="","",(VLOOKUP(AQ297,'Insulation Table'!$N$35:$O$250,2,FALSE)))</f>
        <v/>
      </c>
      <c r="AS297" s="67" t="e">
        <f t="shared" si="21"/>
        <v>#VALUE!</v>
      </c>
      <c r="AT297" s="75" t="str">
        <f>IF(TablePipeInsulation[[#This Row],[System Application]]="Custom",TablePipeInsulation[[#This Row],[Full Load Hours (If Custom Application)]],IF(G297="","",IF(G297="Domestic Hot Water",8760,$AJ$16)))</f>
        <v/>
      </c>
      <c r="AU297" s="75" t="str">
        <f>VLOOKUP($G$7,'Incentive Structure'!$C$6:$D$10,2,FALSE)</f>
        <v>CI</v>
      </c>
      <c r="AV297" s="75" t="str">
        <f>IF(ISNUMBER(FIND("MF",TablePipeInsulation[[#This Row],[Incentive Code]]))=TRUE,"MF Logic","CI Logic")</f>
        <v>CI Logic</v>
      </c>
      <c r="AW29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97" t="str">
        <f t="shared" si="22"/>
        <v/>
      </c>
      <c r="AY297" t="str">
        <f t="shared" si="23"/>
        <v>CI</v>
      </c>
      <c r="AZ29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9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97" s="190" t="e">
        <f>INDEX(#REF!,MATCH(TablePipeInsulation[[#This Row],[Coding - Temperature of Pipe]],#REF!,0),MATCH(TEXT($P297,"#.00"),#REF!,0))</f>
        <v>#REF!</v>
      </c>
      <c r="BC297" s="211">
        <f>IFERROR(MIN(IF(TablePipeInsulation[[#This Row],[System Application]]="Custom",(TablePipeInsulation[[#This Row],[Therms saved]]*BE297)*CI_Custom_Incentive_USD_per_therm,IF(OR(TablePipeInsulation[[#This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saved]]*BE297),"Excel Error"))),TablePipeInsulation[[#This Row],[Total Cost]]),0)</f>
        <v>0</v>
      </c>
      <c r="BD297" s="216">
        <f>IFERROR(MIN(IF(TablePipeInsulation[[#This Row],[System Application]]="Custom",(TablePipeInsulation[[#This Row],[Therms saved]]*BE297)*CI_Custom_Bonus_Incentive_USD_per_therm,IF(OR(TablePipeInsulation[[#This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saved]]*BE297),"Excel Error"))),TablePipeInsulation[[#This Row],[Total Cost]]),0)</f>
        <v>0</v>
      </c>
      <c r="BE297" s="212">
        <f>Boiler!$AA$9</f>
        <v>0</v>
      </c>
    </row>
    <row r="298" spans="1:57">
      <c r="A298" s="75">
        <v>277</v>
      </c>
      <c r="Q298" s="69"/>
      <c r="R298" s="1" t="str">
        <f>IFERROR(INDEX(TableInsulationCodeReq[],MATCH(TablePipeInsulation[[#This Row],[Coding - Temperature of Pipe]],TableInsulationCodeReq[Coding Pipe Temperature],-1),MATCH(TEXT($P298,"0.00"),TableInsulationCodeReq[#Headers],0)),"")</f>
        <v/>
      </c>
      <c r="Y298" s="189" t="str">
        <f t="shared" si="24"/>
        <v/>
      </c>
      <c r="AA29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98" s="3" t="str">
        <f>IF(OR(G298="",TablePipeInsulation[[#This Row],[Insulation to be Added (")]]&lt;TablePipeInsulation[[#This Row],[Insulation Required by Code (")]]),"",IF(System_App_Only_DHW,(AN298-AR298)/(0.8*100000)*L298*AS298*AT298*1,(AN298-AR298)/($G$10*100000)*L298*AS298*AT298*1))</f>
        <v/>
      </c>
      <c r="AC298" s="78">
        <f>IF(TablePipeInsulation[[#This Row],[Insulation to be Added (")]]&lt;TablePipeInsulation[[#This Row],[Insulation Required by Code (")]],"",BC298)</f>
        <v>0</v>
      </c>
      <c r="AD298" s="78">
        <f>IF(TablePipeInsulation[[#This Row],[Insulation to be Added (")]]&lt;TablePipeInsulation[[#This Row],[Insulation Required by Code (")]],"",BD298)</f>
        <v>0</v>
      </c>
      <c r="AG298" s="67" t="e">
        <f>VLOOKUP(G298,'Insulation Table'!$AE$61:$AF$64,2,FALSE)</f>
        <v>#N/A</v>
      </c>
      <c r="AH298" s="75" t="str">
        <f>IF(TablePipeInsulation[[#This Row],[System Application]]="Custom",TablePipeInsulation[[#This Row],[Pipe Surface Temperature, °F (If Custom Application)]],IF(G298="","",VLOOKUP(G298,$BG$21:$BH$24,2,FALSE)))</f>
        <v/>
      </c>
      <c r="AI298" s="75" t="str">
        <f>IF(TablePipeInsulation[[#This Row],[System Application]]="Custom",TablePipeInsulation[[#This Row],[Ambient Temperature, °F (If Custom Application)]],IF(G298="","",VLOOKUP(G298,$BG$21:$BI$24,3,FALSE)))</f>
        <v/>
      </c>
      <c r="AJ29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9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9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9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98" s="75" t="str">
        <f>IF(TablePipeInsulation[[#This Row],[System Application]]="Custom",TablePipeInsulation[[#This Row],[Custom Pipe Bare Heat Transfer Coefficient]],IF(P298="","",(VLOOKUP(AJ298,'Insulation Table'!$F$35:$G$124,2,FALSE))))</f>
        <v/>
      </c>
      <c r="AO298" s="75" t="e">
        <f t="shared" si="20"/>
        <v>#N/A</v>
      </c>
      <c r="AP298" s="75" t="e">
        <f>VLOOKUP(AO298,'Insulation Table'!$Y$35:$Z$103,2,FALSE)</f>
        <v>#N/A</v>
      </c>
      <c r="AQ298" s="67" t="str">
        <f>CONCATENATE(P298,U298,MIN(TablePipeInsulation[[#This Row],[Insulation to be Added (")]],3))</f>
        <v>3</v>
      </c>
      <c r="AR298" s="75" t="str">
        <f>IF(P298="","",(VLOOKUP(AQ298,'Insulation Table'!$N$35:$O$250,2,FALSE)))</f>
        <v/>
      </c>
      <c r="AS298" s="67" t="e">
        <f t="shared" si="21"/>
        <v>#VALUE!</v>
      </c>
      <c r="AT298" s="75" t="str">
        <f>IF(TablePipeInsulation[[#This Row],[System Application]]="Custom",TablePipeInsulation[[#This Row],[Full Load Hours (If Custom Application)]],IF(G298="","",IF(G298="Domestic Hot Water",8760,$AJ$16)))</f>
        <v/>
      </c>
      <c r="AU298" s="75" t="str">
        <f>VLOOKUP($G$7,'Incentive Structure'!$C$6:$D$10,2,FALSE)</f>
        <v>CI</v>
      </c>
      <c r="AV298" s="75" t="str">
        <f>IF(ISNUMBER(FIND("MF",TablePipeInsulation[[#This Row],[Incentive Code]]))=TRUE,"MF Logic","CI Logic")</f>
        <v>CI Logic</v>
      </c>
      <c r="AW29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98" t="str">
        <f t="shared" si="22"/>
        <v/>
      </c>
      <c r="AY298" t="str">
        <f t="shared" si="23"/>
        <v>CI</v>
      </c>
      <c r="AZ29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9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98" s="190" t="e">
        <f>INDEX(#REF!,MATCH(TablePipeInsulation[[#This Row],[Coding - Temperature of Pipe]],#REF!,0),MATCH(TEXT($P298,"#.00"),#REF!,0))</f>
        <v>#REF!</v>
      </c>
      <c r="BC298" s="211">
        <f>IFERROR(MIN(IF(TablePipeInsulation[[#This Row],[System Application]]="Custom",(TablePipeInsulation[[#This Row],[Therms saved]]*BE298)*CI_Custom_Incentive_USD_per_therm,IF(OR(TablePipeInsulation[[#This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saved]]*BE298),"Excel Error"))),TablePipeInsulation[[#This Row],[Total Cost]]),0)</f>
        <v>0</v>
      </c>
      <c r="BD298" s="216">
        <f>IFERROR(MIN(IF(TablePipeInsulation[[#This Row],[System Application]]="Custom",(TablePipeInsulation[[#This Row],[Therms saved]]*BE298)*CI_Custom_Bonus_Incentive_USD_per_therm,IF(OR(TablePipeInsulation[[#This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saved]]*BE298),"Excel Error"))),TablePipeInsulation[[#This Row],[Total Cost]]),0)</f>
        <v>0</v>
      </c>
      <c r="BE298" s="212">
        <f>Boiler!$AA$9</f>
        <v>0</v>
      </c>
    </row>
    <row r="299" spans="1:57">
      <c r="A299" s="75">
        <v>278</v>
      </c>
      <c r="Q299" s="69"/>
      <c r="R299" s="1" t="str">
        <f>IFERROR(INDEX(TableInsulationCodeReq[],MATCH(TablePipeInsulation[[#This Row],[Coding - Temperature of Pipe]],TableInsulationCodeReq[Coding Pipe Temperature],-1),MATCH(TEXT($P299,"0.00"),TableInsulationCodeReq[#Headers],0)),"")</f>
        <v/>
      </c>
      <c r="Y299" s="189" t="str">
        <f t="shared" si="24"/>
        <v/>
      </c>
      <c r="AA29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299" s="3" t="str">
        <f>IF(OR(G299="",TablePipeInsulation[[#This Row],[Insulation to be Added (")]]&lt;TablePipeInsulation[[#This Row],[Insulation Required by Code (")]]),"",IF(System_App_Only_DHW,(AN299-AR299)/(0.8*100000)*L299*AS299*AT299*1,(AN299-AR299)/($G$10*100000)*L299*AS299*AT299*1))</f>
        <v/>
      </c>
      <c r="AC299" s="78">
        <f>IF(TablePipeInsulation[[#This Row],[Insulation to be Added (")]]&lt;TablePipeInsulation[[#This Row],[Insulation Required by Code (")]],"",BC299)</f>
        <v>0</v>
      </c>
      <c r="AD299" s="78">
        <f>IF(TablePipeInsulation[[#This Row],[Insulation to be Added (")]]&lt;TablePipeInsulation[[#This Row],[Insulation Required by Code (")]],"",BD299)</f>
        <v>0</v>
      </c>
      <c r="AG299" s="67" t="e">
        <f>VLOOKUP(G299,'Insulation Table'!$AE$61:$AF$64,2,FALSE)</f>
        <v>#N/A</v>
      </c>
      <c r="AH299" s="75" t="str">
        <f>IF(TablePipeInsulation[[#This Row],[System Application]]="Custom",TablePipeInsulation[[#This Row],[Pipe Surface Temperature, °F (If Custom Application)]],IF(G299="","",VLOOKUP(G299,$BG$21:$BH$24,2,FALSE)))</f>
        <v/>
      </c>
      <c r="AI299" s="75" t="str">
        <f>IF(TablePipeInsulation[[#This Row],[System Application]]="Custom",TablePipeInsulation[[#This Row],[Ambient Temperature, °F (If Custom Application)]],IF(G299="","",VLOOKUP(G299,$BG$21:$BI$24,3,FALSE)))</f>
        <v/>
      </c>
      <c r="AJ29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29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29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29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299" s="75" t="str">
        <f>IF(TablePipeInsulation[[#This Row],[System Application]]="Custom",TablePipeInsulation[[#This Row],[Custom Pipe Bare Heat Transfer Coefficient]],IF(P299="","",(VLOOKUP(AJ299,'Insulation Table'!$F$35:$G$124,2,FALSE))))</f>
        <v/>
      </c>
      <c r="AO299" s="75" t="e">
        <f t="shared" si="20"/>
        <v>#N/A</v>
      </c>
      <c r="AP299" s="75" t="e">
        <f>VLOOKUP(AO299,'Insulation Table'!$Y$35:$Z$103,2,FALSE)</f>
        <v>#N/A</v>
      </c>
      <c r="AQ299" s="67" t="str">
        <f>CONCATENATE(P299,U299,MIN(TablePipeInsulation[[#This Row],[Insulation to be Added (")]],3))</f>
        <v>3</v>
      </c>
      <c r="AR299" s="75" t="str">
        <f>IF(P299="","",(VLOOKUP(AQ299,'Insulation Table'!$N$35:$O$250,2,FALSE)))</f>
        <v/>
      </c>
      <c r="AS299" s="67" t="e">
        <f t="shared" si="21"/>
        <v>#VALUE!</v>
      </c>
      <c r="AT299" s="75" t="str">
        <f>IF(TablePipeInsulation[[#This Row],[System Application]]="Custom",TablePipeInsulation[[#This Row],[Full Load Hours (If Custom Application)]],IF(G299="","",IF(G299="Domestic Hot Water",8760,$AJ$16)))</f>
        <v/>
      </c>
      <c r="AU299" s="75" t="str">
        <f>VLOOKUP($G$7,'Incentive Structure'!$C$6:$D$10,2,FALSE)</f>
        <v>CI</v>
      </c>
      <c r="AV299" s="75" t="str">
        <f>IF(ISNUMBER(FIND("MF",TablePipeInsulation[[#This Row],[Incentive Code]]))=TRUE,"MF Logic","CI Logic")</f>
        <v>CI Logic</v>
      </c>
      <c r="AW29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299" t="str">
        <f t="shared" si="22"/>
        <v/>
      </c>
      <c r="AY299" t="str">
        <f t="shared" si="23"/>
        <v>CI</v>
      </c>
      <c r="AZ29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29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299" s="190" t="e">
        <f>INDEX(#REF!,MATCH(TablePipeInsulation[[#This Row],[Coding - Temperature of Pipe]],#REF!,0),MATCH(TEXT($P299,"#.00"),#REF!,0))</f>
        <v>#REF!</v>
      </c>
      <c r="BC299" s="211">
        <f>IFERROR(MIN(IF(TablePipeInsulation[[#This Row],[System Application]]="Custom",(TablePipeInsulation[[#This Row],[Therms saved]]*BE299)*CI_Custom_Incentive_USD_per_therm,IF(OR(TablePipeInsulation[[#This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saved]]*BE299),"Excel Error"))),TablePipeInsulation[[#This Row],[Total Cost]]),0)</f>
        <v>0</v>
      </c>
      <c r="BD299" s="216">
        <f>IFERROR(MIN(IF(TablePipeInsulation[[#This Row],[System Application]]="Custom",(TablePipeInsulation[[#This Row],[Therms saved]]*BE299)*CI_Custom_Bonus_Incentive_USD_per_therm,IF(OR(TablePipeInsulation[[#This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saved]]*BE299),"Excel Error"))),TablePipeInsulation[[#This Row],[Total Cost]]),0)</f>
        <v>0</v>
      </c>
      <c r="BE299" s="212">
        <f>Boiler!$AA$9</f>
        <v>0</v>
      </c>
    </row>
    <row r="300" spans="1:57">
      <c r="A300" s="75">
        <v>279</v>
      </c>
      <c r="Q300" s="69"/>
      <c r="R300" s="1" t="str">
        <f>IFERROR(INDEX(TableInsulationCodeReq[],MATCH(TablePipeInsulation[[#This Row],[Coding - Temperature of Pipe]],TableInsulationCodeReq[Coding Pipe Temperature],-1),MATCH(TEXT($P300,"0.00"),TableInsulationCodeReq[#Headers],0)),"")</f>
        <v/>
      </c>
      <c r="Y300" s="189" t="str">
        <f t="shared" si="24"/>
        <v/>
      </c>
      <c r="AA30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00" s="3" t="str">
        <f>IF(OR(G300="",TablePipeInsulation[[#This Row],[Insulation to be Added (")]]&lt;TablePipeInsulation[[#This Row],[Insulation Required by Code (")]]),"",IF(System_App_Only_DHW,(AN300-AR300)/(0.8*100000)*L300*AS300*AT300*1,(AN300-AR300)/($G$10*100000)*L300*AS300*AT300*1))</f>
        <v/>
      </c>
      <c r="AC300" s="78">
        <f>IF(TablePipeInsulation[[#This Row],[Insulation to be Added (")]]&lt;TablePipeInsulation[[#This Row],[Insulation Required by Code (")]],"",BC300)</f>
        <v>0</v>
      </c>
      <c r="AD300" s="78">
        <f>IF(TablePipeInsulation[[#This Row],[Insulation to be Added (")]]&lt;TablePipeInsulation[[#This Row],[Insulation Required by Code (")]],"",BD300)</f>
        <v>0</v>
      </c>
      <c r="AG300" s="67" t="e">
        <f>VLOOKUP(G300,'Insulation Table'!$AE$61:$AF$64,2,FALSE)</f>
        <v>#N/A</v>
      </c>
      <c r="AH300" s="75" t="str">
        <f>IF(TablePipeInsulation[[#This Row],[System Application]]="Custom",TablePipeInsulation[[#This Row],[Pipe Surface Temperature, °F (If Custom Application)]],IF(G300="","",VLOOKUP(G300,$BG$21:$BH$24,2,FALSE)))</f>
        <v/>
      </c>
      <c r="AI300" s="75" t="str">
        <f>IF(TablePipeInsulation[[#This Row],[System Application]]="Custom",TablePipeInsulation[[#This Row],[Ambient Temperature, °F (If Custom Application)]],IF(G300="","",VLOOKUP(G300,$BG$21:$BI$24,3,FALSE)))</f>
        <v/>
      </c>
      <c r="AJ30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0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0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0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00" s="75" t="str">
        <f>IF(TablePipeInsulation[[#This Row],[System Application]]="Custom",TablePipeInsulation[[#This Row],[Custom Pipe Bare Heat Transfer Coefficient]],IF(P300="","",(VLOOKUP(AJ300,'Insulation Table'!$F$35:$G$124,2,FALSE))))</f>
        <v/>
      </c>
      <c r="AO300" s="75" t="e">
        <f t="shared" si="20"/>
        <v>#N/A</v>
      </c>
      <c r="AP300" s="75" t="e">
        <f>VLOOKUP(AO300,'Insulation Table'!$Y$35:$Z$103,2,FALSE)</f>
        <v>#N/A</v>
      </c>
      <c r="AQ300" s="67" t="str">
        <f>CONCATENATE(P300,U300,MIN(TablePipeInsulation[[#This Row],[Insulation to be Added (")]],3))</f>
        <v>3</v>
      </c>
      <c r="AR300" s="75" t="str">
        <f>IF(P300="","",(VLOOKUP(AQ300,'Insulation Table'!$N$35:$O$250,2,FALSE)))</f>
        <v/>
      </c>
      <c r="AS300" s="67" t="e">
        <f t="shared" si="21"/>
        <v>#VALUE!</v>
      </c>
      <c r="AT300" s="75" t="str">
        <f>IF(TablePipeInsulation[[#This Row],[System Application]]="Custom",TablePipeInsulation[[#This Row],[Full Load Hours (If Custom Application)]],IF(G300="","",IF(G300="Domestic Hot Water",8760,$AJ$16)))</f>
        <v/>
      </c>
      <c r="AU300" s="75" t="str">
        <f>VLOOKUP($G$7,'Incentive Structure'!$C$6:$D$10,2,FALSE)</f>
        <v>CI</v>
      </c>
      <c r="AV300" s="75" t="str">
        <f>IF(ISNUMBER(FIND("MF",TablePipeInsulation[[#This Row],[Incentive Code]]))=TRUE,"MF Logic","CI Logic")</f>
        <v>CI Logic</v>
      </c>
      <c r="AW30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00" t="str">
        <f t="shared" si="22"/>
        <v/>
      </c>
      <c r="AY300" t="str">
        <f t="shared" si="23"/>
        <v>CI</v>
      </c>
      <c r="AZ30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0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00" s="190" t="e">
        <f>INDEX(#REF!,MATCH(TablePipeInsulation[[#This Row],[Coding - Temperature of Pipe]],#REF!,0),MATCH(TEXT($P300,"#.00"),#REF!,0))</f>
        <v>#REF!</v>
      </c>
      <c r="BC300" s="211">
        <f>IFERROR(MIN(IF(TablePipeInsulation[[#This Row],[System Application]]="Custom",(TablePipeInsulation[[#This Row],[Therms saved]]*BE300)*CI_Custom_Incentive_USD_per_therm,IF(OR(TablePipeInsulation[[#This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saved]]*BE300),"Excel Error"))),TablePipeInsulation[[#This Row],[Total Cost]]),0)</f>
        <v>0</v>
      </c>
      <c r="BD300" s="216">
        <f>IFERROR(MIN(IF(TablePipeInsulation[[#This Row],[System Application]]="Custom",(TablePipeInsulation[[#This Row],[Therms saved]]*BE300)*CI_Custom_Bonus_Incentive_USD_per_therm,IF(OR(TablePipeInsulation[[#This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saved]]*BE300),"Excel Error"))),TablePipeInsulation[[#This Row],[Total Cost]]),0)</f>
        <v>0</v>
      </c>
      <c r="BE300" s="212">
        <f>Boiler!$AA$9</f>
        <v>0</v>
      </c>
    </row>
    <row r="301" spans="1:57">
      <c r="A301" s="75">
        <v>280</v>
      </c>
      <c r="Q301" s="69"/>
      <c r="R301" s="1" t="str">
        <f>IFERROR(INDEX(TableInsulationCodeReq[],MATCH(TablePipeInsulation[[#This Row],[Coding - Temperature of Pipe]],TableInsulationCodeReq[Coding Pipe Temperature],-1),MATCH(TEXT($P301,"0.00"),TableInsulationCodeReq[#Headers],0)),"")</f>
        <v/>
      </c>
      <c r="Y301" s="189" t="str">
        <f t="shared" si="24"/>
        <v/>
      </c>
      <c r="AA30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01" s="3" t="str">
        <f>IF(OR(G301="",TablePipeInsulation[[#This Row],[Insulation to be Added (")]]&lt;TablePipeInsulation[[#This Row],[Insulation Required by Code (")]]),"",IF(System_App_Only_DHW,(AN301-AR301)/(0.8*100000)*L301*AS301*AT301*1,(AN301-AR301)/($G$10*100000)*L301*AS301*AT301*1))</f>
        <v/>
      </c>
      <c r="AC301" s="78">
        <f>IF(TablePipeInsulation[[#This Row],[Insulation to be Added (")]]&lt;TablePipeInsulation[[#This Row],[Insulation Required by Code (")]],"",BC301)</f>
        <v>0</v>
      </c>
      <c r="AD301" s="78">
        <f>IF(TablePipeInsulation[[#This Row],[Insulation to be Added (")]]&lt;TablePipeInsulation[[#This Row],[Insulation Required by Code (")]],"",BD301)</f>
        <v>0</v>
      </c>
      <c r="AG301" s="67" t="e">
        <f>VLOOKUP(G301,'Insulation Table'!$AE$61:$AF$64,2,FALSE)</f>
        <v>#N/A</v>
      </c>
      <c r="AH301" s="75" t="str">
        <f>IF(TablePipeInsulation[[#This Row],[System Application]]="Custom",TablePipeInsulation[[#This Row],[Pipe Surface Temperature, °F (If Custom Application)]],IF(G301="","",VLOOKUP(G301,$BG$21:$BH$24,2,FALSE)))</f>
        <v/>
      </c>
      <c r="AI301" s="75" t="str">
        <f>IF(TablePipeInsulation[[#This Row],[System Application]]="Custom",TablePipeInsulation[[#This Row],[Ambient Temperature, °F (If Custom Application)]],IF(G301="","",VLOOKUP(G301,$BG$21:$BI$24,3,FALSE)))</f>
        <v/>
      </c>
      <c r="AJ30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0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0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0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01" s="75" t="str">
        <f>IF(TablePipeInsulation[[#This Row],[System Application]]="Custom",TablePipeInsulation[[#This Row],[Custom Pipe Bare Heat Transfer Coefficient]],IF(P301="","",(VLOOKUP(AJ301,'Insulation Table'!$F$35:$G$124,2,FALSE))))</f>
        <v/>
      </c>
      <c r="AO301" s="75" t="e">
        <f t="shared" si="20"/>
        <v>#N/A</v>
      </c>
      <c r="AP301" s="75" t="e">
        <f>VLOOKUP(AO301,'Insulation Table'!$Y$35:$Z$103,2,FALSE)</f>
        <v>#N/A</v>
      </c>
      <c r="AQ301" s="67" t="str">
        <f>CONCATENATE(P301,U301,MIN(TablePipeInsulation[[#This Row],[Insulation to be Added (")]],3))</f>
        <v>3</v>
      </c>
      <c r="AR301" s="75" t="str">
        <f>IF(P301="","",(VLOOKUP(AQ301,'Insulation Table'!$N$35:$O$250,2,FALSE)))</f>
        <v/>
      </c>
      <c r="AS301" s="67" t="e">
        <f t="shared" si="21"/>
        <v>#VALUE!</v>
      </c>
      <c r="AT301" s="75" t="str">
        <f>IF(TablePipeInsulation[[#This Row],[System Application]]="Custom",TablePipeInsulation[[#This Row],[Full Load Hours (If Custom Application)]],IF(G301="","",IF(G301="Domestic Hot Water",8760,$AJ$16)))</f>
        <v/>
      </c>
      <c r="AU301" s="75" t="str">
        <f>VLOOKUP($G$7,'Incentive Structure'!$C$6:$D$10,2,FALSE)</f>
        <v>CI</v>
      </c>
      <c r="AV301" s="75" t="str">
        <f>IF(ISNUMBER(FIND("MF",TablePipeInsulation[[#This Row],[Incentive Code]]))=TRUE,"MF Logic","CI Logic")</f>
        <v>CI Logic</v>
      </c>
      <c r="AW30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01" t="str">
        <f t="shared" si="22"/>
        <v/>
      </c>
      <c r="AY301" t="str">
        <f t="shared" si="23"/>
        <v>CI</v>
      </c>
      <c r="AZ30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0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01" s="190" t="e">
        <f>INDEX(#REF!,MATCH(TablePipeInsulation[[#This Row],[Coding - Temperature of Pipe]],#REF!,0),MATCH(TEXT($P301,"#.00"),#REF!,0))</f>
        <v>#REF!</v>
      </c>
      <c r="BC301" s="211">
        <f>IFERROR(MIN(IF(TablePipeInsulation[[#This Row],[System Application]]="Custom",(TablePipeInsulation[[#This Row],[Therms saved]]*BE301)*CI_Custom_Incentive_USD_per_therm,IF(OR(TablePipeInsulation[[#This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saved]]*BE301),"Excel Error"))),TablePipeInsulation[[#This Row],[Total Cost]]),0)</f>
        <v>0</v>
      </c>
      <c r="BD301" s="216">
        <f>IFERROR(MIN(IF(TablePipeInsulation[[#This Row],[System Application]]="Custom",(TablePipeInsulation[[#This Row],[Therms saved]]*BE301)*CI_Custom_Bonus_Incentive_USD_per_therm,IF(OR(TablePipeInsulation[[#This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saved]]*BE301),"Excel Error"))),TablePipeInsulation[[#This Row],[Total Cost]]),0)</f>
        <v>0</v>
      </c>
      <c r="BE301" s="212">
        <f>Boiler!$AA$9</f>
        <v>0</v>
      </c>
    </row>
    <row r="302" spans="1:57">
      <c r="A302" s="75">
        <v>281</v>
      </c>
      <c r="Q302" s="69"/>
      <c r="R302" s="1" t="str">
        <f>IFERROR(INDEX(TableInsulationCodeReq[],MATCH(TablePipeInsulation[[#This Row],[Coding - Temperature of Pipe]],TableInsulationCodeReq[Coding Pipe Temperature],-1),MATCH(TEXT($P302,"0.00"),TableInsulationCodeReq[#Headers],0)),"")</f>
        <v/>
      </c>
      <c r="Y302" s="189" t="str">
        <f t="shared" si="24"/>
        <v/>
      </c>
      <c r="AA30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02" s="3" t="str">
        <f>IF(OR(G302="",TablePipeInsulation[[#This Row],[Insulation to be Added (")]]&lt;TablePipeInsulation[[#This Row],[Insulation Required by Code (")]]),"",IF(System_App_Only_DHW,(AN302-AR302)/(0.8*100000)*L302*AS302*AT302*1,(AN302-AR302)/($G$10*100000)*L302*AS302*AT302*1))</f>
        <v/>
      </c>
      <c r="AC302" s="78">
        <f>IF(TablePipeInsulation[[#This Row],[Insulation to be Added (")]]&lt;TablePipeInsulation[[#This Row],[Insulation Required by Code (")]],"",BC302)</f>
        <v>0</v>
      </c>
      <c r="AD302" s="78">
        <f>IF(TablePipeInsulation[[#This Row],[Insulation to be Added (")]]&lt;TablePipeInsulation[[#This Row],[Insulation Required by Code (")]],"",BD302)</f>
        <v>0</v>
      </c>
      <c r="AG302" s="67" t="e">
        <f>VLOOKUP(G302,'Insulation Table'!$AE$61:$AF$64,2,FALSE)</f>
        <v>#N/A</v>
      </c>
      <c r="AH302" s="75" t="str">
        <f>IF(TablePipeInsulation[[#This Row],[System Application]]="Custom",TablePipeInsulation[[#This Row],[Pipe Surface Temperature, °F (If Custom Application)]],IF(G302="","",VLOOKUP(G302,$BG$21:$BH$24,2,FALSE)))</f>
        <v/>
      </c>
      <c r="AI302" s="75" t="str">
        <f>IF(TablePipeInsulation[[#This Row],[System Application]]="Custom",TablePipeInsulation[[#This Row],[Ambient Temperature, °F (If Custom Application)]],IF(G302="","",VLOOKUP(G302,$BG$21:$BI$24,3,FALSE)))</f>
        <v/>
      </c>
      <c r="AJ30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0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0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0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02" s="75" t="str">
        <f>IF(TablePipeInsulation[[#This Row],[System Application]]="Custom",TablePipeInsulation[[#This Row],[Custom Pipe Bare Heat Transfer Coefficient]],IF(P302="","",(VLOOKUP(AJ302,'Insulation Table'!$F$35:$G$124,2,FALSE))))</f>
        <v/>
      </c>
      <c r="AO302" s="75" t="e">
        <f t="shared" si="20"/>
        <v>#N/A</v>
      </c>
      <c r="AP302" s="75" t="e">
        <f>VLOOKUP(AO302,'Insulation Table'!$Y$35:$Z$103,2,FALSE)</f>
        <v>#N/A</v>
      </c>
      <c r="AQ302" s="67" t="str">
        <f>CONCATENATE(P302,U302,MIN(TablePipeInsulation[[#This Row],[Insulation to be Added (")]],3))</f>
        <v>3</v>
      </c>
      <c r="AR302" s="75" t="str">
        <f>IF(P302="","",(VLOOKUP(AQ302,'Insulation Table'!$N$35:$O$250,2,FALSE)))</f>
        <v/>
      </c>
      <c r="AS302" s="67" t="e">
        <f t="shared" si="21"/>
        <v>#VALUE!</v>
      </c>
      <c r="AT302" s="75" t="str">
        <f>IF(TablePipeInsulation[[#This Row],[System Application]]="Custom",TablePipeInsulation[[#This Row],[Full Load Hours (If Custom Application)]],IF(G302="","",IF(G302="Domestic Hot Water",8760,$AJ$16)))</f>
        <v/>
      </c>
      <c r="AU302" s="75" t="str">
        <f>VLOOKUP($G$7,'Incentive Structure'!$C$6:$D$10,2,FALSE)</f>
        <v>CI</v>
      </c>
      <c r="AV302" s="75" t="str">
        <f>IF(ISNUMBER(FIND("MF",TablePipeInsulation[[#This Row],[Incentive Code]]))=TRUE,"MF Logic","CI Logic")</f>
        <v>CI Logic</v>
      </c>
      <c r="AW30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02" t="str">
        <f t="shared" si="22"/>
        <v/>
      </c>
      <c r="AY302" t="str">
        <f t="shared" si="23"/>
        <v>CI</v>
      </c>
      <c r="AZ30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0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02" s="190" t="e">
        <f>INDEX(#REF!,MATCH(TablePipeInsulation[[#This Row],[Coding - Temperature of Pipe]],#REF!,0),MATCH(TEXT($P302,"#.00"),#REF!,0))</f>
        <v>#REF!</v>
      </c>
      <c r="BC302" s="211">
        <f>IFERROR(MIN(IF(TablePipeInsulation[[#This Row],[System Application]]="Custom",(TablePipeInsulation[[#This Row],[Therms saved]]*BE302)*CI_Custom_Incentive_USD_per_therm,IF(OR(TablePipeInsulation[[#This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saved]]*BE302),"Excel Error"))),TablePipeInsulation[[#This Row],[Total Cost]]),0)</f>
        <v>0</v>
      </c>
      <c r="BD302" s="216">
        <f>IFERROR(MIN(IF(TablePipeInsulation[[#This Row],[System Application]]="Custom",(TablePipeInsulation[[#This Row],[Therms saved]]*BE302)*CI_Custom_Bonus_Incentive_USD_per_therm,IF(OR(TablePipeInsulation[[#This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saved]]*BE302),"Excel Error"))),TablePipeInsulation[[#This Row],[Total Cost]]),0)</f>
        <v>0</v>
      </c>
      <c r="BE302" s="212">
        <f>Boiler!$AA$9</f>
        <v>0</v>
      </c>
    </row>
    <row r="303" spans="1:57">
      <c r="A303" s="75">
        <v>282</v>
      </c>
      <c r="Q303" s="69"/>
      <c r="R303" s="1" t="str">
        <f>IFERROR(INDEX(TableInsulationCodeReq[],MATCH(TablePipeInsulation[[#This Row],[Coding - Temperature of Pipe]],TableInsulationCodeReq[Coding Pipe Temperature],-1),MATCH(TEXT($P303,"0.00"),TableInsulationCodeReq[#Headers],0)),"")</f>
        <v/>
      </c>
      <c r="Y303" s="189" t="str">
        <f t="shared" si="24"/>
        <v/>
      </c>
      <c r="AA30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03" s="3" t="str">
        <f>IF(OR(G303="",TablePipeInsulation[[#This Row],[Insulation to be Added (")]]&lt;TablePipeInsulation[[#This Row],[Insulation Required by Code (")]]),"",IF(System_App_Only_DHW,(AN303-AR303)/(0.8*100000)*L303*AS303*AT303*1,(AN303-AR303)/($G$10*100000)*L303*AS303*AT303*1))</f>
        <v/>
      </c>
      <c r="AC303" s="78">
        <f>IF(TablePipeInsulation[[#This Row],[Insulation to be Added (")]]&lt;TablePipeInsulation[[#This Row],[Insulation Required by Code (")]],"",BC303)</f>
        <v>0</v>
      </c>
      <c r="AD303" s="78">
        <f>IF(TablePipeInsulation[[#This Row],[Insulation to be Added (")]]&lt;TablePipeInsulation[[#This Row],[Insulation Required by Code (")]],"",BD303)</f>
        <v>0</v>
      </c>
      <c r="AG303" s="67" t="e">
        <f>VLOOKUP(G303,'Insulation Table'!$AE$61:$AF$64,2,FALSE)</f>
        <v>#N/A</v>
      </c>
      <c r="AH303" s="75" t="str">
        <f>IF(TablePipeInsulation[[#This Row],[System Application]]="Custom",TablePipeInsulation[[#This Row],[Pipe Surface Temperature, °F (If Custom Application)]],IF(G303="","",VLOOKUP(G303,$BG$21:$BH$24,2,FALSE)))</f>
        <v/>
      </c>
      <c r="AI303" s="75" t="str">
        <f>IF(TablePipeInsulation[[#This Row],[System Application]]="Custom",TablePipeInsulation[[#This Row],[Ambient Temperature, °F (If Custom Application)]],IF(G303="","",VLOOKUP(G303,$BG$21:$BI$24,3,FALSE)))</f>
        <v/>
      </c>
      <c r="AJ30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0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0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0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03" s="75" t="str">
        <f>IF(TablePipeInsulation[[#This Row],[System Application]]="Custom",TablePipeInsulation[[#This Row],[Custom Pipe Bare Heat Transfer Coefficient]],IF(P303="","",(VLOOKUP(AJ303,'Insulation Table'!$F$35:$G$124,2,FALSE))))</f>
        <v/>
      </c>
      <c r="AO303" s="75" t="e">
        <f t="shared" si="20"/>
        <v>#N/A</v>
      </c>
      <c r="AP303" s="75" t="e">
        <f>VLOOKUP(AO303,'Insulation Table'!$Y$35:$Z$103,2,FALSE)</f>
        <v>#N/A</v>
      </c>
      <c r="AQ303" s="67" t="str">
        <f>CONCATENATE(P303,U303,MIN(TablePipeInsulation[[#This Row],[Insulation to be Added (")]],3))</f>
        <v>3</v>
      </c>
      <c r="AR303" s="75" t="str">
        <f>IF(P303="","",(VLOOKUP(AQ303,'Insulation Table'!$N$35:$O$250,2,FALSE)))</f>
        <v/>
      </c>
      <c r="AS303" s="67" t="e">
        <f t="shared" si="21"/>
        <v>#VALUE!</v>
      </c>
      <c r="AT303" s="75" t="str">
        <f>IF(TablePipeInsulation[[#This Row],[System Application]]="Custom",TablePipeInsulation[[#This Row],[Full Load Hours (If Custom Application)]],IF(G303="","",IF(G303="Domestic Hot Water",8760,$AJ$16)))</f>
        <v/>
      </c>
      <c r="AU303" s="75" t="str">
        <f>VLOOKUP($G$7,'Incentive Structure'!$C$6:$D$10,2,FALSE)</f>
        <v>CI</v>
      </c>
      <c r="AV303" s="75" t="str">
        <f>IF(ISNUMBER(FIND("MF",TablePipeInsulation[[#This Row],[Incentive Code]]))=TRUE,"MF Logic","CI Logic")</f>
        <v>CI Logic</v>
      </c>
      <c r="AW30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03" t="str">
        <f t="shared" si="22"/>
        <v/>
      </c>
      <c r="AY303" t="str">
        <f t="shared" si="23"/>
        <v>CI</v>
      </c>
      <c r="AZ30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0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03" s="190" t="e">
        <f>INDEX(#REF!,MATCH(TablePipeInsulation[[#This Row],[Coding - Temperature of Pipe]],#REF!,0),MATCH(TEXT($P303,"#.00"),#REF!,0))</f>
        <v>#REF!</v>
      </c>
      <c r="BC303" s="211">
        <f>IFERROR(MIN(IF(TablePipeInsulation[[#This Row],[System Application]]="Custom",(TablePipeInsulation[[#This Row],[Therms saved]]*BE303)*CI_Custom_Incentive_USD_per_therm,IF(OR(TablePipeInsulation[[#This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saved]]*BE303),"Excel Error"))),TablePipeInsulation[[#This Row],[Total Cost]]),0)</f>
        <v>0</v>
      </c>
      <c r="BD303" s="216">
        <f>IFERROR(MIN(IF(TablePipeInsulation[[#This Row],[System Application]]="Custom",(TablePipeInsulation[[#This Row],[Therms saved]]*BE303)*CI_Custom_Bonus_Incentive_USD_per_therm,IF(OR(TablePipeInsulation[[#This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saved]]*BE303),"Excel Error"))),TablePipeInsulation[[#This Row],[Total Cost]]),0)</f>
        <v>0</v>
      </c>
      <c r="BE303" s="212">
        <f>Boiler!$AA$9</f>
        <v>0</v>
      </c>
    </row>
    <row r="304" spans="1:57">
      <c r="A304" s="75">
        <v>283</v>
      </c>
      <c r="Q304" s="69"/>
      <c r="R304" s="1" t="str">
        <f>IFERROR(INDEX(TableInsulationCodeReq[],MATCH(TablePipeInsulation[[#This Row],[Coding - Temperature of Pipe]],TableInsulationCodeReq[Coding Pipe Temperature],-1),MATCH(TEXT($P304,"0.00"),TableInsulationCodeReq[#Headers],0)),"")</f>
        <v/>
      </c>
      <c r="Y304" s="189" t="str">
        <f t="shared" si="24"/>
        <v/>
      </c>
      <c r="AA30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04" s="3" t="str">
        <f>IF(OR(G304="",TablePipeInsulation[[#This Row],[Insulation to be Added (")]]&lt;TablePipeInsulation[[#This Row],[Insulation Required by Code (")]]),"",IF(System_App_Only_DHW,(AN304-AR304)/(0.8*100000)*L304*AS304*AT304*1,(AN304-AR304)/($G$10*100000)*L304*AS304*AT304*1))</f>
        <v/>
      </c>
      <c r="AC304" s="78">
        <f>IF(TablePipeInsulation[[#This Row],[Insulation to be Added (")]]&lt;TablePipeInsulation[[#This Row],[Insulation Required by Code (")]],"",BC304)</f>
        <v>0</v>
      </c>
      <c r="AD304" s="78">
        <f>IF(TablePipeInsulation[[#This Row],[Insulation to be Added (")]]&lt;TablePipeInsulation[[#This Row],[Insulation Required by Code (")]],"",BD304)</f>
        <v>0</v>
      </c>
      <c r="AG304" s="67" t="e">
        <f>VLOOKUP(G304,'Insulation Table'!$AE$61:$AF$64,2,FALSE)</f>
        <v>#N/A</v>
      </c>
      <c r="AH304" s="75" t="str">
        <f>IF(TablePipeInsulation[[#This Row],[System Application]]="Custom",TablePipeInsulation[[#This Row],[Pipe Surface Temperature, °F (If Custom Application)]],IF(G304="","",VLOOKUP(G304,$BG$21:$BH$24,2,FALSE)))</f>
        <v/>
      </c>
      <c r="AI304" s="75" t="str">
        <f>IF(TablePipeInsulation[[#This Row],[System Application]]="Custom",TablePipeInsulation[[#This Row],[Ambient Temperature, °F (If Custom Application)]],IF(G304="","",VLOOKUP(G304,$BG$21:$BI$24,3,FALSE)))</f>
        <v/>
      </c>
      <c r="AJ30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0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0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0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04" s="75" t="str">
        <f>IF(TablePipeInsulation[[#This Row],[System Application]]="Custom",TablePipeInsulation[[#This Row],[Custom Pipe Bare Heat Transfer Coefficient]],IF(P304="","",(VLOOKUP(AJ304,'Insulation Table'!$F$35:$G$124,2,FALSE))))</f>
        <v/>
      </c>
      <c r="AO304" s="75" t="e">
        <f t="shared" si="20"/>
        <v>#N/A</v>
      </c>
      <c r="AP304" s="75" t="e">
        <f>VLOOKUP(AO304,'Insulation Table'!$Y$35:$Z$103,2,FALSE)</f>
        <v>#N/A</v>
      </c>
      <c r="AQ304" s="67" t="str">
        <f>CONCATENATE(P304,U304,MIN(TablePipeInsulation[[#This Row],[Insulation to be Added (")]],3))</f>
        <v>3</v>
      </c>
      <c r="AR304" s="75" t="str">
        <f>IF(P304="","",(VLOOKUP(AQ304,'Insulation Table'!$N$35:$O$250,2,FALSE)))</f>
        <v/>
      </c>
      <c r="AS304" s="67" t="e">
        <f t="shared" si="21"/>
        <v>#VALUE!</v>
      </c>
      <c r="AT304" s="75" t="str">
        <f>IF(TablePipeInsulation[[#This Row],[System Application]]="Custom",TablePipeInsulation[[#This Row],[Full Load Hours (If Custom Application)]],IF(G304="","",IF(G304="Domestic Hot Water",8760,$AJ$16)))</f>
        <v/>
      </c>
      <c r="AU304" s="75" t="str">
        <f>VLOOKUP($G$7,'Incentive Structure'!$C$6:$D$10,2,FALSE)</f>
        <v>CI</v>
      </c>
      <c r="AV304" s="75" t="str">
        <f>IF(ISNUMBER(FIND("MF",TablePipeInsulation[[#This Row],[Incentive Code]]))=TRUE,"MF Logic","CI Logic")</f>
        <v>CI Logic</v>
      </c>
      <c r="AW30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04" t="str">
        <f t="shared" si="22"/>
        <v/>
      </c>
      <c r="AY304" t="str">
        <f t="shared" si="23"/>
        <v>CI</v>
      </c>
      <c r="AZ30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0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04" s="190" t="e">
        <f>INDEX(#REF!,MATCH(TablePipeInsulation[[#This Row],[Coding - Temperature of Pipe]],#REF!,0),MATCH(TEXT($P304,"#.00"),#REF!,0))</f>
        <v>#REF!</v>
      </c>
      <c r="BC304" s="211">
        <f>IFERROR(MIN(IF(TablePipeInsulation[[#This Row],[System Application]]="Custom",(TablePipeInsulation[[#This Row],[Therms saved]]*BE304)*CI_Custom_Incentive_USD_per_therm,IF(OR(TablePipeInsulation[[#This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saved]]*BE304),"Excel Error"))),TablePipeInsulation[[#This Row],[Total Cost]]),0)</f>
        <v>0</v>
      </c>
      <c r="BD304" s="216">
        <f>IFERROR(MIN(IF(TablePipeInsulation[[#This Row],[System Application]]="Custom",(TablePipeInsulation[[#This Row],[Therms saved]]*BE304)*CI_Custom_Bonus_Incentive_USD_per_therm,IF(OR(TablePipeInsulation[[#This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saved]]*BE304),"Excel Error"))),TablePipeInsulation[[#This Row],[Total Cost]]),0)</f>
        <v>0</v>
      </c>
      <c r="BE304" s="212">
        <f>Boiler!$AA$9</f>
        <v>0</v>
      </c>
    </row>
    <row r="305" spans="1:57">
      <c r="A305" s="75">
        <v>284</v>
      </c>
      <c r="Q305" s="69"/>
      <c r="R305" s="1" t="str">
        <f>IFERROR(INDEX(TableInsulationCodeReq[],MATCH(TablePipeInsulation[[#This Row],[Coding - Temperature of Pipe]],TableInsulationCodeReq[Coding Pipe Temperature],-1),MATCH(TEXT($P305,"0.00"),TableInsulationCodeReq[#Headers],0)),"")</f>
        <v/>
      </c>
      <c r="Y305" s="189" t="str">
        <f t="shared" si="24"/>
        <v/>
      </c>
      <c r="AA30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05" s="3" t="str">
        <f>IF(OR(G305="",TablePipeInsulation[[#This Row],[Insulation to be Added (")]]&lt;TablePipeInsulation[[#This Row],[Insulation Required by Code (")]]),"",IF(System_App_Only_DHW,(AN305-AR305)/(0.8*100000)*L305*AS305*AT305*1,(AN305-AR305)/($G$10*100000)*L305*AS305*AT305*1))</f>
        <v/>
      </c>
      <c r="AC305" s="78">
        <f>IF(TablePipeInsulation[[#This Row],[Insulation to be Added (")]]&lt;TablePipeInsulation[[#This Row],[Insulation Required by Code (")]],"",BC305)</f>
        <v>0</v>
      </c>
      <c r="AD305" s="78">
        <f>IF(TablePipeInsulation[[#This Row],[Insulation to be Added (")]]&lt;TablePipeInsulation[[#This Row],[Insulation Required by Code (")]],"",BD305)</f>
        <v>0</v>
      </c>
      <c r="AG305" s="67" t="e">
        <f>VLOOKUP(G305,'Insulation Table'!$AE$61:$AF$64,2,FALSE)</f>
        <v>#N/A</v>
      </c>
      <c r="AH305" s="75" t="str">
        <f>IF(TablePipeInsulation[[#This Row],[System Application]]="Custom",TablePipeInsulation[[#This Row],[Pipe Surface Temperature, °F (If Custom Application)]],IF(G305="","",VLOOKUP(G305,$BG$21:$BH$24,2,FALSE)))</f>
        <v/>
      </c>
      <c r="AI305" s="75" t="str">
        <f>IF(TablePipeInsulation[[#This Row],[System Application]]="Custom",TablePipeInsulation[[#This Row],[Ambient Temperature, °F (If Custom Application)]],IF(G305="","",VLOOKUP(G305,$BG$21:$BI$24,3,FALSE)))</f>
        <v/>
      </c>
      <c r="AJ30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0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0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0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05" s="75" t="str">
        <f>IF(TablePipeInsulation[[#This Row],[System Application]]="Custom",TablePipeInsulation[[#This Row],[Custom Pipe Bare Heat Transfer Coefficient]],IF(P305="","",(VLOOKUP(AJ305,'Insulation Table'!$F$35:$G$124,2,FALSE))))</f>
        <v/>
      </c>
      <c r="AO305" s="75" t="e">
        <f t="shared" si="20"/>
        <v>#N/A</v>
      </c>
      <c r="AP305" s="75" t="e">
        <f>VLOOKUP(AO305,'Insulation Table'!$Y$35:$Z$103,2,FALSE)</f>
        <v>#N/A</v>
      </c>
      <c r="AQ305" s="67" t="str">
        <f>CONCATENATE(P305,U305,MIN(TablePipeInsulation[[#This Row],[Insulation to be Added (")]],3))</f>
        <v>3</v>
      </c>
      <c r="AR305" s="75" t="str">
        <f>IF(P305="","",(VLOOKUP(AQ305,'Insulation Table'!$N$35:$O$250,2,FALSE)))</f>
        <v/>
      </c>
      <c r="AS305" s="67" t="e">
        <f t="shared" si="21"/>
        <v>#VALUE!</v>
      </c>
      <c r="AT305" s="75" t="str">
        <f>IF(TablePipeInsulation[[#This Row],[System Application]]="Custom",TablePipeInsulation[[#This Row],[Full Load Hours (If Custom Application)]],IF(G305="","",IF(G305="Domestic Hot Water",8760,$AJ$16)))</f>
        <v/>
      </c>
      <c r="AU305" s="75" t="str">
        <f>VLOOKUP($G$7,'Incentive Structure'!$C$6:$D$10,2,FALSE)</f>
        <v>CI</v>
      </c>
      <c r="AV305" s="75" t="str">
        <f>IF(ISNUMBER(FIND("MF",TablePipeInsulation[[#This Row],[Incentive Code]]))=TRUE,"MF Logic","CI Logic")</f>
        <v>CI Logic</v>
      </c>
      <c r="AW30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05" t="str">
        <f t="shared" si="22"/>
        <v/>
      </c>
      <c r="AY305" t="str">
        <f t="shared" si="23"/>
        <v>CI</v>
      </c>
      <c r="AZ30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0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05" s="190" t="e">
        <f>INDEX(#REF!,MATCH(TablePipeInsulation[[#This Row],[Coding - Temperature of Pipe]],#REF!,0),MATCH(TEXT($P305,"#.00"),#REF!,0))</f>
        <v>#REF!</v>
      </c>
      <c r="BC305" s="211">
        <f>IFERROR(MIN(IF(TablePipeInsulation[[#This Row],[System Application]]="Custom",(TablePipeInsulation[[#This Row],[Therms saved]]*BE305)*CI_Custom_Incentive_USD_per_therm,IF(OR(TablePipeInsulation[[#This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saved]]*BE305),"Excel Error"))),TablePipeInsulation[[#This Row],[Total Cost]]),0)</f>
        <v>0</v>
      </c>
      <c r="BD305" s="216">
        <f>IFERROR(MIN(IF(TablePipeInsulation[[#This Row],[System Application]]="Custom",(TablePipeInsulation[[#This Row],[Therms saved]]*BE305)*CI_Custom_Bonus_Incentive_USD_per_therm,IF(OR(TablePipeInsulation[[#This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saved]]*BE305),"Excel Error"))),TablePipeInsulation[[#This Row],[Total Cost]]),0)</f>
        <v>0</v>
      </c>
      <c r="BE305" s="212">
        <f>Boiler!$AA$9</f>
        <v>0</v>
      </c>
    </row>
    <row r="306" spans="1:57">
      <c r="A306" s="75">
        <v>285</v>
      </c>
      <c r="Q306" s="69"/>
      <c r="R306" s="1" t="str">
        <f>IFERROR(INDEX(TableInsulationCodeReq[],MATCH(TablePipeInsulation[[#This Row],[Coding - Temperature of Pipe]],TableInsulationCodeReq[Coding Pipe Temperature],-1),MATCH(TEXT($P306,"0.00"),TableInsulationCodeReq[#Headers],0)),"")</f>
        <v/>
      </c>
      <c r="Y306" s="189" t="str">
        <f t="shared" si="24"/>
        <v/>
      </c>
      <c r="AA30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06" s="3" t="str">
        <f>IF(OR(G306="",TablePipeInsulation[[#This Row],[Insulation to be Added (")]]&lt;TablePipeInsulation[[#This Row],[Insulation Required by Code (")]]),"",IF(System_App_Only_DHW,(AN306-AR306)/(0.8*100000)*L306*AS306*AT306*1,(AN306-AR306)/($G$10*100000)*L306*AS306*AT306*1))</f>
        <v/>
      </c>
      <c r="AC306" s="78">
        <f>IF(TablePipeInsulation[[#This Row],[Insulation to be Added (")]]&lt;TablePipeInsulation[[#This Row],[Insulation Required by Code (")]],"",BC306)</f>
        <v>0</v>
      </c>
      <c r="AD306" s="78">
        <f>IF(TablePipeInsulation[[#This Row],[Insulation to be Added (")]]&lt;TablePipeInsulation[[#This Row],[Insulation Required by Code (")]],"",BD306)</f>
        <v>0</v>
      </c>
      <c r="AG306" s="67" t="e">
        <f>VLOOKUP(G306,'Insulation Table'!$AE$61:$AF$64,2,FALSE)</f>
        <v>#N/A</v>
      </c>
      <c r="AH306" s="75" t="str">
        <f>IF(TablePipeInsulation[[#This Row],[System Application]]="Custom",TablePipeInsulation[[#This Row],[Pipe Surface Temperature, °F (If Custom Application)]],IF(G306="","",VLOOKUP(G306,$BG$21:$BH$24,2,FALSE)))</f>
        <v/>
      </c>
      <c r="AI306" s="75" t="str">
        <f>IF(TablePipeInsulation[[#This Row],[System Application]]="Custom",TablePipeInsulation[[#This Row],[Ambient Temperature, °F (If Custom Application)]],IF(G306="","",VLOOKUP(G306,$BG$21:$BI$24,3,FALSE)))</f>
        <v/>
      </c>
      <c r="AJ30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0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0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0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06" s="75" t="str">
        <f>IF(TablePipeInsulation[[#This Row],[System Application]]="Custom",TablePipeInsulation[[#This Row],[Custom Pipe Bare Heat Transfer Coefficient]],IF(P306="","",(VLOOKUP(AJ306,'Insulation Table'!$F$35:$G$124,2,FALSE))))</f>
        <v/>
      </c>
      <c r="AO306" s="75" t="e">
        <f t="shared" si="20"/>
        <v>#N/A</v>
      </c>
      <c r="AP306" s="75" t="e">
        <f>VLOOKUP(AO306,'Insulation Table'!$Y$35:$Z$103,2,FALSE)</f>
        <v>#N/A</v>
      </c>
      <c r="AQ306" s="67" t="str">
        <f>CONCATENATE(P306,U306,MIN(TablePipeInsulation[[#This Row],[Insulation to be Added (")]],3))</f>
        <v>3</v>
      </c>
      <c r="AR306" s="75" t="str">
        <f>IF(P306="","",(VLOOKUP(AQ306,'Insulation Table'!$N$35:$O$250,2,FALSE)))</f>
        <v/>
      </c>
      <c r="AS306" s="67" t="e">
        <f t="shared" si="21"/>
        <v>#VALUE!</v>
      </c>
      <c r="AT306" s="75" t="str">
        <f>IF(TablePipeInsulation[[#This Row],[System Application]]="Custom",TablePipeInsulation[[#This Row],[Full Load Hours (If Custom Application)]],IF(G306="","",IF(G306="Domestic Hot Water",8760,$AJ$16)))</f>
        <v/>
      </c>
      <c r="AU306" s="75" t="str">
        <f>VLOOKUP($G$7,'Incentive Structure'!$C$6:$D$10,2,FALSE)</f>
        <v>CI</v>
      </c>
      <c r="AV306" s="75" t="str">
        <f>IF(ISNUMBER(FIND("MF",TablePipeInsulation[[#This Row],[Incentive Code]]))=TRUE,"MF Logic","CI Logic")</f>
        <v>CI Logic</v>
      </c>
      <c r="AW30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06" t="str">
        <f t="shared" si="22"/>
        <v/>
      </c>
      <c r="AY306" t="str">
        <f t="shared" si="23"/>
        <v>CI</v>
      </c>
      <c r="AZ30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0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06" s="190" t="e">
        <f>INDEX(#REF!,MATCH(TablePipeInsulation[[#This Row],[Coding - Temperature of Pipe]],#REF!,0),MATCH(TEXT($P306,"#.00"),#REF!,0))</f>
        <v>#REF!</v>
      </c>
      <c r="BC306" s="211">
        <f>IFERROR(MIN(IF(TablePipeInsulation[[#This Row],[System Application]]="Custom",(TablePipeInsulation[[#This Row],[Therms saved]]*BE306)*CI_Custom_Incentive_USD_per_therm,IF(OR(TablePipeInsulation[[#This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saved]]*BE306),"Excel Error"))),TablePipeInsulation[[#This Row],[Total Cost]]),0)</f>
        <v>0</v>
      </c>
      <c r="BD306" s="216">
        <f>IFERROR(MIN(IF(TablePipeInsulation[[#This Row],[System Application]]="Custom",(TablePipeInsulation[[#This Row],[Therms saved]]*BE306)*CI_Custom_Bonus_Incentive_USD_per_therm,IF(OR(TablePipeInsulation[[#This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saved]]*BE306),"Excel Error"))),TablePipeInsulation[[#This Row],[Total Cost]]),0)</f>
        <v>0</v>
      </c>
      <c r="BE306" s="212">
        <f>Boiler!$AA$9</f>
        <v>0</v>
      </c>
    </row>
    <row r="307" spans="1:57">
      <c r="A307" s="75">
        <v>286</v>
      </c>
      <c r="Q307" s="69"/>
      <c r="R307" s="1" t="str">
        <f>IFERROR(INDEX(TableInsulationCodeReq[],MATCH(TablePipeInsulation[[#This Row],[Coding - Temperature of Pipe]],TableInsulationCodeReq[Coding Pipe Temperature],-1),MATCH(TEXT($P307,"0.00"),TableInsulationCodeReq[#Headers],0)),"")</f>
        <v/>
      </c>
      <c r="Y307" s="189" t="str">
        <f t="shared" si="24"/>
        <v/>
      </c>
      <c r="AA30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07" s="3" t="str">
        <f>IF(OR(G307="",TablePipeInsulation[[#This Row],[Insulation to be Added (")]]&lt;TablePipeInsulation[[#This Row],[Insulation Required by Code (")]]),"",IF(System_App_Only_DHW,(AN307-AR307)/(0.8*100000)*L307*AS307*AT307*1,(AN307-AR307)/($G$10*100000)*L307*AS307*AT307*1))</f>
        <v/>
      </c>
      <c r="AC307" s="78">
        <f>IF(TablePipeInsulation[[#This Row],[Insulation to be Added (")]]&lt;TablePipeInsulation[[#This Row],[Insulation Required by Code (")]],"",BC307)</f>
        <v>0</v>
      </c>
      <c r="AD307" s="78">
        <f>IF(TablePipeInsulation[[#This Row],[Insulation to be Added (")]]&lt;TablePipeInsulation[[#This Row],[Insulation Required by Code (")]],"",BD307)</f>
        <v>0</v>
      </c>
      <c r="AG307" s="67" t="e">
        <f>VLOOKUP(G307,'Insulation Table'!$AE$61:$AF$64,2,FALSE)</f>
        <v>#N/A</v>
      </c>
      <c r="AH307" s="75" t="str">
        <f>IF(TablePipeInsulation[[#This Row],[System Application]]="Custom",TablePipeInsulation[[#This Row],[Pipe Surface Temperature, °F (If Custom Application)]],IF(G307="","",VLOOKUP(G307,$BG$21:$BH$24,2,FALSE)))</f>
        <v/>
      </c>
      <c r="AI307" s="75" t="str">
        <f>IF(TablePipeInsulation[[#This Row],[System Application]]="Custom",TablePipeInsulation[[#This Row],[Ambient Temperature, °F (If Custom Application)]],IF(G307="","",VLOOKUP(G307,$BG$21:$BI$24,3,FALSE)))</f>
        <v/>
      </c>
      <c r="AJ30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0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0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0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07" s="75" t="str">
        <f>IF(TablePipeInsulation[[#This Row],[System Application]]="Custom",TablePipeInsulation[[#This Row],[Custom Pipe Bare Heat Transfer Coefficient]],IF(P307="","",(VLOOKUP(AJ307,'Insulation Table'!$F$35:$G$124,2,FALSE))))</f>
        <v/>
      </c>
      <c r="AO307" s="75" t="e">
        <f t="shared" si="20"/>
        <v>#N/A</v>
      </c>
      <c r="AP307" s="75" t="e">
        <f>VLOOKUP(AO307,'Insulation Table'!$Y$35:$Z$103,2,FALSE)</f>
        <v>#N/A</v>
      </c>
      <c r="AQ307" s="67" t="str">
        <f>CONCATENATE(P307,U307,MIN(TablePipeInsulation[[#This Row],[Insulation to be Added (")]],3))</f>
        <v>3</v>
      </c>
      <c r="AR307" s="75" t="str">
        <f>IF(P307="","",(VLOOKUP(AQ307,'Insulation Table'!$N$35:$O$250,2,FALSE)))</f>
        <v/>
      </c>
      <c r="AS307" s="67" t="e">
        <f t="shared" si="21"/>
        <v>#VALUE!</v>
      </c>
      <c r="AT307" s="75" t="str">
        <f>IF(TablePipeInsulation[[#This Row],[System Application]]="Custom",TablePipeInsulation[[#This Row],[Full Load Hours (If Custom Application)]],IF(G307="","",IF(G307="Domestic Hot Water",8760,$AJ$16)))</f>
        <v/>
      </c>
      <c r="AU307" s="75" t="str">
        <f>VLOOKUP($G$7,'Incentive Structure'!$C$6:$D$10,2,FALSE)</f>
        <v>CI</v>
      </c>
      <c r="AV307" s="75" t="str">
        <f>IF(ISNUMBER(FIND("MF",TablePipeInsulation[[#This Row],[Incentive Code]]))=TRUE,"MF Logic","CI Logic")</f>
        <v>CI Logic</v>
      </c>
      <c r="AW30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07" t="str">
        <f t="shared" si="22"/>
        <v/>
      </c>
      <c r="AY307" t="str">
        <f t="shared" si="23"/>
        <v>CI</v>
      </c>
      <c r="AZ30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0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07" s="190" t="e">
        <f>INDEX(#REF!,MATCH(TablePipeInsulation[[#This Row],[Coding - Temperature of Pipe]],#REF!,0),MATCH(TEXT($P307,"#.00"),#REF!,0))</f>
        <v>#REF!</v>
      </c>
      <c r="BC307" s="211">
        <f>IFERROR(MIN(IF(TablePipeInsulation[[#This Row],[System Application]]="Custom",(TablePipeInsulation[[#This Row],[Therms saved]]*BE307)*CI_Custom_Incentive_USD_per_therm,IF(OR(TablePipeInsulation[[#This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saved]]*BE307),"Excel Error"))),TablePipeInsulation[[#This Row],[Total Cost]]),0)</f>
        <v>0</v>
      </c>
      <c r="BD307" s="216">
        <f>IFERROR(MIN(IF(TablePipeInsulation[[#This Row],[System Application]]="Custom",(TablePipeInsulation[[#This Row],[Therms saved]]*BE307)*CI_Custom_Bonus_Incentive_USD_per_therm,IF(OR(TablePipeInsulation[[#This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saved]]*BE307),"Excel Error"))),TablePipeInsulation[[#This Row],[Total Cost]]),0)</f>
        <v>0</v>
      </c>
      <c r="BE307" s="212">
        <f>Boiler!$AA$9</f>
        <v>0</v>
      </c>
    </row>
    <row r="308" spans="1:57">
      <c r="A308" s="75">
        <v>287</v>
      </c>
      <c r="Q308" s="69"/>
      <c r="R308" s="1" t="str">
        <f>IFERROR(INDEX(TableInsulationCodeReq[],MATCH(TablePipeInsulation[[#This Row],[Coding - Temperature of Pipe]],TableInsulationCodeReq[Coding Pipe Temperature],-1),MATCH(TEXT($P308,"0.00"),TableInsulationCodeReq[#Headers],0)),"")</f>
        <v/>
      </c>
      <c r="Y308" s="189" t="str">
        <f t="shared" si="24"/>
        <v/>
      </c>
      <c r="AA30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08" s="3" t="str">
        <f>IF(OR(G308="",TablePipeInsulation[[#This Row],[Insulation to be Added (")]]&lt;TablePipeInsulation[[#This Row],[Insulation Required by Code (")]]),"",IF(System_App_Only_DHW,(AN308-AR308)/(0.8*100000)*L308*AS308*AT308*1,(AN308-AR308)/($G$10*100000)*L308*AS308*AT308*1))</f>
        <v/>
      </c>
      <c r="AC308" s="78">
        <f>IF(TablePipeInsulation[[#This Row],[Insulation to be Added (")]]&lt;TablePipeInsulation[[#This Row],[Insulation Required by Code (")]],"",BC308)</f>
        <v>0</v>
      </c>
      <c r="AD308" s="78">
        <f>IF(TablePipeInsulation[[#This Row],[Insulation to be Added (")]]&lt;TablePipeInsulation[[#This Row],[Insulation Required by Code (")]],"",BD308)</f>
        <v>0</v>
      </c>
      <c r="AG308" s="67" t="e">
        <f>VLOOKUP(G308,'Insulation Table'!$AE$61:$AF$64,2,FALSE)</f>
        <v>#N/A</v>
      </c>
      <c r="AH308" s="75" t="str">
        <f>IF(TablePipeInsulation[[#This Row],[System Application]]="Custom",TablePipeInsulation[[#This Row],[Pipe Surface Temperature, °F (If Custom Application)]],IF(G308="","",VLOOKUP(G308,$BG$21:$BH$24,2,FALSE)))</f>
        <v/>
      </c>
      <c r="AI308" s="75" t="str">
        <f>IF(TablePipeInsulation[[#This Row],[System Application]]="Custom",TablePipeInsulation[[#This Row],[Ambient Temperature, °F (If Custom Application)]],IF(G308="","",VLOOKUP(G308,$BG$21:$BI$24,3,FALSE)))</f>
        <v/>
      </c>
      <c r="AJ30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0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0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0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08" s="75" t="str">
        <f>IF(TablePipeInsulation[[#This Row],[System Application]]="Custom",TablePipeInsulation[[#This Row],[Custom Pipe Bare Heat Transfer Coefficient]],IF(P308="","",(VLOOKUP(AJ308,'Insulation Table'!$F$35:$G$124,2,FALSE))))</f>
        <v/>
      </c>
      <c r="AO308" s="75" t="e">
        <f t="shared" si="20"/>
        <v>#N/A</v>
      </c>
      <c r="AP308" s="75" t="e">
        <f>VLOOKUP(AO308,'Insulation Table'!$Y$35:$Z$103,2,FALSE)</f>
        <v>#N/A</v>
      </c>
      <c r="AQ308" s="67" t="str">
        <f>CONCATENATE(P308,U308,MIN(TablePipeInsulation[[#This Row],[Insulation to be Added (")]],3))</f>
        <v>3</v>
      </c>
      <c r="AR308" s="75" t="str">
        <f>IF(P308="","",(VLOOKUP(AQ308,'Insulation Table'!$N$35:$O$250,2,FALSE)))</f>
        <v/>
      </c>
      <c r="AS308" s="67" t="e">
        <f t="shared" si="21"/>
        <v>#VALUE!</v>
      </c>
      <c r="AT308" s="75" t="str">
        <f>IF(TablePipeInsulation[[#This Row],[System Application]]="Custom",TablePipeInsulation[[#This Row],[Full Load Hours (If Custom Application)]],IF(G308="","",IF(G308="Domestic Hot Water",8760,$AJ$16)))</f>
        <v/>
      </c>
      <c r="AU308" s="75" t="str">
        <f>VLOOKUP($G$7,'Incentive Structure'!$C$6:$D$10,2,FALSE)</f>
        <v>CI</v>
      </c>
      <c r="AV308" s="75" t="str">
        <f>IF(ISNUMBER(FIND("MF",TablePipeInsulation[[#This Row],[Incentive Code]]))=TRUE,"MF Logic","CI Logic")</f>
        <v>CI Logic</v>
      </c>
      <c r="AW30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08" t="str">
        <f t="shared" si="22"/>
        <v/>
      </c>
      <c r="AY308" t="str">
        <f t="shared" si="23"/>
        <v>CI</v>
      </c>
      <c r="AZ30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0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08" s="190" t="e">
        <f>INDEX(#REF!,MATCH(TablePipeInsulation[[#This Row],[Coding - Temperature of Pipe]],#REF!,0),MATCH(TEXT($P308,"#.00"),#REF!,0))</f>
        <v>#REF!</v>
      </c>
      <c r="BC308" s="211">
        <f>IFERROR(MIN(IF(TablePipeInsulation[[#This Row],[System Application]]="Custom",(TablePipeInsulation[[#This Row],[Therms saved]]*BE308)*CI_Custom_Incentive_USD_per_therm,IF(OR(TablePipeInsulation[[#This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saved]]*BE308),"Excel Error"))),TablePipeInsulation[[#This Row],[Total Cost]]),0)</f>
        <v>0</v>
      </c>
      <c r="BD308" s="216">
        <f>IFERROR(MIN(IF(TablePipeInsulation[[#This Row],[System Application]]="Custom",(TablePipeInsulation[[#This Row],[Therms saved]]*BE308)*CI_Custom_Bonus_Incentive_USD_per_therm,IF(OR(TablePipeInsulation[[#This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saved]]*BE308),"Excel Error"))),TablePipeInsulation[[#This Row],[Total Cost]]),0)</f>
        <v>0</v>
      </c>
      <c r="BE308" s="212">
        <f>Boiler!$AA$9</f>
        <v>0</v>
      </c>
    </row>
    <row r="309" spans="1:57">
      <c r="A309" s="75">
        <v>288</v>
      </c>
      <c r="Q309" s="69"/>
      <c r="R309" s="1" t="str">
        <f>IFERROR(INDEX(TableInsulationCodeReq[],MATCH(TablePipeInsulation[[#This Row],[Coding - Temperature of Pipe]],TableInsulationCodeReq[Coding Pipe Temperature],-1),MATCH(TEXT($P309,"0.00"),TableInsulationCodeReq[#Headers],0)),"")</f>
        <v/>
      </c>
      <c r="Y309" s="189" t="str">
        <f t="shared" si="24"/>
        <v/>
      </c>
      <c r="AA30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09" s="3" t="str">
        <f>IF(OR(G309="",TablePipeInsulation[[#This Row],[Insulation to be Added (")]]&lt;TablePipeInsulation[[#This Row],[Insulation Required by Code (")]]),"",IF(System_App_Only_DHW,(AN309-AR309)/(0.8*100000)*L309*AS309*AT309*1,(AN309-AR309)/($G$10*100000)*L309*AS309*AT309*1))</f>
        <v/>
      </c>
      <c r="AC309" s="78">
        <f>IF(TablePipeInsulation[[#This Row],[Insulation to be Added (")]]&lt;TablePipeInsulation[[#This Row],[Insulation Required by Code (")]],"",BC309)</f>
        <v>0</v>
      </c>
      <c r="AD309" s="78">
        <f>IF(TablePipeInsulation[[#This Row],[Insulation to be Added (")]]&lt;TablePipeInsulation[[#This Row],[Insulation Required by Code (")]],"",BD309)</f>
        <v>0</v>
      </c>
      <c r="AG309" s="67" t="e">
        <f>VLOOKUP(G309,'Insulation Table'!$AE$61:$AF$64,2,FALSE)</f>
        <v>#N/A</v>
      </c>
      <c r="AH309" s="75" t="str">
        <f>IF(TablePipeInsulation[[#This Row],[System Application]]="Custom",TablePipeInsulation[[#This Row],[Pipe Surface Temperature, °F (If Custom Application)]],IF(G309="","",VLOOKUP(G309,$BG$21:$BH$24,2,FALSE)))</f>
        <v/>
      </c>
      <c r="AI309" s="75" t="str">
        <f>IF(TablePipeInsulation[[#This Row],[System Application]]="Custom",TablePipeInsulation[[#This Row],[Ambient Temperature, °F (If Custom Application)]],IF(G309="","",VLOOKUP(G309,$BG$21:$BI$24,3,FALSE)))</f>
        <v/>
      </c>
      <c r="AJ30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0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0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0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09" s="75" t="str">
        <f>IF(TablePipeInsulation[[#This Row],[System Application]]="Custom",TablePipeInsulation[[#This Row],[Custom Pipe Bare Heat Transfer Coefficient]],IF(P309="","",(VLOOKUP(AJ309,'Insulation Table'!$F$35:$G$124,2,FALSE))))</f>
        <v/>
      </c>
      <c r="AO309" s="75" t="e">
        <f t="shared" si="20"/>
        <v>#N/A</v>
      </c>
      <c r="AP309" s="75" t="e">
        <f>VLOOKUP(AO309,'Insulation Table'!$Y$35:$Z$103,2,FALSE)</f>
        <v>#N/A</v>
      </c>
      <c r="AQ309" s="67" t="str">
        <f>CONCATENATE(P309,U309,MIN(TablePipeInsulation[[#This Row],[Insulation to be Added (")]],3))</f>
        <v>3</v>
      </c>
      <c r="AR309" s="75" t="str">
        <f>IF(P309="","",(VLOOKUP(AQ309,'Insulation Table'!$N$35:$O$250,2,FALSE)))</f>
        <v/>
      </c>
      <c r="AS309" s="67" t="e">
        <f t="shared" si="21"/>
        <v>#VALUE!</v>
      </c>
      <c r="AT309" s="75" t="str">
        <f>IF(TablePipeInsulation[[#This Row],[System Application]]="Custom",TablePipeInsulation[[#This Row],[Full Load Hours (If Custom Application)]],IF(G309="","",IF(G309="Domestic Hot Water",8760,$AJ$16)))</f>
        <v/>
      </c>
      <c r="AU309" s="75" t="str">
        <f>VLOOKUP($G$7,'Incentive Structure'!$C$6:$D$10,2,FALSE)</f>
        <v>CI</v>
      </c>
      <c r="AV309" s="75" t="str">
        <f>IF(ISNUMBER(FIND("MF",TablePipeInsulation[[#This Row],[Incentive Code]]))=TRUE,"MF Logic","CI Logic")</f>
        <v>CI Logic</v>
      </c>
      <c r="AW30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09" t="str">
        <f t="shared" si="22"/>
        <v/>
      </c>
      <c r="AY309" t="str">
        <f t="shared" si="23"/>
        <v>CI</v>
      </c>
      <c r="AZ30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0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09" s="190" t="e">
        <f>INDEX(#REF!,MATCH(TablePipeInsulation[[#This Row],[Coding - Temperature of Pipe]],#REF!,0),MATCH(TEXT($P309,"#.00"),#REF!,0))</f>
        <v>#REF!</v>
      </c>
      <c r="BC309" s="211">
        <f>IFERROR(MIN(IF(TablePipeInsulation[[#This Row],[System Application]]="Custom",(TablePipeInsulation[[#This Row],[Therms saved]]*BE309)*CI_Custom_Incentive_USD_per_therm,IF(OR(TablePipeInsulation[[#This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saved]]*BE309),"Excel Error"))),TablePipeInsulation[[#This Row],[Total Cost]]),0)</f>
        <v>0</v>
      </c>
      <c r="BD309" s="216">
        <f>IFERROR(MIN(IF(TablePipeInsulation[[#This Row],[System Application]]="Custom",(TablePipeInsulation[[#This Row],[Therms saved]]*BE309)*CI_Custom_Bonus_Incentive_USD_per_therm,IF(OR(TablePipeInsulation[[#This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saved]]*BE309),"Excel Error"))),TablePipeInsulation[[#This Row],[Total Cost]]),0)</f>
        <v>0</v>
      </c>
      <c r="BE309" s="212">
        <f>Boiler!$AA$9</f>
        <v>0</v>
      </c>
    </row>
    <row r="310" spans="1:57">
      <c r="A310" s="75">
        <v>289</v>
      </c>
      <c r="Q310" s="69"/>
      <c r="R310" s="1" t="str">
        <f>IFERROR(INDEX(TableInsulationCodeReq[],MATCH(TablePipeInsulation[[#This Row],[Coding - Temperature of Pipe]],TableInsulationCodeReq[Coding Pipe Temperature],-1),MATCH(TEXT($P310,"0.00"),TableInsulationCodeReq[#Headers],0)),"")</f>
        <v/>
      </c>
      <c r="Y310" s="189" t="str">
        <f t="shared" si="24"/>
        <v/>
      </c>
      <c r="AA31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10" s="3" t="str">
        <f>IF(OR(G310="",TablePipeInsulation[[#This Row],[Insulation to be Added (")]]&lt;TablePipeInsulation[[#This Row],[Insulation Required by Code (")]]),"",IF(System_App_Only_DHW,(AN310-AR310)/(0.8*100000)*L310*AS310*AT310*1,(AN310-AR310)/($G$10*100000)*L310*AS310*AT310*1))</f>
        <v/>
      </c>
      <c r="AC310" s="78">
        <f>IF(TablePipeInsulation[[#This Row],[Insulation to be Added (")]]&lt;TablePipeInsulation[[#This Row],[Insulation Required by Code (")]],"",BC310)</f>
        <v>0</v>
      </c>
      <c r="AD310" s="78">
        <f>IF(TablePipeInsulation[[#This Row],[Insulation to be Added (")]]&lt;TablePipeInsulation[[#This Row],[Insulation Required by Code (")]],"",BD310)</f>
        <v>0</v>
      </c>
      <c r="AG310" s="67" t="e">
        <f>VLOOKUP(G310,'Insulation Table'!$AE$61:$AF$64,2,FALSE)</f>
        <v>#N/A</v>
      </c>
      <c r="AH310" s="75" t="str">
        <f>IF(TablePipeInsulation[[#This Row],[System Application]]="Custom",TablePipeInsulation[[#This Row],[Pipe Surface Temperature, °F (If Custom Application)]],IF(G310="","",VLOOKUP(G310,$BG$21:$BH$24,2,FALSE)))</f>
        <v/>
      </c>
      <c r="AI310" s="75" t="str">
        <f>IF(TablePipeInsulation[[#This Row],[System Application]]="Custom",TablePipeInsulation[[#This Row],[Ambient Temperature, °F (If Custom Application)]],IF(G310="","",VLOOKUP(G310,$BG$21:$BI$24,3,FALSE)))</f>
        <v/>
      </c>
      <c r="AJ31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1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1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1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10" s="75" t="str">
        <f>IF(TablePipeInsulation[[#This Row],[System Application]]="Custom",TablePipeInsulation[[#This Row],[Custom Pipe Bare Heat Transfer Coefficient]],IF(P310="","",(VLOOKUP(AJ310,'Insulation Table'!$F$35:$G$124,2,FALSE))))</f>
        <v/>
      </c>
      <c r="AO310" s="75" t="e">
        <f t="shared" si="20"/>
        <v>#N/A</v>
      </c>
      <c r="AP310" s="75" t="e">
        <f>VLOOKUP(AO310,'Insulation Table'!$Y$35:$Z$103,2,FALSE)</f>
        <v>#N/A</v>
      </c>
      <c r="AQ310" s="67" t="str">
        <f>CONCATENATE(P310,U310,MIN(TablePipeInsulation[[#This Row],[Insulation to be Added (")]],3))</f>
        <v>3</v>
      </c>
      <c r="AR310" s="75" t="str">
        <f>IF(P310="","",(VLOOKUP(AQ310,'Insulation Table'!$N$35:$O$250,2,FALSE)))</f>
        <v/>
      </c>
      <c r="AS310" s="67" t="e">
        <f t="shared" si="21"/>
        <v>#VALUE!</v>
      </c>
      <c r="AT310" s="75" t="str">
        <f>IF(TablePipeInsulation[[#This Row],[System Application]]="Custom",TablePipeInsulation[[#This Row],[Full Load Hours (If Custom Application)]],IF(G310="","",IF(G310="Domestic Hot Water",8760,$AJ$16)))</f>
        <v/>
      </c>
      <c r="AU310" s="75" t="str">
        <f>VLOOKUP($G$7,'Incentive Structure'!$C$6:$D$10,2,FALSE)</f>
        <v>CI</v>
      </c>
      <c r="AV310" s="75" t="str">
        <f>IF(ISNUMBER(FIND("MF",TablePipeInsulation[[#This Row],[Incentive Code]]))=TRUE,"MF Logic","CI Logic")</f>
        <v>CI Logic</v>
      </c>
      <c r="AW31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10" t="str">
        <f t="shared" si="22"/>
        <v/>
      </c>
      <c r="AY310" t="str">
        <f t="shared" si="23"/>
        <v>CI</v>
      </c>
      <c r="AZ31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1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10" s="190" t="e">
        <f>INDEX(#REF!,MATCH(TablePipeInsulation[[#This Row],[Coding - Temperature of Pipe]],#REF!,0),MATCH(TEXT($P310,"#.00"),#REF!,0))</f>
        <v>#REF!</v>
      </c>
      <c r="BC310" s="211">
        <f>IFERROR(MIN(IF(TablePipeInsulation[[#This Row],[System Application]]="Custom",(TablePipeInsulation[[#This Row],[Therms saved]]*BE310)*CI_Custom_Incentive_USD_per_therm,IF(OR(TablePipeInsulation[[#This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saved]]*BE310),"Excel Error"))),TablePipeInsulation[[#This Row],[Total Cost]]),0)</f>
        <v>0</v>
      </c>
      <c r="BD310" s="216">
        <f>IFERROR(MIN(IF(TablePipeInsulation[[#This Row],[System Application]]="Custom",(TablePipeInsulation[[#This Row],[Therms saved]]*BE310)*CI_Custom_Bonus_Incentive_USD_per_therm,IF(OR(TablePipeInsulation[[#This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saved]]*BE310),"Excel Error"))),TablePipeInsulation[[#This Row],[Total Cost]]),0)</f>
        <v>0</v>
      </c>
      <c r="BE310" s="212">
        <f>Boiler!$AA$9</f>
        <v>0</v>
      </c>
    </row>
    <row r="311" spans="1:57">
      <c r="A311" s="75">
        <v>290</v>
      </c>
      <c r="Q311" s="69"/>
      <c r="R311" s="1" t="str">
        <f>IFERROR(INDEX(TableInsulationCodeReq[],MATCH(TablePipeInsulation[[#This Row],[Coding - Temperature of Pipe]],TableInsulationCodeReq[Coding Pipe Temperature],-1),MATCH(TEXT($P311,"0.00"),TableInsulationCodeReq[#Headers],0)),"")</f>
        <v/>
      </c>
      <c r="Y311" s="189" t="str">
        <f t="shared" si="24"/>
        <v/>
      </c>
      <c r="AA31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11" s="3" t="str">
        <f>IF(OR(G311="",TablePipeInsulation[[#This Row],[Insulation to be Added (")]]&lt;TablePipeInsulation[[#This Row],[Insulation Required by Code (")]]),"",IF(System_App_Only_DHW,(AN311-AR311)/(0.8*100000)*L311*AS311*AT311*1,(AN311-AR311)/($G$10*100000)*L311*AS311*AT311*1))</f>
        <v/>
      </c>
      <c r="AC311" s="78">
        <f>IF(TablePipeInsulation[[#This Row],[Insulation to be Added (")]]&lt;TablePipeInsulation[[#This Row],[Insulation Required by Code (")]],"",BC311)</f>
        <v>0</v>
      </c>
      <c r="AD311" s="78">
        <f>IF(TablePipeInsulation[[#This Row],[Insulation to be Added (")]]&lt;TablePipeInsulation[[#This Row],[Insulation Required by Code (")]],"",BD311)</f>
        <v>0</v>
      </c>
      <c r="AG311" s="67" t="e">
        <f>VLOOKUP(G311,'Insulation Table'!$AE$61:$AF$64,2,FALSE)</f>
        <v>#N/A</v>
      </c>
      <c r="AH311" s="75" t="str">
        <f>IF(TablePipeInsulation[[#This Row],[System Application]]="Custom",TablePipeInsulation[[#This Row],[Pipe Surface Temperature, °F (If Custom Application)]],IF(G311="","",VLOOKUP(G311,$BG$21:$BH$24,2,FALSE)))</f>
        <v/>
      </c>
      <c r="AI311" s="75" t="str">
        <f>IF(TablePipeInsulation[[#This Row],[System Application]]="Custom",TablePipeInsulation[[#This Row],[Ambient Temperature, °F (If Custom Application)]],IF(G311="","",VLOOKUP(G311,$BG$21:$BI$24,3,FALSE)))</f>
        <v/>
      </c>
      <c r="AJ31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1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1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1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11" s="75" t="str">
        <f>IF(TablePipeInsulation[[#This Row],[System Application]]="Custom",TablePipeInsulation[[#This Row],[Custom Pipe Bare Heat Transfer Coefficient]],IF(P311="","",(VLOOKUP(AJ311,'Insulation Table'!$F$35:$G$124,2,FALSE))))</f>
        <v/>
      </c>
      <c r="AO311" s="75" t="e">
        <f t="shared" si="20"/>
        <v>#N/A</v>
      </c>
      <c r="AP311" s="75" t="e">
        <f>VLOOKUP(AO311,'Insulation Table'!$Y$35:$Z$103,2,FALSE)</f>
        <v>#N/A</v>
      </c>
      <c r="AQ311" s="67" t="str">
        <f>CONCATENATE(P311,U311,MIN(TablePipeInsulation[[#This Row],[Insulation to be Added (")]],3))</f>
        <v>3</v>
      </c>
      <c r="AR311" s="75" t="str">
        <f>IF(P311="","",(VLOOKUP(AQ311,'Insulation Table'!$N$35:$O$250,2,FALSE)))</f>
        <v/>
      </c>
      <c r="AS311" s="67" t="e">
        <f t="shared" si="21"/>
        <v>#VALUE!</v>
      </c>
      <c r="AT311" s="75" t="str">
        <f>IF(TablePipeInsulation[[#This Row],[System Application]]="Custom",TablePipeInsulation[[#This Row],[Full Load Hours (If Custom Application)]],IF(G311="","",IF(G311="Domestic Hot Water",8760,$AJ$16)))</f>
        <v/>
      </c>
      <c r="AU311" s="75" t="str">
        <f>VLOOKUP($G$7,'Incentive Structure'!$C$6:$D$10,2,FALSE)</f>
        <v>CI</v>
      </c>
      <c r="AV311" s="75" t="str">
        <f>IF(ISNUMBER(FIND("MF",TablePipeInsulation[[#This Row],[Incentive Code]]))=TRUE,"MF Logic","CI Logic")</f>
        <v>CI Logic</v>
      </c>
      <c r="AW31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11" t="str">
        <f t="shared" si="22"/>
        <v/>
      </c>
      <c r="AY311" t="str">
        <f t="shared" si="23"/>
        <v>CI</v>
      </c>
      <c r="AZ31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1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11" s="190" t="e">
        <f>INDEX(#REF!,MATCH(TablePipeInsulation[[#This Row],[Coding - Temperature of Pipe]],#REF!,0),MATCH(TEXT($P311,"#.00"),#REF!,0))</f>
        <v>#REF!</v>
      </c>
      <c r="BC311" s="211">
        <f>IFERROR(MIN(IF(TablePipeInsulation[[#This Row],[System Application]]="Custom",(TablePipeInsulation[[#This Row],[Therms saved]]*BE311)*CI_Custom_Incentive_USD_per_therm,IF(OR(TablePipeInsulation[[#This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saved]]*BE311),"Excel Error"))),TablePipeInsulation[[#This Row],[Total Cost]]),0)</f>
        <v>0</v>
      </c>
      <c r="BD311" s="216">
        <f>IFERROR(MIN(IF(TablePipeInsulation[[#This Row],[System Application]]="Custom",(TablePipeInsulation[[#This Row],[Therms saved]]*BE311)*CI_Custom_Bonus_Incentive_USD_per_therm,IF(OR(TablePipeInsulation[[#This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saved]]*BE311),"Excel Error"))),TablePipeInsulation[[#This Row],[Total Cost]]),0)</f>
        <v>0</v>
      </c>
      <c r="BE311" s="212">
        <f>Boiler!$AA$9</f>
        <v>0</v>
      </c>
    </row>
    <row r="312" spans="1:57">
      <c r="A312" s="75">
        <v>291</v>
      </c>
      <c r="Q312" s="69"/>
      <c r="R312" s="1" t="str">
        <f>IFERROR(INDEX(TableInsulationCodeReq[],MATCH(TablePipeInsulation[[#This Row],[Coding - Temperature of Pipe]],TableInsulationCodeReq[Coding Pipe Temperature],-1),MATCH(TEXT($P312,"0.00"),TableInsulationCodeReq[#Headers],0)),"")</f>
        <v/>
      </c>
      <c r="Y312" s="189" t="str">
        <f t="shared" si="24"/>
        <v/>
      </c>
      <c r="AA31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12" s="3" t="str">
        <f>IF(OR(G312="",TablePipeInsulation[[#This Row],[Insulation to be Added (")]]&lt;TablePipeInsulation[[#This Row],[Insulation Required by Code (")]]),"",IF(System_App_Only_DHW,(AN312-AR312)/(0.8*100000)*L312*AS312*AT312*1,(AN312-AR312)/($G$10*100000)*L312*AS312*AT312*1))</f>
        <v/>
      </c>
      <c r="AC312" s="78">
        <f>IF(TablePipeInsulation[[#This Row],[Insulation to be Added (")]]&lt;TablePipeInsulation[[#This Row],[Insulation Required by Code (")]],"",BC312)</f>
        <v>0</v>
      </c>
      <c r="AD312" s="78">
        <f>IF(TablePipeInsulation[[#This Row],[Insulation to be Added (")]]&lt;TablePipeInsulation[[#This Row],[Insulation Required by Code (")]],"",BD312)</f>
        <v>0</v>
      </c>
      <c r="AG312" s="67" t="e">
        <f>VLOOKUP(G312,'Insulation Table'!$AE$61:$AF$64,2,FALSE)</f>
        <v>#N/A</v>
      </c>
      <c r="AH312" s="75" t="str">
        <f>IF(TablePipeInsulation[[#This Row],[System Application]]="Custom",TablePipeInsulation[[#This Row],[Pipe Surface Temperature, °F (If Custom Application)]],IF(G312="","",VLOOKUP(G312,$BG$21:$BH$24,2,FALSE)))</f>
        <v/>
      </c>
      <c r="AI312" s="75" t="str">
        <f>IF(TablePipeInsulation[[#This Row],[System Application]]="Custom",TablePipeInsulation[[#This Row],[Ambient Temperature, °F (If Custom Application)]],IF(G312="","",VLOOKUP(G312,$BG$21:$BI$24,3,FALSE)))</f>
        <v/>
      </c>
      <c r="AJ31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1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1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1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12" s="75" t="str">
        <f>IF(TablePipeInsulation[[#This Row],[System Application]]="Custom",TablePipeInsulation[[#This Row],[Custom Pipe Bare Heat Transfer Coefficient]],IF(P312="","",(VLOOKUP(AJ312,'Insulation Table'!$F$35:$G$124,2,FALSE))))</f>
        <v/>
      </c>
      <c r="AO312" s="75" t="e">
        <f t="shared" si="20"/>
        <v>#N/A</v>
      </c>
      <c r="AP312" s="75" t="e">
        <f>VLOOKUP(AO312,'Insulation Table'!$Y$35:$Z$103,2,FALSE)</f>
        <v>#N/A</v>
      </c>
      <c r="AQ312" s="67" t="str">
        <f>CONCATENATE(P312,U312,MIN(TablePipeInsulation[[#This Row],[Insulation to be Added (")]],3))</f>
        <v>3</v>
      </c>
      <c r="AR312" s="75" t="str">
        <f>IF(P312="","",(VLOOKUP(AQ312,'Insulation Table'!$N$35:$O$250,2,FALSE)))</f>
        <v/>
      </c>
      <c r="AS312" s="67" t="e">
        <f t="shared" si="21"/>
        <v>#VALUE!</v>
      </c>
      <c r="AT312" s="75" t="str">
        <f>IF(TablePipeInsulation[[#This Row],[System Application]]="Custom",TablePipeInsulation[[#This Row],[Full Load Hours (If Custom Application)]],IF(G312="","",IF(G312="Domestic Hot Water",8760,$AJ$16)))</f>
        <v/>
      </c>
      <c r="AU312" s="75" t="str">
        <f>VLOOKUP($G$7,'Incentive Structure'!$C$6:$D$10,2,FALSE)</f>
        <v>CI</v>
      </c>
      <c r="AV312" s="75" t="str">
        <f>IF(ISNUMBER(FIND("MF",TablePipeInsulation[[#This Row],[Incentive Code]]))=TRUE,"MF Logic","CI Logic")</f>
        <v>CI Logic</v>
      </c>
      <c r="AW31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12" t="str">
        <f t="shared" si="22"/>
        <v/>
      </c>
      <c r="AY312" t="str">
        <f t="shared" si="23"/>
        <v>CI</v>
      </c>
      <c r="AZ31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1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12" s="190" t="e">
        <f>INDEX(#REF!,MATCH(TablePipeInsulation[[#This Row],[Coding - Temperature of Pipe]],#REF!,0),MATCH(TEXT($P312,"#.00"),#REF!,0))</f>
        <v>#REF!</v>
      </c>
      <c r="BC312" s="211">
        <f>IFERROR(MIN(IF(TablePipeInsulation[[#This Row],[System Application]]="Custom",(TablePipeInsulation[[#This Row],[Therms saved]]*BE312)*CI_Custom_Incentive_USD_per_therm,IF(OR(TablePipeInsulation[[#This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saved]]*BE312),"Excel Error"))),TablePipeInsulation[[#This Row],[Total Cost]]),0)</f>
        <v>0</v>
      </c>
      <c r="BD312" s="216">
        <f>IFERROR(MIN(IF(TablePipeInsulation[[#This Row],[System Application]]="Custom",(TablePipeInsulation[[#This Row],[Therms saved]]*BE312)*CI_Custom_Bonus_Incentive_USD_per_therm,IF(OR(TablePipeInsulation[[#This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saved]]*BE312),"Excel Error"))),TablePipeInsulation[[#This Row],[Total Cost]]),0)</f>
        <v>0</v>
      </c>
      <c r="BE312" s="212">
        <f>Boiler!$AA$9</f>
        <v>0</v>
      </c>
    </row>
    <row r="313" spans="1:57">
      <c r="A313" s="75">
        <v>292</v>
      </c>
      <c r="Q313" s="69"/>
      <c r="R313" s="1" t="str">
        <f>IFERROR(INDEX(TableInsulationCodeReq[],MATCH(TablePipeInsulation[[#This Row],[Coding - Temperature of Pipe]],TableInsulationCodeReq[Coding Pipe Temperature],-1),MATCH(TEXT($P313,"0.00"),TableInsulationCodeReq[#Headers],0)),"")</f>
        <v/>
      </c>
      <c r="Y313" s="189" t="str">
        <f t="shared" si="24"/>
        <v/>
      </c>
      <c r="AA31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13" s="3" t="str">
        <f>IF(OR(G313="",TablePipeInsulation[[#This Row],[Insulation to be Added (")]]&lt;TablePipeInsulation[[#This Row],[Insulation Required by Code (")]]),"",IF(System_App_Only_DHW,(AN313-AR313)/(0.8*100000)*L313*AS313*AT313*1,(AN313-AR313)/($G$10*100000)*L313*AS313*AT313*1))</f>
        <v/>
      </c>
      <c r="AC313" s="78">
        <f>IF(TablePipeInsulation[[#This Row],[Insulation to be Added (")]]&lt;TablePipeInsulation[[#This Row],[Insulation Required by Code (")]],"",BC313)</f>
        <v>0</v>
      </c>
      <c r="AD313" s="78">
        <f>IF(TablePipeInsulation[[#This Row],[Insulation to be Added (")]]&lt;TablePipeInsulation[[#This Row],[Insulation Required by Code (")]],"",BD313)</f>
        <v>0</v>
      </c>
      <c r="AG313" s="67" t="e">
        <f>VLOOKUP(G313,'Insulation Table'!$AE$61:$AF$64,2,FALSE)</f>
        <v>#N/A</v>
      </c>
      <c r="AH313" s="75" t="str">
        <f>IF(TablePipeInsulation[[#This Row],[System Application]]="Custom",TablePipeInsulation[[#This Row],[Pipe Surface Temperature, °F (If Custom Application)]],IF(G313="","",VLOOKUP(G313,$BG$21:$BH$24,2,FALSE)))</f>
        <v/>
      </c>
      <c r="AI313" s="75" t="str">
        <f>IF(TablePipeInsulation[[#This Row],[System Application]]="Custom",TablePipeInsulation[[#This Row],[Ambient Temperature, °F (If Custom Application)]],IF(G313="","",VLOOKUP(G313,$BG$21:$BI$24,3,FALSE)))</f>
        <v/>
      </c>
      <c r="AJ31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1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1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1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13" s="75" t="str">
        <f>IF(TablePipeInsulation[[#This Row],[System Application]]="Custom",TablePipeInsulation[[#This Row],[Custom Pipe Bare Heat Transfer Coefficient]],IF(P313="","",(VLOOKUP(AJ313,'Insulation Table'!$F$35:$G$124,2,FALSE))))</f>
        <v/>
      </c>
      <c r="AO313" s="75" t="e">
        <f t="shared" si="20"/>
        <v>#N/A</v>
      </c>
      <c r="AP313" s="75" t="e">
        <f>VLOOKUP(AO313,'Insulation Table'!$Y$35:$Z$103,2,FALSE)</f>
        <v>#N/A</v>
      </c>
      <c r="AQ313" s="67" t="str">
        <f>CONCATENATE(P313,U313,MIN(TablePipeInsulation[[#This Row],[Insulation to be Added (")]],3))</f>
        <v>3</v>
      </c>
      <c r="AR313" s="75" t="str">
        <f>IF(P313="","",(VLOOKUP(AQ313,'Insulation Table'!$N$35:$O$250,2,FALSE)))</f>
        <v/>
      </c>
      <c r="AS313" s="67" t="e">
        <f t="shared" si="21"/>
        <v>#VALUE!</v>
      </c>
      <c r="AT313" s="75" t="str">
        <f>IF(TablePipeInsulation[[#This Row],[System Application]]="Custom",TablePipeInsulation[[#This Row],[Full Load Hours (If Custom Application)]],IF(G313="","",IF(G313="Domestic Hot Water",8760,$AJ$16)))</f>
        <v/>
      </c>
      <c r="AU313" s="75" t="str">
        <f>VLOOKUP($G$7,'Incentive Structure'!$C$6:$D$10,2,FALSE)</f>
        <v>CI</v>
      </c>
      <c r="AV313" s="75" t="str">
        <f>IF(ISNUMBER(FIND("MF",TablePipeInsulation[[#This Row],[Incentive Code]]))=TRUE,"MF Logic","CI Logic")</f>
        <v>CI Logic</v>
      </c>
      <c r="AW31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13" t="str">
        <f t="shared" si="22"/>
        <v/>
      </c>
      <c r="AY313" t="str">
        <f t="shared" si="23"/>
        <v>CI</v>
      </c>
      <c r="AZ31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1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13" s="190" t="e">
        <f>INDEX(#REF!,MATCH(TablePipeInsulation[[#This Row],[Coding - Temperature of Pipe]],#REF!,0),MATCH(TEXT($P313,"#.00"),#REF!,0))</f>
        <v>#REF!</v>
      </c>
      <c r="BC313" s="211">
        <f>IFERROR(MIN(IF(TablePipeInsulation[[#This Row],[System Application]]="Custom",(TablePipeInsulation[[#This Row],[Therms saved]]*BE313)*CI_Custom_Incentive_USD_per_therm,IF(OR(TablePipeInsulation[[#This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saved]]*BE313),"Excel Error"))),TablePipeInsulation[[#This Row],[Total Cost]]),0)</f>
        <v>0</v>
      </c>
      <c r="BD313" s="216">
        <f>IFERROR(MIN(IF(TablePipeInsulation[[#This Row],[System Application]]="Custom",(TablePipeInsulation[[#This Row],[Therms saved]]*BE313)*CI_Custom_Bonus_Incentive_USD_per_therm,IF(OR(TablePipeInsulation[[#This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saved]]*BE313),"Excel Error"))),TablePipeInsulation[[#This Row],[Total Cost]]),0)</f>
        <v>0</v>
      </c>
      <c r="BE313" s="212">
        <f>Boiler!$AA$9</f>
        <v>0</v>
      </c>
    </row>
    <row r="314" spans="1:57">
      <c r="A314" s="75">
        <v>293</v>
      </c>
      <c r="Q314" s="69"/>
      <c r="R314" s="1" t="str">
        <f>IFERROR(INDEX(TableInsulationCodeReq[],MATCH(TablePipeInsulation[[#This Row],[Coding - Temperature of Pipe]],TableInsulationCodeReq[Coding Pipe Temperature],-1),MATCH(TEXT($P314,"0.00"),TableInsulationCodeReq[#Headers],0)),"")</f>
        <v/>
      </c>
      <c r="Y314" s="189" t="str">
        <f t="shared" si="24"/>
        <v/>
      </c>
      <c r="AA31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14" s="3" t="str">
        <f>IF(OR(G314="",TablePipeInsulation[[#This Row],[Insulation to be Added (")]]&lt;TablePipeInsulation[[#This Row],[Insulation Required by Code (")]]),"",IF(System_App_Only_DHW,(AN314-AR314)/(0.8*100000)*L314*AS314*AT314*1,(AN314-AR314)/($G$10*100000)*L314*AS314*AT314*1))</f>
        <v/>
      </c>
      <c r="AC314" s="78">
        <f>IF(TablePipeInsulation[[#This Row],[Insulation to be Added (")]]&lt;TablePipeInsulation[[#This Row],[Insulation Required by Code (")]],"",BC314)</f>
        <v>0</v>
      </c>
      <c r="AD314" s="78">
        <f>IF(TablePipeInsulation[[#This Row],[Insulation to be Added (")]]&lt;TablePipeInsulation[[#This Row],[Insulation Required by Code (")]],"",BD314)</f>
        <v>0</v>
      </c>
      <c r="AG314" s="67" t="e">
        <f>VLOOKUP(G314,'Insulation Table'!$AE$61:$AF$64,2,FALSE)</f>
        <v>#N/A</v>
      </c>
      <c r="AH314" s="75" t="str">
        <f>IF(TablePipeInsulation[[#This Row],[System Application]]="Custom",TablePipeInsulation[[#This Row],[Pipe Surface Temperature, °F (If Custom Application)]],IF(G314="","",VLOOKUP(G314,$BG$21:$BH$24,2,FALSE)))</f>
        <v/>
      </c>
      <c r="AI314" s="75" t="str">
        <f>IF(TablePipeInsulation[[#This Row],[System Application]]="Custom",TablePipeInsulation[[#This Row],[Ambient Temperature, °F (If Custom Application)]],IF(G314="","",VLOOKUP(G314,$BG$21:$BI$24,3,FALSE)))</f>
        <v/>
      </c>
      <c r="AJ31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1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1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1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14" s="75" t="str">
        <f>IF(TablePipeInsulation[[#This Row],[System Application]]="Custom",TablePipeInsulation[[#This Row],[Custom Pipe Bare Heat Transfer Coefficient]],IF(P314="","",(VLOOKUP(AJ314,'Insulation Table'!$F$35:$G$124,2,FALSE))))</f>
        <v/>
      </c>
      <c r="AO314" s="75" t="e">
        <f t="shared" si="20"/>
        <v>#N/A</v>
      </c>
      <c r="AP314" s="75" t="e">
        <f>VLOOKUP(AO314,'Insulation Table'!$Y$35:$Z$103,2,FALSE)</f>
        <v>#N/A</v>
      </c>
      <c r="AQ314" s="67" t="str">
        <f>CONCATENATE(P314,U314,MIN(TablePipeInsulation[[#This Row],[Insulation to be Added (")]],3))</f>
        <v>3</v>
      </c>
      <c r="AR314" s="75" t="str">
        <f>IF(P314="","",(VLOOKUP(AQ314,'Insulation Table'!$N$35:$O$250,2,FALSE)))</f>
        <v/>
      </c>
      <c r="AS314" s="67" t="e">
        <f t="shared" si="21"/>
        <v>#VALUE!</v>
      </c>
      <c r="AT314" s="75" t="str">
        <f>IF(TablePipeInsulation[[#This Row],[System Application]]="Custom",TablePipeInsulation[[#This Row],[Full Load Hours (If Custom Application)]],IF(G314="","",IF(G314="Domestic Hot Water",8760,$AJ$16)))</f>
        <v/>
      </c>
      <c r="AU314" s="75" t="str">
        <f>VLOOKUP($G$7,'Incentive Structure'!$C$6:$D$10,2,FALSE)</f>
        <v>CI</v>
      </c>
      <c r="AV314" s="75" t="str">
        <f>IF(ISNUMBER(FIND("MF",TablePipeInsulation[[#This Row],[Incentive Code]]))=TRUE,"MF Logic","CI Logic")</f>
        <v>CI Logic</v>
      </c>
      <c r="AW31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14" t="str">
        <f t="shared" si="22"/>
        <v/>
      </c>
      <c r="AY314" t="str">
        <f t="shared" si="23"/>
        <v>CI</v>
      </c>
      <c r="AZ31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1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14" s="190" t="e">
        <f>INDEX(#REF!,MATCH(TablePipeInsulation[[#This Row],[Coding - Temperature of Pipe]],#REF!,0),MATCH(TEXT($P314,"#.00"),#REF!,0))</f>
        <v>#REF!</v>
      </c>
      <c r="BC314" s="211">
        <f>IFERROR(MIN(IF(TablePipeInsulation[[#This Row],[System Application]]="Custom",(TablePipeInsulation[[#This Row],[Therms saved]]*BE314)*CI_Custom_Incentive_USD_per_therm,IF(OR(TablePipeInsulation[[#This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saved]]*BE314),"Excel Error"))),TablePipeInsulation[[#This Row],[Total Cost]]),0)</f>
        <v>0</v>
      </c>
      <c r="BD314" s="216">
        <f>IFERROR(MIN(IF(TablePipeInsulation[[#This Row],[System Application]]="Custom",(TablePipeInsulation[[#This Row],[Therms saved]]*BE314)*CI_Custom_Bonus_Incentive_USD_per_therm,IF(OR(TablePipeInsulation[[#This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saved]]*BE314),"Excel Error"))),TablePipeInsulation[[#This Row],[Total Cost]]),0)</f>
        <v>0</v>
      </c>
      <c r="BE314" s="212">
        <f>Boiler!$AA$9</f>
        <v>0</v>
      </c>
    </row>
    <row r="315" spans="1:57">
      <c r="A315" s="75">
        <v>294</v>
      </c>
      <c r="Q315" s="69"/>
      <c r="R315" s="1" t="str">
        <f>IFERROR(INDEX(TableInsulationCodeReq[],MATCH(TablePipeInsulation[[#This Row],[Coding - Temperature of Pipe]],TableInsulationCodeReq[Coding Pipe Temperature],-1),MATCH(TEXT($P315,"0.00"),TableInsulationCodeReq[#Headers],0)),"")</f>
        <v/>
      </c>
      <c r="Y315" s="189" t="str">
        <f t="shared" si="24"/>
        <v/>
      </c>
      <c r="AA31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15" s="3" t="str">
        <f>IF(OR(G315="",TablePipeInsulation[[#This Row],[Insulation to be Added (")]]&lt;TablePipeInsulation[[#This Row],[Insulation Required by Code (")]]),"",IF(System_App_Only_DHW,(AN315-AR315)/(0.8*100000)*L315*AS315*AT315*1,(AN315-AR315)/($G$10*100000)*L315*AS315*AT315*1))</f>
        <v/>
      </c>
      <c r="AC315" s="78">
        <f>IF(TablePipeInsulation[[#This Row],[Insulation to be Added (")]]&lt;TablePipeInsulation[[#This Row],[Insulation Required by Code (")]],"",BC315)</f>
        <v>0</v>
      </c>
      <c r="AD315" s="78">
        <f>IF(TablePipeInsulation[[#This Row],[Insulation to be Added (")]]&lt;TablePipeInsulation[[#This Row],[Insulation Required by Code (")]],"",BD315)</f>
        <v>0</v>
      </c>
      <c r="AG315" s="67" t="e">
        <f>VLOOKUP(G315,'Insulation Table'!$AE$61:$AF$64,2,FALSE)</f>
        <v>#N/A</v>
      </c>
      <c r="AH315" s="75" t="str">
        <f>IF(TablePipeInsulation[[#This Row],[System Application]]="Custom",TablePipeInsulation[[#This Row],[Pipe Surface Temperature, °F (If Custom Application)]],IF(G315="","",VLOOKUP(G315,$BG$21:$BH$24,2,FALSE)))</f>
        <v/>
      </c>
      <c r="AI315" s="75" t="str">
        <f>IF(TablePipeInsulation[[#This Row],[System Application]]="Custom",TablePipeInsulation[[#This Row],[Ambient Temperature, °F (If Custom Application)]],IF(G315="","",VLOOKUP(G315,$BG$21:$BI$24,3,FALSE)))</f>
        <v/>
      </c>
      <c r="AJ31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1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1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1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15" s="75" t="str">
        <f>IF(TablePipeInsulation[[#This Row],[System Application]]="Custom",TablePipeInsulation[[#This Row],[Custom Pipe Bare Heat Transfer Coefficient]],IF(P315="","",(VLOOKUP(AJ315,'Insulation Table'!$F$35:$G$124,2,FALSE))))</f>
        <v/>
      </c>
      <c r="AO315" s="75" t="e">
        <f t="shared" si="20"/>
        <v>#N/A</v>
      </c>
      <c r="AP315" s="75" t="e">
        <f>VLOOKUP(AO315,'Insulation Table'!$Y$35:$Z$103,2,FALSE)</f>
        <v>#N/A</v>
      </c>
      <c r="AQ315" s="67" t="str">
        <f>CONCATENATE(P315,U315,MIN(TablePipeInsulation[[#This Row],[Insulation to be Added (")]],3))</f>
        <v>3</v>
      </c>
      <c r="AR315" s="75" t="str">
        <f>IF(P315="","",(VLOOKUP(AQ315,'Insulation Table'!$N$35:$O$250,2,FALSE)))</f>
        <v/>
      </c>
      <c r="AS315" s="67" t="e">
        <f t="shared" si="21"/>
        <v>#VALUE!</v>
      </c>
      <c r="AT315" s="75" t="str">
        <f>IF(TablePipeInsulation[[#This Row],[System Application]]="Custom",TablePipeInsulation[[#This Row],[Full Load Hours (If Custom Application)]],IF(G315="","",IF(G315="Domestic Hot Water",8760,$AJ$16)))</f>
        <v/>
      </c>
      <c r="AU315" s="75" t="str">
        <f>VLOOKUP($G$7,'Incentive Structure'!$C$6:$D$10,2,FALSE)</f>
        <v>CI</v>
      </c>
      <c r="AV315" s="75" t="str">
        <f>IF(ISNUMBER(FIND("MF",TablePipeInsulation[[#This Row],[Incentive Code]]))=TRUE,"MF Logic","CI Logic")</f>
        <v>CI Logic</v>
      </c>
      <c r="AW31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15" t="str">
        <f t="shared" si="22"/>
        <v/>
      </c>
      <c r="AY315" t="str">
        <f t="shared" si="23"/>
        <v>CI</v>
      </c>
      <c r="AZ31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1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15" s="190" t="e">
        <f>INDEX(#REF!,MATCH(TablePipeInsulation[[#This Row],[Coding - Temperature of Pipe]],#REF!,0),MATCH(TEXT($P315,"#.00"),#REF!,0))</f>
        <v>#REF!</v>
      </c>
      <c r="BC315" s="211">
        <f>IFERROR(MIN(IF(TablePipeInsulation[[#This Row],[System Application]]="Custom",(TablePipeInsulation[[#This Row],[Therms saved]]*BE315)*CI_Custom_Incentive_USD_per_therm,IF(OR(TablePipeInsulation[[#This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saved]]*BE315),"Excel Error"))),TablePipeInsulation[[#This Row],[Total Cost]]),0)</f>
        <v>0</v>
      </c>
      <c r="BD315" s="216">
        <f>IFERROR(MIN(IF(TablePipeInsulation[[#This Row],[System Application]]="Custom",(TablePipeInsulation[[#This Row],[Therms saved]]*BE315)*CI_Custom_Bonus_Incentive_USD_per_therm,IF(OR(TablePipeInsulation[[#This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saved]]*BE315),"Excel Error"))),TablePipeInsulation[[#This Row],[Total Cost]]),0)</f>
        <v>0</v>
      </c>
      <c r="BE315" s="212">
        <f>Boiler!$AA$9</f>
        <v>0</v>
      </c>
    </row>
    <row r="316" spans="1:57">
      <c r="A316" s="75">
        <v>295</v>
      </c>
      <c r="Q316" s="69"/>
      <c r="R316" s="1" t="str">
        <f>IFERROR(INDEX(TableInsulationCodeReq[],MATCH(TablePipeInsulation[[#This Row],[Coding - Temperature of Pipe]],TableInsulationCodeReq[Coding Pipe Temperature],-1),MATCH(TEXT($P316,"0.00"),TableInsulationCodeReq[#Headers],0)),"")</f>
        <v/>
      </c>
      <c r="Y316" s="189" t="str">
        <f t="shared" si="24"/>
        <v/>
      </c>
      <c r="AA31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16" s="3" t="str">
        <f>IF(OR(G316="",TablePipeInsulation[[#This Row],[Insulation to be Added (")]]&lt;TablePipeInsulation[[#This Row],[Insulation Required by Code (")]]),"",IF(System_App_Only_DHW,(AN316-AR316)/(0.8*100000)*L316*AS316*AT316*1,(AN316-AR316)/($G$10*100000)*L316*AS316*AT316*1))</f>
        <v/>
      </c>
      <c r="AC316" s="78">
        <f>IF(TablePipeInsulation[[#This Row],[Insulation to be Added (")]]&lt;TablePipeInsulation[[#This Row],[Insulation Required by Code (")]],"",BC316)</f>
        <v>0</v>
      </c>
      <c r="AD316" s="78">
        <f>IF(TablePipeInsulation[[#This Row],[Insulation to be Added (")]]&lt;TablePipeInsulation[[#This Row],[Insulation Required by Code (")]],"",BD316)</f>
        <v>0</v>
      </c>
      <c r="AG316" s="67" t="e">
        <f>VLOOKUP(G316,'Insulation Table'!$AE$61:$AF$64,2,FALSE)</f>
        <v>#N/A</v>
      </c>
      <c r="AH316" s="75" t="str">
        <f>IF(TablePipeInsulation[[#This Row],[System Application]]="Custom",TablePipeInsulation[[#This Row],[Pipe Surface Temperature, °F (If Custom Application)]],IF(G316="","",VLOOKUP(G316,$BG$21:$BH$24,2,FALSE)))</f>
        <v/>
      </c>
      <c r="AI316" s="75" t="str">
        <f>IF(TablePipeInsulation[[#This Row],[System Application]]="Custom",TablePipeInsulation[[#This Row],[Ambient Temperature, °F (If Custom Application)]],IF(G316="","",VLOOKUP(G316,$BG$21:$BI$24,3,FALSE)))</f>
        <v/>
      </c>
      <c r="AJ31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1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1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1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16" s="75" t="str">
        <f>IF(TablePipeInsulation[[#This Row],[System Application]]="Custom",TablePipeInsulation[[#This Row],[Custom Pipe Bare Heat Transfer Coefficient]],IF(P316="","",(VLOOKUP(AJ316,'Insulation Table'!$F$35:$G$124,2,FALSE))))</f>
        <v/>
      </c>
      <c r="AO316" s="75" t="e">
        <f t="shared" si="20"/>
        <v>#N/A</v>
      </c>
      <c r="AP316" s="75" t="e">
        <f>VLOOKUP(AO316,'Insulation Table'!$Y$35:$Z$103,2,FALSE)</f>
        <v>#N/A</v>
      </c>
      <c r="AQ316" s="67" t="str">
        <f>CONCATENATE(P316,U316,MIN(TablePipeInsulation[[#This Row],[Insulation to be Added (")]],3))</f>
        <v>3</v>
      </c>
      <c r="AR316" s="75" t="str">
        <f>IF(P316="","",(VLOOKUP(AQ316,'Insulation Table'!$N$35:$O$250,2,FALSE)))</f>
        <v/>
      </c>
      <c r="AS316" s="67" t="e">
        <f t="shared" si="21"/>
        <v>#VALUE!</v>
      </c>
      <c r="AT316" s="75" t="str">
        <f>IF(TablePipeInsulation[[#This Row],[System Application]]="Custom",TablePipeInsulation[[#This Row],[Full Load Hours (If Custom Application)]],IF(G316="","",IF(G316="Domestic Hot Water",8760,$AJ$16)))</f>
        <v/>
      </c>
      <c r="AU316" s="75" t="str">
        <f>VLOOKUP($G$7,'Incentive Structure'!$C$6:$D$10,2,FALSE)</f>
        <v>CI</v>
      </c>
      <c r="AV316" s="75" t="str">
        <f>IF(ISNUMBER(FIND("MF",TablePipeInsulation[[#This Row],[Incentive Code]]))=TRUE,"MF Logic","CI Logic")</f>
        <v>CI Logic</v>
      </c>
      <c r="AW31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16" t="str">
        <f t="shared" si="22"/>
        <v/>
      </c>
      <c r="AY316" t="str">
        <f t="shared" si="23"/>
        <v>CI</v>
      </c>
      <c r="AZ31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1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16" s="190" t="e">
        <f>INDEX(#REF!,MATCH(TablePipeInsulation[[#This Row],[Coding - Temperature of Pipe]],#REF!,0),MATCH(TEXT($P316,"#.00"),#REF!,0))</f>
        <v>#REF!</v>
      </c>
      <c r="BC316" s="211">
        <f>IFERROR(MIN(IF(TablePipeInsulation[[#This Row],[System Application]]="Custom",(TablePipeInsulation[[#This Row],[Therms saved]]*BE316)*CI_Custom_Incentive_USD_per_therm,IF(OR(TablePipeInsulation[[#This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saved]]*BE316),"Excel Error"))),TablePipeInsulation[[#This Row],[Total Cost]]),0)</f>
        <v>0</v>
      </c>
      <c r="BD316" s="216">
        <f>IFERROR(MIN(IF(TablePipeInsulation[[#This Row],[System Application]]="Custom",(TablePipeInsulation[[#This Row],[Therms saved]]*BE316)*CI_Custom_Bonus_Incentive_USD_per_therm,IF(OR(TablePipeInsulation[[#This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saved]]*BE316),"Excel Error"))),TablePipeInsulation[[#This Row],[Total Cost]]),0)</f>
        <v>0</v>
      </c>
      <c r="BE316" s="212">
        <f>Boiler!$AA$9</f>
        <v>0</v>
      </c>
    </row>
    <row r="317" spans="1:57">
      <c r="A317" s="75">
        <v>296</v>
      </c>
      <c r="Q317" s="69"/>
      <c r="R317" s="1" t="str">
        <f>IFERROR(INDEX(TableInsulationCodeReq[],MATCH(TablePipeInsulation[[#This Row],[Coding - Temperature of Pipe]],TableInsulationCodeReq[Coding Pipe Temperature],-1),MATCH(TEXT($P317,"0.00"),TableInsulationCodeReq[#Headers],0)),"")</f>
        <v/>
      </c>
      <c r="Y317" s="189" t="str">
        <f t="shared" si="24"/>
        <v/>
      </c>
      <c r="AA31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17" s="3" t="str">
        <f>IF(OR(G317="",TablePipeInsulation[[#This Row],[Insulation to be Added (")]]&lt;TablePipeInsulation[[#This Row],[Insulation Required by Code (")]]),"",IF(System_App_Only_DHW,(AN317-AR317)/(0.8*100000)*L317*AS317*AT317*1,(AN317-AR317)/($G$10*100000)*L317*AS317*AT317*1))</f>
        <v/>
      </c>
      <c r="AC317" s="78">
        <f>IF(TablePipeInsulation[[#This Row],[Insulation to be Added (")]]&lt;TablePipeInsulation[[#This Row],[Insulation Required by Code (")]],"",BC317)</f>
        <v>0</v>
      </c>
      <c r="AD317" s="78">
        <f>IF(TablePipeInsulation[[#This Row],[Insulation to be Added (")]]&lt;TablePipeInsulation[[#This Row],[Insulation Required by Code (")]],"",BD317)</f>
        <v>0</v>
      </c>
      <c r="AG317" s="67" t="e">
        <f>VLOOKUP(G317,'Insulation Table'!$AE$61:$AF$64,2,FALSE)</f>
        <v>#N/A</v>
      </c>
      <c r="AH317" s="75" t="str">
        <f>IF(TablePipeInsulation[[#This Row],[System Application]]="Custom",TablePipeInsulation[[#This Row],[Pipe Surface Temperature, °F (If Custom Application)]],IF(G317="","",VLOOKUP(G317,$BG$21:$BH$24,2,FALSE)))</f>
        <v/>
      </c>
      <c r="AI317" s="75" t="str">
        <f>IF(TablePipeInsulation[[#This Row],[System Application]]="Custom",TablePipeInsulation[[#This Row],[Ambient Temperature, °F (If Custom Application)]],IF(G317="","",VLOOKUP(G317,$BG$21:$BI$24,3,FALSE)))</f>
        <v/>
      </c>
      <c r="AJ31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1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1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1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17" s="75" t="str">
        <f>IF(TablePipeInsulation[[#This Row],[System Application]]="Custom",TablePipeInsulation[[#This Row],[Custom Pipe Bare Heat Transfer Coefficient]],IF(P317="","",(VLOOKUP(AJ317,'Insulation Table'!$F$35:$G$124,2,FALSE))))</f>
        <v/>
      </c>
      <c r="AO317" s="75" t="e">
        <f t="shared" si="20"/>
        <v>#N/A</v>
      </c>
      <c r="AP317" s="75" t="e">
        <f>VLOOKUP(AO317,'Insulation Table'!$Y$35:$Z$103,2,FALSE)</f>
        <v>#N/A</v>
      </c>
      <c r="AQ317" s="67" t="str">
        <f>CONCATENATE(P317,U317,MIN(TablePipeInsulation[[#This Row],[Insulation to be Added (")]],3))</f>
        <v>3</v>
      </c>
      <c r="AR317" s="75" t="str">
        <f>IF(P317="","",(VLOOKUP(AQ317,'Insulation Table'!$N$35:$O$250,2,FALSE)))</f>
        <v/>
      </c>
      <c r="AS317" s="67" t="e">
        <f t="shared" si="21"/>
        <v>#VALUE!</v>
      </c>
      <c r="AT317" s="75" t="str">
        <f>IF(TablePipeInsulation[[#This Row],[System Application]]="Custom",TablePipeInsulation[[#This Row],[Full Load Hours (If Custom Application)]],IF(G317="","",IF(G317="Domestic Hot Water",8760,$AJ$16)))</f>
        <v/>
      </c>
      <c r="AU317" s="75" t="str">
        <f>VLOOKUP($G$7,'Incentive Structure'!$C$6:$D$10,2,FALSE)</f>
        <v>CI</v>
      </c>
      <c r="AV317" s="75" t="str">
        <f>IF(ISNUMBER(FIND("MF",TablePipeInsulation[[#This Row],[Incentive Code]]))=TRUE,"MF Logic","CI Logic")</f>
        <v>CI Logic</v>
      </c>
      <c r="AW31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17" t="str">
        <f t="shared" si="22"/>
        <v/>
      </c>
      <c r="AY317" t="str">
        <f t="shared" si="23"/>
        <v>CI</v>
      </c>
      <c r="AZ31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1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17" s="190" t="e">
        <f>INDEX(#REF!,MATCH(TablePipeInsulation[[#This Row],[Coding - Temperature of Pipe]],#REF!,0),MATCH(TEXT($P317,"#.00"),#REF!,0))</f>
        <v>#REF!</v>
      </c>
      <c r="BC317" s="211">
        <f>IFERROR(MIN(IF(TablePipeInsulation[[#This Row],[System Application]]="Custom",(TablePipeInsulation[[#This Row],[Therms saved]]*BE317)*CI_Custom_Incentive_USD_per_therm,IF(OR(TablePipeInsulation[[#This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saved]]*BE317),"Excel Error"))),TablePipeInsulation[[#This Row],[Total Cost]]),0)</f>
        <v>0</v>
      </c>
      <c r="BD317" s="216">
        <f>IFERROR(MIN(IF(TablePipeInsulation[[#This Row],[System Application]]="Custom",(TablePipeInsulation[[#This Row],[Therms saved]]*BE317)*CI_Custom_Bonus_Incentive_USD_per_therm,IF(OR(TablePipeInsulation[[#This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saved]]*BE317),"Excel Error"))),TablePipeInsulation[[#This Row],[Total Cost]]),0)</f>
        <v>0</v>
      </c>
      <c r="BE317" s="212">
        <f>Boiler!$AA$9</f>
        <v>0</v>
      </c>
    </row>
    <row r="318" spans="1:57">
      <c r="A318" s="75">
        <v>297</v>
      </c>
      <c r="Q318" s="69"/>
      <c r="R318" s="1" t="str">
        <f>IFERROR(INDEX(TableInsulationCodeReq[],MATCH(TablePipeInsulation[[#This Row],[Coding - Temperature of Pipe]],TableInsulationCodeReq[Coding Pipe Temperature],-1),MATCH(TEXT($P318,"0.00"),TableInsulationCodeReq[#Headers],0)),"")</f>
        <v/>
      </c>
      <c r="Y318" s="189" t="str">
        <f t="shared" si="24"/>
        <v/>
      </c>
      <c r="AA31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18" s="3" t="str">
        <f>IF(OR(G318="",TablePipeInsulation[[#This Row],[Insulation to be Added (")]]&lt;TablePipeInsulation[[#This Row],[Insulation Required by Code (")]]),"",IF(System_App_Only_DHW,(AN318-AR318)/(0.8*100000)*L318*AS318*AT318*1,(AN318-AR318)/($G$10*100000)*L318*AS318*AT318*1))</f>
        <v/>
      </c>
      <c r="AC318" s="78">
        <f>IF(TablePipeInsulation[[#This Row],[Insulation to be Added (")]]&lt;TablePipeInsulation[[#This Row],[Insulation Required by Code (")]],"",BC318)</f>
        <v>0</v>
      </c>
      <c r="AD318" s="78">
        <f>IF(TablePipeInsulation[[#This Row],[Insulation to be Added (")]]&lt;TablePipeInsulation[[#This Row],[Insulation Required by Code (")]],"",BD318)</f>
        <v>0</v>
      </c>
      <c r="AG318" s="67" t="e">
        <f>VLOOKUP(G318,'Insulation Table'!$AE$61:$AF$64,2,FALSE)</f>
        <v>#N/A</v>
      </c>
      <c r="AH318" s="75" t="str">
        <f>IF(TablePipeInsulation[[#This Row],[System Application]]="Custom",TablePipeInsulation[[#This Row],[Pipe Surface Temperature, °F (If Custom Application)]],IF(G318="","",VLOOKUP(G318,$BG$21:$BH$24,2,FALSE)))</f>
        <v/>
      </c>
      <c r="AI318" s="75" t="str">
        <f>IF(TablePipeInsulation[[#This Row],[System Application]]="Custom",TablePipeInsulation[[#This Row],[Ambient Temperature, °F (If Custom Application)]],IF(G318="","",VLOOKUP(G318,$BG$21:$BI$24,3,FALSE)))</f>
        <v/>
      </c>
      <c r="AJ31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1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1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1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18" s="75" t="str">
        <f>IF(TablePipeInsulation[[#This Row],[System Application]]="Custom",TablePipeInsulation[[#This Row],[Custom Pipe Bare Heat Transfer Coefficient]],IF(P318="","",(VLOOKUP(AJ318,'Insulation Table'!$F$35:$G$124,2,FALSE))))</f>
        <v/>
      </c>
      <c r="AO318" s="75" t="e">
        <f t="shared" si="20"/>
        <v>#N/A</v>
      </c>
      <c r="AP318" s="75" t="e">
        <f>VLOOKUP(AO318,'Insulation Table'!$Y$35:$Z$103,2,FALSE)</f>
        <v>#N/A</v>
      </c>
      <c r="AQ318" s="67" t="str">
        <f>CONCATENATE(P318,U318,MIN(TablePipeInsulation[[#This Row],[Insulation to be Added (")]],3))</f>
        <v>3</v>
      </c>
      <c r="AR318" s="75" t="str">
        <f>IF(P318="","",(VLOOKUP(AQ318,'Insulation Table'!$N$35:$O$250,2,FALSE)))</f>
        <v/>
      </c>
      <c r="AS318" s="67" t="e">
        <f t="shared" si="21"/>
        <v>#VALUE!</v>
      </c>
      <c r="AT318" s="75" t="str">
        <f>IF(TablePipeInsulation[[#This Row],[System Application]]="Custom",TablePipeInsulation[[#This Row],[Full Load Hours (If Custom Application)]],IF(G318="","",IF(G318="Domestic Hot Water",8760,$AJ$16)))</f>
        <v/>
      </c>
      <c r="AU318" s="75" t="str">
        <f>VLOOKUP($G$7,'Incentive Structure'!$C$6:$D$10,2,FALSE)</f>
        <v>CI</v>
      </c>
      <c r="AV318" s="75" t="str">
        <f>IF(ISNUMBER(FIND("MF",TablePipeInsulation[[#This Row],[Incentive Code]]))=TRUE,"MF Logic","CI Logic")</f>
        <v>CI Logic</v>
      </c>
      <c r="AW31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18" t="str">
        <f t="shared" si="22"/>
        <v/>
      </c>
      <c r="AY318" t="str">
        <f t="shared" si="23"/>
        <v>CI</v>
      </c>
      <c r="AZ31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1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18" s="190" t="e">
        <f>INDEX(#REF!,MATCH(TablePipeInsulation[[#This Row],[Coding - Temperature of Pipe]],#REF!,0),MATCH(TEXT($P318,"#.00"),#REF!,0))</f>
        <v>#REF!</v>
      </c>
      <c r="BC318" s="211">
        <f>IFERROR(MIN(IF(TablePipeInsulation[[#This Row],[System Application]]="Custom",(TablePipeInsulation[[#This Row],[Therms saved]]*BE318)*CI_Custom_Incentive_USD_per_therm,IF(OR(TablePipeInsulation[[#This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saved]]*BE318),"Excel Error"))),TablePipeInsulation[[#This Row],[Total Cost]]),0)</f>
        <v>0</v>
      </c>
      <c r="BD318" s="216">
        <f>IFERROR(MIN(IF(TablePipeInsulation[[#This Row],[System Application]]="Custom",(TablePipeInsulation[[#This Row],[Therms saved]]*BE318)*CI_Custom_Bonus_Incentive_USD_per_therm,IF(OR(TablePipeInsulation[[#This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saved]]*BE318),"Excel Error"))),TablePipeInsulation[[#This Row],[Total Cost]]),0)</f>
        <v>0</v>
      </c>
      <c r="BE318" s="212">
        <f>Boiler!$AA$9</f>
        <v>0</v>
      </c>
    </row>
    <row r="319" spans="1:57">
      <c r="A319" s="75">
        <v>298</v>
      </c>
      <c r="Q319" s="69"/>
      <c r="R319" s="1" t="str">
        <f>IFERROR(INDEX(TableInsulationCodeReq[],MATCH(TablePipeInsulation[[#This Row],[Coding - Temperature of Pipe]],TableInsulationCodeReq[Coding Pipe Temperature],-1),MATCH(TEXT($P319,"0.00"),TableInsulationCodeReq[#Headers],0)),"")</f>
        <v/>
      </c>
      <c r="Y319" s="189" t="str">
        <f t="shared" si="24"/>
        <v/>
      </c>
      <c r="AA31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19" s="3" t="str">
        <f>IF(OR(G319="",TablePipeInsulation[[#This Row],[Insulation to be Added (")]]&lt;TablePipeInsulation[[#This Row],[Insulation Required by Code (")]]),"",IF(System_App_Only_DHW,(AN319-AR319)/(0.8*100000)*L319*AS319*AT319*1,(AN319-AR319)/($G$10*100000)*L319*AS319*AT319*1))</f>
        <v/>
      </c>
      <c r="AC319" s="78">
        <f>IF(TablePipeInsulation[[#This Row],[Insulation to be Added (")]]&lt;TablePipeInsulation[[#This Row],[Insulation Required by Code (")]],"",BC319)</f>
        <v>0</v>
      </c>
      <c r="AD319" s="78">
        <f>IF(TablePipeInsulation[[#This Row],[Insulation to be Added (")]]&lt;TablePipeInsulation[[#This Row],[Insulation Required by Code (")]],"",BD319)</f>
        <v>0</v>
      </c>
      <c r="AG319" s="67" t="e">
        <f>VLOOKUP(G319,'Insulation Table'!$AE$61:$AF$64,2,FALSE)</f>
        <v>#N/A</v>
      </c>
      <c r="AH319" s="75" t="str">
        <f>IF(TablePipeInsulation[[#This Row],[System Application]]="Custom",TablePipeInsulation[[#This Row],[Pipe Surface Temperature, °F (If Custom Application)]],IF(G319="","",VLOOKUP(G319,$BG$21:$BH$24,2,FALSE)))</f>
        <v/>
      </c>
      <c r="AI319" s="75" t="str">
        <f>IF(TablePipeInsulation[[#This Row],[System Application]]="Custom",TablePipeInsulation[[#This Row],[Ambient Temperature, °F (If Custom Application)]],IF(G319="","",VLOOKUP(G319,$BG$21:$BI$24,3,FALSE)))</f>
        <v/>
      </c>
      <c r="AJ31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1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1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1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19" s="75" t="str">
        <f>IF(TablePipeInsulation[[#This Row],[System Application]]="Custom",TablePipeInsulation[[#This Row],[Custom Pipe Bare Heat Transfer Coefficient]],IF(P319="","",(VLOOKUP(AJ319,'Insulation Table'!$F$35:$G$124,2,FALSE))))</f>
        <v/>
      </c>
      <c r="AO319" s="75" t="e">
        <f t="shared" si="20"/>
        <v>#N/A</v>
      </c>
      <c r="AP319" s="75" t="e">
        <f>VLOOKUP(AO319,'Insulation Table'!$Y$35:$Z$103,2,FALSE)</f>
        <v>#N/A</v>
      </c>
      <c r="AQ319" s="67" t="str">
        <f>CONCATENATE(P319,U319,MIN(TablePipeInsulation[[#This Row],[Insulation to be Added (")]],3))</f>
        <v>3</v>
      </c>
      <c r="AR319" s="75" t="str">
        <f>IF(P319="","",(VLOOKUP(AQ319,'Insulation Table'!$N$35:$O$250,2,FALSE)))</f>
        <v/>
      </c>
      <c r="AS319" s="67" t="e">
        <f t="shared" si="21"/>
        <v>#VALUE!</v>
      </c>
      <c r="AT319" s="75" t="str">
        <f>IF(TablePipeInsulation[[#This Row],[System Application]]="Custom",TablePipeInsulation[[#This Row],[Full Load Hours (If Custom Application)]],IF(G319="","",IF(G319="Domestic Hot Water",8760,$AJ$16)))</f>
        <v/>
      </c>
      <c r="AU319" s="75" t="str">
        <f>VLOOKUP($G$7,'Incentive Structure'!$C$6:$D$10,2,FALSE)</f>
        <v>CI</v>
      </c>
      <c r="AV319" s="75" t="str">
        <f>IF(ISNUMBER(FIND("MF",TablePipeInsulation[[#This Row],[Incentive Code]]))=TRUE,"MF Logic","CI Logic")</f>
        <v>CI Logic</v>
      </c>
      <c r="AW31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19" t="str">
        <f t="shared" si="22"/>
        <v/>
      </c>
      <c r="AY319" t="str">
        <f t="shared" si="23"/>
        <v>CI</v>
      </c>
      <c r="AZ31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1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19" s="190" t="e">
        <f>INDEX(#REF!,MATCH(TablePipeInsulation[[#This Row],[Coding - Temperature of Pipe]],#REF!,0),MATCH(TEXT($P319,"#.00"),#REF!,0))</f>
        <v>#REF!</v>
      </c>
      <c r="BC319" s="211">
        <f>IFERROR(MIN(IF(TablePipeInsulation[[#This Row],[System Application]]="Custom",(TablePipeInsulation[[#This Row],[Therms saved]]*BE319)*CI_Custom_Incentive_USD_per_therm,IF(OR(TablePipeInsulation[[#This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saved]]*BE319),"Excel Error"))),TablePipeInsulation[[#This Row],[Total Cost]]),0)</f>
        <v>0</v>
      </c>
      <c r="BD319" s="216">
        <f>IFERROR(MIN(IF(TablePipeInsulation[[#This Row],[System Application]]="Custom",(TablePipeInsulation[[#This Row],[Therms saved]]*BE319)*CI_Custom_Bonus_Incentive_USD_per_therm,IF(OR(TablePipeInsulation[[#This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saved]]*BE319),"Excel Error"))),TablePipeInsulation[[#This Row],[Total Cost]]),0)</f>
        <v>0</v>
      </c>
      <c r="BE319" s="212">
        <f>Boiler!$AA$9</f>
        <v>0</v>
      </c>
    </row>
    <row r="320" spans="1:57">
      <c r="A320" s="75">
        <v>299</v>
      </c>
      <c r="Q320" s="69"/>
      <c r="R320" s="1" t="str">
        <f>IFERROR(INDEX(TableInsulationCodeReq[],MATCH(TablePipeInsulation[[#This Row],[Coding - Temperature of Pipe]],TableInsulationCodeReq[Coding Pipe Temperature],-1),MATCH(TEXT($P320,"0.00"),TableInsulationCodeReq[#Headers],0)),"")</f>
        <v/>
      </c>
      <c r="Y320" s="189" t="str">
        <f t="shared" si="24"/>
        <v/>
      </c>
      <c r="AA32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20" s="3" t="str">
        <f>IF(OR(G320="",TablePipeInsulation[[#This Row],[Insulation to be Added (")]]&lt;TablePipeInsulation[[#This Row],[Insulation Required by Code (")]]),"",IF(System_App_Only_DHW,(AN320-AR320)/(0.8*100000)*L320*AS320*AT320*1,(AN320-AR320)/($G$10*100000)*L320*AS320*AT320*1))</f>
        <v/>
      </c>
      <c r="AC320" s="78">
        <f>IF(TablePipeInsulation[[#This Row],[Insulation to be Added (")]]&lt;TablePipeInsulation[[#This Row],[Insulation Required by Code (")]],"",BC320)</f>
        <v>0</v>
      </c>
      <c r="AD320" s="78">
        <f>IF(TablePipeInsulation[[#This Row],[Insulation to be Added (")]]&lt;TablePipeInsulation[[#This Row],[Insulation Required by Code (")]],"",BD320)</f>
        <v>0</v>
      </c>
      <c r="AG320" s="67" t="e">
        <f>VLOOKUP(G320,'Insulation Table'!$AE$61:$AF$64,2,FALSE)</f>
        <v>#N/A</v>
      </c>
      <c r="AH320" s="75" t="str">
        <f>IF(TablePipeInsulation[[#This Row],[System Application]]="Custom",TablePipeInsulation[[#This Row],[Pipe Surface Temperature, °F (If Custom Application)]],IF(G320="","",VLOOKUP(G320,$BG$21:$BH$24,2,FALSE)))</f>
        <v/>
      </c>
      <c r="AI320" s="75" t="str">
        <f>IF(TablePipeInsulation[[#This Row],[System Application]]="Custom",TablePipeInsulation[[#This Row],[Ambient Temperature, °F (If Custom Application)]],IF(G320="","",VLOOKUP(G320,$BG$21:$BI$24,3,FALSE)))</f>
        <v/>
      </c>
      <c r="AJ32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2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2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2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20" s="75" t="str">
        <f>IF(TablePipeInsulation[[#This Row],[System Application]]="Custom",TablePipeInsulation[[#This Row],[Custom Pipe Bare Heat Transfer Coefficient]],IF(P320="","",(VLOOKUP(AJ320,'Insulation Table'!$F$35:$G$124,2,FALSE))))</f>
        <v/>
      </c>
      <c r="AO320" s="75" t="e">
        <f t="shared" si="20"/>
        <v>#N/A</v>
      </c>
      <c r="AP320" s="75" t="e">
        <f>VLOOKUP(AO320,'Insulation Table'!$Y$35:$Z$103,2,FALSE)</f>
        <v>#N/A</v>
      </c>
      <c r="AQ320" s="67" t="str">
        <f>CONCATENATE(P320,U320,MIN(TablePipeInsulation[[#This Row],[Insulation to be Added (")]],3))</f>
        <v>3</v>
      </c>
      <c r="AR320" s="75" t="str">
        <f>IF(P320="","",(VLOOKUP(AQ320,'Insulation Table'!$N$35:$O$250,2,FALSE)))</f>
        <v/>
      </c>
      <c r="AS320" s="67" t="e">
        <f t="shared" si="21"/>
        <v>#VALUE!</v>
      </c>
      <c r="AT320" s="75" t="str">
        <f>IF(TablePipeInsulation[[#This Row],[System Application]]="Custom",TablePipeInsulation[[#This Row],[Full Load Hours (If Custom Application)]],IF(G320="","",IF(G320="Domestic Hot Water",8760,$AJ$16)))</f>
        <v/>
      </c>
      <c r="AU320" s="75" t="str">
        <f>VLOOKUP($G$7,'Incentive Structure'!$C$6:$D$10,2,FALSE)</f>
        <v>CI</v>
      </c>
      <c r="AV320" s="75" t="str">
        <f>IF(ISNUMBER(FIND("MF",TablePipeInsulation[[#This Row],[Incentive Code]]))=TRUE,"MF Logic","CI Logic")</f>
        <v>CI Logic</v>
      </c>
      <c r="AW32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20" t="str">
        <f t="shared" si="22"/>
        <v/>
      </c>
      <c r="AY320" t="str">
        <f t="shared" si="23"/>
        <v>CI</v>
      </c>
      <c r="AZ32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2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20" s="190" t="e">
        <f>INDEX(#REF!,MATCH(TablePipeInsulation[[#This Row],[Coding - Temperature of Pipe]],#REF!,0),MATCH(TEXT($P320,"#.00"),#REF!,0))</f>
        <v>#REF!</v>
      </c>
      <c r="BC320" s="211">
        <f>IFERROR(MIN(IF(TablePipeInsulation[[#This Row],[System Application]]="Custom",(TablePipeInsulation[[#This Row],[Therms saved]]*BE320)*CI_Custom_Incentive_USD_per_therm,IF(OR(TablePipeInsulation[[#This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saved]]*BE320),"Excel Error"))),TablePipeInsulation[[#This Row],[Total Cost]]),0)</f>
        <v>0</v>
      </c>
      <c r="BD320" s="216">
        <f>IFERROR(MIN(IF(TablePipeInsulation[[#This Row],[System Application]]="Custom",(TablePipeInsulation[[#This Row],[Therms saved]]*BE320)*CI_Custom_Bonus_Incentive_USD_per_therm,IF(OR(TablePipeInsulation[[#This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saved]]*BE320),"Excel Error"))),TablePipeInsulation[[#This Row],[Total Cost]]),0)</f>
        <v>0</v>
      </c>
      <c r="BE320" s="212">
        <f>Boiler!$AA$9</f>
        <v>0</v>
      </c>
    </row>
    <row r="321" spans="1:57">
      <c r="A321" s="75">
        <v>300</v>
      </c>
      <c r="Q321" s="69"/>
      <c r="R321" s="1" t="str">
        <f>IFERROR(INDEX(TableInsulationCodeReq[],MATCH(TablePipeInsulation[[#This Row],[Coding - Temperature of Pipe]],TableInsulationCodeReq[Coding Pipe Temperature],-1),MATCH(TEXT($P321,"0.00"),TableInsulationCodeReq[#Headers],0)),"")</f>
        <v/>
      </c>
      <c r="Y321" s="189" t="str">
        <f t="shared" si="24"/>
        <v/>
      </c>
      <c r="AA32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21" s="3" t="str">
        <f>IF(OR(G321="",TablePipeInsulation[[#This Row],[Insulation to be Added (")]]&lt;TablePipeInsulation[[#This Row],[Insulation Required by Code (")]]),"",IF(System_App_Only_DHW,(AN321-AR321)/(0.8*100000)*L321*AS321*AT321*1,(AN321-AR321)/($G$10*100000)*L321*AS321*AT321*1))</f>
        <v/>
      </c>
      <c r="AC321" s="78">
        <f>IF(TablePipeInsulation[[#This Row],[Insulation to be Added (")]]&lt;TablePipeInsulation[[#This Row],[Insulation Required by Code (")]],"",BC321)</f>
        <v>0</v>
      </c>
      <c r="AD321" s="78">
        <f>IF(TablePipeInsulation[[#This Row],[Insulation to be Added (")]]&lt;TablePipeInsulation[[#This Row],[Insulation Required by Code (")]],"",BD321)</f>
        <v>0</v>
      </c>
      <c r="AG321" s="67" t="e">
        <f>VLOOKUP(G321,'Insulation Table'!$AE$61:$AF$64,2,FALSE)</f>
        <v>#N/A</v>
      </c>
      <c r="AH321" s="75" t="str">
        <f>IF(TablePipeInsulation[[#This Row],[System Application]]="Custom",TablePipeInsulation[[#This Row],[Pipe Surface Temperature, °F (If Custom Application)]],IF(G321="","",VLOOKUP(G321,$BG$21:$BH$24,2,FALSE)))</f>
        <v/>
      </c>
      <c r="AI321" s="75" t="str">
        <f>IF(TablePipeInsulation[[#This Row],[System Application]]="Custom",TablePipeInsulation[[#This Row],[Ambient Temperature, °F (If Custom Application)]],IF(G321="","",VLOOKUP(G321,$BG$21:$BI$24,3,FALSE)))</f>
        <v/>
      </c>
      <c r="AJ32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2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2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2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21" s="75" t="str">
        <f>IF(TablePipeInsulation[[#This Row],[System Application]]="Custom",TablePipeInsulation[[#This Row],[Custom Pipe Bare Heat Transfer Coefficient]],IF(P321="","",(VLOOKUP(AJ321,'Insulation Table'!$F$35:$G$124,2,FALSE))))</f>
        <v/>
      </c>
      <c r="AO321" s="75" t="e">
        <f t="shared" si="20"/>
        <v>#N/A</v>
      </c>
      <c r="AP321" s="75" t="e">
        <f>VLOOKUP(AO321,'Insulation Table'!$Y$35:$Z$103,2,FALSE)</f>
        <v>#N/A</v>
      </c>
      <c r="AQ321" s="67" t="str">
        <f>CONCATENATE(P321,U321,MIN(TablePipeInsulation[[#This Row],[Insulation to be Added (")]],3))</f>
        <v>3</v>
      </c>
      <c r="AR321" s="75" t="str">
        <f>IF(P321="","",(VLOOKUP(AQ321,'Insulation Table'!$N$35:$O$250,2,FALSE)))</f>
        <v/>
      </c>
      <c r="AS321" s="67" t="e">
        <f t="shared" si="21"/>
        <v>#VALUE!</v>
      </c>
      <c r="AT321" s="75" t="str">
        <f>IF(TablePipeInsulation[[#This Row],[System Application]]="Custom",TablePipeInsulation[[#This Row],[Full Load Hours (If Custom Application)]],IF(G321="","",IF(G321="Domestic Hot Water",8760,$AJ$16)))</f>
        <v/>
      </c>
      <c r="AU321" s="75" t="str">
        <f>VLOOKUP($G$7,'Incentive Structure'!$C$6:$D$10,2,FALSE)</f>
        <v>CI</v>
      </c>
      <c r="AV321" s="75" t="str">
        <f>IF(ISNUMBER(FIND("MF",TablePipeInsulation[[#This Row],[Incentive Code]]))=TRUE,"MF Logic","CI Logic")</f>
        <v>CI Logic</v>
      </c>
      <c r="AW32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21" t="str">
        <f t="shared" si="22"/>
        <v/>
      </c>
      <c r="AY321" t="str">
        <f t="shared" si="23"/>
        <v>CI</v>
      </c>
      <c r="AZ32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2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21" s="190" t="e">
        <f>INDEX(#REF!,MATCH(TablePipeInsulation[[#This Row],[Coding - Temperature of Pipe]],#REF!,0),MATCH(TEXT($P321,"#.00"),#REF!,0))</f>
        <v>#REF!</v>
      </c>
      <c r="BC321" s="211">
        <f>IFERROR(MIN(IF(TablePipeInsulation[[#This Row],[System Application]]="Custom",(TablePipeInsulation[[#This Row],[Therms saved]]*BE321)*CI_Custom_Incentive_USD_per_therm,IF(OR(TablePipeInsulation[[#This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saved]]*BE321),"Excel Error"))),TablePipeInsulation[[#This Row],[Total Cost]]),0)</f>
        <v>0</v>
      </c>
      <c r="BD321" s="216">
        <f>IFERROR(MIN(IF(TablePipeInsulation[[#This Row],[System Application]]="Custom",(TablePipeInsulation[[#This Row],[Therms saved]]*BE321)*CI_Custom_Bonus_Incentive_USD_per_therm,IF(OR(TablePipeInsulation[[#This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saved]]*BE321),"Excel Error"))),TablePipeInsulation[[#This Row],[Total Cost]]),0)</f>
        <v>0</v>
      </c>
      <c r="BE321" s="212">
        <f>Boiler!$AA$9</f>
        <v>0</v>
      </c>
    </row>
    <row r="322" spans="1:57">
      <c r="A322" s="75">
        <v>301</v>
      </c>
      <c r="Q322" s="69"/>
      <c r="R322" s="1" t="str">
        <f>IFERROR(INDEX(TableInsulationCodeReq[],MATCH(TablePipeInsulation[[#This Row],[Coding - Temperature of Pipe]],TableInsulationCodeReq[Coding Pipe Temperature],-1),MATCH(TEXT($P322,"0.00"),TableInsulationCodeReq[#Headers],0)),"")</f>
        <v/>
      </c>
      <c r="Y322" s="189" t="str">
        <f t="shared" si="24"/>
        <v/>
      </c>
      <c r="AA32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22" s="3" t="str">
        <f>IF(OR(G322="",TablePipeInsulation[[#This Row],[Insulation to be Added (")]]&lt;TablePipeInsulation[[#This Row],[Insulation Required by Code (")]]),"",IF(System_App_Only_DHW,(AN322-AR322)/(0.8*100000)*L322*AS322*AT322*1,(AN322-AR322)/($G$10*100000)*L322*AS322*AT322*1))</f>
        <v/>
      </c>
      <c r="AC322" s="78">
        <f>IF(TablePipeInsulation[[#This Row],[Insulation to be Added (")]]&lt;TablePipeInsulation[[#This Row],[Insulation Required by Code (")]],"",BC322)</f>
        <v>0</v>
      </c>
      <c r="AD322" s="78">
        <f>IF(TablePipeInsulation[[#This Row],[Insulation to be Added (")]]&lt;TablePipeInsulation[[#This Row],[Insulation Required by Code (")]],"",BD322)</f>
        <v>0</v>
      </c>
      <c r="AG322" s="67" t="e">
        <f>VLOOKUP(G322,'Insulation Table'!$AE$61:$AF$64,2,FALSE)</f>
        <v>#N/A</v>
      </c>
      <c r="AH322" s="75" t="str">
        <f>IF(TablePipeInsulation[[#This Row],[System Application]]="Custom",TablePipeInsulation[[#This Row],[Pipe Surface Temperature, °F (If Custom Application)]],IF(G322="","",VLOOKUP(G322,$BG$21:$BH$24,2,FALSE)))</f>
        <v/>
      </c>
      <c r="AI322" s="75" t="str">
        <f>IF(TablePipeInsulation[[#This Row],[System Application]]="Custom",TablePipeInsulation[[#This Row],[Ambient Temperature, °F (If Custom Application)]],IF(G322="","",VLOOKUP(G322,$BG$21:$BI$24,3,FALSE)))</f>
        <v/>
      </c>
      <c r="AJ32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2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2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2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22" s="75" t="str">
        <f>IF(TablePipeInsulation[[#This Row],[System Application]]="Custom",TablePipeInsulation[[#This Row],[Custom Pipe Bare Heat Transfer Coefficient]],IF(P322="","",(VLOOKUP(AJ322,'Insulation Table'!$F$35:$G$124,2,FALSE))))</f>
        <v/>
      </c>
      <c r="AO322" s="75" t="e">
        <f t="shared" si="20"/>
        <v>#N/A</v>
      </c>
      <c r="AP322" s="75" t="e">
        <f>VLOOKUP(AO322,'Insulation Table'!$Y$35:$Z$103,2,FALSE)</f>
        <v>#N/A</v>
      </c>
      <c r="AQ322" s="67" t="str">
        <f>CONCATENATE(P322,U322,MIN(TablePipeInsulation[[#This Row],[Insulation to be Added (")]],3))</f>
        <v>3</v>
      </c>
      <c r="AR322" s="75" t="str">
        <f>IF(P322="","",(VLOOKUP(AQ322,'Insulation Table'!$N$35:$O$250,2,FALSE)))</f>
        <v/>
      </c>
      <c r="AS322" s="67" t="e">
        <f t="shared" si="21"/>
        <v>#VALUE!</v>
      </c>
      <c r="AT322" s="75" t="str">
        <f>IF(TablePipeInsulation[[#This Row],[System Application]]="Custom",TablePipeInsulation[[#This Row],[Full Load Hours (If Custom Application)]],IF(G322="","",IF(G322="Domestic Hot Water",8760,$AJ$16)))</f>
        <v/>
      </c>
      <c r="AU322" s="75" t="str">
        <f>VLOOKUP($G$7,'Incentive Structure'!$C$6:$D$10,2,FALSE)</f>
        <v>CI</v>
      </c>
      <c r="AV322" s="75" t="str">
        <f>IF(ISNUMBER(FIND("MF",TablePipeInsulation[[#This Row],[Incentive Code]]))=TRUE,"MF Logic","CI Logic")</f>
        <v>CI Logic</v>
      </c>
      <c r="AW32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22" t="str">
        <f t="shared" si="22"/>
        <v/>
      </c>
      <c r="AY322" t="str">
        <f t="shared" si="23"/>
        <v>CI</v>
      </c>
      <c r="AZ32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2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22" s="190" t="e">
        <f>INDEX(#REF!,MATCH(TablePipeInsulation[[#This Row],[Coding - Temperature of Pipe]],#REF!,0),MATCH(TEXT($P322,"#.00"),#REF!,0))</f>
        <v>#REF!</v>
      </c>
      <c r="BC322" s="211">
        <f>IFERROR(MIN(IF(TablePipeInsulation[[#This Row],[System Application]]="Custom",(TablePipeInsulation[[#This Row],[Therms saved]]*BE322)*CI_Custom_Incentive_USD_per_therm,IF(OR(TablePipeInsulation[[#This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saved]]*BE322),"Excel Error"))),TablePipeInsulation[[#This Row],[Total Cost]]),0)</f>
        <v>0</v>
      </c>
      <c r="BD322" s="216">
        <f>IFERROR(MIN(IF(TablePipeInsulation[[#This Row],[System Application]]="Custom",(TablePipeInsulation[[#This Row],[Therms saved]]*BE322)*CI_Custom_Bonus_Incentive_USD_per_therm,IF(OR(TablePipeInsulation[[#This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saved]]*BE322),"Excel Error"))),TablePipeInsulation[[#This Row],[Total Cost]]),0)</f>
        <v>0</v>
      </c>
      <c r="BE322" s="212">
        <f>Boiler!$AA$9</f>
        <v>0</v>
      </c>
    </row>
    <row r="323" spans="1:57">
      <c r="A323" s="75">
        <v>302</v>
      </c>
      <c r="Q323" s="69"/>
      <c r="R323" s="1" t="str">
        <f>IFERROR(INDEX(TableInsulationCodeReq[],MATCH(TablePipeInsulation[[#This Row],[Coding - Temperature of Pipe]],TableInsulationCodeReq[Coding Pipe Temperature],-1),MATCH(TEXT($P323,"0.00"),TableInsulationCodeReq[#Headers],0)),"")</f>
        <v/>
      </c>
      <c r="Y323" s="189" t="str">
        <f t="shared" si="24"/>
        <v/>
      </c>
      <c r="AA32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23" s="3" t="str">
        <f>IF(OR(G323="",TablePipeInsulation[[#This Row],[Insulation to be Added (")]]&lt;TablePipeInsulation[[#This Row],[Insulation Required by Code (")]]),"",IF(System_App_Only_DHW,(AN323-AR323)/(0.8*100000)*L323*AS323*AT323*1,(AN323-AR323)/($G$10*100000)*L323*AS323*AT323*1))</f>
        <v/>
      </c>
      <c r="AC323" s="78">
        <f>IF(TablePipeInsulation[[#This Row],[Insulation to be Added (")]]&lt;TablePipeInsulation[[#This Row],[Insulation Required by Code (")]],"",BC323)</f>
        <v>0</v>
      </c>
      <c r="AD323" s="78">
        <f>IF(TablePipeInsulation[[#This Row],[Insulation to be Added (")]]&lt;TablePipeInsulation[[#This Row],[Insulation Required by Code (")]],"",BD323)</f>
        <v>0</v>
      </c>
      <c r="AG323" s="67" t="e">
        <f>VLOOKUP(G323,'Insulation Table'!$AE$61:$AF$64,2,FALSE)</f>
        <v>#N/A</v>
      </c>
      <c r="AH323" s="75" t="str">
        <f>IF(TablePipeInsulation[[#This Row],[System Application]]="Custom",TablePipeInsulation[[#This Row],[Pipe Surface Temperature, °F (If Custom Application)]],IF(G323="","",VLOOKUP(G323,$BG$21:$BH$24,2,FALSE)))</f>
        <v/>
      </c>
      <c r="AI323" s="75" t="str">
        <f>IF(TablePipeInsulation[[#This Row],[System Application]]="Custom",TablePipeInsulation[[#This Row],[Ambient Temperature, °F (If Custom Application)]],IF(G323="","",VLOOKUP(G323,$BG$21:$BI$24,3,FALSE)))</f>
        <v/>
      </c>
      <c r="AJ32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2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2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2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23" s="75" t="str">
        <f>IF(TablePipeInsulation[[#This Row],[System Application]]="Custom",TablePipeInsulation[[#This Row],[Custom Pipe Bare Heat Transfer Coefficient]],IF(P323="","",(VLOOKUP(AJ323,'Insulation Table'!$F$35:$G$124,2,FALSE))))</f>
        <v/>
      </c>
      <c r="AO323" s="75" t="e">
        <f t="shared" si="20"/>
        <v>#N/A</v>
      </c>
      <c r="AP323" s="75" t="e">
        <f>VLOOKUP(AO323,'Insulation Table'!$Y$35:$Z$103,2,FALSE)</f>
        <v>#N/A</v>
      </c>
      <c r="AQ323" s="67" t="str">
        <f>CONCATENATE(P323,U323,MIN(TablePipeInsulation[[#This Row],[Insulation to be Added (")]],3))</f>
        <v>3</v>
      </c>
      <c r="AR323" s="75" t="str">
        <f>IF(P323="","",(VLOOKUP(AQ323,'Insulation Table'!$N$35:$O$250,2,FALSE)))</f>
        <v/>
      </c>
      <c r="AS323" s="67" t="e">
        <f t="shared" si="21"/>
        <v>#VALUE!</v>
      </c>
      <c r="AT323" s="75" t="str">
        <f>IF(TablePipeInsulation[[#This Row],[System Application]]="Custom",TablePipeInsulation[[#This Row],[Full Load Hours (If Custom Application)]],IF(G323="","",IF(G323="Domestic Hot Water",8760,$AJ$16)))</f>
        <v/>
      </c>
      <c r="AU323" s="75" t="str">
        <f>VLOOKUP($G$7,'Incentive Structure'!$C$6:$D$10,2,FALSE)</f>
        <v>CI</v>
      </c>
      <c r="AV323" s="75" t="str">
        <f>IF(ISNUMBER(FIND("MF",TablePipeInsulation[[#This Row],[Incentive Code]]))=TRUE,"MF Logic","CI Logic")</f>
        <v>CI Logic</v>
      </c>
      <c r="AW32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23" t="str">
        <f t="shared" si="22"/>
        <v/>
      </c>
      <c r="AY323" t="str">
        <f t="shared" si="23"/>
        <v>CI</v>
      </c>
      <c r="AZ32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2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23" s="190" t="e">
        <f>INDEX(#REF!,MATCH(TablePipeInsulation[[#This Row],[Coding - Temperature of Pipe]],#REF!,0),MATCH(TEXT($P323,"#.00"),#REF!,0))</f>
        <v>#REF!</v>
      </c>
      <c r="BC323" s="211">
        <f>IFERROR(MIN(IF(TablePipeInsulation[[#This Row],[System Application]]="Custom",(TablePipeInsulation[[#This Row],[Therms saved]]*BE323)*CI_Custom_Incentive_USD_per_therm,IF(OR(TablePipeInsulation[[#This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saved]]*BE323),"Excel Error"))),TablePipeInsulation[[#This Row],[Total Cost]]),0)</f>
        <v>0</v>
      </c>
      <c r="BD323" s="216">
        <f>IFERROR(MIN(IF(TablePipeInsulation[[#This Row],[System Application]]="Custom",(TablePipeInsulation[[#This Row],[Therms saved]]*BE323)*CI_Custom_Bonus_Incentive_USD_per_therm,IF(OR(TablePipeInsulation[[#This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saved]]*BE323),"Excel Error"))),TablePipeInsulation[[#This Row],[Total Cost]]),0)</f>
        <v>0</v>
      </c>
      <c r="BE323" s="212">
        <f>Boiler!$AA$9</f>
        <v>0</v>
      </c>
    </row>
    <row r="324" spans="1:57">
      <c r="A324" s="75">
        <v>303</v>
      </c>
      <c r="Q324" s="69"/>
      <c r="R324" s="1" t="str">
        <f>IFERROR(INDEX(TableInsulationCodeReq[],MATCH(TablePipeInsulation[[#This Row],[Coding - Temperature of Pipe]],TableInsulationCodeReq[Coding Pipe Temperature],-1),MATCH(TEXT($P324,"0.00"),TableInsulationCodeReq[#Headers],0)),"")</f>
        <v/>
      </c>
      <c r="Y324" s="189" t="str">
        <f t="shared" si="24"/>
        <v/>
      </c>
      <c r="AA32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24" s="3" t="str">
        <f>IF(OR(G324="",TablePipeInsulation[[#This Row],[Insulation to be Added (")]]&lt;TablePipeInsulation[[#This Row],[Insulation Required by Code (")]]),"",IF(System_App_Only_DHW,(AN324-AR324)/(0.8*100000)*L324*AS324*AT324*1,(AN324-AR324)/($G$10*100000)*L324*AS324*AT324*1))</f>
        <v/>
      </c>
      <c r="AC324" s="78">
        <f>IF(TablePipeInsulation[[#This Row],[Insulation to be Added (")]]&lt;TablePipeInsulation[[#This Row],[Insulation Required by Code (")]],"",BC324)</f>
        <v>0</v>
      </c>
      <c r="AD324" s="78">
        <f>IF(TablePipeInsulation[[#This Row],[Insulation to be Added (")]]&lt;TablePipeInsulation[[#This Row],[Insulation Required by Code (")]],"",BD324)</f>
        <v>0</v>
      </c>
      <c r="AG324" s="67" t="e">
        <f>VLOOKUP(G324,'Insulation Table'!$AE$61:$AF$64,2,FALSE)</f>
        <v>#N/A</v>
      </c>
      <c r="AH324" s="75" t="str">
        <f>IF(TablePipeInsulation[[#This Row],[System Application]]="Custom",TablePipeInsulation[[#This Row],[Pipe Surface Temperature, °F (If Custom Application)]],IF(G324="","",VLOOKUP(G324,$BG$21:$BH$24,2,FALSE)))</f>
        <v/>
      </c>
      <c r="AI324" s="75" t="str">
        <f>IF(TablePipeInsulation[[#This Row],[System Application]]="Custom",TablePipeInsulation[[#This Row],[Ambient Temperature, °F (If Custom Application)]],IF(G324="","",VLOOKUP(G324,$BG$21:$BI$24,3,FALSE)))</f>
        <v/>
      </c>
      <c r="AJ32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2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2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2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24" s="75" t="str">
        <f>IF(TablePipeInsulation[[#This Row],[System Application]]="Custom",TablePipeInsulation[[#This Row],[Custom Pipe Bare Heat Transfer Coefficient]],IF(P324="","",(VLOOKUP(AJ324,'Insulation Table'!$F$35:$G$124,2,FALSE))))</f>
        <v/>
      </c>
      <c r="AO324" s="75" t="e">
        <f t="shared" si="20"/>
        <v>#N/A</v>
      </c>
      <c r="AP324" s="75" t="e">
        <f>VLOOKUP(AO324,'Insulation Table'!$Y$35:$Z$103,2,FALSE)</f>
        <v>#N/A</v>
      </c>
      <c r="AQ324" s="67" t="str">
        <f>CONCATENATE(P324,U324,MIN(TablePipeInsulation[[#This Row],[Insulation to be Added (")]],3))</f>
        <v>3</v>
      </c>
      <c r="AR324" s="75" t="str">
        <f>IF(P324="","",(VLOOKUP(AQ324,'Insulation Table'!$N$35:$O$250,2,FALSE)))</f>
        <v/>
      </c>
      <c r="AS324" s="67" t="e">
        <f t="shared" si="21"/>
        <v>#VALUE!</v>
      </c>
      <c r="AT324" s="75" t="str">
        <f>IF(TablePipeInsulation[[#This Row],[System Application]]="Custom",TablePipeInsulation[[#This Row],[Full Load Hours (If Custom Application)]],IF(G324="","",IF(G324="Domestic Hot Water",8760,$AJ$16)))</f>
        <v/>
      </c>
      <c r="AU324" s="75" t="str">
        <f>VLOOKUP($G$7,'Incentive Structure'!$C$6:$D$10,2,FALSE)</f>
        <v>CI</v>
      </c>
      <c r="AV324" s="75" t="str">
        <f>IF(ISNUMBER(FIND("MF",TablePipeInsulation[[#This Row],[Incentive Code]]))=TRUE,"MF Logic","CI Logic")</f>
        <v>CI Logic</v>
      </c>
      <c r="AW32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24" t="str">
        <f t="shared" si="22"/>
        <v/>
      </c>
      <c r="AY324" t="str">
        <f t="shared" si="23"/>
        <v>CI</v>
      </c>
      <c r="AZ32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2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24" s="190" t="e">
        <f>INDEX(#REF!,MATCH(TablePipeInsulation[[#This Row],[Coding - Temperature of Pipe]],#REF!,0),MATCH(TEXT($P324,"#.00"),#REF!,0))</f>
        <v>#REF!</v>
      </c>
      <c r="BC324" s="211">
        <f>IFERROR(MIN(IF(TablePipeInsulation[[#This Row],[System Application]]="Custom",(TablePipeInsulation[[#This Row],[Therms saved]]*BE324)*CI_Custom_Incentive_USD_per_therm,IF(OR(TablePipeInsulation[[#This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saved]]*BE324),"Excel Error"))),TablePipeInsulation[[#This Row],[Total Cost]]),0)</f>
        <v>0</v>
      </c>
      <c r="BD324" s="216">
        <f>IFERROR(MIN(IF(TablePipeInsulation[[#This Row],[System Application]]="Custom",(TablePipeInsulation[[#This Row],[Therms saved]]*BE324)*CI_Custom_Bonus_Incentive_USD_per_therm,IF(OR(TablePipeInsulation[[#This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saved]]*BE324),"Excel Error"))),TablePipeInsulation[[#This Row],[Total Cost]]),0)</f>
        <v>0</v>
      </c>
      <c r="BE324" s="212">
        <f>Boiler!$AA$9</f>
        <v>0</v>
      </c>
    </row>
    <row r="325" spans="1:57">
      <c r="A325" s="75">
        <v>304</v>
      </c>
      <c r="Q325" s="69"/>
      <c r="R325" s="1" t="str">
        <f>IFERROR(INDEX(TableInsulationCodeReq[],MATCH(TablePipeInsulation[[#This Row],[Coding - Temperature of Pipe]],TableInsulationCodeReq[Coding Pipe Temperature],-1),MATCH(TEXT($P325,"0.00"),TableInsulationCodeReq[#Headers],0)),"")</f>
        <v/>
      </c>
      <c r="Y325" s="189" t="str">
        <f t="shared" si="24"/>
        <v/>
      </c>
      <c r="AA32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25" s="3" t="str">
        <f>IF(OR(G325="",TablePipeInsulation[[#This Row],[Insulation to be Added (")]]&lt;TablePipeInsulation[[#This Row],[Insulation Required by Code (")]]),"",IF(System_App_Only_DHW,(AN325-AR325)/(0.8*100000)*L325*AS325*AT325*1,(AN325-AR325)/($G$10*100000)*L325*AS325*AT325*1))</f>
        <v/>
      </c>
      <c r="AC325" s="78">
        <f>IF(TablePipeInsulation[[#This Row],[Insulation to be Added (")]]&lt;TablePipeInsulation[[#This Row],[Insulation Required by Code (")]],"",BC325)</f>
        <v>0</v>
      </c>
      <c r="AD325" s="78">
        <f>IF(TablePipeInsulation[[#This Row],[Insulation to be Added (")]]&lt;TablePipeInsulation[[#This Row],[Insulation Required by Code (")]],"",BD325)</f>
        <v>0</v>
      </c>
      <c r="AG325" s="67" t="e">
        <f>VLOOKUP(G325,'Insulation Table'!$AE$61:$AF$64,2,FALSE)</f>
        <v>#N/A</v>
      </c>
      <c r="AH325" s="75" t="str">
        <f>IF(TablePipeInsulation[[#This Row],[System Application]]="Custom",TablePipeInsulation[[#This Row],[Pipe Surface Temperature, °F (If Custom Application)]],IF(G325="","",VLOOKUP(G325,$BG$21:$BH$24,2,FALSE)))</f>
        <v/>
      </c>
      <c r="AI325" s="75" t="str">
        <f>IF(TablePipeInsulation[[#This Row],[System Application]]="Custom",TablePipeInsulation[[#This Row],[Ambient Temperature, °F (If Custom Application)]],IF(G325="","",VLOOKUP(G325,$BG$21:$BI$24,3,FALSE)))</f>
        <v/>
      </c>
      <c r="AJ32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2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2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2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25" s="75" t="str">
        <f>IF(TablePipeInsulation[[#This Row],[System Application]]="Custom",TablePipeInsulation[[#This Row],[Custom Pipe Bare Heat Transfer Coefficient]],IF(P325="","",(VLOOKUP(AJ325,'Insulation Table'!$F$35:$G$124,2,FALSE))))</f>
        <v/>
      </c>
      <c r="AO325" s="75" t="e">
        <f t="shared" si="20"/>
        <v>#N/A</v>
      </c>
      <c r="AP325" s="75" t="e">
        <f>VLOOKUP(AO325,'Insulation Table'!$Y$35:$Z$103,2,FALSE)</f>
        <v>#N/A</v>
      </c>
      <c r="AQ325" s="67" t="str">
        <f>CONCATENATE(P325,U325,MIN(TablePipeInsulation[[#This Row],[Insulation to be Added (")]],3))</f>
        <v>3</v>
      </c>
      <c r="AR325" s="75" t="str">
        <f>IF(P325="","",(VLOOKUP(AQ325,'Insulation Table'!$N$35:$O$250,2,FALSE)))</f>
        <v/>
      </c>
      <c r="AS325" s="67" t="e">
        <f t="shared" si="21"/>
        <v>#VALUE!</v>
      </c>
      <c r="AT325" s="75" t="str">
        <f>IF(TablePipeInsulation[[#This Row],[System Application]]="Custom",TablePipeInsulation[[#This Row],[Full Load Hours (If Custom Application)]],IF(G325="","",IF(G325="Domestic Hot Water",8760,$AJ$16)))</f>
        <v/>
      </c>
      <c r="AU325" s="75" t="str">
        <f>VLOOKUP($G$7,'Incentive Structure'!$C$6:$D$10,2,FALSE)</f>
        <v>CI</v>
      </c>
      <c r="AV325" s="75" t="str">
        <f>IF(ISNUMBER(FIND("MF",TablePipeInsulation[[#This Row],[Incentive Code]]))=TRUE,"MF Logic","CI Logic")</f>
        <v>CI Logic</v>
      </c>
      <c r="AW32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25" t="str">
        <f t="shared" si="22"/>
        <v/>
      </c>
      <c r="AY325" t="str">
        <f t="shared" si="23"/>
        <v>CI</v>
      </c>
      <c r="AZ32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2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25" s="190" t="e">
        <f>INDEX(#REF!,MATCH(TablePipeInsulation[[#This Row],[Coding - Temperature of Pipe]],#REF!,0),MATCH(TEXT($P325,"#.00"),#REF!,0))</f>
        <v>#REF!</v>
      </c>
      <c r="BC325" s="211">
        <f>IFERROR(MIN(IF(TablePipeInsulation[[#This Row],[System Application]]="Custom",(TablePipeInsulation[[#This Row],[Therms saved]]*BE325)*CI_Custom_Incentive_USD_per_therm,IF(OR(TablePipeInsulation[[#This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saved]]*BE325),"Excel Error"))),TablePipeInsulation[[#This Row],[Total Cost]]),0)</f>
        <v>0</v>
      </c>
      <c r="BD325" s="216">
        <f>IFERROR(MIN(IF(TablePipeInsulation[[#This Row],[System Application]]="Custom",(TablePipeInsulation[[#This Row],[Therms saved]]*BE325)*CI_Custom_Bonus_Incentive_USD_per_therm,IF(OR(TablePipeInsulation[[#This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saved]]*BE325),"Excel Error"))),TablePipeInsulation[[#This Row],[Total Cost]]),0)</f>
        <v>0</v>
      </c>
      <c r="BE325" s="212">
        <f>Boiler!$AA$9</f>
        <v>0</v>
      </c>
    </row>
    <row r="326" spans="1:57">
      <c r="A326" s="75">
        <v>305</v>
      </c>
      <c r="Q326" s="69"/>
      <c r="R326" s="1" t="str">
        <f>IFERROR(INDEX(TableInsulationCodeReq[],MATCH(TablePipeInsulation[[#This Row],[Coding - Temperature of Pipe]],TableInsulationCodeReq[Coding Pipe Temperature],-1),MATCH(TEXT($P326,"0.00"),TableInsulationCodeReq[#Headers],0)),"")</f>
        <v/>
      </c>
      <c r="Y326" s="189" t="str">
        <f t="shared" si="24"/>
        <v/>
      </c>
      <c r="AA32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26" s="3" t="str">
        <f>IF(OR(G326="",TablePipeInsulation[[#This Row],[Insulation to be Added (")]]&lt;TablePipeInsulation[[#This Row],[Insulation Required by Code (")]]),"",IF(System_App_Only_DHW,(AN326-AR326)/(0.8*100000)*L326*AS326*AT326*1,(AN326-AR326)/($G$10*100000)*L326*AS326*AT326*1))</f>
        <v/>
      </c>
      <c r="AC326" s="78">
        <f>IF(TablePipeInsulation[[#This Row],[Insulation to be Added (")]]&lt;TablePipeInsulation[[#This Row],[Insulation Required by Code (")]],"",BC326)</f>
        <v>0</v>
      </c>
      <c r="AD326" s="78">
        <f>IF(TablePipeInsulation[[#This Row],[Insulation to be Added (")]]&lt;TablePipeInsulation[[#This Row],[Insulation Required by Code (")]],"",BD326)</f>
        <v>0</v>
      </c>
      <c r="AG326" s="67" t="e">
        <f>VLOOKUP(G326,'Insulation Table'!$AE$61:$AF$64,2,FALSE)</f>
        <v>#N/A</v>
      </c>
      <c r="AH326" s="75" t="str">
        <f>IF(TablePipeInsulation[[#This Row],[System Application]]="Custom",TablePipeInsulation[[#This Row],[Pipe Surface Temperature, °F (If Custom Application)]],IF(G326="","",VLOOKUP(G326,$BG$21:$BH$24,2,FALSE)))</f>
        <v/>
      </c>
      <c r="AI326" s="75" t="str">
        <f>IF(TablePipeInsulation[[#This Row],[System Application]]="Custom",TablePipeInsulation[[#This Row],[Ambient Temperature, °F (If Custom Application)]],IF(G326="","",VLOOKUP(G326,$BG$21:$BI$24,3,FALSE)))</f>
        <v/>
      </c>
      <c r="AJ32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2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2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2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26" s="75" t="str">
        <f>IF(TablePipeInsulation[[#This Row],[System Application]]="Custom",TablePipeInsulation[[#This Row],[Custom Pipe Bare Heat Transfer Coefficient]],IF(P326="","",(VLOOKUP(AJ326,'Insulation Table'!$F$35:$G$124,2,FALSE))))</f>
        <v/>
      </c>
      <c r="AO326" s="75" t="e">
        <f t="shared" si="20"/>
        <v>#N/A</v>
      </c>
      <c r="AP326" s="75" t="e">
        <f>VLOOKUP(AO326,'Insulation Table'!$Y$35:$Z$103,2,FALSE)</f>
        <v>#N/A</v>
      </c>
      <c r="AQ326" s="67" t="str">
        <f>CONCATENATE(P326,U326,MIN(TablePipeInsulation[[#This Row],[Insulation to be Added (")]],3))</f>
        <v>3</v>
      </c>
      <c r="AR326" s="75" t="str">
        <f>IF(P326="","",(VLOOKUP(AQ326,'Insulation Table'!$N$35:$O$250,2,FALSE)))</f>
        <v/>
      </c>
      <c r="AS326" s="67" t="e">
        <f t="shared" si="21"/>
        <v>#VALUE!</v>
      </c>
      <c r="AT326" s="75" t="str">
        <f>IF(TablePipeInsulation[[#This Row],[System Application]]="Custom",TablePipeInsulation[[#This Row],[Full Load Hours (If Custom Application)]],IF(G326="","",IF(G326="Domestic Hot Water",8760,$AJ$16)))</f>
        <v/>
      </c>
      <c r="AU326" s="75" t="str">
        <f>VLOOKUP($G$7,'Incentive Structure'!$C$6:$D$10,2,FALSE)</f>
        <v>CI</v>
      </c>
      <c r="AV326" s="75" t="str">
        <f>IF(ISNUMBER(FIND("MF",TablePipeInsulation[[#This Row],[Incentive Code]]))=TRUE,"MF Logic","CI Logic")</f>
        <v>CI Logic</v>
      </c>
      <c r="AW32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26" t="str">
        <f t="shared" si="22"/>
        <v/>
      </c>
      <c r="AY326" t="str">
        <f t="shared" si="23"/>
        <v>CI</v>
      </c>
      <c r="AZ32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2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26" s="190" t="e">
        <f>INDEX(#REF!,MATCH(TablePipeInsulation[[#This Row],[Coding - Temperature of Pipe]],#REF!,0),MATCH(TEXT($P326,"#.00"),#REF!,0))</f>
        <v>#REF!</v>
      </c>
      <c r="BC326" s="211">
        <f>IFERROR(MIN(IF(TablePipeInsulation[[#This Row],[System Application]]="Custom",(TablePipeInsulation[[#This Row],[Therms saved]]*BE326)*CI_Custom_Incentive_USD_per_therm,IF(OR(TablePipeInsulation[[#This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saved]]*BE326),"Excel Error"))),TablePipeInsulation[[#This Row],[Total Cost]]),0)</f>
        <v>0</v>
      </c>
      <c r="BD326" s="216">
        <f>IFERROR(MIN(IF(TablePipeInsulation[[#This Row],[System Application]]="Custom",(TablePipeInsulation[[#This Row],[Therms saved]]*BE326)*CI_Custom_Bonus_Incentive_USD_per_therm,IF(OR(TablePipeInsulation[[#This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saved]]*BE326),"Excel Error"))),TablePipeInsulation[[#This Row],[Total Cost]]),0)</f>
        <v>0</v>
      </c>
      <c r="BE326" s="212">
        <f>Boiler!$AA$9</f>
        <v>0</v>
      </c>
    </row>
    <row r="327" spans="1:57">
      <c r="A327" s="75">
        <v>306</v>
      </c>
      <c r="Q327" s="69"/>
      <c r="R327" s="1" t="str">
        <f>IFERROR(INDEX(TableInsulationCodeReq[],MATCH(TablePipeInsulation[[#This Row],[Coding - Temperature of Pipe]],TableInsulationCodeReq[Coding Pipe Temperature],-1),MATCH(TEXT($P327,"0.00"),TableInsulationCodeReq[#Headers],0)),"")</f>
        <v/>
      </c>
      <c r="Y327" s="189" t="str">
        <f t="shared" si="24"/>
        <v/>
      </c>
      <c r="AA32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27" s="3" t="str">
        <f>IF(OR(G327="",TablePipeInsulation[[#This Row],[Insulation to be Added (")]]&lt;TablePipeInsulation[[#This Row],[Insulation Required by Code (")]]),"",IF(System_App_Only_DHW,(AN327-AR327)/(0.8*100000)*L327*AS327*AT327*1,(AN327-AR327)/($G$10*100000)*L327*AS327*AT327*1))</f>
        <v/>
      </c>
      <c r="AC327" s="78">
        <f>IF(TablePipeInsulation[[#This Row],[Insulation to be Added (")]]&lt;TablePipeInsulation[[#This Row],[Insulation Required by Code (")]],"",BC327)</f>
        <v>0</v>
      </c>
      <c r="AD327" s="78">
        <f>IF(TablePipeInsulation[[#This Row],[Insulation to be Added (")]]&lt;TablePipeInsulation[[#This Row],[Insulation Required by Code (")]],"",BD327)</f>
        <v>0</v>
      </c>
      <c r="AG327" s="67" t="e">
        <f>VLOOKUP(G327,'Insulation Table'!$AE$61:$AF$64,2,FALSE)</f>
        <v>#N/A</v>
      </c>
      <c r="AH327" s="75" t="str">
        <f>IF(TablePipeInsulation[[#This Row],[System Application]]="Custom",TablePipeInsulation[[#This Row],[Pipe Surface Temperature, °F (If Custom Application)]],IF(G327="","",VLOOKUP(G327,$BG$21:$BH$24,2,FALSE)))</f>
        <v/>
      </c>
      <c r="AI327" s="75" t="str">
        <f>IF(TablePipeInsulation[[#This Row],[System Application]]="Custom",TablePipeInsulation[[#This Row],[Ambient Temperature, °F (If Custom Application)]],IF(G327="","",VLOOKUP(G327,$BG$21:$BI$24,3,FALSE)))</f>
        <v/>
      </c>
      <c r="AJ32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2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2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2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27" s="75" t="str">
        <f>IF(TablePipeInsulation[[#This Row],[System Application]]="Custom",TablePipeInsulation[[#This Row],[Custom Pipe Bare Heat Transfer Coefficient]],IF(P327="","",(VLOOKUP(AJ327,'Insulation Table'!$F$35:$G$124,2,FALSE))))</f>
        <v/>
      </c>
      <c r="AO327" s="75" t="e">
        <f t="shared" si="20"/>
        <v>#N/A</v>
      </c>
      <c r="AP327" s="75" t="e">
        <f>VLOOKUP(AO327,'Insulation Table'!$Y$35:$Z$103,2,FALSE)</f>
        <v>#N/A</v>
      </c>
      <c r="AQ327" s="67" t="str">
        <f>CONCATENATE(P327,U327,MIN(TablePipeInsulation[[#This Row],[Insulation to be Added (")]],3))</f>
        <v>3</v>
      </c>
      <c r="AR327" s="75" t="str">
        <f>IF(P327="","",(VLOOKUP(AQ327,'Insulation Table'!$N$35:$O$250,2,FALSE)))</f>
        <v/>
      </c>
      <c r="AS327" s="67" t="e">
        <f t="shared" si="21"/>
        <v>#VALUE!</v>
      </c>
      <c r="AT327" s="75" t="str">
        <f>IF(TablePipeInsulation[[#This Row],[System Application]]="Custom",TablePipeInsulation[[#This Row],[Full Load Hours (If Custom Application)]],IF(G327="","",IF(G327="Domestic Hot Water",8760,$AJ$16)))</f>
        <v/>
      </c>
      <c r="AU327" s="75" t="str">
        <f>VLOOKUP($G$7,'Incentive Structure'!$C$6:$D$10,2,FALSE)</f>
        <v>CI</v>
      </c>
      <c r="AV327" s="75" t="str">
        <f>IF(ISNUMBER(FIND("MF",TablePipeInsulation[[#This Row],[Incentive Code]]))=TRUE,"MF Logic","CI Logic")</f>
        <v>CI Logic</v>
      </c>
      <c r="AW32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27" t="str">
        <f t="shared" si="22"/>
        <v/>
      </c>
      <c r="AY327" t="str">
        <f t="shared" si="23"/>
        <v>CI</v>
      </c>
      <c r="AZ32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2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27" s="190" t="e">
        <f>INDEX(#REF!,MATCH(TablePipeInsulation[[#This Row],[Coding - Temperature of Pipe]],#REF!,0),MATCH(TEXT($P327,"#.00"),#REF!,0))</f>
        <v>#REF!</v>
      </c>
      <c r="BC327" s="211">
        <f>IFERROR(MIN(IF(TablePipeInsulation[[#This Row],[System Application]]="Custom",(TablePipeInsulation[[#This Row],[Therms saved]]*BE327)*CI_Custom_Incentive_USD_per_therm,IF(OR(TablePipeInsulation[[#This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saved]]*BE327),"Excel Error"))),TablePipeInsulation[[#This Row],[Total Cost]]),0)</f>
        <v>0</v>
      </c>
      <c r="BD327" s="216">
        <f>IFERROR(MIN(IF(TablePipeInsulation[[#This Row],[System Application]]="Custom",(TablePipeInsulation[[#This Row],[Therms saved]]*BE327)*CI_Custom_Bonus_Incentive_USD_per_therm,IF(OR(TablePipeInsulation[[#This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saved]]*BE327),"Excel Error"))),TablePipeInsulation[[#This Row],[Total Cost]]),0)</f>
        <v>0</v>
      </c>
      <c r="BE327" s="212">
        <f>Boiler!$AA$9</f>
        <v>0</v>
      </c>
    </row>
    <row r="328" spans="1:57">
      <c r="A328" s="75">
        <v>307</v>
      </c>
      <c r="Q328" s="69"/>
      <c r="R328" s="1" t="str">
        <f>IFERROR(INDEX(TableInsulationCodeReq[],MATCH(TablePipeInsulation[[#This Row],[Coding - Temperature of Pipe]],TableInsulationCodeReq[Coding Pipe Temperature],-1),MATCH(TEXT($P328,"0.00"),TableInsulationCodeReq[#Headers],0)),"")</f>
        <v/>
      </c>
      <c r="Y328" s="189" t="str">
        <f t="shared" si="24"/>
        <v/>
      </c>
      <c r="AA32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28" s="3" t="str">
        <f>IF(OR(G328="",TablePipeInsulation[[#This Row],[Insulation to be Added (")]]&lt;TablePipeInsulation[[#This Row],[Insulation Required by Code (")]]),"",IF(System_App_Only_DHW,(AN328-AR328)/(0.8*100000)*L328*AS328*AT328*1,(AN328-AR328)/($G$10*100000)*L328*AS328*AT328*1))</f>
        <v/>
      </c>
      <c r="AC328" s="78">
        <f>IF(TablePipeInsulation[[#This Row],[Insulation to be Added (")]]&lt;TablePipeInsulation[[#This Row],[Insulation Required by Code (")]],"",BC328)</f>
        <v>0</v>
      </c>
      <c r="AD328" s="78">
        <f>IF(TablePipeInsulation[[#This Row],[Insulation to be Added (")]]&lt;TablePipeInsulation[[#This Row],[Insulation Required by Code (")]],"",BD328)</f>
        <v>0</v>
      </c>
      <c r="AG328" s="67" t="e">
        <f>VLOOKUP(G328,'Insulation Table'!$AE$61:$AF$64,2,FALSE)</f>
        <v>#N/A</v>
      </c>
      <c r="AH328" s="75" t="str">
        <f>IF(TablePipeInsulation[[#This Row],[System Application]]="Custom",TablePipeInsulation[[#This Row],[Pipe Surface Temperature, °F (If Custom Application)]],IF(G328="","",VLOOKUP(G328,$BG$21:$BH$24,2,FALSE)))</f>
        <v/>
      </c>
      <c r="AI328" s="75" t="str">
        <f>IF(TablePipeInsulation[[#This Row],[System Application]]="Custom",TablePipeInsulation[[#This Row],[Ambient Temperature, °F (If Custom Application)]],IF(G328="","",VLOOKUP(G328,$BG$21:$BI$24,3,FALSE)))</f>
        <v/>
      </c>
      <c r="AJ32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2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2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2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28" s="75" t="str">
        <f>IF(TablePipeInsulation[[#This Row],[System Application]]="Custom",TablePipeInsulation[[#This Row],[Custom Pipe Bare Heat Transfer Coefficient]],IF(P328="","",(VLOOKUP(AJ328,'Insulation Table'!$F$35:$G$124,2,FALSE))))</f>
        <v/>
      </c>
      <c r="AO328" s="75" t="e">
        <f t="shared" si="20"/>
        <v>#N/A</v>
      </c>
      <c r="AP328" s="75" t="e">
        <f>VLOOKUP(AO328,'Insulation Table'!$Y$35:$Z$103,2,FALSE)</f>
        <v>#N/A</v>
      </c>
      <c r="AQ328" s="67" t="str">
        <f>CONCATENATE(P328,U328,MIN(TablePipeInsulation[[#This Row],[Insulation to be Added (")]],3))</f>
        <v>3</v>
      </c>
      <c r="AR328" s="75" t="str">
        <f>IF(P328="","",(VLOOKUP(AQ328,'Insulation Table'!$N$35:$O$250,2,FALSE)))</f>
        <v/>
      </c>
      <c r="AS328" s="67" t="e">
        <f t="shared" si="21"/>
        <v>#VALUE!</v>
      </c>
      <c r="AT328" s="75" t="str">
        <f>IF(TablePipeInsulation[[#This Row],[System Application]]="Custom",TablePipeInsulation[[#This Row],[Full Load Hours (If Custom Application)]],IF(G328="","",IF(G328="Domestic Hot Water",8760,$AJ$16)))</f>
        <v/>
      </c>
      <c r="AU328" s="75" t="str">
        <f>VLOOKUP($G$7,'Incentive Structure'!$C$6:$D$10,2,FALSE)</f>
        <v>CI</v>
      </c>
      <c r="AV328" s="75" t="str">
        <f>IF(ISNUMBER(FIND("MF",TablePipeInsulation[[#This Row],[Incentive Code]]))=TRUE,"MF Logic","CI Logic")</f>
        <v>CI Logic</v>
      </c>
      <c r="AW32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28" t="str">
        <f t="shared" si="22"/>
        <v/>
      </c>
      <c r="AY328" t="str">
        <f t="shared" si="23"/>
        <v>CI</v>
      </c>
      <c r="AZ32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2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28" s="190" t="e">
        <f>INDEX(#REF!,MATCH(TablePipeInsulation[[#This Row],[Coding - Temperature of Pipe]],#REF!,0),MATCH(TEXT($P328,"#.00"),#REF!,0))</f>
        <v>#REF!</v>
      </c>
      <c r="BC328" s="211">
        <f>IFERROR(MIN(IF(TablePipeInsulation[[#This Row],[System Application]]="Custom",(TablePipeInsulation[[#This Row],[Therms saved]]*BE328)*CI_Custom_Incentive_USD_per_therm,IF(OR(TablePipeInsulation[[#This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saved]]*BE328),"Excel Error"))),TablePipeInsulation[[#This Row],[Total Cost]]),0)</f>
        <v>0</v>
      </c>
      <c r="BD328" s="216">
        <f>IFERROR(MIN(IF(TablePipeInsulation[[#This Row],[System Application]]="Custom",(TablePipeInsulation[[#This Row],[Therms saved]]*BE328)*CI_Custom_Bonus_Incentive_USD_per_therm,IF(OR(TablePipeInsulation[[#This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saved]]*BE328),"Excel Error"))),TablePipeInsulation[[#This Row],[Total Cost]]),0)</f>
        <v>0</v>
      </c>
      <c r="BE328" s="212">
        <f>Boiler!$AA$9</f>
        <v>0</v>
      </c>
    </row>
    <row r="329" spans="1:57">
      <c r="A329" s="75">
        <v>308</v>
      </c>
      <c r="Q329" s="69"/>
      <c r="R329" s="1" t="str">
        <f>IFERROR(INDEX(TableInsulationCodeReq[],MATCH(TablePipeInsulation[[#This Row],[Coding - Temperature of Pipe]],TableInsulationCodeReq[Coding Pipe Temperature],-1),MATCH(TEXT($P329,"0.00"),TableInsulationCodeReq[#Headers],0)),"")</f>
        <v/>
      </c>
      <c r="Y329" s="189" t="str">
        <f t="shared" si="24"/>
        <v/>
      </c>
      <c r="AA32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29" s="3" t="str">
        <f>IF(OR(G329="",TablePipeInsulation[[#This Row],[Insulation to be Added (")]]&lt;TablePipeInsulation[[#This Row],[Insulation Required by Code (")]]),"",IF(System_App_Only_DHW,(AN329-AR329)/(0.8*100000)*L329*AS329*AT329*1,(AN329-AR329)/($G$10*100000)*L329*AS329*AT329*1))</f>
        <v/>
      </c>
      <c r="AC329" s="78">
        <f>IF(TablePipeInsulation[[#This Row],[Insulation to be Added (")]]&lt;TablePipeInsulation[[#This Row],[Insulation Required by Code (")]],"",BC329)</f>
        <v>0</v>
      </c>
      <c r="AD329" s="78">
        <f>IF(TablePipeInsulation[[#This Row],[Insulation to be Added (")]]&lt;TablePipeInsulation[[#This Row],[Insulation Required by Code (")]],"",BD329)</f>
        <v>0</v>
      </c>
      <c r="AG329" s="67" t="e">
        <f>VLOOKUP(G329,'Insulation Table'!$AE$61:$AF$64,2,FALSE)</f>
        <v>#N/A</v>
      </c>
      <c r="AH329" s="75" t="str">
        <f>IF(TablePipeInsulation[[#This Row],[System Application]]="Custom",TablePipeInsulation[[#This Row],[Pipe Surface Temperature, °F (If Custom Application)]],IF(G329="","",VLOOKUP(G329,$BG$21:$BH$24,2,FALSE)))</f>
        <v/>
      </c>
      <c r="AI329" s="75" t="str">
        <f>IF(TablePipeInsulation[[#This Row],[System Application]]="Custom",TablePipeInsulation[[#This Row],[Ambient Temperature, °F (If Custom Application)]],IF(G329="","",VLOOKUP(G329,$BG$21:$BI$24,3,FALSE)))</f>
        <v/>
      </c>
      <c r="AJ32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2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2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2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29" s="75" t="str">
        <f>IF(TablePipeInsulation[[#This Row],[System Application]]="Custom",TablePipeInsulation[[#This Row],[Custom Pipe Bare Heat Transfer Coefficient]],IF(P329="","",(VLOOKUP(AJ329,'Insulation Table'!$F$35:$G$124,2,FALSE))))</f>
        <v/>
      </c>
      <c r="AO329" s="75" t="e">
        <f t="shared" si="20"/>
        <v>#N/A</v>
      </c>
      <c r="AP329" s="75" t="e">
        <f>VLOOKUP(AO329,'Insulation Table'!$Y$35:$Z$103,2,FALSE)</f>
        <v>#N/A</v>
      </c>
      <c r="AQ329" s="67" t="str">
        <f>CONCATENATE(P329,U329,MIN(TablePipeInsulation[[#This Row],[Insulation to be Added (")]],3))</f>
        <v>3</v>
      </c>
      <c r="AR329" s="75" t="str">
        <f>IF(P329="","",(VLOOKUP(AQ329,'Insulation Table'!$N$35:$O$250,2,FALSE)))</f>
        <v/>
      </c>
      <c r="AS329" s="67" t="e">
        <f t="shared" si="21"/>
        <v>#VALUE!</v>
      </c>
      <c r="AT329" s="75" t="str">
        <f>IF(TablePipeInsulation[[#This Row],[System Application]]="Custom",TablePipeInsulation[[#This Row],[Full Load Hours (If Custom Application)]],IF(G329="","",IF(G329="Domestic Hot Water",8760,$AJ$16)))</f>
        <v/>
      </c>
      <c r="AU329" s="75" t="str">
        <f>VLOOKUP($G$7,'Incentive Structure'!$C$6:$D$10,2,FALSE)</f>
        <v>CI</v>
      </c>
      <c r="AV329" s="75" t="str">
        <f>IF(ISNUMBER(FIND("MF",TablePipeInsulation[[#This Row],[Incentive Code]]))=TRUE,"MF Logic","CI Logic")</f>
        <v>CI Logic</v>
      </c>
      <c r="AW32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29" t="str">
        <f t="shared" si="22"/>
        <v/>
      </c>
      <c r="AY329" t="str">
        <f t="shared" si="23"/>
        <v>CI</v>
      </c>
      <c r="AZ32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2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29" s="190" t="e">
        <f>INDEX(#REF!,MATCH(TablePipeInsulation[[#This Row],[Coding - Temperature of Pipe]],#REF!,0),MATCH(TEXT($P329,"#.00"),#REF!,0))</f>
        <v>#REF!</v>
      </c>
      <c r="BC329" s="211">
        <f>IFERROR(MIN(IF(TablePipeInsulation[[#This Row],[System Application]]="Custom",(TablePipeInsulation[[#This Row],[Therms saved]]*BE329)*CI_Custom_Incentive_USD_per_therm,IF(OR(TablePipeInsulation[[#This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saved]]*BE329),"Excel Error"))),TablePipeInsulation[[#This Row],[Total Cost]]),0)</f>
        <v>0</v>
      </c>
      <c r="BD329" s="216">
        <f>IFERROR(MIN(IF(TablePipeInsulation[[#This Row],[System Application]]="Custom",(TablePipeInsulation[[#This Row],[Therms saved]]*BE329)*CI_Custom_Bonus_Incentive_USD_per_therm,IF(OR(TablePipeInsulation[[#This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saved]]*BE329),"Excel Error"))),TablePipeInsulation[[#This Row],[Total Cost]]),0)</f>
        <v>0</v>
      </c>
      <c r="BE329" s="212">
        <f>Boiler!$AA$9</f>
        <v>0</v>
      </c>
    </row>
    <row r="330" spans="1:57">
      <c r="A330" s="75">
        <v>309</v>
      </c>
      <c r="Q330" s="69"/>
      <c r="R330" s="1" t="str">
        <f>IFERROR(INDEX(TableInsulationCodeReq[],MATCH(TablePipeInsulation[[#This Row],[Coding - Temperature of Pipe]],TableInsulationCodeReq[Coding Pipe Temperature],-1),MATCH(TEXT($P330,"0.00"),TableInsulationCodeReq[#Headers],0)),"")</f>
        <v/>
      </c>
      <c r="Y330" s="189" t="str">
        <f t="shared" si="24"/>
        <v/>
      </c>
      <c r="AA33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30" s="3" t="str">
        <f>IF(OR(G330="",TablePipeInsulation[[#This Row],[Insulation to be Added (")]]&lt;TablePipeInsulation[[#This Row],[Insulation Required by Code (")]]),"",IF(System_App_Only_DHW,(AN330-AR330)/(0.8*100000)*L330*AS330*AT330*1,(AN330-AR330)/($G$10*100000)*L330*AS330*AT330*1))</f>
        <v/>
      </c>
      <c r="AC330" s="78">
        <f>IF(TablePipeInsulation[[#This Row],[Insulation to be Added (")]]&lt;TablePipeInsulation[[#This Row],[Insulation Required by Code (")]],"",BC330)</f>
        <v>0</v>
      </c>
      <c r="AD330" s="78">
        <f>IF(TablePipeInsulation[[#This Row],[Insulation to be Added (")]]&lt;TablePipeInsulation[[#This Row],[Insulation Required by Code (")]],"",BD330)</f>
        <v>0</v>
      </c>
      <c r="AG330" s="67" t="e">
        <f>VLOOKUP(G330,'Insulation Table'!$AE$61:$AF$64,2,FALSE)</f>
        <v>#N/A</v>
      </c>
      <c r="AH330" s="75" t="str">
        <f>IF(TablePipeInsulation[[#This Row],[System Application]]="Custom",TablePipeInsulation[[#This Row],[Pipe Surface Temperature, °F (If Custom Application)]],IF(G330="","",VLOOKUP(G330,$BG$21:$BH$24,2,FALSE)))</f>
        <v/>
      </c>
      <c r="AI330" s="75" t="str">
        <f>IF(TablePipeInsulation[[#This Row],[System Application]]="Custom",TablePipeInsulation[[#This Row],[Ambient Temperature, °F (If Custom Application)]],IF(G330="","",VLOOKUP(G330,$BG$21:$BI$24,3,FALSE)))</f>
        <v/>
      </c>
      <c r="AJ33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3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3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3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30" s="75" t="str">
        <f>IF(TablePipeInsulation[[#This Row],[System Application]]="Custom",TablePipeInsulation[[#This Row],[Custom Pipe Bare Heat Transfer Coefficient]],IF(P330="","",(VLOOKUP(AJ330,'Insulation Table'!$F$35:$G$124,2,FALSE))))</f>
        <v/>
      </c>
      <c r="AO330" s="75" t="e">
        <f t="shared" si="20"/>
        <v>#N/A</v>
      </c>
      <c r="AP330" s="75" t="e">
        <f>VLOOKUP(AO330,'Insulation Table'!$Y$35:$Z$103,2,FALSE)</f>
        <v>#N/A</v>
      </c>
      <c r="AQ330" s="67" t="str">
        <f>CONCATENATE(P330,U330,MIN(TablePipeInsulation[[#This Row],[Insulation to be Added (")]],3))</f>
        <v>3</v>
      </c>
      <c r="AR330" s="75" t="str">
        <f>IF(P330="","",(VLOOKUP(AQ330,'Insulation Table'!$N$35:$O$250,2,FALSE)))</f>
        <v/>
      </c>
      <c r="AS330" s="67" t="e">
        <f t="shared" si="21"/>
        <v>#VALUE!</v>
      </c>
      <c r="AT330" s="75" t="str">
        <f>IF(TablePipeInsulation[[#This Row],[System Application]]="Custom",TablePipeInsulation[[#This Row],[Full Load Hours (If Custom Application)]],IF(G330="","",IF(G330="Domestic Hot Water",8760,$AJ$16)))</f>
        <v/>
      </c>
      <c r="AU330" s="75" t="str">
        <f>VLOOKUP($G$7,'Incentive Structure'!$C$6:$D$10,2,FALSE)</f>
        <v>CI</v>
      </c>
      <c r="AV330" s="75" t="str">
        <f>IF(ISNUMBER(FIND("MF",TablePipeInsulation[[#This Row],[Incentive Code]]))=TRUE,"MF Logic","CI Logic")</f>
        <v>CI Logic</v>
      </c>
      <c r="AW33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30" t="str">
        <f t="shared" si="22"/>
        <v/>
      </c>
      <c r="AY330" t="str">
        <f t="shared" si="23"/>
        <v>CI</v>
      </c>
      <c r="AZ33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3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30" s="190" t="e">
        <f>INDEX(#REF!,MATCH(TablePipeInsulation[[#This Row],[Coding - Temperature of Pipe]],#REF!,0),MATCH(TEXT($P330,"#.00"),#REF!,0))</f>
        <v>#REF!</v>
      </c>
      <c r="BC330" s="211">
        <f>IFERROR(MIN(IF(TablePipeInsulation[[#This Row],[System Application]]="Custom",(TablePipeInsulation[[#This Row],[Therms saved]]*BE330)*CI_Custom_Incentive_USD_per_therm,IF(OR(TablePipeInsulation[[#This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saved]]*BE330),"Excel Error"))),TablePipeInsulation[[#This Row],[Total Cost]]),0)</f>
        <v>0</v>
      </c>
      <c r="BD330" s="216">
        <f>IFERROR(MIN(IF(TablePipeInsulation[[#This Row],[System Application]]="Custom",(TablePipeInsulation[[#This Row],[Therms saved]]*BE330)*CI_Custom_Bonus_Incentive_USD_per_therm,IF(OR(TablePipeInsulation[[#This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saved]]*BE330),"Excel Error"))),TablePipeInsulation[[#This Row],[Total Cost]]),0)</f>
        <v>0</v>
      </c>
      <c r="BE330" s="212">
        <f>Boiler!$AA$9</f>
        <v>0</v>
      </c>
    </row>
    <row r="331" spans="1:57">
      <c r="A331" s="75">
        <v>310</v>
      </c>
      <c r="Q331" s="69"/>
      <c r="R331" s="1" t="str">
        <f>IFERROR(INDEX(TableInsulationCodeReq[],MATCH(TablePipeInsulation[[#This Row],[Coding - Temperature of Pipe]],TableInsulationCodeReq[Coding Pipe Temperature],-1),MATCH(TEXT($P331,"0.00"),TableInsulationCodeReq[#Headers],0)),"")</f>
        <v/>
      </c>
      <c r="Y331" s="189" t="str">
        <f t="shared" si="24"/>
        <v/>
      </c>
      <c r="AA33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31" s="3" t="str">
        <f>IF(OR(G331="",TablePipeInsulation[[#This Row],[Insulation to be Added (")]]&lt;TablePipeInsulation[[#This Row],[Insulation Required by Code (")]]),"",IF(System_App_Only_DHW,(AN331-AR331)/(0.8*100000)*L331*AS331*AT331*1,(AN331-AR331)/($G$10*100000)*L331*AS331*AT331*1))</f>
        <v/>
      </c>
      <c r="AC331" s="78">
        <f>IF(TablePipeInsulation[[#This Row],[Insulation to be Added (")]]&lt;TablePipeInsulation[[#This Row],[Insulation Required by Code (")]],"",BC331)</f>
        <v>0</v>
      </c>
      <c r="AD331" s="78">
        <f>IF(TablePipeInsulation[[#This Row],[Insulation to be Added (")]]&lt;TablePipeInsulation[[#This Row],[Insulation Required by Code (")]],"",BD331)</f>
        <v>0</v>
      </c>
      <c r="AG331" s="67" t="e">
        <f>VLOOKUP(G331,'Insulation Table'!$AE$61:$AF$64,2,FALSE)</f>
        <v>#N/A</v>
      </c>
      <c r="AH331" s="75" t="str">
        <f>IF(TablePipeInsulation[[#This Row],[System Application]]="Custom",TablePipeInsulation[[#This Row],[Pipe Surface Temperature, °F (If Custom Application)]],IF(G331="","",VLOOKUP(G331,$BG$21:$BH$24,2,FALSE)))</f>
        <v/>
      </c>
      <c r="AI331" s="75" t="str">
        <f>IF(TablePipeInsulation[[#This Row],[System Application]]="Custom",TablePipeInsulation[[#This Row],[Ambient Temperature, °F (If Custom Application)]],IF(G331="","",VLOOKUP(G331,$BG$21:$BI$24,3,FALSE)))</f>
        <v/>
      </c>
      <c r="AJ33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3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3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3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31" s="75" t="str">
        <f>IF(TablePipeInsulation[[#This Row],[System Application]]="Custom",TablePipeInsulation[[#This Row],[Custom Pipe Bare Heat Transfer Coefficient]],IF(P331="","",(VLOOKUP(AJ331,'Insulation Table'!$F$35:$G$124,2,FALSE))))</f>
        <v/>
      </c>
      <c r="AO331" s="75" t="e">
        <f t="shared" si="20"/>
        <v>#N/A</v>
      </c>
      <c r="AP331" s="75" t="e">
        <f>VLOOKUP(AO331,'Insulation Table'!$Y$35:$Z$103,2,FALSE)</f>
        <v>#N/A</v>
      </c>
      <c r="AQ331" s="67" t="str">
        <f>CONCATENATE(P331,U331,MIN(TablePipeInsulation[[#This Row],[Insulation to be Added (")]],3))</f>
        <v>3</v>
      </c>
      <c r="AR331" s="75" t="str">
        <f>IF(P331="","",(VLOOKUP(AQ331,'Insulation Table'!$N$35:$O$250,2,FALSE)))</f>
        <v/>
      </c>
      <c r="AS331" s="67" t="e">
        <f t="shared" si="21"/>
        <v>#VALUE!</v>
      </c>
      <c r="AT331" s="75" t="str">
        <f>IF(TablePipeInsulation[[#This Row],[System Application]]="Custom",TablePipeInsulation[[#This Row],[Full Load Hours (If Custom Application)]],IF(G331="","",IF(G331="Domestic Hot Water",8760,$AJ$16)))</f>
        <v/>
      </c>
      <c r="AU331" s="75" t="str">
        <f>VLOOKUP($G$7,'Incentive Structure'!$C$6:$D$10,2,FALSE)</f>
        <v>CI</v>
      </c>
      <c r="AV331" s="75" t="str">
        <f>IF(ISNUMBER(FIND("MF",TablePipeInsulation[[#This Row],[Incentive Code]]))=TRUE,"MF Logic","CI Logic")</f>
        <v>CI Logic</v>
      </c>
      <c r="AW33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31" t="str">
        <f t="shared" si="22"/>
        <v/>
      </c>
      <c r="AY331" t="str">
        <f t="shared" si="23"/>
        <v>CI</v>
      </c>
      <c r="AZ33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3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31" s="190" t="e">
        <f>INDEX(#REF!,MATCH(TablePipeInsulation[[#This Row],[Coding - Temperature of Pipe]],#REF!,0),MATCH(TEXT($P331,"#.00"),#REF!,0))</f>
        <v>#REF!</v>
      </c>
      <c r="BC331" s="211">
        <f>IFERROR(MIN(IF(TablePipeInsulation[[#This Row],[System Application]]="Custom",(TablePipeInsulation[[#This Row],[Therms saved]]*BE331)*CI_Custom_Incentive_USD_per_therm,IF(OR(TablePipeInsulation[[#This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saved]]*BE331),"Excel Error"))),TablePipeInsulation[[#This Row],[Total Cost]]),0)</f>
        <v>0</v>
      </c>
      <c r="BD331" s="216">
        <f>IFERROR(MIN(IF(TablePipeInsulation[[#This Row],[System Application]]="Custom",(TablePipeInsulation[[#This Row],[Therms saved]]*BE331)*CI_Custom_Bonus_Incentive_USD_per_therm,IF(OR(TablePipeInsulation[[#This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saved]]*BE331),"Excel Error"))),TablePipeInsulation[[#This Row],[Total Cost]]),0)</f>
        <v>0</v>
      </c>
      <c r="BE331" s="212">
        <f>Boiler!$AA$9</f>
        <v>0</v>
      </c>
    </row>
    <row r="332" spans="1:57">
      <c r="A332" s="75">
        <v>311</v>
      </c>
      <c r="Q332" s="69"/>
      <c r="R332" s="1" t="str">
        <f>IFERROR(INDEX(TableInsulationCodeReq[],MATCH(TablePipeInsulation[[#This Row],[Coding - Temperature of Pipe]],TableInsulationCodeReq[Coding Pipe Temperature],-1),MATCH(TEXT($P332,"0.00"),TableInsulationCodeReq[#Headers],0)),"")</f>
        <v/>
      </c>
      <c r="Y332" s="189" t="str">
        <f t="shared" si="24"/>
        <v/>
      </c>
      <c r="AA33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32" s="3" t="str">
        <f>IF(OR(G332="",TablePipeInsulation[[#This Row],[Insulation to be Added (")]]&lt;TablePipeInsulation[[#This Row],[Insulation Required by Code (")]]),"",IF(System_App_Only_DHW,(AN332-AR332)/(0.8*100000)*L332*AS332*AT332*1,(AN332-AR332)/($G$10*100000)*L332*AS332*AT332*1))</f>
        <v/>
      </c>
      <c r="AC332" s="78">
        <f>IF(TablePipeInsulation[[#This Row],[Insulation to be Added (")]]&lt;TablePipeInsulation[[#This Row],[Insulation Required by Code (")]],"",BC332)</f>
        <v>0</v>
      </c>
      <c r="AD332" s="78">
        <f>IF(TablePipeInsulation[[#This Row],[Insulation to be Added (")]]&lt;TablePipeInsulation[[#This Row],[Insulation Required by Code (")]],"",BD332)</f>
        <v>0</v>
      </c>
      <c r="AG332" s="67" t="e">
        <f>VLOOKUP(G332,'Insulation Table'!$AE$61:$AF$64,2,FALSE)</f>
        <v>#N/A</v>
      </c>
      <c r="AH332" s="75" t="str">
        <f>IF(TablePipeInsulation[[#This Row],[System Application]]="Custom",TablePipeInsulation[[#This Row],[Pipe Surface Temperature, °F (If Custom Application)]],IF(G332="","",VLOOKUP(G332,$BG$21:$BH$24,2,FALSE)))</f>
        <v/>
      </c>
      <c r="AI332" s="75" t="str">
        <f>IF(TablePipeInsulation[[#This Row],[System Application]]="Custom",TablePipeInsulation[[#This Row],[Ambient Temperature, °F (If Custom Application)]],IF(G332="","",VLOOKUP(G332,$BG$21:$BI$24,3,FALSE)))</f>
        <v/>
      </c>
      <c r="AJ33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3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3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3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32" s="75" t="str">
        <f>IF(TablePipeInsulation[[#This Row],[System Application]]="Custom",TablePipeInsulation[[#This Row],[Custom Pipe Bare Heat Transfer Coefficient]],IF(P332="","",(VLOOKUP(AJ332,'Insulation Table'!$F$35:$G$124,2,FALSE))))</f>
        <v/>
      </c>
      <c r="AO332" s="75" t="e">
        <f t="shared" si="20"/>
        <v>#N/A</v>
      </c>
      <c r="AP332" s="75" t="e">
        <f>VLOOKUP(AO332,'Insulation Table'!$Y$35:$Z$103,2,FALSE)</f>
        <v>#N/A</v>
      </c>
      <c r="AQ332" s="67" t="str">
        <f>CONCATENATE(P332,U332,MIN(TablePipeInsulation[[#This Row],[Insulation to be Added (")]],3))</f>
        <v>3</v>
      </c>
      <c r="AR332" s="75" t="str">
        <f>IF(P332="","",(VLOOKUP(AQ332,'Insulation Table'!$N$35:$O$250,2,FALSE)))</f>
        <v/>
      </c>
      <c r="AS332" s="67" t="e">
        <f t="shared" si="21"/>
        <v>#VALUE!</v>
      </c>
      <c r="AT332" s="75" t="str">
        <f>IF(TablePipeInsulation[[#This Row],[System Application]]="Custom",TablePipeInsulation[[#This Row],[Full Load Hours (If Custom Application)]],IF(G332="","",IF(G332="Domestic Hot Water",8760,$AJ$16)))</f>
        <v/>
      </c>
      <c r="AU332" s="75" t="str">
        <f>VLOOKUP($G$7,'Incentive Structure'!$C$6:$D$10,2,FALSE)</f>
        <v>CI</v>
      </c>
      <c r="AV332" s="75" t="str">
        <f>IF(ISNUMBER(FIND("MF",TablePipeInsulation[[#This Row],[Incentive Code]]))=TRUE,"MF Logic","CI Logic")</f>
        <v>CI Logic</v>
      </c>
      <c r="AW33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32" t="str">
        <f t="shared" si="22"/>
        <v/>
      </c>
      <c r="AY332" t="str">
        <f t="shared" si="23"/>
        <v>CI</v>
      </c>
      <c r="AZ33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3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32" s="190" t="e">
        <f>INDEX(#REF!,MATCH(TablePipeInsulation[[#This Row],[Coding - Temperature of Pipe]],#REF!,0),MATCH(TEXT($P332,"#.00"),#REF!,0))</f>
        <v>#REF!</v>
      </c>
      <c r="BC332" s="211">
        <f>IFERROR(MIN(IF(TablePipeInsulation[[#This Row],[System Application]]="Custom",(TablePipeInsulation[[#This Row],[Therms saved]]*BE332)*CI_Custom_Incentive_USD_per_therm,IF(OR(TablePipeInsulation[[#This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saved]]*BE332),"Excel Error"))),TablePipeInsulation[[#This Row],[Total Cost]]),0)</f>
        <v>0</v>
      </c>
      <c r="BD332" s="216">
        <f>IFERROR(MIN(IF(TablePipeInsulation[[#This Row],[System Application]]="Custom",(TablePipeInsulation[[#This Row],[Therms saved]]*BE332)*CI_Custom_Bonus_Incentive_USD_per_therm,IF(OR(TablePipeInsulation[[#This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saved]]*BE332),"Excel Error"))),TablePipeInsulation[[#This Row],[Total Cost]]),0)</f>
        <v>0</v>
      </c>
      <c r="BE332" s="212">
        <f>Boiler!$AA$9</f>
        <v>0</v>
      </c>
    </row>
    <row r="333" spans="1:57">
      <c r="A333" s="75">
        <v>312</v>
      </c>
      <c r="Q333" s="69"/>
      <c r="R333" s="1" t="str">
        <f>IFERROR(INDEX(TableInsulationCodeReq[],MATCH(TablePipeInsulation[[#This Row],[Coding - Temperature of Pipe]],TableInsulationCodeReq[Coding Pipe Temperature],-1),MATCH(TEXT($P333,"0.00"),TableInsulationCodeReq[#Headers],0)),"")</f>
        <v/>
      </c>
      <c r="Y333" s="189" t="str">
        <f t="shared" si="24"/>
        <v/>
      </c>
      <c r="AA33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33" s="3" t="str">
        <f>IF(OR(G333="",TablePipeInsulation[[#This Row],[Insulation to be Added (")]]&lt;TablePipeInsulation[[#This Row],[Insulation Required by Code (")]]),"",IF(System_App_Only_DHW,(AN333-AR333)/(0.8*100000)*L333*AS333*AT333*1,(AN333-AR333)/($G$10*100000)*L333*AS333*AT333*1))</f>
        <v/>
      </c>
      <c r="AC333" s="78">
        <f>IF(TablePipeInsulation[[#This Row],[Insulation to be Added (")]]&lt;TablePipeInsulation[[#This Row],[Insulation Required by Code (")]],"",BC333)</f>
        <v>0</v>
      </c>
      <c r="AD333" s="78">
        <f>IF(TablePipeInsulation[[#This Row],[Insulation to be Added (")]]&lt;TablePipeInsulation[[#This Row],[Insulation Required by Code (")]],"",BD333)</f>
        <v>0</v>
      </c>
      <c r="AG333" s="67" t="e">
        <f>VLOOKUP(G333,'Insulation Table'!$AE$61:$AF$64,2,FALSE)</f>
        <v>#N/A</v>
      </c>
      <c r="AH333" s="75" t="str">
        <f>IF(TablePipeInsulation[[#This Row],[System Application]]="Custom",TablePipeInsulation[[#This Row],[Pipe Surface Temperature, °F (If Custom Application)]],IF(G333="","",VLOOKUP(G333,$BG$21:$BH$24,2,FALSE)))</f>
        <v/>
      </c>
      <c r="AI333" s="75" t="str">
        <f>IF(TablePipeInsulation[[#This Row],[System Application]]="Custom",TablePipeInsulation[[#This Row],[Ambient Temperature, °F (If Custom Application)]],IF(G333="","",VLOOKUP(G333,$BG$21:$BI$24,3,FALSE)))</f>
        <v/>
      </c>
      <c r="AJ33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3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3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3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33" s="75" t="str">
        <f>IF(TablePipeInsulation[[#This Row],[System Application]]="Custom",TablePipeInsulation[[#This Row],[Custom Pipe Bare Heat Transfer Coefficient]],IF(P333="","",(VLOOKUP(AJ333,'Insulation Table'!$F$35:$G$124,2,FALSE))))</f>
        <v/>
      </c>
      <c r="AO333" s="75" t="e">
        <f t="shared" si="20"/>
        <v>#N/A</v>
      </c>
      <c r="AP333" s="75" t="e">
        <f>VLOOKUP(AO333,'Insulation Table'!$Y$35:$Z$103,2,FALSE)</f>
        <v>#N/A</v>
      </c>
      <c r="AQ333" s="67" t="str">
        <f>CONCATENATE(P333,U333,MIN(TablePipeInsulation[[#This Row],[Insulation to be Added (")]],3))</f>
        <v>3</v>
      </c>
      <c r="AR333" s="75" t="str">
        <f>IF(P333="","",(VLOOKUP(AQ333,'Insulation Table'!$N$35:$O$250,2,FALSE)))</f>
        <v/>
      </c>
      <c r="AS333" s="67" t="e">
        <f t="shared" si="21"/>
        <v>#VALUE!</v>
      </c>
      <c r="AT333" s="75" t="str">
        <f>IF(TablePipeInsulation[[#This Row],[System Application]]="Custom",TablePipeInsulation[[#This Row],[Full Load Hours (If Custom Application)]],IF(G333="","",IF(G333="Domestic Hot Water",8760,$AJ$16)))</f>
        <v/>
      </c>
      <c r="AU333" s="75" t="str">
        <f>VLOOKUP($G$7,'Incentive Structure'!$C$6:$D$10,2,FALSE)</f>
        <v>CI</v>
      </c>
      <c r="AV333" s="75" t="str">
        <f>IF(ISNUMBER(FIND("MF",TablePipeInsulation[[#This Row],[Incentive Code]]))=TRUE,"MF Logic","CI Logic")</f>
        <v>CI Logic</v>
      </c>
      <c r="AW33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33" t="str">
        <f t="shared" si="22"/>
        <v/>
      </c>
      <c r="AY333" t="str">
        <f t="shared" si="23"/>
        <v>CI</v>
      </c>
      <c r="AZ33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3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33" s="190" t="e">
        <f>INDEX(#REF!,MATCH(TablePipeInsulation[[#This Row],[Coding - Temperature of Pipe]],#REF!,0),MATCH(TEXT($P333,"#.00"),#REF!,0))</f>
        <v>#REF!</v>
      </c>
      <c r="BC333" s="211">
        <f>IFERROR(MIN(IF(TablePipeInsulation[[#This Row],[System Application]]="Custom",(TablePipeInsulation[[#This Row],[Therms saved]]*BE333)*CI_Custom_Incentive_USD_per_therm,IF(OR(TablePipeInsulation[[#This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saved]]*BE333),"Excel Error"))),TablePipeInsulation[[#This Row],[Total Cost]]),0)</f>
        <v>0</v>
      </c>
      <c r="BD333" s="216">
        <f>IFERROR(MIN(IF(TablePipeInsulation[[#This Row],[System Application]]="Custom",(TablePipeInsulation[[#This Row],[Therms saved]]*BE333)*CI_Custom_Bonus_Incentive_USD_per_therm,IF(OR(TablePipeInsulation[[#This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saved]]*BE333),"Excel Error"))),TablePipeInsulation[[#This Row],[Total Cost]]),0)</f>
        <v>0</v>
      </c>
      <c r="BE333" s="212">
        <f>Boiler!$AA$9</f>
        <v>0</v>
      </c>
    </row>
    <row r="334" spans="1:57">
      <c r="A334" s="75">
        <v>313</v>
      </c>
      <c r="Q334" s="69"/>
      <c r="R334" s="1" t="str">
        <f>IFERROR(INDEX(TableInsulationCodeReq[],MATCH(TablePipeInsulation[[#This Row],[Coding - Temperature of Pipe]],TableInsulationCodeReq[Coding Pipe Temperature],-1),MATCH(TEXT($P334,"0.00"),TableInsulationCodeReq[#Headers],0)),"")</f>
        <v/>
      </c>
      <c r="Y334" s="189" t="str">
        <f t="shared" si="24"/>
        <v/>
      </c>
      <c r="AA33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34" s="3" t="str">
        <f>IF(OR(G334="",TablePipeInsulation[[#This Row],[Insulation to be Added (")]]&lt;TablePipeInsulation[[#This Row],[Insulation Required by Code (")]]),"",IF(System_App_Only_DHW,(AN334-AR334)/(0.8*100000)*L334*AS334*AT334*1,(AN334-AR334)/($G$10*100000)*L334*AS334*AT334*1))</f>
        <v/>
      </c>
      <c r="AC334" s="78">
        <f>IF(TablePipeInsulation[[#This Row],[Insulation to be Added (")]]&lt;TablePipeInsulation[[#This Row],[Insulation Required by Code (")]],"",BC334)</f>
        <v>0</v>
      </c>
      <c r="AD334" s="78">
        <f>IF(TablePipeInsulation[[#This Row],[Insulation to be Added (")]]&lt;TablePipeInsulation[[#This Row],[Insulation Required by Code (")]],"",BD334)</f>
        <v>0</v>
      </c>
      <c r="AG334" s="67" t="e">
        <f>VLOOKUP(G334,'Insulation Table'!$AE$61:$AF$64,2,FALSE)</f>
        <v>#N/A</v>
      </c>
      <c r="AH334" s="75" t="str">
        <f>IF(TablePipeInsulation[[#This Row],[System Application]]="Custom",TablePipeInsulation[[#This Row],[Pipe Surface Temperature, °F (If Custom Application)]],IF(G334="","",VLOOKUP(G334,$BG$21:$BH$24,2,FALSE)))</f>
        <v/>
      </c>
      <c r="AI334" s="75" t="str">
        <f>IF(TablePipeInsulation[[#This Row],[System Application]]="Custom",TablePipeInsulation[[#This Row],[Ambient Temperature, °F (If Custom Application)]],IF(G334="","",VLOOKUP(G334,$BG$21:$BI$24,3,FALSE)))</f>
        <v/>
      </c>
      <c r="AJ33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3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3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3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34" s="75" t="str">
        <f>IF(TablePipeInsulation[[#This Row],[System Application]]="Custom",TablePipeInsulation[[#This Row],[Custom Pipe Bare Heat Transfer Coefficient]],IF(P334="","",(VLOOKUP(AJ334,'Insulation Table'!$F$35:$G$124,2,FALSE))))</f>
        <v/>
      </c>
      <c r="AO334" s="75" t="e">
        <f t="shared" si="20"/>
        <v>#N/A</v>
      </c>
      <c r="AP334" s="75" t="e">
        <f>VLOOKUP(AO334,'Insulation Table'!$Y$35:$Z$103,2,FALSE)</f>
        <v>#N/A</v>
      </c>
      <c r="AQ334" s="67" t="str">
        <f>CONCATENATE(P334,U334,MIN(TablePipeInsulation[[#This Row],[Insulation to be Added (")]],3))</f>
        <v>3</v>
      </c>
      <c r="AR334" s="75" t="str">
        <f>IF(P334="","",(VLOOKUP(AQ334,'Insulation Table'!$N$35:$O$250,2,FALSE)))</f>
        <v/>
      </c>
      <c r="AS334" s="67" t="e">
        <f t="shared" si="21"/>
        <v>#VALUE!</v>
      </c>
      <c r="AT334" s="75" t="str">
        <f>IF(TablePipeInsulation[[#This Row],[System Application]]="Custom",TablePipeInsulation[[#This Row],[Full Load Hours (If Custom Application)]],IF(G334="","",IF(G334="Domestic Hot Water",8760,$AJ$16)))</f>
        <v/>
      </c>
      <c r="AU334" s="75" t="str">
        <f>VLOOKUP($G$7,'Incentive Structure'!$C$6:$D$10,2,FALSE)</f>
        <v>CI</v>
      </c>
      <c r="AV334" s="75" t="str">
        <f>IF(ISNUMBER(FIND("MF",TablePipeInsulation[[#This Row],[Incentive Code]]))=TRUE,"MF Logic","CI Logic")</f>
        <v>CI Logic</v>
      </c>
      <c r="AW33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34" t="str">
        <f t="shared" si="22"/>
        <v/>
      </c>
      <c r="AY334" t="str">
        <f t="shared" si="23"/>
        <v>CI</v>
      </c>
      <c r="AZ33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3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34" s="190" t="e">
        <f>INDEX(#REF!,MATCH(TablePipeInsulation[[#This Row],[Coding - Temperature of Pipe]],#REF!,0),MATCH(TEXT($P334,"#.00"),#REF!,0))</f>
        <v>#REF!</v>
      </c>
      <c r="BC334" s="211">
        <f>IFERROR(MIN(IF(TablePipeInsulation[[#This Row],[System Application]]="Custom",(TablePipeInsulation[[#This Row],[Therms saved]]*BE334)*CI_Custom_Incentive_USD_per_therm,IF(OR(TablePipeInsulation[[#This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saved]]*BE334),"Excel Error"))),TablePipeInsulation[[#This Row],[Total Cost]]),0)</f>
        <v>0</v>
      </c>
      <c r="BD334" s="216">
        <f>IFERROR(MIN(IF(TablePipeInsulation[[#This Row],[System Application]]="Custom",(TablePipeInsulation[[#This Row],[Therms saved]]*BE334)*CI_Custom_Bonus_Incentive_USD_per_therm,IF(OR(TablePipeInsulation[[#This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saved]]*BE334),"Excel Error"))),TablePipeInsulation[[#This Row],[Total Cost]]),0)</f>
        <v>0</v>
      </c>
      <c r="BE334" s="212">
        <f>Boiler!$AA$9</f>
        <v>0</v>
      </c>
    </row>
    <row r="335" spans="1:57">
      <c r="A335" s="75">
        <v>314</v>
      </c>
      <c r="Q335" s="69"/>
      <c r="R335" s="1" t="str">
        <f>IFERROR(INDEX(TableInsulationCodeReq[],MATCH(TablePipeInsulation[[#This Row],[Coding - Temperature of Pipe]],TableInsulationCodeReq[Coding Pipe Temperature],-1),MATCH(TEXT($P335,"0.00"),TableInsulationCodeReq[#Headers],0)),"")</f>
        <v/>
      </c>
      <c r="Y335" s="189" t="str">
        <f t="shared" si="24"/>
        <v/>
      </c>
      <c r="AA33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35" s="3" t="str">
        <f>IF(OR(G335="",TablePipeInsulation[[#This Row],[Insulation to be Added (")]]&lt;TablePipeInsulation[[#This Row],[Insulation Required by Code (")]]),"",IF(System_App_Only_DHW,(AN335-AR335)/(0.8*100000)*L335*AS335*AT335*1,(AN335-AR335)/($G$10*100000)*L335*AS335*AT335*1))</f>
        <v/>
      </c>
      <c r="AC335" s="78">
        <f>IF(TablePipeInsulation[[#This Row],[Insulation to be Added (")]]&lt;TablePipeInsulation[[#This Row],[Insulation Required by Code (")]],"",BC335)</f>
        <v>0</v>
      </c>
      <c r="AD335" s="78">
        <f>IF(TablePipeInsulation[[#This Row],[Insulation to be Added (")]]&lt;TablePipeInsulation[[#This Row],[Insulation Required by Code (")]],"",BD335)</f>
        <v>0</v>
      </c>
      <c r="AG335" s="67" t="e">
        <f>VLOOKUP(G335,'Insulation Table'!$AE$61:$AF$64,2,FALSE)</f>
        <v>#N/A</v>
      </c>
      <c r="AH335" s="75" t="str">
        <f>IF(TablePipeInsulation[[#This Row],[System Application]]="Custom",TablePipeInsulation[[#This Row],[Pipe Surface Temperature, °F (If Custom Application)]],IF(G335="","",VLOOKUP(G335,$BG$21:$BH$24,2,FALSE)))</f>
        <v/>
      </c>
      <c r="AI335" s="75" t="str">
        <f>IF(TablePipeInsulation[[#This Row],[System Application]]="Custom",TablePipeInsulation[[#This Row],[Ambient Temperature, °F (If Custom Application)]],IF(G335="","",VLOOKUP(G335,$BG$21:$BI$24,3,FALSE)))</f>
        <v/>
      </c>
      <c r="AJ33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3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3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3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35" s="75" t="str">
        <f>IF(TablePipeInsulation[[#This Row],[System Application]]="Custom",TablePipeInsulation[[#This Row],[Custom Pipe Bare Heat Transfer Coefficient]],IF(P335="","",(VLOOKUP(AJ335,'Insulation Table'!$F$35:$G$124,2,FALSE))))</f>
        <v/>
      </c>
      <c r="AO335" s="75" t="e">
        <f t="shared" si="20"/>
        <v>#N/A</v>
      </c>
      <c r="AP335" s="75" t="e">
        <f>VLOOKUP(AO335,'Insulation Table'!$Y$35:$Z$103,2,FALSE)</f>
        <v>#N/A</v>
      </c>
      <c r="AQ335" s="67" t="str">
        <f>CONCATENATE(P335,U335,MIN(TablePipeInsulation[[#This Row],[Insulation to be Added (")]],3))</f>
        <v>3</v>
      </c>
      <c r="AR335" s="75" t="str">
        <f>IF(P335="","",(VLOOKUP(AQ335,'Insulation Table'!$N$35:$O$250,2,FALSE)))</f>
        <v/>
      </c>
      <c r="AS335" s="67" t="e">
        <f t="shared" si="21"/>
        <v>#VALUE!</v>
      </c>
      <c r="AT335" s="75" t="str">
        <f>IF(TablePipeInsulation[[#This Row],[System Application]]="Custom",TablePipeInsulation[[#This Row],[Full Load Hours (If Custom Application)]],IF(G335="","",IF(G335="Domestic Hot Water",8760,$AJ$16)))</f>
        <v/>
      </c>
      <c r="AU335" s="75" t="str">
        <f>VLOOKUP($G$7,'Incentive Structure'!$C$6:$D$10,2,FALSE)</f>
        <v>CI</v>
      </c>
      <c r="AV335" s="75" t="str">
        <f>IF(ISNUMBER(FIND("MF",TablePipeInsulation[[#This Row],[Incentive Code]]))=TRUE,"MF Logic","CI Logic")</f>
        <v>CI Logic</v>
      </c>
      <c r="AW33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35" t="str">
        <f t="shared" si="22"/>
        <v/>
      </c>
      <c r="AY335" t="str">
        <f t="shared" si="23"/>
        <v>CI</v>
      </c>
      <c r="AZ33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3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35" s="190" t="e">
        <f>INDEX(#REF!,MATCH(TablePipeInsulation[[#This Row],[Coding - Temperature of Pipe]],#REF!,0),MATCH(TEXT($P335,"#.00"),#REF!,0))</f>
        <v>#REF!</v>
      </c>
      <c r="BC335" s="211">
        <f>IFERROR(MIN(IF(TablePipeInsulation[[#This Row],[System Application]]="Custom",(TablePipeInsulation[[#This Row],[Therms saved]]*BE335)*CI_Custom_Incentive_USD_per_therm,IF(OR(TablePipeInsulation[[#This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saved]]*BE335),"Excel Error"))),TablePipeInsulation[[#This Row],[Total Cost]]),0)</f>
        <v>0</v>
      </c>
      <c r="BD335" s="216">
        <f>IFERROR(MIN(IF(TablePipeInsulation[[#This Row],[System Application]]="Custom",(TablePipeInsulation[[#This Row],[Therms saved]]*BE335)*CI_Custom_Bonus_Incentive_USD_per_therm,IF(OR(TablePipeInsulation[[#This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saved]]*BE335),"Excel Error"))),TablePipeInsulation[[#This Row],[Total Cost]]),0)</f>
        <v>0</v>
      </c>
      <c r="BE335" s="212">
        <f>Boiler!$AA$9</f>
        <v>0</v>
      </c>
    </row>
    <row r="336" spans="1:57">
      <c r="A336" s="75">
        <v>315</v>
      </c>
      <c r="Q336" s="69"/>
      <c r="R336" s="1" t="str">
        <f>IFERROR(INDEX(TableInsulationCodeReq[],MATCH(TablePipeInsulation[[#This Row],[Coding - Temperature of Pipe]],TableInsulationCodeReq[Coding Pipe Temperature],-1),MATCH(TEXT($P336,"0.00"),TableInsulationCodeReq[#Headers],0)),"")</f>
        <v/>
      </c>
      <c r="Y336" s="189" t="str">
        <f t="shared" si="24"/>
        <v/>
      </c>
      <c r="AA33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36" s="3" t="str">
        <f>IF(OR(G336="",TablePipeInsulation[[#This Row],[Insulation to be Added (")]]&lt;TablePipeInsulation[[#This Row],[Insulation Required by Code (")]]),"",IF(System_App_Only_DHW,(AN336-AR336)/(0.8*100000)*L336*AS336*AT336*1,(AN336-AR336)/($G$10*100000)*L336*AS336*AT336*1))</f>
        <v/>
      </c>
      <c r="AC336" s="78">
        <f>IF(TablePipeInsulation[[#This Row],[Insulation to be Added (")]]&lt;TablePipeInsulation[[#This Row],[Insulation Required by Code (")]],"",BC336)</f>
        <v>0</v>
      </c>
      <c r="AD336" s="78">
        <f>IF(TablePipeInsulation[[#This Row],[Insulation to be Added (")]]&lt;TablePipeInsulation[[#This Row],[Insulation Required by Code (")]],"",BD336)</f>
        <v>0</v>
      </c>
      <c r="AG336" s="67" t="e">
        <f>VLOOKUP(G336,'Insulation Table'!$AE$61:$AF$64,2,FALSE)</f>
        <v>#N/A</v>
      </c>
      <c r="AH336" s="75" t="str">
        <f>IF(TablePipeInsulation[[#This Row],[System Application]]="Custom",TablePipeInsulation[[#This Row],[Pipe Surface Temperature, °F (If Custom Application)]],IF(G336="","",VLOOKUP(G336,$BG$21:$BH$24,2,FALSE)))</f>
        <v/>
      </c>
      <c r="AI336" s="75" t="str">
        <f>IF(TablePipeInsulation[[#This Row],[System Application]]="Custom",TablePipeInsulation[[#This Row],[Ambient Temperature, °F (If Custom Application)]],IF(G336="","",VLOOKUP(G336,$BG$21:$BI$24,3,FALSE)))</f>
        <v/>
      </c>
      <c r="AJ33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3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3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3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36" s="75" t="str">
        <f>IF(TablePipeInsulation[[#This Row],[System Application]]="Custom",TablePipeInsulation[[#This Row],[Custom Pipe Bare Heat Transfer Coefficient]],IF(P336="","",(VLOOKUP(AJ336,'Insulation Table'!$F$35:$G$124,2,FALSE))))</f>
        <v/>
      </c>
      <c r="AO336" s="75" t="e">
        <f t="shared" ref="AO336:AO399" si="25">CONCATENATE(AG336,P336)</f>
        <v>#N/A</v>
      </c>
      <c r="AP336" s="75" t="e">
        <f>VLOOKUP(AO336,'Insulation Table'!$Y$35:$Z$103,2,FALSE)</f>
        <v>#N/A</v>
      </c>
      <c r="AQ336" s="67" t="str">
        <f>CONCATENATE(P336,U336,MIN(TablePipeInsulation[[#This Row],[Insulation to be Added (")]],3))</f>
        <v>3</v>
      </c>
      <c r="AR336" s="75" t="str">
        <f>IF(P336="","",(VLOOKUP(AQ336,'Insulation Table'!$N$35:$O$250,2,FALSE)))</f>
        <v/>
      </c>
      <c r="AS336" s="67" t="e">
        <f t="shared" ref="AS336:AS399" si="26">AH336-AI336</f>
        <v>#VALUE!</v>
      </c>
      <c r="AT336" s="75" t="str">
        <f>IF(TablePipeInsulation[[#This Row],[System Application]]="Custom",TablePipeInsulation[[#This Row],[Full Load Hours (If Custom Application)]],IF(G336="","",IF(G336="Domestic Hot Water",8760,$AJ$16)))</f>
        <v/>
      </c>
      <c r="AU336" s="75" t="str">
        <f>VLOOKUP($G$7,'Incentive Structure'!$C$6:$D$10,2,FALSE)</f>
        <v>CI</v>
      </c>
      <c r="AV336" s="75" t="str">
        <f>IF(ISNUMBER(FIND("MF",TablePipeInsulation[[#This Row],[Incentive Code]]))=TRUE,"MF Logic","CI Logic")</f>
        <v>CI Logic</v>
      </c>
      <c r="AW33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36" t="str">
        <f t="shared" ref="AX336:AX399" si="27">CONCATENATE(G336,AW336)</f>
        <v/>
      </c>
      <c r="AY336" t="str">
        <f t="shared" ref="AY336:AY399" si="28">CONCATENATE(AU336,AW336)</f>
        <v>CI</v>
      </c>
      <c r="AZ33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3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36" s="190" t="e">
        <f>INDEX(#REF!,MATCH(TablePipeInsulation[[#This Row],[Coding - Temperature of Pipe]],#REF!,0),MATCH(TEXT($P336,"#.00"),#REF!,0))</f>
        <v>#REF!</v>
      </c>
      <c r="BC336" s="211">
        <f>IFERROR(MIN(IF(TablePipeInsulation[[#This Row],[System Application]]="Custom",(TablePipeInsulation[[#This Row],[Therms saved]]*BE336)*CI_Custom_Incentive_USD_per_therm,IF(OR(TablePipeInsulation[[#This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saved]]*BE336),"Excel Error"))),TablePipeInsulation[[#This Row],[Total Cost]]),0)</f>
        <v>0</v>
      </c>
      <c r="BD336" s="216">
        <f>IFERROR(MIN(IF(TablePipeInsulation[[#This Row],[System Application]]="Custom",(TablePipeInsulation[[#This Row],[Therms saved]]*BE336)*CI_Custom_Bonus_Incentive_USD_per_therm,IF(OR(TablePipeInsulation[[#This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saved]]*BE336),"Excel Error"))),TablePipeInsulation[[#This Row],[Total Cost]]),0)</f>
        <v>0</v>
      </c>
      <c r="BE336" s="212">
        <f>Boiler!$AA$9</f>
        <v>0</v>
      </c>
    </row>
    <row r="337" spans="1:57">
      <c r="A337" s="75">
        <v>316</v>
      </c>
      <c r="Q337" s="69"/>
      <c r="R337" s="1" t="str">
        <f>IFERROR(INDEX(TableInsulationCodeReq[],MATCH(TablePipeInsulation[[#This Row],[Coding - Temperature of Pipe]],TableInsulationCodeReq[Coding Pipe Temperature],-1),MATCH(TEXT($P337,"0.00"),TableInsulationCodeReq[#Headers],0)),"")</f>
        <v/>
      </c>
      <c r="Y337" s="189" t="str">
        <f t="shared" si="24"/>
        <v/>
      </c>
      <c r="AA33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37" s="3" t="str">
        <f>IF(OR(G337="",TablePipeInsulation[[#This Row],[Insulation to be Added (")]]&lt;TablePipeInsulation[[#This Row],[Insulation Required by Code (")]]),"",IF(System_App_Only_DHW,(AN337-AR337)/(0.8*100000)*L337*AS337*AT337*1,(AN337-AR337)/($G$10*100000)*L337*AS337*AT337*1))</f>
        <v/>
      </c>
      <c r="AC337" s="78">
        <f>IF(TablePipeInsulation[[#This Row],[Insulation to be Added (")]]&lt;TablePipeInsulation[[#This Row],[Insulation Required by Code (")]],"",BC337)</f>
        <v>0</v>
      </c>
      <c r="AD337" s="78">
        <f>IF(TablePipeInsulation[[#This Row],[Insulation to be Added (")]]&lt;TablePipeInsulation[[#This Row],[Insulation Required by Code (")]],"",BD337)</f>
        <v>0</v>
      </c>
      <c r="AG337" s="67" t="e">
        <f>VLOOKUP(G337,'Insulation Table'!$AE$61:$AF$64,2,FALSE)</f>
        <v>#N/A</v>
      </c>
      <c r="AH337" s="75" t="str">
        <f>IF(TablePipeInsulation[[#This Row],[System Application]]="Custom",TablePipeInsulation[[#This Row],[Pipe Surface Temperature, °F (If Custom Application)]],IF(G337="","",VLOOKUP(G337,$BG$21:$BH$24,2,FALSE)))</f>
        <v/>
      </c>
      <c r="AI337" s="75" t="str">
        <f>IF(TablePipeInsulation[[#This Row],[System Application]]="Custom",TablePipeInsulation[[#This Row],[Ambient Temperature, °F (If Custom Application)]],IF(G337="","",VLOOKUP(G337,$BG$21:$BI$24,3,FALSE)))</f>
        <v/>
      </c>
      <c r="AJ33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3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3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3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37" s="75" t="str">
        <f>IF(TablePipeInsulation[[#This Row],[System Application]]="Custom",TablePipeInsulation[[#This Row],[Custom Pipe Bare Heat Transfer Coefficient]],IF(P337="","",(VLOOKUP(AJ337,'Insulation Table'!$F$35:$G$124,2,FALSE))))</f>
        <v/>
      </c>
      <c r="AO337" s="75" t="e">
        <f t="shared" si="25"/>
        <v>#N/A</v>
      </c>
      <c r="AP337" s="75" t="e">
        <f>VLOOKUP(AO337,'Insulation Table'!$Y$35:$Z$103,2,FALSE)</f>
        <v>#N/A</v>
      </c>
      <c r="AQ337" s="67" t="str">
        <f>CONCATENATE(P337,U337,MIN(TablePipeInsulation[[#This Row],[Insulation to be Added (")]],3))</f>
        <v>3</v>
      </c>
      <c r="AR337" s="75" t="str">
        <f>IF(P337="","",(VLOOKUP(AQ337,'Insulation Table'!$N$35:$O$250,2,FALSE)))</f>
        <v/>
      </c>
      <c r="AS337" s="67" t="e">
        <f t="shared" si="26"/>
        <v>#VALUE!</v>
      </c>
      <c r="AT337" s="75" t="str">
        <f>IF(TablePipeInsulation[[#This Row],[System Application]]="Custom",TablePipeInsulation[[#This Row],[Full Load Hours (If Custom Application)]],IF(G337="","",IF(G337="Domestic Hot Water",8760,$AJ$16)))</f>
        <v/>
      </c>
      <c r="AU337" s="75" t="str">
        <f>VLOOKUP($G$7,'Incentive Structure'!$C$6:$D$10,2,FALSE)</f>
        <v>CI</v>
      </c>
      <c r="AV337" s="75" t="str">
        <f>IF(ISNUMBER(FIND("MF",TablePipeInsulation[[#This Row],[Incentive Code]]))=TRUE,"MF Logic","CI Logic")</f>
        <v>CI Logic</v>
      </c>
      <c r="AW33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37" t="str">
        <f t="shared" si="27"/>
        <v/>
      </c>
      <c r="AY337" t="str">
        <f t="shared" si="28"/>
        <v>CI</v>
      </c>
      <c r="AZ33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3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37" s="190" t="e">
        <f>INDEX(#REF!,MATCH(TablePipeInsulation[[#This Row],[Coding - Temperature of Pipe]],#REF!,0),MATCH(TEXT($P337,"#.00"),#REF!,0))</f>
        <v>#REF!</v>
      </c>
      <c r="BC337" s="211">
        <f>IFERROR(MIN(IF(TablePipeInsulation[[#This Row],[System Application]]="Custom",(TablePipeInsulation[[#This Row],[Therms saved]]*BE337)*CI_Custom_Incentive_USD_per_therm,IF(OR(TablePipeInsulation[[#This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saved]]*BE337),"Excel Error"))),TablePipeInsulation[[#This Row],[Total Cost]]),0)</f>
        <v>0</v>
      </c>
      <c r="BD337" s="216">
        <f>IFERROR(MIN(IF(TablePipeInsulation[[#This Row],[System Application]]="Custom",(TablePipeInsulation[[#This Row],[Therms saved]]*BE337)*CI_Custom_Bonus_Incentive_USD_per_therm,IF(OR(TablePipeInsulation[[#This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saved]]*BE337),"Excel Error"))),TablePipeInsulation[[#This Row],[Total Cost]]),0)</f>
        <v>0</v>
      </c>
      <c r="BE337" s="212">
        <f>Boiler!$AA$9</f>
        <v>0</v>
      </c>
    </row>
    <row r="338" spans="1:57">
      <c r="A338" s="75">
        <v>317</v>
      </c>
      <c r="Q338" s="69"/>
      <c r="R338" s="1" t="str">
        <f>IFERROR(INDEX(TableInsulationCodeReq[],MATCH(TablePipeInsulation[[#This Row],[Coding - Temperature of Pipe]],TableInsulationCodeReq[Coding Pipe Temperature],-1),MATCH(TEXT($P338,"0.00"),TableInsulationCodeReq[#Headers],0)),"")</f>
        <v/>
      </c>
      <c r="Y338" s="189" t="str">
        <f t="shared" si="24"/>
        <v/>
      </c>
      <c r="AA33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38" s="3" t="str">
        <f>IF(OR(G338="",TablePipeInsulation[[#This Row],[Insulation to be Added (")]]&lt;TablePipeInsulation[[#This Row],[Insulation Required by Code (")]]),"",IF(System_App_Only_DHW,(AN338-AR338)/(0.8*100000)*L338*AS338*AT338*1,(AN338-AR338)/($G$10*100000)*L338*AS338*AT338*1))</f>
        <v/>
      </c>
      <c r="AC338" s="78">
        <f>IF(TablePipeInsulation[[#This Row],[Insulation to be Added (")]]&lt;TablePipeInsulation[[#This Row],[Insulation Required by Code (")]],"",BC338)</f>
        <v>0</v>
      </c>
      <c r="AD338" s="78">
        <f>IF(TablePipeInsulation[[#This Row],[Insulation to be Added (")]]&lt;TablePipeInsulation[[#This Row],[Insulation Required by Code (")]],"",BD338)</f>
        <v>0</v>
      </c>
      <c r="AG338" s="67" t="e">
        <f>VLOOKUP(G338,'Insulation Table'!$AE$61:$AF$64,2,FALSE)</f>
        <v>#N/A</v>
      </c>
      <c r="AH338" s="75" t="str">
        <f>IF(TablePipeInsulation[[#This Row],[System Application]]="Custom",TablePipeInsulation[[#This Row],[Pipe Surface Temperature, °F (If Custom Application)]],IF(G338="","",VLOOKUP(G338,$BG$21:$BH$24,2,FALSE)))</f>
        <v/>
      </c>
      <c r="AI338" s="75" t="str">
        <f>IF(TablePipeInsulation[[#This Row],[System Application]]="Custom",TablePipeInsulation[[#This Row],[Ambient Temperature, °F (If Custom Application)]],IF(G338="","",VLOOKUP(G338,$BG$21:$BI$24,3,FALSE)))</f>
        <v/>
      </c>
      <c r="AJ33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3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3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3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38" s="75" t="str">
        <f>IF(TablePipeInsulation[[#This Row],[System Application]]="Custom",TablePipeInsulation[[#This Row],[Custom Pipe Bare Heat Transfer Coefficient]],IF(P338="","",(VLOOKUP(AJ338,'Insulation Table'!$F$35:$G$124,2,FALSE))))</f>
        <v/>
      </c>
      <c r="AO338" s="75" t="e">
        <f t="shared" si="25"/>
        <v>#N/A</v>
      </c>
      <c r="AP338" s="75" t="e">
        <f>VLOOKUP(AO338,'Insulation Table'!$Y$35:$Z$103,2,FALSE)</f>
        <v>#N/A</v>
      </c>
      <c r="AQ338" s="67" t="str">
        <f>CONCATENATE(P338,U338,MIN(TablePipeInsulation[[#This Row],[Insulation to be Added (")]],3))</f>
        <v>3</v>
      </c>
      <c r="AR338" s="75" t="str">
        <f>IF(P338="","",(VLOOKUP(AQ338,'Insulation Table'!$N$35:$O$250,2,FALSE)))</f>
        <v/>
      </c>
      <c r="AS338" s="67" t="e">
        <f t="shared" si="26"/>
        <v>#VALUE!</v>
      </c>
      <c r="AT338" s="75" t="str">
        <f>IF(TablePipeInsulation[[#This Row],[System Application]]="Custom",TablePipeInsulation[[#This Row],[Full Load Hours (If Custom Application)]],IF(G338="","",IF(G338="Domestic Hot Water",8760,$AJ$16)))</f>
        <v/>
      </c>
      <c r="AU338" s="75" t="str">
        <f>VLOOKUP($G$7,'Incentive Structure'!$C$6:$D$10,2,FALSE)</f>
        <v>CI</v>
      </c>
      <c r="AV338" s="75" t="str">
        <f>IF(ISNUMBER(FIND("MF",TablePipeInsulation[[#This Row],[Incentive Code]]))=TRUE,"MF Logic","CI Logic")</f>
        <v>CI Logic</v>
      </c>
      <c r="AW33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38" t="str">
        <f t="shared" si="27"/>
        <v/>
      </c>
      <c r="AY338" t="str">
        <f t="shared" si="28"/>
        <v>CI</v>
      </c>
      <c r="AZ33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3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38" s="190" t="e">
        <f>INDEX(#REF!,MATCH(TablePipeInsulation[[#This Row],[Coding - Temperature of Pipe]],#REF!,0),MATCH(TEXT($P338,"#.00"),#REF!,0))</f>
        <v>#REF!</v>
      </c>
      <c r="BC338" s="211">
        <f>IFERROR(MIN(IF(TablePipeInsulation[[#This Row],[System Application]]="Custom",(TablePipeInsulation[[#This Row],[Therms saved]]*BE338)*CI_Custom_Incentive_USD_per_therm,IF(OR(TablePipeInsulation[[#This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saved]]*BE338),"Excel Error"))),TablePipeInsulation[[#This Row],[Total Cost]]),0)</f>
        <v>0</v>
      </c>
      <c r="BD338" s="216">
        <f>IFERROR(MIN(IF(TablePipeInsulation[[#This Row],[System Application]]="Custom",(TablePipeInsulation[[#This Row],[Therms saved]]*BE338)*CI_Custom_Bonus_Incentive_USD_per_therm,IF(OR(TablePipeInsulation[[#This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saved]]*BE338),"Excel Error"))),TablePipeInsulation[[#This Row],[Total Cost]]),0)</f>
        <v>0</v>
      </c>
      <c r="BE338" s="212">
        <f>Boiler!$AA$9</f>
        <v>0</v>
      </c>
    </row>
    <row r="339" spans="1:57">
      <c r="A339" s="75">
        <v>318</v>
      </c>
      <c r="Q339" s="69"/>
      <c r="R339" s="1" t="str">
        <f>IFERROR(INDEX(TableInsulationCodeReq[],MATCH(TablePipeInsulation[[#This Row],[Coding - Temperature of Pipe]],TableInsulationCodeReq[Coding Pipe Temperature],-1),MATCH(TEXT($P339,"0.00"),TableInsulationCodeReq[#Headers],0)),"")</f>
        <v/>
      </c>
      <c r="Y339" s="189" t="str">
        <f t="shared" si="24"/>
        <v/>
      </c>
      <c r="AA33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39" s="3" t="str">
        <f>IF(OR(G339="",TablePipeInsulation[[#This Row],[Insulation to be Added (")]]&lt;TablePipeInsulation[[#This Row],[Insulation Required by Code (")]]),"",IF(System_App_Only_DHW,(AN339-AR339)/(0.8*100000)*L339*AS339*AT339*1,(AN339-AR339)/($G$10*100000)*L339*AS339*AT339*1))</f>
        <v/>
      </c>
      <c r="AC339" s="78">
        <f>IF(TablePipeInsulation[[#This Row],[Insulation to be Added (")]]&lt;TablePipeInsulation[[#This Row],[Insulation Required by Code (")]],"",BC339)</f>
        <v>0</v>
      </c>
      <c r="AD339" s="78">
        <f>IF(TablePipeInsulation[[#This Row],[Insulation to be Added (")]]&lt;TablePipeInsulation[[#This Row],[Insulation Required by Code (")]],"",BD339)</f>
        <v>0</v>
      </c>
      <c r="AG339" s="67" t="e">
        <f>VLOOKUP(G339,'Insulation Table'!$AE$61:$AF$64,2,FALSE)</f>
        <v>#N/A</v>
      </c>
      <c r="AH339" s="75" t="str">
        <f>IF(TablePipeInsulation[[#This Row],[System Application]]="Custom",TablePipeInsulation[[#This Row],[Pipe Surface Temperature, °F (If Custom Application)]],IF(G339="","",VLOOKUP(G339,$BG$21:$BH$24,2,FALSE)))</f>
        <v/>
      </c>
      <c r="AI339" s="75" t="str">
        <f>IF(TablePipeInsulation[[#This Row],[System Application]]="Custom",TablePipeInsulation[[#This Row],[Ambient Temperature, °F (If Custom Application)]],IF(G339="","",VLOOKUP(G339,$BG$21:$BI$24,3,FALSE)))</f>
        <v/>
      </c>
      <c r="AJ33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3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3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3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39" s="75" t="str">
        <f>IF(TablePipeInsulation[[#This Row],[System Application]]="Custom",TablePipeInsulation[[#This Row],[Custom Pipe Bare Heat Transfer Coefficient]],IF(P339="","",(VLOOKUP(AJ339,'Insulation Table'!$F$35:$G$124,2,FALSE))))</f>
        <v/>
      </c>
      <c r="AO339" s="75" t="e">
        <f t="shared" si="25"/>
        <v>#N/A</v>
      </c>
      <c r="AP339" s="75" t="e">
        <f>VLOOKUP(AO339,'Insulation Table'!$Y$35:$Z$103,2,FALSE)</f>
        <v>#N/A</v>
      </c>
      <c r="AQ339" s="67" t="str">
        <f>CONCATENATE(P339,U339,MIN(TablePipeInsulation[[#This Row],[Insulation to be Added (")]],3))</f>
        <v>3</v>
      </c>
      <c r="AR339" s="75" t="str">
        <f>IF(P339="","",(VLOOKUP(AQ339,'Insulation Table'!$N$35:$O$250,2,FALSE)))</f>
        <v/>
      </c>
      <c r="AS339" s="67" t="e">
        <f t="shared" si="26"/>
        <v>#VALUE!</v>
      </c>
      <c r="AT339" s="75" t="str">
        <f>IF(TablePipeInsulation[[#This Row],[System Application]]="Custom",TablePipeInsulation[[#This Row],[Full Load Hours (If Custom Application)]],IF(G339="","",IF(G339="Domestic Hot Water",8760,$AJ$16)))</f>
        <v/>
      </c>
      <c r="AU339" s="75" t="str">
        <f>VLOOKUP($G$7,'Incentive Structure'!$C$6:$D$10,2,FALSE)</f>
        <v>CI</v>
      </c>
      <c r="AV339" s="75" t="str">
        <f>IF(ISNUMBER(FIND("MF",TablePipeInsulation[[#This Row],[Incentive Code]]))=TRUE,"MF Logic","CI Logic")</f>
        <v>CI Logic</v>
      </c>
      <c r="AW33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39" t="str">
        <f t="shared" si="27"/>
        <v/>
      </c>
      <c r="AY339" t="str">
        <f t="shared" si="28"/>
        <v>CI</v>
      </c>
      <c r="AZ33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3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39" s="190" t="e">
        <f>INDEX(#REF!,MATCH(TablePipeInsulation[[#This Row],[Coding - Temperature of Pipe]],#REF!,0),MATCH(TEXT($P339,"#.00"),#REF!,0))</f>
        <v>#REF!</v>
      </c>
      <c r="BC339" s="211">
        <f>IFERROR(MIN(IF(TablePipeInsulation[[#This Row],[System Application]]="Custom",(TablePipeInsulation[[#This Row],[Therms saved]]*BE339)*CI_Custom_Incentive_USD_per_therm,IF(OR(TablePipeInsulation[[#This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saved]]*BE339),"Excel Error"))),TablePipeInsulation[[#This Row],[Total Cost]]),0)</f>
        <v>0</v>
      </c>
      <c r="BD339" s="216">
        <f>IFERROR(MIN(IF(TablePipeInsulation[[#This Row],[System Application]]="Custom",(TablePipeInsulation[[#This Row],[Therms saved]]*BE339)*CI_Custom_Bonus_Incentive_USD_per_therm,IF(OR(TablePipeInsulation[[#This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saved]]*BE339),"Excel Error"))),TablePipeInsulation[[#This Row],[Total Cost]]),0)</f>
        <v>0</v>
      </c>
      <c r="BE339" s="212">
        <f>Boiler!$AA$9</f>
        <v>0</v>
      </c>
    </row>
    <row r="340" spans="1:57">
      <c r="A340" s="75">
        <v>319</v>
      </c>
      <c r="Q340" s="69"/>
      <c r="R340" s="1" t="str">
        <f>IFERROR(INDEX(TableInsulationCodeReq[],MATCH(TablePipeInsulation[[#This Row],[Coding - Temperature of Pipe]],TableInsulationCodeReq[Coding Pipe Temperature],-1),MATCH(TEXT($P340,"0.00"),TableInsulationCodeReq[#Headers],0)),"")</f>
        <v/>
      </c>
      <c r="Y340" s="189" t="str">
        <f t="shared" si="24"/>
        <v/>
      </c>
      <c r="AA34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40" s="3" t="str">
        <f>IF(OR(G340="",TablePipeInsulation[[#This Row],[Insulation to be Added (")]]&lt;TablePipeInsulation[[#This Row],[Insulation Required by Code (")]]),"",IF(System_App_Only_DHW,(AN340-AR340)/(0.8*100000)*L340*AS340*AT340*1,(AN340-AR340)/($G$10*100000)*L340*AS340*AT340*1))</f>
        <v/>
      </c>
      <c r="AC340" s="78">
        <f>IF(TablePipeInsulation[[#This Row],[Insulation to be Added (")]]&lt;TablePipeInsulation[[#This Row],[Insulation Required by Code (")]],"",BC340)</f>
        <v>0</v>
      </c>
      <c r="AD340" s="78">
        <f>IF(TablePipeInsulation[[#This Row],[Insulation to be Added (")]]&lt;TablePipeInsulation[[#This Row],[Insulation Required by Code (")]],"",BD340)</f>
        <v>0</v>
      </c>
      <c r="AG340" s="67" t="e">
        <f>VLOOKUP(G340,'Insulation Table'!$AE$61:$AF$64,2,FALSE)</f>
        <v>#N/A</v>
      </c>
      <c r="AH340" s="75" t="str">
        <f>IF(TablePipeInsulation[[#This Row],[System Application]]="Custom",TablePipeInsulation[[#This Row],[Pipe Surface Temperature, °F (If Custom Application)]],IF(G340="","",VLOOKUP(G340,$BG$21:$BH$24,2,FALSE)))</f>
        <v/>
      </c>
      <c r="AI340" s="75" t="str">
        <f>IF(TablePipeInsulation[[#This Row],[System Application]]="Custom",TablePipeInsulation[[#This Row],[Ambient Temperature, °F (If Custom Application)]],IF(G340="","",VLOOKUP(G340,$BG$21:$BI$24,3,FALSE)))</f>
        <v/>
      </c>
      <c r="AJ34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4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4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4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40" s="75" t="str">
        <f>IF(TablePipeInsulation[[#This Row],[System Application]]="Custom",TablePipeInsulation[[#This Row],[Custom Pipe Bare Heat Transfer Coefficient]],IF(P340="","",(VLOOKUP(AJ340,'Insulation Table'!$F$35:$G$124,2,FALSE))))</f>
        <v/>
      </c>
      <c r="AO340" s="75" t="e">
        <f t="shared" si="25"/>
        <v>#N/A</v>
      </c>
      <c r="AP340" s="75" t="e">
        <f>VLOOKUP(AO340,'Insulation Table'!$Y$35:$Z$103,2,FALSE)</f>
        <v>#N/A</v>
      </c>
      <c r="AQ340" s="67" t="str">
        <f>CONCATENATE(P340,U340,MIN(TablePipeInsulation[[#This Row],[Insulation to be Added (")]],3))</f>
        <v>3</v>
      </c>
      <c r="AR340" s="75" t="str">
        <f>IF(P340="","",(VLOOKUP(AQ340,'Insulation Table'!$N$35:$O$250,2,FALSE)))</f>
        <v/>
      </c>
      <c r="AS340" s="67" t="e">
        <f t="shared" si="26"/>
        <v>#VALUE!</v>
      </c>
      <c r="AT340" s="75" t="str">
        <f>IF(TablePipeInsulation[[#This Row],[System Application]]="Custom",TablePipeInsulation[[#This Row],[Full Load Hours (If Custom Application)]],IF(G340="","",IF(G340="Domestic Hot Water",8760,$AJ$16)))</f>
        <v/>
      </c>
      <c r="AU340" s="75" t="str">
        <f>VLOOKUP($G$7,'Incentive Structure'!$C$6:$D$10,2,FALSE)</f>
        <v>CI</v>
      </c>
      <c r="AV340" s="75" t="str">
        <f>IF(ISNUMBER(FIND("MF",TablePipeInsulation[[#This Row],[Incentive Code]]))=TRUE,"MF Logic","CI Logic")</f>
        <v>CI Logic</v>
      </c>
      <c r="AW34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40" t="str">
        <f t="shared" si="27"/>
        <v/>
      </c>
      <c r="AY340" t="str">
        <f t="shared" si="28"/>
        <v>CI</v>
      </c>
      <c r="AZ34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4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40" s="190" t="e">
        <f>INDEX(#REF!,MATCH(TablePipeInsulation[[#This Row],[Coding - Temperature of Pipe]],#REF!,0),MATCH(TEXT($P340,"#.00"),#REF!,0))</f>
        <v>#REF!</v>
      </c>
      <c r="BC340" s="211">
        <f>IFERROR(MIN(IF(TablePipeInsulation[[#This Row],[System Application]]="Custom",(TablePipeInsulation[[#This Row],[Therms saved]]*BE340)*CI_Custom_Incentive_USD_per_therm,IF(OR(TablePipeInsulation[[#This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saved]]*BE340),"Excel Error"))),TablePipeInsulation[[#This Row],[Total Cost]]),0)</f>
        <v>0</v>
      </c>
      <c r="BD340" s="216">
        <f>IFERROR(MIN(IF(TablePipeInsulation[[#This Row],[System Application]]="Custom",(TablePipeInsulation[[#This Row],[Therms saved]]*BE340)*CI_Custom_Bonus_Incentive_USD_per_therm,IF(OR(TablePipeInsulation[[#This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saved]]*BE340),"Excel Error"))),TablePipeInsulation[[#This Row],[Total Cost]]),0)</f>
        <v>0</v>
      </c>
      <c r="BE340" s="212">
        <f>Boiler!$AA$9</f>
        <v>0</v>
      </c>
    </row>
    <row r="341" spans="1:57">
      <c r="A341" s="75">
        <v>320</v>
      </c>
      <c r="Q341" s="69"/>
      <c r="R341" s="1" t="str">
        <f>IFERROR(INDEX(TableInsulationCodeReq[],MATCH(TablePipeInsulation[[#This Row],[Coding - Temperature of Pipe]],TableInsulationCodeReq[Coding Pipe Temperature],-1),MATCH(TEXT($P341,"0.00"),TableInsulationCodeReq[#Headers],0)),"")</f>
        <v/>
      </c>
      <c r="Y341" s="189" t="str">
        <f t="shared" si="24"/>
        <v/>
      </c>
      <c r="AA34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41" s="3" t="str">
        <f>IF(OR(G341="",TablePipeInsulation[[#This Row],[Insulation to be Added (")]]&lt;TablePipeInsulation[[#This Row],[Insulation Required by Code (")]]),"",IF(System_App_Only_DHW,(AN341-AR341)/(0.8*100000)*L341*AS341*AT341*1,(AN341-AR341)/($G$10*100000)*L341*AS341*AT341*1))</f>
        <v/>
      </c>
      <c r="AC341" s="78">
        <f>IF(TablePipeInsulation[[#This Row],[Insulation to be Added (")]]&lt;TablePipeInsulation[[#This Row],[Insulation Required by Code (")]],"",BC341)</f>
        <v>0</v>
      </c>
      <c r="AD341" s="78">
        <f>IF(TablePipeInsulation[[#This Row],[Insulation to be Added (")]]&lt;TablePipeInsulation[[#This Row],[Insulation Required by Code (")]],"",BD341)</f>
        <v>0</v>
      </c>
      <c r="AG341" s="67" t="e">
        <f>VLOOKUP(G341,'Insulation Table'!$AE$61:$AF$64,2,FALSE)</f>
        <v>#N/A</v>
      </c>
      <c r="AH341" s="75" t="str">
        <f>IF(TablePipeInsulation[[#This Row],[System Application]]="Custom",TablePipeInsulation[[#This Row],[Pipe Surface Temperature, °F (If Custom Application)]],IF(G341="","",VLOOKUP(G341,$BG$21:$BH$24,2,FALSE)))</f>
        <v/>
      </c>
      <c r="AI341" s="75" t="str">
        <f>IF(TablePipeInsulation[[#This Row],[System Application]]="Custom",TablePipeInsulation[[#This Row],[Ambient Temperature, °F (If Custom Application)]],IF(G341="","",VLOOKUP(G341,$BG$21:$BI$24,3,FALSE)))</f>
        <v/>
      </c>
      <c r="AJ34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4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4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4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41" s="75" t="str">
        <f>IF(TablePipeInsulation[[#This Row],[System Application]]="Custom",TablePipeInsulation[[#This Row],[Custom Pipe Bare Heat Transfer Coefficient]],IF(P341="","",(VLOOKUP(AJ341,'Insulation Table'!$F$35:$G$124,2,FALSE))))</f>
        <v/>
      </c>
      <c r="AO341" s="75" t="e">
        <f t="shared" si="25"/>
        <v>#N/A</v>
      </c>
      <c r="AP341" s="75" t="e">
        <f>VLOOKUP(AO341,'Insulation Table'!$Y$35:$Z$103,2,FALSE)</f>
        <v>#N/A</v>
      </c>
      <c r="AQ341" s="67" t="str">
        <f>CONCATENATE(P341,U341,MIN(TablePipeInsulation[[#This Row],[Insulation to be Added (")]],3))</f>
        <v>3</v>
      </c>
      <c r="AR341" s="75" t="str">
        <f>IF(P341="","",(VLOOKUP(AQ341,'Insulation Table'!$N$35:$O$250,2,FALSE)))</f>
        <v/>
      </c>
      <c r="AS341" s="67" t="e">
        <f t="shared" si="26"/>
        <v>#VALUE!</v>
      </c>
      <c r="AT341" s="75" t="str">
        <f>IF(TablePipeInsulation[[#This Row],[System Application]]="Custom",TablePipeInsulation[[#This Row],[Full Load Hours (If Custom Application)]],IF(G341="","",IF(G341="Domestic Hot Water",8760,$AJ$16)))</f>
        <v/>
      </c>
      <c r="AU341" s="75" t="str">
        <f>VLOOKUP($G$7,'Incentive Structure'!$C$6:$D$10,2,FALSE)</f>
        <v>CI</v>
      </c>
      <c r="AV341" s="75" t="str">
        <f>IF(ISNUMBER(FIND("MF",TablePipeInsulation[[#This Row],[Incentive Code]]))=TRUE,"MF Logic","CI Logic")</f>
        <v>CI Logic</v>
      </c>
      <c r="AW34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41" t="str">
        <f t="shared" si="27"/>
        <v/>
      </c>
      <c r="AY341" t="str">
        <f t="shared" si="28"/>
        <v>CI</v>
      </c>
      <c r="AZ34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4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41" s="190" t="e">
        <f>INDEX(#REF!,MATCH(TablePipeInsulation[[#This Row],[Coding - Temperature of Pipe]],#REF!,0),MATCH(TEXT($P341,"#.00"),#REF!,0))</f>
        <v>#REF!</v>
      </c>
      <c r="BC341" s="211">
        <f>IFERROR(MIN(IF(TablePipeInsulation[[#This Row],[System Application]]="Custom",(TablePipeInsulation[[#This Row],[Therms saved]]*BE341)*CI_Custom_Incentive_USD_per_therm,IF(OR(TablePipeInsulation[[#This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saved]]*BE341),"Excel Error"))),TablePipeInsulation[[#This Row],[Total Cost]]),0)</f>
        <v>0</v>
      </c>
      <c r="BD341" s="216">
        <f>IFERROR(MIN(IF(TablePipeInsulation[[#This Row],[System Application]]="Custom",(TablePipeInsulation[[#This Row],[Therms saved]]*BE341)*CI_Custom_Bonus_Incentive_USD_per_therm,IF(OR(TablePipeInsulation[[#This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saved]]*BE341),"Excel Error"))),TablePipeInsulation[[#This Row],[Total Cost]]),0)</f>
        <v>0</v>
      </c>
      <c r="BE341" s="212">
        <f>Boiler!$AA$9</f>
        <v>0</v>
      </c>
    </row>
    <row r="342" spans="1:57">
      <c r="A342" s="75">
        <v>321</v>
      </c>
      <c r="Q342" s="69"/>
      <c r="R342" s="1" t="str">
        <f>IFERROR(INDEX(TableInsulationCodeReq[],MATCH(TablePipeInsulation[[#This Row],[Coding - Temperature of Pipe]],TableInsulationCodeReq[Coding Pipe Temperature],-1),MATCH(TEXT($P342,"0.00"),TableInsulationCodeReq[#Headers],0)),"")</f>
        <v/>
      </c>
      <c r="Y342" s="189" t="str">
        <f t="shared" ref="Y342:Y405" si="29">IF(B342="","",(X342+W342))</f>
        <v/>
      </c>
      <c r="AA34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42" s="3" t="str">
        <f>IF(OR(G342="",TablePipeInsulation[[#This Row],[Insulation to be Added (")]]&lt;TablePipeInsulation[[#This Row],[Insulation Required by Code (")]]),"",IF(System_App_Only_DHW,(AN342-AR342)/(0.8*100000)*L342*AS342*AT342*1,(AN342-AR342)/($G$10*100000)*L342*AS342*AT342*1))</f>
        <v/>
      </c>
      <c r="AC342" s="78">
        <f>IF(TablePipeInsulation[[#This Row],[Insulation to be Added (")]]&lt;TablePipeInsulation[[#This Row],[Insulation Required by Code (")]],"",BC342)</f>
        <v>0</v>
      </c>
      <c r="AD342" s="78">
        <f>IF(TablePipeInsulation[[#This Row],[Insulation to be Added (")]]&lt;TablePipeInsulation[[#This Row],[Insulation Required by Code (")]],"",BD342)</f>
        <v>0</v>
      </c>
      <c r="AG342" s="67" t="e">
        <f>VLOOKUP(G342,'Insulation Table'!$AE$61:$AF$64,2,FALSE)</f>
        <v>#N/A</v>
      </c>
      <c r="AH342" s="75" t="str">
        <f>IF(TablePipeInsulation[[#This Row],[System Application]]="Custom",TablePipeInsulation[[#This Row],[Pipe Surface Temperature, °F (If Custom Application)]],IF(G342="","",VLOOKUP(G342,$BG$21:$BH$24,2,FALSE)))</f>
        <v/>
      </c>
      <c r="AI342" s="75" t="str">
        <f>IF(TablePipeInsulation[[#This Row],[System Application]]="Custom",TablePipeInsulation[[#This Row],[Ambient Temperature, °F (If Custom Application)]],IF(G342="","",VLOOKUP(G342,$BG$21:$BI$24,3,FALSE)))</f>
        <v/>
      </c>
      <c r="AJ34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4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4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4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42" s="75" t="str">
        <f>IF(TablePipeInsulation[[#This Row],[System Application]]="Custom",TablePipeInsulation[[#This Row],[Custom Pipe Bare Heat Transfer Coefficient]],IF(P342="","",(VLOOKUP(AJ342,'Insulation Table'!$F$35:$G$124,2,FALSE))))</f>
        <v/>
      </c>
      <c r="AO342" s="75" t="e">
        <f t="shared" si="25"/>
        <v>#N/A</v>
      </c>
      <c r="AP342" s="75" t="e">
        <f>VLOOKUP(AO342,'Insulation Table'!$Y$35:$Z$103,2,FALSE)</f>
        <v>#N/A</v>
      </c>
      <c r="AQ342" s="67" t="str">
        <f>CONCATENATE(P342,U342,MIN(TablePipeInsulation[[#This Row],[Insulation to be Added (")]],3))</f>
        <v>3</v>
      </c>
      <c r="AR342" s="75" t="str">
        <f>IF(P342="","",(VLOOKUP(AQ342,'Insulation Table'!$N$35:$O$250,2,FALSE)))</f>
        <v/>
      </c>
      <c r="AS342" s="67" t="e">
        <f t="shared" si="26"/>
        <v>#VALUE!</v>
      </c>
      <c r="AT342" s="75" t="str">
        <f>IF(TablePipeInsulation[[#This Row],[System Application]]="Custom",TablePipeInsulation[[#This Row],[Full Load Hours (If Custom Application)]],IF(G342="","",IF(G342="Domestic Hot Water",8760,$AJ$16)))</f>
        <v/>
      </c>
      <c r="AU342" s="75" t="str">
        <f>VLOOKUP($G$7,'Incentive Structure'!$C$6:$D$10,2,FALSE)</f>
        <v>CI</v>
      </c>
      <c r="AV342" s="75" t="str">
        <f>IF(ISNUMBER(FIND("MF",TablePipeInsulation[[#This Row],[Incentive Code]]))=TRUE,"MF Logic","CI Logic")</f>
        <v>CI Logic</v>
      </c>
      <c r="AW34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42" t="str">
        <f t="shared" si="27"/>
        <v/>
      </c>
      <c r="AY342" t="str">
        <f t="shared" si="28"/>
        <v>CI</v>
      </c>
      <c r="AZ34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4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42" s="190" t="e">
        <f>INDEX(#REF!,MATCH(TablePipeInsulation[[#This Row],[Coding - Temperature of Pipe]],#REF!,0),MATCH(TEXT($P342,"#.00"),#REF!,0))</f>
        <v>#REF!</v>
      </c>
      <c r="BC342" s="211">
        <f>IFERROR(MIN(IF(TablePipeInsulation[[#This Row],[System Application]]="Custom",(TablePipeInsulation[[#This Row],[Therms saved]]*BE342)*CI_Custom_Incentive_USD_per_therm,IF(OR(TablePipeInsulation[[#This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saved]]*BE342),"Excel Error"))),TablePipeInsulation[[#This Row],[Total Cost]]),0)</f>
        <v>0</v>
      </c>
      <c r="BD342" s="216">
        <f>IFERROR(MIN(IF(TablePipeInsulation[[#This Row],[System Application]]="Custom",(TablePipeInsulation[[#This Row],[Therms saved]]*BE342)*CI_Custom_Bonus_Incentive_USD_per_therm,IF(OR(TablePipeInsulation[[#This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saved]]*BE342),"Excel Error"))),TablePipeInsulation[[#This Row],[Total Cost]]),0)</f>
        <v>0</v>
      </c>
      <c r="BE342" s="212">
        <f>Boiler!$AA$9</f>
        <v>0</v>
      </c>
    </row>
    <row r="343" spans="1:57">
      <c r="A343" s="75">
        <v>322</v>
      </c>
      <c r="Q343" s="69"/>
      <c r="R343" s="1" t="str">
        <f>IFERROR(INDEX(TableInsulationCodeReq[],MATCH(TablePipeInsulation[[#This Row],[Coding - Temperature of Pipe]],TableInsulationCodeReq[Coding Pipe Temperature],-1),MATCH(TEXT($P343,"0.00"),TableInsulationCodeReq[#Headers],0)),"")</f>
        <v/>
      </c>
      <c r="Y343" s="189" t="str">
        <f t="shared" si="29"/>
        <v/>
      </c>
      <c r="AA34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43" s="3" t="str">
        <f>IF(OR(G343="",TablePipeInsulation[[#This Row],[Insulation to be Added (")]]&lt;TablePipeInsulation[[#This Row],[Insulation Required by Code (")]]),"",IF(System_App_Only_DHW,(AN343-AR343)/(0.8*100000)*L343*AS343*AT343*1,(AN343-AR343)/($G$10*100000)*L343*AS343*AT343*1))</f>
        <v/>
      </c>
      <c r="AC343" s="78">
        <f>IF(TablePipeInsulation[[#This Row],[Insulation to be Added (")]]&lt;TablePipeInsulation[[#This Row],[Insulation Required by Code (")]],"",BC343)</f>
        <v>0</v>
      </c>
      <c r="AD343" s="78">
        <f>IF(TablePipeInsulation[[#This Row],[Insulation to be Added (")]]&lt;TablePipeInsulation[[#This Row],[Insulation Required by Code (")]],"",BD343)</f>
        <v>0</v>
      </c>
      <c r="AG343" s="67" t="e">
        <f>VLOOKUP(G343,'Insulation Table'!$AE$61:$AF$64,2,FALSE)</f>
        <v>#N/A</v>
      </c>
      <c r="AH343" s="75" t="str">
        <f>IF(TablePipeInsulation[[#This Row],[System Application]]="Custom",TablePipeInsulation[[#This Row],[Pipe Surface Temperature, °F (If Custom Application)]],IF(G343="","",VLOOKUP(G343,$BG$21:$BH$24,2,FALSE)))</f>
        <v/>
      </c>
      <c r="AI343" s="75" t="str">
        <f>IF(TablePipeInsulation[[#This Row],[System Application]]="Custom",TablePipeInsulation[[#This Row],[Ambient Temperature, °F (If Custom Application)]],IF(G343="","",VLOOKUP(G343,$BG$21:$BI$24,3,FALSE)))</f>
        <v/>
      </c>
      <c r="AJ34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4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4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4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43" s="75" t="str">
        <f>IF(TablePipeInsulation[[#This Row],[System Application]]="Custom",TablePipeInsulation[[#This Row],[Custom Pipe Bare Heat Transfer Coefficient]],IF(P343="","",(VLOOKUP(AJ343,'Insulation Table'!$F$35:$G$124,2,FALSE))))</f>
        <v/>
      </c>
      <c r="AO343" s="75" t="e">
        <f t="shared" si="25"/>
        <v>#N/A</v>
      </c>
      <c r="AP343" s="75" t="e">
        <f>VLOOKUP(AO343,'Insulation Table'!$Y$35:$Z$103,2,FALSE)</f>
        <v>#N/A</v>
      </c>
      <c r="AQ343" s="67" t="str">
        <f>CONCATENATE(P343,U343,MIN(TablePipeInsulation[[#This Row],[Insulation to be Added (")]],3))</f>
        <v>3</v>
      </c>
      <c r="AR343" s="75" t="str">
        <f>IF(P343="","",(VLOOKUP(AQ343,'Insulation Table'!$N$35:$O$250,2,FALSE)))</f>
        <v/>
      </c>
      <c r="AS343" s="67" t="e">
        <f t="shared" si="26"/>
        <v>#VALUE!</v>
      </c>
      <c r="AT343" s="75" t="str">
        <f>IF(TablePipeInsulation[[#This Row],[System Application]]="Custom",TablePipeInsulation[[#This Row],[Full Load Hours (If Custom Application)]],IF(G343="","",IF(G343="Domestic Hot Water",8760,$AJ$16)))</f>
        <v/>
      </c>
      <c r="AU343" s="75" t="str">
        <f>VLOOKUP($G$7,'Incentive Structure'!$C$6:$D$10,2,FALSE)</f>
        <v>CI</v>
      </c>
      <c r="AV343" s="75" t="str">
        <f>IF(ISNUMBER(FIND("MF",TablePipeInsulation[[#This Row],[Incentive Code]]))=TRUE,"MF Logic","CI Logic")</f>
        <v>CI Logic</v>
      </c>
      <c r="AW34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43" t="str">
        <f t="shared" si="27"/>
        <v/>
      </c>
      <c r="AY343" t="str">
        <f t="shared" si="28"/>
        <v>CI</v>
      </c>
      <c r="AZ34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4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43" s="190" t="e">
        <f>INDEX(#REF!,MATCH(TablePipeInsulation[[#This Row],[Coding - Temperature of Pipe]],#REF!,0),MATCH(TEXT($P343,"#.00"),#REF!,0))</f>
        <v>#REF!</v>
      </c>
      <c r="BC343" s="211">
        <f>IFERROR(MIN(IF(TablePipeInsulation[[#This Row],[System Application]]="Custom",(TablePipeInsulation[[#This Row],[Therms saved]]*BE343)*CI_Custom_Incentive_USD_per_therm,IF(OR(TablePipeInsulation[[#This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saved]]*BE343),"Excel Error"))),TablePipeInsulation[[#This Row],[Total Cost]]),0)</f>
        <v>0</v>
      </c>
      <c r="BD343" s="216">
        <f>IFERROR(MIN(IF(TablePipeInsulation[[#This Row],[System Application]]="Custom",(TablePipeInsulation[[#This Row],[Therms saved]]*BE343)*CI_Custom_Bonus_Incentive_USD_per_therm,IF(OR(TablePipeInsulation[[#This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saved]]*BE343),"Excel Error"))),TablePipeInsulation[[#This Row],[Total Cost]]),0)</f>
        <v>0</v>
      </c>
      <c r="BE343" s="212">
        <f>Boiler!$AA$9</f>
        <v>0</v>
      </c>
    </row>
    <row r="344" spans="1:57">
      <c r="A344" s="75">
        <v>323</v>
      </c>
      <c r="Q344" s="69"/>
      <c r="R344" s="1" t="str">
        <f>IFERROR(INDEX(TableInsulationCodeReq[],MATCH(TablePipeInsulation[[#This Row],[Coding - Temperature of Pipe]],TableInsulationCodeReq[Coding Pipe Temperature],-1),MATCH(TEXT($P344,"0.00"),TableInsulationCodeReq[#Headers],0)),"")</f>
        <v/>
      </c>
      <c r="Y344" s="189" t="str">
        <f t="shared" si="29"/>
        <v/>
      </c>
      <c r="AA34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44" s="3" t="str">
        <f>IF(OR(G344="",TablePipeInsulation[[#This Row],[Insulation to be Added (")]]&lt;TablePipeInsulation[[#This Row],[Insulation Required by Code (")]]),"",IF(System_App_Only_DHW,(AN344-AR344)/(0.8*100000)*L344*AS344*AT344*1,(AN344-AR344)/($G$10*100000)*L344*AS344*AT344*1))</f>
        <v/>
      </c>
      <c r="AC344" s="78">
        <f>IF(TablePipeInsulation[[#This Row],[Insulation to be Added (")]]&lt;TablePipeInsulation[[#This Row],[Insulation Required by Code (")]],"",BC344)</f>
        <v>0</v>
      </c>
      <c r="AD344" s="78">
        <f>IF(TablePipeInsulation[[#This Row],[Insulation to be Added (")]]&lt;TablePipeInsulation[[#This Row],[Insulation Required by Code (")]],"",BD344)</f>
        <v>0</v>
      </c>
      <c r="AG344" s="67" t="e">
        <f>VLOOKUP(G344,'Insulation Table'!$AE$61:$AF$64,2,FALSE)</f>
        <v>#N/A</v>
      </c>
      <c r="AH344" s="75" t="str">
        <f>IF(TablePipeInsulation[[#This Row],[System Application]]="Custom",TablePipeInsulation[[#This Row],[Pipe Surface Temperature, °F (If Custom Application)]],IF(G344="","",VLOOKUP(G344,$BG$21:$BH$24,2,FALSE)))</f>
        <v/>
      </c>
      <c r="AI344" s="75" t="str">
        <f>IF(TablePipeInsulation[[#This Row],[System Application]]="Custom",TablePipeInsulation[[#This Row],[Ambient Temperature, °F (If Custom Application)]],IF(G344="","",VLOOKUP(G344,$BG$21:$BI$24,3,FALSE)))</f>
        <v/>
      </c>
      <c r="AJ34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4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4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4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44" s="75" t="str">
        <f>IF(TablePipeInsulation[[#This Row],[System Application]]="Custom",TablePipeInsulation[[#This Row],[Custom Pipe Bare Heat Transfer Coefficient]],IF(P344="","",(VLOOKUP(AJ344,'Insulation Table'!$F$35:$G$124,2,FALSE))))</f>
        <v/>
      </c>
      <c r="AO344" s="75" t="e">
        <f t="shared" si="25"/>
        <v>#N/A</v>
      </c>
      <c r="AP344" s="75" t="e">
        <f>VLOOKUP(AO344,'Insulation Table'!$Y$35:$Z$103,2,FALSE)</f>
        <v>#N/A</v>
      </c>
      <c r="AQ344" s="67" t="str">
        <f>CONCATENATE(P344,U344,MIN(TablePipeInsulation[[#This Row],[Insulation to be Added (")]],3))</f>
        <v>3</v>
      </c>
      <c r="AR344" s="75" t="str">
        <f>IF(P344="","",(VLOOKUP(AQ344,'Insulation Table'!$N$35:$O$250,2,FALSE)))</f>
        <v/>
      </c>
      <c r="AS344" s="67" t="e">
        <f t="shared" si="26"/>
        <v>#VALUE!</v>
      </c>
      <c r="AT344" s="75" t="str">
        <f>IF(TablePipeInsulation[[#This Row],[System Application]]="Custom",TablePipeInsulation[[#This Row],[Full Load Hours (If Custom Application)]],IF(G344="","",IF(G344="Domestic Hot Water",8760,$AJ$16)))</f>
        <v/>
      </c>
      <c r="AU344" s="75" t="str">
        <f>VLOOKUP($G$7,'Incentive Structure'!$C$6:$D$10,2,FALSE)</f>
        <v>CI</v>
      </c>
      <c r="AV344" s="75" t="str">
        <f>IF(ISNUMBER(FIND("MF",TablePipeInsulation[[#This Row],[Incentive Code]]))=TRUE,"MF Logic","CI Logic")</f>
        <v>CI Logic</v>
      </c>
      <c r="AW34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44" t="str">
        <f t="shared" si="27"/>
        <v/>
      </c>
      <c r="AY344" t="str">
        <f t="shared" si="28"/>
        <v>CI</v>
      </c>
      <c r="AZ34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4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44" s="190" t="e">
        <f>INDEX(#REF!,MATCH(TablePipeInsulation[[#This Row],[Coding - Temperature of Pipe]],#REF!,0),MATCH(TEXT($P344,"#.00"),#REF!,0))</f>
        <v>#REF!</v>
      </c>
      <c r="BC344" s="211">
        <f>IFERROR(MIN(IF(TablePipeInsulation[[#This Row],[System Application]]="Custom",(TablePipeInsulation[[#This Row],[Therms saved]]*BE344)*CI_Custom_Incentive_USD_per_therm,IF(OR(TablePipeInsulation[[#This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saved]]*BE344),"Excel Error"))),TablePipeInsulation[[#This Row],[Total Cost]]),0)</f>
        <v>0</v>
      </c>
      <c r="BD344" s="216">
        <f>IFERROR(MIN(IF(TablePipeInsulation[[#This Row],[System Application]]="Custom",(TablePipeInsulation[[#This Row],[Therms saved]]*BE344)*CI_Custom_Bonus_Incentive_USD_per_therm,IF(OR(TablePipeInsulation[[#This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saved]]*BE344),"Excel Error"))),TablePipeInsulation[[#This Row],[Total Cost]]),0)</f>
        <v>0</v>
      </c>
      <c r="BE344" s="212">
        <f>Boiler!$AA$9</f>
        <v>0</v>
      </c>
    </row>
    <row r="345" spans="1:57">
      <c r="A345" s="75">
        <v>324</v>
      </c>
      <c r="Q345" s="69"/>
      <c r="R345" s="1" t="str">
        <f>IFERROR(INDEX(TableInsulationCodeReq[],MATCH(TablePipeInsulation[[#This Row],[Coding - Temperature of Pipe]],TableInsulationCodeReq[Coding Pipe Temperature],-1),MATCH(TEXT($P345,"0.00"),TableInsulationCodeReq[#Headers],0)),"")</f>
        <v/>
      </c>
      <c r="Y345" s="189" t="str">
        <f t="shared" si="29"/>
        <v/>
      </c>
      <c r="AA34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45" s="3" t="str">
        <f>IF(OR(G345="",TablePipeInsulation[[#This Row],[Insulation to be Added (")]]&lt;TablePipeInsulation[[#This Row],[Insulation Required by Code (")]]),"",IF(System_App_Only_DHW,(AN345-AR345)/(0.8*100000)*L345*AS345*AT345*1,(AN345-AR345)/($G$10*100000)*L345*AS345*AT345*1))</f>
        <v/>
      </c>
      <c r="AC345" s="78">
        <f>IF(TablePipeInsulation[[#This Row],[Insulation to be Added (")]]&lt;TablePipeInsulation[[#This Row],[Insulation Required by Code (")]],"",BC345)</f>
        <v>0</v>
      </c>
      <c r="AD345" s="78">
        <f>IF(TablePipeInsulation[[#This Row],[Insulation to be Added (")]]&lt;TablePipeInsulation[[#This Row],[Insulation Required by Code (")]],"",BD345)</f>
        <v>0</v>
      </c>
      <c r="AG345" s="67" t="e">
        <f>VLOOKUP(G345,'Insulation Table'!$AE$61:$AF$64,2,FALSE)</f>
        <v>#N/A</v>
      </c>
      <c r="AH345" s="75" t="str">
        <f>IF(TablePipeInsulation[[#This Row],[System Application]]="Custom",TablePipeInsulation[[#This Row],[Pipe Surface Temperature, °F (If Custom Application)]],IF(G345="","",VLOOKUP(G345,$BG$21:$BH$24,2,FALSE)))</f>
        <v/>
      </c>
      <c r="AI345" s="75" t="str">
        <f>IF(TablePipeInsulation[[#This Row],[System Application]]="Custom",TablePipeInsulation[[#This Row],[Ambient Temperature, °F (If Custom Application)]],IF(G345="","",VLOOKUP(G345,$BG$21:$BI$24,3,FALSE)))</f>
        <v/>
      </c>
      <c r="AJ34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4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4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4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45" s="75" t="str">
        <f>IF(TablePipeInsulation[[#This Row],[System Application]]="Custom",TablePipeInsulation[[#This Row],[Custom Pipe Bare Heat Transfer Coefficient]],IF(P345="","",(VLOOKUP(AJ345,'Insulation Table'!$F$35:$G$124,2,FALSE))))</f>
        <v/>
      </c>
      <c r="AO345" s="75" t="e">
        <f t="shared" si="25"/>
        <v>#N/A</v>
      </c>
      <c r="AP345" s="75" t="e">
        <f>VLOOKUP(AO345,'Insulation Table'!$Y$35:$Z$103,2,FALSE)</f>
        <v>#N/A</v>
      </c>
      <c r="AQ345" s="67" t="str">
        <f>CONCATENATE(P345,U345,MIN(TablePipeInsulation[[#This Row],[Insulation to be Added (")]],3))</f>
        <v>3</v>
      </c>
      <c r="AR345" s="75" t="str">
        <f>IF(P345="","",(VLOOKUP(AQ345,'Insulation Table'!$N$35:$O$250,2,FALSE)))</f>
        <v/>
      </c>
      <c r="AS345" s="67" t="e">
        <f t="shared" si="26"/>
        <v>#VALUE!</v>
      </c>
      <c r="AT345" s="75" t="str">
        <f>IF(TablePipeInsulation[[#This Row],[System Application]]="Custom",TablePipeInsulation[[#This Row],[Full Load Hours (If Custom Application)]],IF(G345="","",IF(G345="Domestic Hot Water",8760,$AJ$16)))</f>
        <v/>
      </c>
      <c r="AU345" s="75" t="str">
        <f>VLOOKUP($G$7,'Incentive Structure'!$C$6:$D$10,2,FALSE)</f>
        <v>CI</v>
      </c>
      <c r="AV345" s="75" t="str">
        <f>IF(ISNUMBER(FIND("MF",TablePipeInsulation[[#This Row],[Incentive Code]]))=TRUE,"MF Logic","CI Logic")</f>
        <v>CI Logic</v>
      </c>
      <c r="AW34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45" t="str">
        <f t="shared" si="27"/>
        <v/>
      </c>
      <c r="AY345" t="str">
        <f t="shared" si="28"/>
        <v>CI</v>
      </c>
      <c r="AZ34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4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45" s="190" t="e">
        <f>INDEX(#REF!,MATCH(TablePipeInsulation[[#This Row],[Coding - Temperature of Pipe]],#REF!,0),MATCH(TEXT($P345,"#.00"),#REF!,0))</f>
        <v>#REF!</v>
      </c>
      <c r="BC345" s="211">
        <f>IFERROR(MIN(IF(TablePipeInsulation[[#This Row],[System Application]]="Custom",(TablePipeInsulation[[#This Row],[Therms saved]]*BE345)*CI_Custom_Incentive_USD_per_therm,IF(OR(TablePipeInsulation[[#This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saved]]*BE345),"Excel Error"))),TablePipeInsulation[[#This Row],[Total Cost]]),0)</f>
        <v>0</v>
      </c>
      <c r="BD345" s="216">
        <f>IFERROR(MIN(IF(TablePipeInsulation[[#This Row],[System Application]]="Custom",(TablePipeInsulation[[#This Row],[Therms saved]]*BE345)*CI_Custom_Bonus_Incentive_USD_per_therm,IF(OR(TablePipeInsulation[[#This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saved]]*BE345),"Excel Error"))),TablePipeInsulation[[#This Row],[Total Cost]]),0)</f>
        <v>0</v>
      </c>
      <c r="BE345" s="212">
        <f>Boiler!$AA$9</f>
        <v>0</v>
      </c>
    </row>
    <row r="346" spans="1:57">
      <c r="A346" s="75">
        <v>325</v>
      </c>
      <c r="Q346" s="69"/>
      <c r="R346" s="1" t="str">
        <f>IFERROR(INDEX(TableInsulationCodeReq[],MATCH(TablePipeInsulation[[#This Row],[Coding - Temperature of Pipe]],TableInsulationCodeReq[Coding Pipe Temperature],-1),MATCH(TEXT($P346,"0.00"),TableInsulationCodeReq[#Headers],0)),"")</f>
        <v/>
      </c>
      <c r="Y346" s="189" t="str">
        <f t="shared" si="29"/>
        <v/>
      </c>
      <c r="AA34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46" s="3" t="str">
        <f>IF(OR(G346="",TablePipeInsulation[[#This Row],[Insulation to be Added (")]]&lt;TablePipeInsulation[[#This Row],[Insulation Required by Code (")]]),"",IF(System_App_Only_DHW,(AN346-AR346)/(0.8*100000)*L346*AS346*AT346*1,(AN346-AR346)/($G$10*100000)*L346*AS346*AT346*1))</f>
        <v/>
      </c>
      <c r="AC346" s="78">
        <f>IF(TablePipeInsulation[[#This Row],[Insulation to be Added (")]]&lt;TablePipeInsulation[[#This Row],[Insulation Required by Code (")]],"",BC346)</f>
        <v>0</v>
      </c>
      <c r="AD346" s="78">
        <f>IF(TablePipeInsulation[[#This Row],[Insulation to be Added (")]]&lt;TablePipeInsulation[[#This Row],[Insulation Required by Code (")]],"",BD346)</f>
        <v>0</v>
      </c>
      <c r="AG346" s="67" t="e">
        <f>VLOOKUP(G346,'Insulation Table'!$AE$61:$AF$64,2,FALSE)</f>
        <v>#N/A</v>
      </c>
      <c r="AH346" s="75" t="str">
        <f>IF(TablePipeInsulation[[#This Row],[System Application]]="Custom",TablePipeInsulation[[#This Row],[Pipe Surface Temperature, °F (If Custom Application)]],IF(G346="","",VLOOKUP(G346,$BG$21:$BH$24,2,FALSE)))</f>
        <v/>
      </c>
      <c r="AI346" s="75" t="str">
        <f>IF(TablePipeInsulation[[#This Row],[System Application]]="Custom",TablePipeInsulation[[#This Row],[Ambient Temperature, °F (If Custom Application)]],IF(G346="","",VLOOKUP(G346,$BG$21:$BI$24,3,FALSE)))</f>
        <v/>
      </c>
      <c r="AJ34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4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4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4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46" s="75" t="str">
        <f>IF(TablePipeInsulation[[#This Row],[System Application]]="Custom",TablePipeInsulation[[#This Row],[Custom Pipe Bare Heat Transfer Coefficient]],IF(P346="","",(VLOOKUP(AJ346,'Insulation Table'!$F$35:$G$124,2,FALSE))))</f>
        <v/>
      </c>
      <c r="AO346" s="75" t="e">
        <f t="shared" si="25"/>
        <v>#N/A</v>
      </c>
      <c r="AP346" s="75" t="e">
        <f>VLOOKUP(AO346,'Insulation Table'!$Y$35:$Z$103,2,FALSE)</f>
        <v>#N/A</v>
      </c>
      <c r="AQ346" s="67" t="str">
        <f>CONCATENATE(P346,U346,MIN(TablePipeInsulation[[#This Row],[Insulation to be Added (")]],3))</f>
        <v>3</v>
      </c>
      <c r="AR346" s="75" t="str">
        <f>IF(P346="","",(VLOOKUP(AQ346,'Insulation Table'!$N$35:$O$250,2,FALSE)))</f>
        <v/>
      </c>
      <c r="AS346" s="67" t="e">
        <f t="shared" si="26"/>
        <v>#VALUE!</v>
      </c>
      <c r="AT346" s="75" t="str">
        <f>IF(TablePipeInsulation[[#This Row],[System Application]]="Custom",TablePipeInsulation[[#This Row],[Full Load Hours (If Custom Application)]],IF(G346="","",IF(G346="Domestic Hot Water",8760,$AJ$16)))</f>
        <v/>
      </c>
      <c r="AU346" s="75" t="str">
        <f>VLOOKUP($G$7,'Incentive Structure'!$C$6:$D$10,2,FALSE)</f>
        <v>CI</v>
      </c>
      <c r="AV346" s="75" t="str">
        <f>IF(ISNUMBER(FIND("MF",TablePipeInsulation[[#This Row],[Incentive Code]]))=TRUE,"MF Logic","CI Logic")</f>
        <v>CI Logic</v>
      </c>
      <c r="AW34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46" t="str">
        <f t="shared" si="27"/>
        <v/>
      </c>
      <c r="AY346" t="str">
        <f t="shared" si="28"/>
        <v>CI</v>
      </c>
      <c r="AZ34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4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46" s="190" t="e">
        <f>INDEX(#REF!,MATCH(TablePipeInsulation[[#This Row],[Coding - Temperature of Pipe]],#REF!,0),MATCH(TEXT($P346,"#.00"),#REF!,0))</f>
        <v>#REF!</v>
      </c>
      <c r="BC346" s="211">
        <f>IFERROR(MIN(IF(TablePipeInsulation[[#This Row],[System Application]]="Custom",(TablePipeInsulation[[#This Row],[Therms saved]]*BE346)*CI_Custom_Incentive_USD_per_therm,IF(OR(TablePipeInsulation[[#This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saved]]*BE346),"Excel Error"))),TablePipeInsulation[[#This Row],[Total Cost]]),0)</f>
        <v>0</v>
      </c>
      <c r="BD346" s="216">
        <f>IFERROR(MIN(IF(TablePipeInsulation[[#This Row],[System Application]]="Custom",(TablePipeInsulation[[#This Row],[Therms saved]]*BE346)*CI_Custom_Bonus_Incentive_USD_per_therm,IF(OR(TablePipeInsulation[[#This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saved]]*BE346),"Excel Error"))),TablePipeInsulation[[#This Row],[Total Cost]]),0)</f>
        <v>0</v>
      </c>
      <c r="BE346" s="212">
        <f>Boiler!$AA$9</f>
        <v>0</v>
      </c>
    </row>
    <row r="347" spans="1:57">
      <c r="A347" s="75">
        <v>326</v>
      </c>
      <c r="Q347" s="69"/>
      <c r="R347" s="1" t="str">
        <f>IFERROR(INDEX(TableInsulationCodeReq[],MATCH(TablePipeInsulation[[#This Row],[Coding - Temperature of Pipe]],TableInsulationCodeReq[Coding Pipe Temperature],-1),MATCH(TEXT($P347,"0.00"),TableInsulationCodeReq[#Headers],0)),"")</f>
        <v/>
      </c>
      <c r="Y347" s="189" t="str">
        <f t="shared" si="29"/>
        <v/>
      </c>
      <c r="AA34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47" s="3" t="str">
        <f>IF(OR(G347="",TablePipeInsulation[[#This Row],[Insulation to be Added (")]]&lt;TablePipeInsulation[[#This Row],[Insulation Required by Code (")]]),"",IF(System_App_Only_DHW,(AN347-AR347)/(0.8*100000)*L347*AS347*AT347*1,(AN347-AR347)/($G$10*100000)*L347*AS347*AT347*1))</f>
        <v/>
      </c>
      <c r="AC347" s="78">
        <f>IF(TablePipeInsulation[[#This Row],[Insulation to be Added (")]]&lt;TablePipeInsulation[[#This Row],[Insulation Required by Code (")]],"",BC347)</f>
        <v>0</v>
      </c>
      <c r="AD347" s="78">
        <f>IF(TablePipeInsulation[[#This Row],[Insulation to be Added (")]]&lt;TablePipeInsulation[[#This Row],[Insulation Required by Code (")]],"",BD347)</f>
        <v>0</v>
      </c>
      <c r="AG347" s="67" t="e">
        <f>VLOOKUP(G347,'Insulation Table'!$AE$61:$AF$64,2,FALSE)</f>
        <v>#N/A</v>
      </c>
      <c r="AH347" s="75" t="str">
        <f>IF(TablePipeInsulation[[#This Row],[System Application]]="Custom",TablePipeInsulation[[#This Row],[Pipe Surface Temperature, °F (If Custom Application)]],IF(G347="","",VLOOKUP(G347,$BG$21:$BH$24,2,FALSE)))</f>
        <v/>
      </c>
      <c r="AI347" s="75" t="str">
        <f>IF(TablePipeInsulation[[#This Row],[System Application]]="Custom",TablePipeInsulation[[#This Row],[Ambient Temperature, °F (If Custom Application)]],IF(G347="","",VLOOKUP(G347,$BG$21:$BI$24,3,FALSE)))</f>
        <v/>
      </c>
      <c r="AJ34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4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4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4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47" s="75" t="str">
        <f>IF(TablePipeInsulation[[#This Row],[System Application]]="Custom",TablePipeInsulation[[#This Row],[Custom Pipe Bare Heat Transfer Coefficient]],IF(P347="","",(VLOOKUP(AJ347,'Insulation Table'!$F$35:$G$124,2,FALSE))))</f>
        <v/>
      </c>
      <c r="AO347" s="75" t="e">
        <f t="shared" si="25"/>
        <v>#N/A</v>
      </c>
      <c r="AP347" s="75" t="e">
        <f>VLOOKUP(AO347,'Insulation Table'!$Y$35:$Z$103,2,FALSE)</f>
        <v>#N/A</v>
      </c>
      <c r="AQ347" s="67" t="str">
        <f>CONCATENATE(P347,U347,MIN(TablePipeInsulation[[#This Row],[Insulation to be Added (")]],3))</f>
        <v>3</v>
      </c>
      <c r="AR347" s="75" t="str">
        <f>IF(P347="","",(VLOOKUP(AQ347,'Insulation Table'!$N$35:$O$250,2,FALSE)))</f>
        <v/>
      </c>
      <c r="AS347" s="67" t="e">
        <f t="shared" si="26"/>
        <v>#VALUE!</v>
      </c>
      <c r="AT347" s="75" t="str">
        <f>IF(TablePipeInsulation[[#This Row],[System Application]]="Custom",TablePipeInsulation[[#This Row],[Full Load Hours (If Custom Application)]],IF(G347="","",IF(G347="Domestic Hot Water",8760,$AJ$16)))</f>
        <v/>
      </c>
      <c r="AU347" s="75" t="str">
        <f>VLOOKUP($G$7,'Incentive Structure'!$C$6:$D$10,2,FALSE)</f>
        <v>CI</v>
      </c>
      <c r="AV347" s="75" t="str">
        <f>IF(ISNUMBER(FIND("MF",TablePipeInsulation[[#This Row],[Incentive Code]]))=TRUE,"MF Logic","CI Logic")</f>
        <v>CI Logic</v>
      </c>
      <c r="AW34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47" t="str">
        <f t="shared" si="27"/>
        <v/>
      </c>
      <c r="AY347" t="str">
        <f t="shared" si="28"/>
        <v>CI</v>
      </c>
      <c r="AZ34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4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47" s="190" t="e">
        <f>INDEX(#REF!,MATCH(TablePipeInsulation[[#This Row],[Coding - Temperature of Pipe]],#REF!,0),MATCH(TEXT($P347,"#.00"),#REF!,0))</f>
        <v>#REF!</v>
      </c>
      <c r="BC347" s="211">
        <f>IFERROR(MIN(IF(TablePipeInsulation[[#This Row],[System Application]]="Custom",(TablePipeInsulation[[#This Row],[Therms saved]]*BE347)*CI_Custom_Incentive_USD_per_therm,IF(OR(TablePipeInsulation[[#This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saved]]*BE347),"Excel Error"))),TablePipeInsulation[[#This Row],[Total Cost]]),0)</f>
        <v>0</v>
      </c>
      <c r="BD347" s="216">
        <f>IFERROR(MIN(IF(TablePipeInsulation[[#This Row],[System Application]]="Custom",(TablePipeInsulation[[#This Row],[Therms saved]]*BE347)*CI_Custom_Bonus_Incentive_USD_per_therm,IF(OR(TablePipeInsulation[[#This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saved]]*BE347),"Excel Error"))),TablePipeInsulation[[#This Row],[Total Cost]]),0)</f>
        <v>0</v>
      </c>
      <c r="BE347" s="212">
        <f>Boiler!$AA$9</f>
        <v>0</v>
      </c>
    </row>
    <row r="348" spans="1:57">
      <c r="A348" s="75">
        <v>327</v>
      </c>
      <c r="Q348" s="69"/>
      <c r="R348" s="1" t="str">
        <f>IFERROR(INDEX(TableInsulationCodeReq[],MATCH(TablePipeInsulation[[#This Row],[Coding - Temperature of Pipe]],TableInsulationCodeReq[Coding Pipe Temperature],-1),MATCH(TEXT($P348,"0.00"),TableInsulationCodeReq[#Headers],0)),"")</f>
        <v/>
      </c>
      <c r="Y348" s="189" t="str">
        <f t="shared" si="29"/>
        <v/>
      </c>
      <c r="AA34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48" s="3" t="str">
        <f>IF(OR(G348="",TablePipeInsulation[[#This Row],[Insulation to be Added (")]]&lt;TablePipeInsulation[[#This Row],[Insulation Required by Code (")]]),"",IF(System_App_Only_DHW,(AN348-AR348)/(0.8*100000)*L348*AS348*AT348*1,(AN348-AR348)/($G$10*100000)*L348*AS348*AT348*1))</f>
        <v/>
      </c>
      <c r="AC348" s="78">
        <f>IF(TablePipeInsulation[[#This Row],[Insulation to be Added (")]]&lt;TablePipeInsulation[[#This Row],[Insulation Required by Code (")]],"",BC348)</f>
        <v>0</v>
      </c>
      <c r="AD348" s="78">
        <f>IF(TablePipeInsulation[[#This Row],[Insulation to be Added (")]]&lt;TablePipeInsulation[[#This Row],[Insulation Required by Code (")]],"",BD348)</f>
        <v>0</v>
      </c>
      <c r="AG348" s="67" t="e">
        <f>VLOOKUP(G348,'Insulation Table'!$AE$61:$AF$64,2,FALSE)</f>
        <v>#N/A</v>
      </c>
      <c r="AH348" s="75" t="str">
        <f>IF(TablePipeInsulation[[#This Row],[System Application]]="Custom",TablePipeInsulation[[#This Row],[Pipe Surface Temperature, °F (If Custom Application)]],IF(G348="","",VLOOKUP(G348,$BG$21:$BH$24,2,FALSE)))</f>
        <v/>
      </c>
      <c r="AI348" s="75" t="str">
        <f>IF(TablePipeInsulation[[#This Row],[System Application]]="Custom",TablePipeInsulation[[#This Row],[Ambient Temperature, °F (If Custom Application)]],IF(G348="","",VLOOKUP(G348,$BG$21:$BI$24,3,FALSE)))</f>
        <v/>
      </c>
      <c r="AJ34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4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4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4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48" s="75" t="str">
        <f>IF(TablePipeInsulation[[#This Row],[System Application]]="Custom",TablePipeInsulation[[#This Row],[Custom Pipe Bare Heat Transfer Coefficient]],IF(P348="","",(VLOOKUP(AJ348,'Insulation Table'!$F$35:$G$124,2,FALSE))))</f>
        <v/>
      </c>
      <c r="AO348" s="75" t="e">
        <f t="shared" si="25"/>
        <v>#N/A</v>
      </c>
      <c r="AP348" s="75" t="e">
        <f>VLOOKUP(AO348,'Insulation Table'!$Y$35:$Z$103,2,FALSE)</f>
        <v>#N/A</v>
      </c>
      <c r="AQ348" s="67" t="str">
        <f>CONCATENATE(P348,U348,MIN(TablePipeInsulation[[#This Row],[Insulation to be Added (")]],3))</f>
        <v>3</v>
      </c>
      <c r="AR348" s="75" t="str">
        <f>IF(P348="","",(VLOOKUP(AQ348,'Insulation Table'!$N$35:$O$250,2,FALSE)))</f>
        <v/>
      </c>
      <c r="AS348" s="67" t="e">
        <f t="shared" si="26"/>
        <v>#VALUE!</v>
      </c>
      <c r="AT348" s="75" t="str">
        <f>IF(TablePipeInsulation[[#This Row],[System Application]]="Custom",TablePipeInsulation[[#This Row],[Full Load Hours (If Custom Application)]],IF(G348="","",IF(G348="Domestic Hot Water",8760,$AJ$16)))</f>
        <v/>
      </c>
      <c r="AU348" s="75" t="str">
        <f>VLOOKUP($G$7,'Incentive Structure'!$C$6:$D$10,2,FALSE)</f>
        <v>CI</v>
      </c>
      <c r="AV348" s="75" t="str">
        <f>IF(ISNUMBER(FIND("MF",TablePipeInsulation[[#This Row],[Incentive Code]]))=TRUE,"MF Logic","CI Logic")</f>
        <v>CI Logic</v>
      </c>
      <c r="AW34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48" t="str">
        <f t="shared" si="27"/>
        <v/>
      </c>
      <c r="AY348" t="str">
        <f t="shared" si="28"/>
        <v>CI</v>
      </c>
      <c r="AZ34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4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48" s="190" t="e">
        <f>INDEX(#REF!,MATCH(TablePipeInsulation[[#This Row],[Coding - Temperature of Pipe]],#REF!,0),MATCH(TEXT($P348,"#.00"),#REF!,0))</f>
        <v>#REF!</v>
      </c>
      <c r="BC348" s="211">
        <f>IFERROR(MIN(IF(TablePipeInsulation[[#This Row],[System Application]]="Custom",(TablePipeInsulation[[#This Row],[Therms saved]]*BE348)*CI_Custom_Incentive_USD_per_therm,IF(OR(TablePipeInsulation[[#This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saved]]*BE348),"Excel Error"))),TablePipeInsulation[[#This Row],[Total Cost]]),0)</f>
        <v>0</v>
      </c>
      <c r="BD348" s="216">
        <f>IFERROR(MIN(IF(TablePipeInsulation[[#This Row],[System Application]]="Custom",(TablePipeInsulation[[#This Row],[Therms saved]]*BE348)*CI_Custom_Bonus_Incentive_USD_per_therm,IF(OR(TablePipeInsulation[[#This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saved]]*BE348),"Excel Error"))),TablePipeInsulation[[#This Row],[Total Cost]]),0)</f>
        <v>0</v>
      </c>
      <c r="BE348" s="212">
        <f>Boiler!$AA$9</f>
        <v>0</v>
      </c>
    </row>
    <row r="349" spans="1:57">
      <c r="A349" s="75">
        <v>328</v>
      </c>
      <c r="Q349" s="69"/>
      <c r="R349" s="1" t="str">
        <f>IFERROR(INDEX(TableInsulationCodeReq[],MATCH(TablePipeInsulation[[#This Row],[Coding - Temperature of Pipe]],TableInsulationCodeReq[Coding Pipe Temperature],-1),MATCH(TEXT($P349,"0.00"),TableInsulationCodeReq[#Headers],0)),"")</f>
        <v/>
      </c>
      <c r="Y349" s="189" t="str">
        <f t="shared" si="29"/>
        <v/>
      </c>
      <c r="AA34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49" s="3" t="str">
        <f>IF(OR(G349="",TablePipeInsulation[[#This Row],[Insulation to be Added (")]]&lt;TablePipeInsulation[[#This Row],[Insulation Required by Code (")]]),"",IF(System_App_Only_DHW,(AN349-AR349)/(0.8*100000)*L349*AS349*AT349*1,(AN349-AR349)/($G$10*100000)*L349*AS349*AT349*1))</f>
        <v/>
      </c>
      <c r="AC349" s="78">
        <f>IF(TablePipeInsulation[[#This Row],[Insulation to be Added (")]]&lt;TablePipeInsulation[[#This Row],[Insulation Required by Code (")]],"",BC349)</f>
        <v>0</v>
      </c>
      <c r="AD349" s="78">
        <f>IF(TablePipeInsulation[[#This Row],[Insulation to be Added (")]]&lt;TablePipeInsulation[[#This Row],[Insulation Required by Code (")]],"",BD349)</f>
        <v>0</v>
      </c>
      <c r="AG349" s="67" t="e">
        <f>VLOOKUP(G349,'Insulation Table'!$AE$61:$AF$64,2,FALSE)</f>
        <v>#N/A</v>
      </c>
      <c r="AH349" s="75" t="str">
        <f>IF(TablePipeInsulation[[#This Row],[System Application]]="Custom",TablePipeInsulation[[#This Row],[Pipe Surface Temperature, °F (If Custom Application)]],IF(G349="","",VLOOKUP(G349,$BG$21:$BH$24,2,FALSE)))</f>
        <v/>
      </c>
      <c r="AI349" s="75" t="str">
        <f>IF(TablePipeInsulation[[#This Row],[System Application]]="Custom",TablePipeInsulation[[#This Row],[Ambient Temperature, °F (If Custom Application)]],IF(G349="","",VLOOKUP(G349,$BG$21:$BI$24,3,FALSE)))</f>
        <v/>
      </c>
      <c r="AJ34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4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4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4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49" s="75" t="str">
        <f>IF(TablePipeInsulation[[#This Row],[System Application]]="Custom",TablePipeInsulation[[#This Row],[Custom Pipe Bare Heat Transfer Coefficient]],IF(P349="","",(VLOOKUP(AJ349,'Insulation Table'!$F$35:$G$124,2,FALSE))))</f>
        <v/>
      </c>
      <c r="AO349" s="75" t="e">
        <f t="shared" si="25"/>
        <v>#N/A</v>
      </c>
      <c r="AP349" s="75" t="e">
        <f>VLOOKUP(AO349,'Insulation Table'!$Y$35:$Z$103,2,FALSE)</f>
        <v>#N/A</v>
      </c>
      <c r="AQ349" s="67" t="str">
        <f>CONCATENATE(P349,U349,MIN(TablePipeInsulation[[#This Row],[Insulation to be Added (")]],3))</f>
        <v>3</v>
      </c>
      <c r="AR349" s="75" t="str">
        <f>IF(P349="","",(VLOOKUP(AQ349,'Insulation Table'!$N$35:$O$250,2,FALSE)))</f>
        <v/>
      </c>
      <c r="AS349" s="67" t="e">
        <f t="shared" si="26"/>
        <v>#VALUE!</v>
      </c>
      <c r="AT349" s="75" t="str">
        <f>IF(TablePipeInsulation[[#This Row],[System Application]]="Custom",TablePipeInsulation[[#This Row],[Full Load Hours (If Custom Application)]],IF(G349="","",IF(G349="Domestic Hot Water",8760,$AJ$16)))</f>
        <v/>
      </c>
      <c r="AU349" s="75" t="str">
        <f>VLOOKUP($G$7,'Incentive Structure'!$C$6:$D$10,2,FALSE)</f>
        <v>CI</v>
      </c>
      <c r="AV349" s="75" t="str">
        <f>IF(ISNUMBER(FIND("MF",TablePipeInsulation[[#This Row],[Incentive Code]]))=TRUE,"MF Logic","CI Logic")</f>
        <v>CI Logic</v>
      </c>
      <c r="AW34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49" t="str">
        <f t="shared" si="27"/>
        <v/>
      </c>
      <c r="AY349" t="str">
        <f t="shared" si="28"/>
        <v>CI</v>
      </c>
      <c r="AZ34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4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49" s="190" t="e">
        <f>INDEX(#REF!,MATCH(TablePipeInsulation[[#This Row],[Coding - Temperature of Pipe]],#REF!,0),MATCH(TEXT($P349,"#.00"),#REF!,0))</f>
        <v>#REF!</v>
      </c>
      <c r="BC349" s="211">
        <f>IFERROR(MIN(IF(TablePipeInsulation[[#This Row],[System Application]]="Custom",(TablePipeInsulation[[#This Row],[Therms saved]]*BE349)*CI_Custom_Incentive_USD_per_therm,IF(OR(TablePipeInsulation[[#This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saved]]*BE349),"Excel Error"))),TablePipeInsulation[[#This Row],[Total Cost]]),0)</f>
        <v>0</v>
      </c>
      <c r="BD349" s="216">
        <f>IFERROR(MIN(IF(TablePipeInsulation[[#This Row],[System Application]]="Custom",(TablePipeInsulation[[#This Row],[Therms saved]]*BE349)*CI_Custom_Bonus_Incentive_USD_per_therm,IF(OR(TablePipeInsulation[[#This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saved]]*BE349),"Excel Error"))),TablePipeInsulation[[#This Row],[Total Cost]]),0)</f>
        <v>0</v>
      </c>
      <c r="BE349" s="212">
        <f>Boiler!$AA$9</f>
        <v>0</v>
      </c>
    </row>
    <row r="350" spans="1:57">
      <c r="A350" s="75">
        <v>329</v>
      </c>
      <c r="Q350" s="69"/>
      <c r="R350" s="1" t="str">
        <f>IFERROR(INDEX(TableInsulationCodeReq[],MATCH(TablePipeInsulation[[#This Row],[Coding - Temperature of Pipe]],TableInsulationCodeReq[Coding Pipe Temperature],-1),MATCH(TEXT($P350,"0.00"),TableInsulationCodeReq[#Headers],0)),"")</f>
        <v/>
      </c>
      <c r="Y350" s="189" t="str">
        <f t="shared" si="29"/>
        <v/>
      </c>
      <c r="AA35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50" s="3" t="str">
        <f>IF(OR(G350="",TablePipeInsulation[[#This Row],[Insulation to be Added (")]]&lt;TablePipeInsulation[[#This Row],[Insulation Required by Code (")]]),"",IF(System_App_Only_DHW,(AN350-AR350)/(0.8*100000)*L350*AS350*AT350*1,(AN350-AR350)/($G$10*100000)*L350*AS350*AT350*1))</f>
        <v/>
      </c>
      <c r="AC350" s="78">
        <f>IF(TablePipeInsulation[[#This Row],[Insulation to be Added (")]]&lt;TablePipeInsulation[[#This Row],[Insulation Required by Code (")]],"",BC350)</f>
        <v>0</v>
      </c>
      <c r="AD350" s="78">
        <f>IF(TablePipeInsulation[[#This Row],[Insulation to be Added (")]]&lt;TablePipeInsulation[[#This Row],[Insulation Required by Code (")]],"",BD350)</f>
        <v>0</v>
      </c>
      <c r="AG350" s="67" t="e">
        <f>VLOOKUP(G350,'Insulation Table'!$AE$61:$AF$64,2,FALSE)</f>
        <v>#N/A</v>
      </c>
      <c r="AH350" s="75" t="str">
        <f>IF(TablePipeInsulation[[#This Row],[System Application]]="Custom",TablePipeInsulation[[#This Row],[Pipe Surface Temperature, °F (If Custom Application)]],IF(G350="","",VLOOKUP(G350,$BG$21:$BH$24,2,FALSE)))</f>
        <v/>
      </c>
      <c r="AI350" s="75" t="str">
        <f>IF(TablePipeInsulation[[#This Row],[System Application]]="Custom",TablePipeInsulation[[#This Row],[Ambient Temperature, °F (If Custom Application)]],IF(G350="","",VLOOKUP(G350,$BG$21:$BI$24,3,FALSE)))</f>
        <v/>
      </c>
      <c r="AJ35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5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5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5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50" s="75" t="str">
        <f>IF(TablePipeInsulation[[#This Row],[System Application]]="Custom",TablePipeInsulation[[#This Row],[Custom Pipe Bare Heat Transfer Coefficient]],IF(P350="","",(VLOOKUP(AJ350,'Insulation Table'!$F$35:$G$124,2,FALSE))))</f>
        <v/>
      </c>
      <c r="AO350" s="75" t="e">
        <f t="shared" si="25"/>
        <v>#N/A</v>
      </c>
      <c r="AP350" s="75" t="e">
        <f>VLOOKUP(AO350,'Insulation Table'!$Y$35:$Z$103,2,FALSE)</f>
        <v>#N/A</v>
      </c>
      <c r="AQ350" s="67" t="str">
        <f>CONCATENATE(P350,U350,MIN(TablePipeInsulation[[#This Row],[Insulation to be Added (")]],3))</f>
        <v>3</v>
      </c>
      <c r="AR350" s="75" t="str">
        <f>IF(P350="","",(VLOOKUP(AQ350,'Insulation Table'!$N$35:$O$250,2,FALSE)))</f>
        <v/>
      </c>
      <c r="AS350" s="67" t="e">
        <f t="shared" si="26"/>
        <v>#VALUE!</v>
      </c>
      <c r="AT350" s="75" t="str">
        <f>IF(TablePipeInsulation[[#This Row],[System Application]]="Custom",TablePipeInsulation[[#This Row],[Full Load Hours (If Custom Application)]],IF(G350="","",IF(G350="Domestic Hot Water",8760,$AJ$16)))</f>
        <v/>
      </c>
      <c r="AU350" s="75" t="str">
        <f>VLOOKUP($G$7,'Incentive Structure'!$C$6:$D$10,2,FALSE)</f>
        <v>CI</v>
      </c>
      <c r="AV350" s="75" t="str">
        <f>IF(ISNUMBER(FIND("MF",TablePipeInsulation[[#This Row],[Incentive Code]]))=TRUE,"MF Logic","CI Logic")</f>
        <v>CI Logic</v>
      </c>
      <c r="AW35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50" t="str">
        <f t="shared" si="27"/>
        <v/>
      </c>
      <c r="AY350" t="str">
        <f t="shared" si="28"/>
        <v>CI</v>
      </c>
      <c r="AZ35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5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50" s="190" t="e">
        <f>INDEX(#REF!,MATCH(TablePipeInsulation[[#This Row],[Coding - Temperature of Pipe]],#REF!,0),MATCH(TEXT($P350,"#.00"),#REF!,0))</f>
        <v>#REF!</v>
      </c>
      <c r="BC350" s="211">
        <f>IFERROR(MIN(IF(TablePipeInsulation[[#This Row],[System Application]]="Custom",(TablePipeInsulation[[#This Row],[Therms saved]]*BE350)*CI_Custom_Incentive_USD_per_therm,IF(OR(TablePipeInsulation[[#This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saved]]*BE350),"Excel Error"))),TablePipeInsulation[[#This Row],[Total Cost]]),0)</f>
        <v>0</v>
      </c>
      <c r="BD350" s="216">
        <f>IFERROR(MIN(IF(TablePipeInsulation[[#This Row],[System Application]]="Custom",(TablePipeInsulation[[#This Row],[Therms saved]]*BE350)*CI_Custom_Bonus_Incentive_USD_per_therm,IF(OR(TablePipeInsulation[[#This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saved]]*BE350),"Excel Error"))),TablePipeInsulation[[#This Row],[Total Cost]]),0)</f>
        <v>0</v>
      </c>
      <c r="BE350" s="212">
        <f>Boiler!$AA$9</f>
        <v>0</v>
      </c>
    </row>
    <row r="351" spans="1:57">
      <c r="A351" s="75">
        <v>330</v>
      </c>
      <c r="Q351" s="69"/>
      <c r="R351" s="1" t="str">
        <f>IFERROR(INDEX(TableInsulationCodeReq[],MATCH(TablePipeInsulation[[#This Row],[Coding - Temperature of Pipe]],TableInsulationCodeReq[Coding Pipe Temperature],-1),MATCH(TEXT($P351,"0.00"),TableInsulationCodeReq[#Headers],0)),"")</f>
        <v/>
      </c>
      <c r="Y351" s="189" t="str">
        <f t="shared" si="29"/>
        <v/>
      </c>
      <c r="AA35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51" s="3" t="str">
        <f>IF(OR(G351="",TablePipeInsulation[[#This Row],[Insulation to be Added (")]]&lt;TablePipeInsulation[[#This Row],[Insulation Required by Code (")]]),"",IF(System_App_Only_DHW,(AN351-AR351)/(0.8*100000)*L351*AS351*AT351*1,(AN351-AR351)/($G$10*100000)*L351*AS351*AT351*1))</f>
        <v/>
      </c>
      <c r="AC351" s="78">
        <f>IF(TablePipeInsulation[[#This Row],[Insulation to be Added (")]]&lt;TablePipeInsulation[[#This Row],[Insulation Required by Code (")]],"",BC351)</f>
        <v>0</v>
      </c>
      <c r="AD351" s="78">
        <f>IF(TablePipeInsulation[[#This Row],[Insulation to be Added (")]]&lt;TablePipeInsulation[[#This Row],[Insulation Required by Code (")]],"",BD351)</f>
        <v>0</v>
      </c>
      <c r="AG351" s="67" t="e">
        <f>VLOOKUP(G351,'Insulation Table'!$AE$61:$AF$64,2,FALSE)</f>
        <v>#N/A</v>
      </c>
      <c r="AH351" s="75" t="str">
        <f>IF(TablePipeInsulation[[#This Row],[System Application]]="Custom",TablePipeInsulation[[#This Row],[Pipe Surface Temperature, °F (If Custom Application)]],IF(G351="","",VLOOKUP(G351,$BG$21:$BH$24,2,FALSE)))</f>
        <v/>
      </c>
      <c r="AI351" s="75" t="str">
        <f>IF(TablePipeInsulation[[#This Row],[System Application]]="Custom",TablePipeInsulation[[#This Row],[Ambient Temperature, °F (If Custom Application)]],IF(G351="","",VLOOKUP(G351,$BG$21:$BI$24,3,FALSE)))</f>
        <v/>
      </c>
      <c r="AJ35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5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5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5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51" s="75" t="str">
        <f>IF(TablePipeInsulation[[#This Row],[System Application]]="Custom",TablePipeInsulation[[#This Row],[Custom Pipe Bare Heat Transfer Coefficient]],IF(P351="","",(VLOOKUP(AJ351,'Insulation Table'!$F$35:$G$124,2,FALSE))))</f>
        <v/>
      </c>
      <c r="AO351" s="75" t="e">
        <f t="shared" si="25"/>
        <v>#N/A</v>
      </c>
      <c r="AP351" s="75" t="e">
        <f>VLOOKUP(AO351,'Insulation Table'!$Y$35:$Z$103,2,FALSE)</f>
        <v>#N/A</v>
      </c>
      <c r="AQ351" s="67" t="str">
        <f>CONCATENATE(P351,U351,MIN(TablePipeInsulation[[#This Row],[Insulation to be Added (")]],3))</f>
        <v>3</v>
      </c>
      <c r="AR351" s="75" t="str">
        <f>IF(P351="","",(VLOOKUP(AQ351,'Insulation Table'!$N$35:$O$250,2,FALSE)))</f>
        <v/>
      </c>
      <c r="AS351" s="67" t="e">
        <f t="shared" si="26"/>
        <v>#VALUE!</v>
      </c>
      <c r="AT351" s="75" t="str">
        <f>IF(TablePipeInsulation[[#This Row],[System Application]]="Custom",TablePipeInsulation[[#This Row],[Full Load Hours (If Custom Application)]],IF(G351="","",IF(G351="Domestic Hot Water",8760,$AJ$16)))</f>
        <v/>
      </c>
      <c r="AU351" s="75" t="str">
        <f>VLOOKUP($G$7,'Incentive Structure'!$C$6:$D$10,2,FALSE)</f>
        <v>CI</v>
      </c>
      <c r="AV351" s="75" t="str">
        <f>IF(ISNUMBER(FIND("MF",TablePipeInsulation[[#This Row],[Incentive Code]]))=TRUE,"MF Logic","CI Logic")</f>
        <v>CI Logic</v>
      </c>
      <c r="AW35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51" t="str">
        <f t="shared" si="27"/>
        <v/>
      </c>
      <c r="AY351" t="str">
        <f t="shared" si="28"/>
        <v>CI</v>
      </c>
      <c r="AZ35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5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51" s="190" t="e">
        <f>INDEX(#REF!,MATCH(TablePipeInsulation[[#This Row],[Coding - Temperature of Pipe]],#REF!,0),MATCH(TEXT($P351,"#.00"),#REF!,0))</f>
        <v>#REF!</v>
      </c>
      <c r="BC351" s="211">
        <f>IFERROR(MIN(IF(TablePipeInsulation[[#This Row],[System Application]]="Custom",(TablePipeInsulation[[#This Row],[Therms saved]]*BE351)*CI_Custom_Incentive_USD_per_therm,IF(OR(TablePipeInsulation[[#This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saved]]*BE351),"Excel Error"))),TablePipeInsulation[[#This Row],[Total Cost]]),0)</f>
        <v>0</v>
      </c>
      <c r="BD351" s="216">
        <f>IFERROR(MIN(IF(TablePipeInsulation[[#This Row],[System Application]]="Custom",(TablePipeInsulation[[#This Row],[Therms saved]]*BE351)*CI_Custom_Bonus_Incentive_USD_per_therm,IF(OR(TablePipeInsulation[[#This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saved]]*BE351),"Excel Error"))),TablePipeInsulation[[#This Row],[Total Cost]]),0)</f>
        <v>0</v>
      </c>
      <c r="BE351" s="212">
        <f>Boiler!$AA$9</f>
        <v>0</v>
      </c>
    </row>
    <row r="352" spans="1:57">
      <c r="A352" s="75">
        <v>331</v>
      </c>
      <c r="Q352" s="69"/>
      <c r="R352" s="1" t="str">
        <f>IFERROR(INDEX(TableInsulationCodeReq[],MATCH(TablePipeInsulation[[#This Row],[Coding - Temperature of Pipe]],TableInsulationCodeReq[Coding Pipe Temperature],-1),MATCH(TEXT($P352,"0.00"),TableInsulationCodeReq[#Headers],0)),"")</f>
        <v/>
      </c>
      <c r="Y352" s="189" t="str">
        <f t="shared" si="29"/>
        <v/>
      </c>
      <c r="AA35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52" s="3" t="str">
        <f>IF(OR(G352="",TablePipeInsulation[[#This Row],[Insulation to be Added (")]]&lt;TablePipeInsulation[[#This Row],[Insulation Required by Code (")]]),"",IF(System_App_Only_DHW,(AN352-AR352)/(0.8*100000)*L352*AS352*AT352*1,(AN352-AR352)/($G$10*100000)*L352*AS352*AT352*1))</f>
        <v/>
      </c>
      <c r="AC352" s="78">
        <f>IF(TablePipeInsulation[[#This Row],[Insulation to be Added (")]]&lt;TablePipeInsulation[[#This Row],[Insulation Required by Code (")]],"",BC352)</f>
        <v>0</v>
      </c>
      <c r="AD352" s="78">
        <f>IF(TablePipeInsulation[[#This Row],[Insulation to be Added (")]]&lt;TablePipeInsulation[[#This Row],[Insulation Required by Code (")]],"",BD352)</f>
        <v>0</v>
      </c>
      <c r="AG352" s="67" t="e">
        <f>VLOOKUP(G352,'Insulation Table'!$AE$61:$AF$64,2,FALSE)</f>
        <v>#N/A</v>
      </c>
      <c r="AH352" s="75" t="str">
        <f>IF(TablePipeInsulation[[#This Row],[System Application]]="Custom",TablePipeInsulation[[#This Row],[Pipe Surface Temperature, °F (If Custom Application)]],IF(G352="","",VLOOKUP(G352,$BG$21:$BH$24,2,FALSE)))</f>
        <v/>
      </c>
      <c r="AI352" s="75" t="str">
        <f>IF(TablePipeInsulation[[#This Row],[System Application]]="Custom",TablePipeInsulation[[#This Row],[Ambient Temperature, °F (If Custom Application)]],IF(G352="","",VLOOKUP(G352,$BG$21:$BI$24,3,FALSE)))</f>
        <v/>
      </c>
      <c r="AJ35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5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5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5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52" s="75" t="str">
        <f>IF(TablePipeInsulation[[#This Row],[System Application]]="Custom",TablePipeInsulation[[#This Row],[Custom Pipe Bare Heat Transfer Coefficient]],IF(P352="","",(VLOOKUP(AJ352,'Insulation Table'!$F$35:$G$124,2,FALSE))))</f>
        <v/>
      </c>
      <c r="AO352" s="75" t="e">
        <f t="shared" si="25"/>
        <v>#N/A</v>
      </c>
      <c r="AP352" s="75" t="e">
        <f>VLOOKUP(AO352,'Insulation Table'!$Y$35:$Z$103,2,FALSE)</f>
        <v>#N/A</v>
      </c>
      <c r="AQ352" s="67" t="str">
        <f>CONCATENATE(P352,U352,MIN(TablePipeInsulation[[#This Row],[Insulation to be Added (")]],3))</f>
        <v>3</v>
      </c>
      <c r="AR352" s="75" t="str">
        <f>IF(P352="","",(VLOOKUP(AQ352,'Insulation Table'!$N$35:$O$250,2,FALSE)))</f>
        <v/>
      </c>
      <c r="AS352" s="67" t="e">
        <f t="shared" si="26"/>
        <v>#VALUE!</v>
      </c>
      <c r="AT352" s="75" t="str">
        <f>IF(TablePipeInsulation[[#This Row],[System Application]]="Custom",TablePipeInsulation[[#This Row],[Full Load Hours (If Custom Application)]],IF(G352="","",IF(G352="Domestic Hot Water",8760,$AJ$16)))</f>
        <v/>
      </c>
      <c r="AU352" s="75" t="str">
        <f>VLOOKUP($G$7,'Incentive Structure'!$C$6:$D$10,2,FALSE)</f>
        <v>CI</v>
      </c>
      <c r="AV352" s="75" t="str">
        <f>IF(ISNUMBER(FIND("MF",TablePipeInsulation[[#This Row],[Incentive Code]]))=TRUE,"MF Logic","CI Logic")</f>
        <v>CI Logic</v>
      </c>
      <c r="AW35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52" t="str">
        <f t="shared" si="27"/>
        <v/>
      </c>
      <c r="AY352" t="str">
        <f t="shared" si="28"/>
        <v>CI</v>
      </c>
      <c r="AZ35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5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52" s="190" t="e">
        <f>INDEX(#REF!,MATCH(TablePipeInsulation[[#This Row],[Coding - Temperature of Pipe]],#REF!,0),MATCH(TEXT($P352,"#.00"),#REF!,0))</f>
        <v>#REF!</v>
      </c>
      <c r="BC352" s="211">
        <f>IFERROR(MIN(IF(TablePipeInsulation[[#This Row],[System Application]]="Custom",(TablePipeInsulation[[#This Row],[Therms saved]]*BE352)*CI_Custom_Incentive_USD_per_therm,IF(OR(TablePipeInsulation[[#This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saved]]*BE352),"Excel Error"))),TablePipeInsulation[[#This Row],[Total Cost]]),0)</f>
        <v>0</v>
      </c>
      <c r="BD352" s="216">
        <f>IFERROR(MIN(IF(TablePipeInsulation[[#This Row],[System Application]]="Custom",(TablePipeInsulation[[#This Row],[Therms saved]]*BE352)*CI_Custom_Bonus_Incentive_USD_per_therm,IF(OR(TablePipeInsulation[[#This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saved]]*BE352),"Excel Error"))),TablePipeInsulation[[#This Row],[Total Cost]]),0)</f>
        <v>0</v>
      </c>
      <c r="BE352" s="212">
        <f>Boiler!$AA$9</f>
        <v>0</v>
      </c>
    </row>
    <row r="353" spans="1:57">
      <c r="A353" s="75">
        <v>332</v>
      </c>
      <c r="Q353" s="69"/>
      <c r="R353" s="1" t="str">
        <f>IFERROR(INDEX(TableInsulationCodeReq[],MATCH(TablePipeInsulation[[#This Row],[Coding - Temperature of Pipe]],TableInsulationCodeReq[Coding Pipe Temperature],-1),MATCH(TEXT($P353,"0.00"),TableInsulationCodeReq[#Headers],0)),"")</f>
        <v/>
      </c>
      <c r="Y353" s="189" t="str">
        <f t="shared" si="29"/>
        <v/>
      </c>
      <c r="AA35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53" s="3" t="str">
        <f>IF(OR(G353="",TablePipeInsulation[[#This Row],[Insulation to be Added (")]]&lt;TablePipeInsulation[[#This Row],[Insulation Required by Code (")]]),"",IF(System_App_Only_DHW,(AN353-AR353)/(0.8*100000)*L353*AS353*AT353*1,(AN353-AR353)/($G$10*100000)*L353*AS353*AT353*1))</f>
        <v/>
      </c>
      <c r="AC353" s="78">
        <f>IF(TablePipeInsulation[[#This Row],[Insulation to be Added (")]]&lt;TablePipeInsulation[[#This Row],[Insulation Required by Code (")]],"",BC353)</f>
        <v>0</v>
      </c>
      <c r="AD353" s="78">
        <f>IF(TablePipeInsulation[[#This Row],[Insulation to be Added (")]]&lt;TablePipeInsulation[[#This Row],[Insulation Required by Code (")]],"",BD353)</f>
        <v>0</v>
      </c>
      <c r="AG353" s="67" t="e">
        <f>VLOOKUP(G353,'Insulation Table'!$AE$61:$AF$64,2,FALSE)</f>
        <v>#N/A</v>
      </c>
      <c r="AH353" s="75" t="str">
        <f>IF(TablePipeInsulation[[#This Row],[System Application]]="Custom",TablePipeInsulation[[#This Row],[Pipe Surface Temperature, °F (If Custom Application)]],IF(G353="","",VLOOKUP(G353,$BG$21:$BH$24,2,FALSE)))</f>
        <v/>
      </c>
      <c r="AI353" s="75" t="str">
        <f>IF(TablePipeInsulation[[#This Row],[System Application]]="Custom",TablePipeInsulation[[#This Row],[Ambient Temperature, °F (If Custom Application)]],IF(G353="","",VLOOKUP(G353,$BG$21:$BI$24,3,FALSE)))</f>
        <v/>
      </c>
      <c r="AJ35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5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5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5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53" s="75" t="str">
        <f>IF(TablePipeInsulation[[#This Row],[System Application]]="Custom",TablePipeInsulation[[#This Row],[Custom Pipe Bare Heat Transfer Coefficient]],IF(P353="","",(VLOOKUP(AJ353,'Insulation Table'!$F$35:$G$124,2,FALSE))))</f>
        <v/>
      </c>
      <c r="AO353" s="75" t="e">
        <f t="shared" si="25"/>
        <v>#N/A</v>
      </c>
      <c r="AP353" s="75" t="e">
        <f>VLOOKUP(AO353,'Insulation Table'!$Y$35:$Z$103,2,FALSE)</f>
        <v>#N/A</v>
      </c>
      <c r="AQ353" s="67" t="str">
        <f>CONCATENATE(P353,U353,MIN(TablePipeInsulation[[#This Row],[Insulation to be Added (")]],3))</f>
        <v>3</v>
      </c>
      <c r="AR353" s="75" t="str">
        <f>IF(P353="","",(VLOOKUP(AQ353,'Insulation Table'!$N$35:$O$250,2,FALSE)))</f>
        <v/>
      </c>
      <c r="AS353" s="67" t="e">
        <f t="shared" si="26"/>
        <v>#VALUE!</v>
      </c>
      <c r="AT353" s="75" t="str">
        <f>IF(TablePipeInsulation[[#This Row],[System Application]]="Custom",TablePipeInsulation[[#This Row],[Full Load Hours (If Custom Application)]],IF(G353="","",IF(G353="Domestic Hot Water",8760,$AJ$16)))</f>
        <v/>
      </c>
      <c r="AU353" s="75" t="str">
        <f>VLOOKUP($G$7,'Incentive Structure'!$C$6:$D$10,2,FALSE)</f>
        <v>CI</v>
      </c>
      <c r="AV353" s="75" t="str">
        <f>IF(ISNUMBER(FIND("MF",TablePipeInsulation[[#This Row],[Incentive Code]]))=TRUE,"MF Logic","CI Logic")</f>
        <v>CI Logic</v>
      </c>
      <c r="AW35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53" t="str">
        <f t="shared" si="27"/>
        <v/>
      </c>
      <c r="AY353" t="str">
        <f t="shared" si="28"/>
        <v>CI</v>
      </c>
      <c r="AZ35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5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53" s="190" t="e">
        <f>INDEX(#REF!,MATCH(TablePipeInsulation[[#This Row],[Coding - Temperature of Pipe]],#REF!,0),MATCH(TEXT($P353,"#.00"),#REF!,0))</f>
        <v>#REF!</v>
      </c>
      <c r="BC353" s="211">
        <f>IFERROR(MIN(IF(TablePipeInsulation[[#This Row],[System Application]]="Custom",(TablePipeInsulation[[#This Row],[Therms saved]]*BE353)*CI_Custom_Incentive_USD_per_therm,IF(OR(TablePipeInsulation[[#This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saved]]*BE353),"Excel Error"))),TablePipeInsulation[[#This Row],[Total Cost]]),0)</f>
        <v>0</v>
      </c>
      <c r="BD353" s="216">
        <f>IFERROR(MIN(IF(TablePipeInsulation[[#This Row],[System Application]]="Custom",(TablePipeInsulation[[#This Row],[Therms saved]]*BE353)*CI_Custom_Bonus_Incentive_USD_per_therm,IF(OR(TablePipeInsulation[[#This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saved]]*BE353),"Excel Error"))),TablePipeInsulation[[#This Row],[Total Cost]]),0)</f>
        <v>0</v>
      </c>
      <c r="BE353" s="212">
        <f>Boiler!$AA$9</f>
        <v>0</v>
      </c>
    </row>
    <row r="354" spans="1:57">
      <c r="A354" s="75">
        <v>333</v>
      </c>
      <c r="Q354" s="69"/>
      <c r="R354" s="1" t="str">
        <f>IFERROR(INDEX(TableInsulationCodeReq[],MATCH(TablePipeInsulation[[#This Row],[Coding - Temperature of Pipe]],TableInsulationCodeReq[Coding Pipe Temperature],-1),MATCH(TEXT($P354,"0.00"),TableInsulationCodeReq[#Headers],0)),"")</f>
        <v/>
      </c>
      <c r="Y354" s="189" t="str">
        <f t="shared" si="29"/>
        <v/>
      </c>
      <c r="AA35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54" s="3" t="str">
        <f>IF(OR(G354="",TablePipeInsulation[[#This Row],[Insulation to be Added (")]]&lt;TablePipeInsulation[[#This Row],[Insulation Required by Code (")]]),"",IF(System_App_Only_DHW,(AN354-AR354)/(0.8*100000)*L354*AS354*AT354*1,(AN354-AR354)/($G$10*100000)*L354*AS354*AT354*1))</f>
        <v/>
      </c>
      <c r="AC354" s="78">
        <f>IF(TablePipeInsulation[[#This Row],[Insulation to be Added (")]]&lt;TablePipeInsulation[[#This Row],[Insulation Required by Code (")]],"",BC354)</f>
        <v>0</v>
      </c>
      <c r="AD354" s="78">
        <f>IF(TablePipeInsulation[[#This Row],[Insulation to be Added (")]]&lt;TablePipeInsulation[[#This Row],[Insulation Required by Code (")]],"",BD354)</f>
        <v>0</v>
      </c>
      <c r="AG354" s="67" t="e">
        <f>VLOOKUP(G354,'Insulation Table'!$AE$61:$AF$64,2,FALSE)</f>
        <v>#N/A</v>
      </c>
      <c r="AH354" s="75" t="str">
        <f>IF(TablePipeInsulation[[#This Row],[System Application]]="Custom",TablePipeInsulation[[#This Row],[Pipe Surface Temperature, °F (If Custom Application)]],IF(G354="","",VLOOKUP(G354,$BG$21:$BH$24,2,FALSE)))</f>
        <v/>
      </c>
      <c r="AI354" s="75" t="str">
        <f>IF(TablePipeInsulation[[#This Row],[System Application]]="Custom",TablePipeInsulation[[#This Row],[Ambient Temperature, °F (If Custom Application)]],IF(G354="","",VLOOKUP(G354,$BG$21:$BI$24,3,FALSE)))</f>
        <v/>
      </c>
      <c r="AJ35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5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5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5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54" s="75" t="str">
        <f>IF(TablePipeInsulation[[#This Row],[System Application]]="Custom",TablePipeInsulation[[#This Row],[Custom Pipe Bare Heat Transfer Coefficient]],IF(P354="","",(VLOOKUP(AJ354,'Insulation Table'!$F$35:$G$124,2,FALSE))))</f>
        <v/>
      </c>
      <c r="AO354" s="75" t="e">
        <f t="shared" si="25"/>
        <v>#N/A</v>
      </c>
      <c r="AP354" s="75" t="e">
        <f>VLOOKUP(AO354,'Insulation Table'!$Y$35:$Z$103,2,FALSE)</f>
        <v>#N/A</v>
      </c>
      <c r="AQ354" s="67" t="str">
        <f>CONCATENATE(P354,U354,MIN(TablePipeInsulation[[#This Row],[Insulation to be Added (")]],3))</f>
        <v>3</v>
      </c>
      <c r="AR354" s="75" t="str">
        <f>IF(P354="","",(VLOOKUP(AQ354,'Insulation Table'!$N$35:$O$250,2,FALSE)))</f>
        <v/>
      </c>
      <c r="AS354" s="67" t="e">
        <f t="shared" si="26"/>
        <v>#VALUE!</v>
      </c>
      <c r="AT354" s="75" t="str">
        <f>IF(TablePipeInsulation[[#This Row],[System Application]]="Custom",TablePipeInsulation[[#This Row],[Full Load Hours (If Custom Application)]],IF(G354="","",IF(G354="Domestic Hot Water",8760,$AJ$16)))</f>
        <v/>
      </c>
      <c r="AU354" s="75" t="str">
        <f>VLOOKUP($G$7,'Incentive Structure'!$C$6:$D$10,2,FALSE)</f>
        <v>CI</v>
      </c>
      <c r="AV354" s="75" t="str">
        <f>IF(ISNUMBER(FIND("MF",TablePipeInsulation[[#This Row],[Incentive Code]]))=TRUE,"MF Logic","CI Logic")</f>
        <v>CI Logic</v>
      </c>
      <c r="AW35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54" t="str">
        <f t="shared" si="27"/>
        <v/>
      </c>
      <c r="AY354" t="str">
        <f t="shared" si="28"/>
        <v>CI</v>
      </c>
      <c r="AZ35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5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54" s="190" t="e">
        <f>INDEX(#REF!,MATCH(TablePipeInsulation[[#This Row],[Coding - Temperature of Pipe]],#REF!,0),MATCH(TEXT($P354,"#.00"),#REF!,0))</f>
        <v>#REF!</v>
      </c>
      <c r="BC354" s="211">
        <f>IFERROR(MIN(IF(TablePipeInsulation[[#This Row],[System Application]]="Custom",(TablePipeInsulation[[#This Row],[Therms saved]]*BE354)*CI_Custom_Incentive_USD_per_therm,IF(OR(TablePipeInsulation[[#This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saved]]*BE354),"Excel Error"))),TablePipeInsulation[[#This Row],[Total Cost]]),0)</f>
        <v>0</v>
      </c>
      <c r="BD354" s="216">
        <f>IFERROR(MIN(IF(TablePipeInsulation[[#This Row],[System Application]]="Custom",(TablePipeInsulation[[#This Row],[Therms saved]]*BE354)*CI_Custom_Bonus_Incentive_USD_per_therm,IF(OR(TablePipeInsulation[[#This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saved]]*BE354),"Excel Error"))),TablePipeInsulation[[#This Row],[Total Cost]]),0)</f>
        <v>0</v>
      </c>
      <c r="BE354" s="212">
        <f>Boiler!$AA$9</f>
        <v>0</v>
      </c>
    </row>
    <row r="355" spans="1:57">
      <c r="A355" s="75">
        <v>334</v>
      </c>
      <c r="Q355" s="69"/>
      <c r="R355" s="1" t="str">
        <f>IFERROR(INDEX(TableInsulationCodeReq[],MATCH(TablePipeInsulation[[#This Row],[Coding - Temperature of Pipe]],TableInsulationCodeReq[Coding Pipe Temperature],-1),MATCH(TEXT($P355,"0.00"),TableInsulationCodeReq[#Headers],0)),"")</f>
        <v/>
      </c>
      <c r="Y355" s="189" t="str">
        <f t="shared" si="29"/>
        <v/>
      </c>
      <c r="AA35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55" s="3" t="str">
        <f>IF(OR(G355="",TablePipeInsulation[[#This Row],[Insulation to be Added (")]]&lt;TablePipeInsulation[[#This Row],[Insulation Required by Code (")]]),"",IF(System_App_Only_DHW,(AN355-AR355)/(0.8*100000)*L355*AS355*AT355*1,(AN355-AR355)/($G$10*100000)*L355*AS355*AT355*1))</f>
        <v/>
      </c>
      <c r="AC355" s="78">
        <f>IF(TablePipeInsulation[[#This Row],[Insulation to be Added (")]]&lt;TablePipeInsulation[[#This Row],[Insulation Required by Code (")]],"",BC355)</f>
        <v>0</v>
      </c>
      <c r="AD355" s="78">
        <f>IF(TablePipeInsulation[[#This Row],[Insulation to be Added (")]]&lt;TablePipeInsulation[[#This Row],[Insulation Required by Code (")]],"",BD355)</f>
        <v>0</v>
      </c>
      <c r="AG355" s="67" t="e">
        <f>VLOOKUP(G355,'Insulation Table'!$AE$61:$AF$64,2,FALSE)</f>
        <v>#N/A</v>
      </c>
      <c r="AH355" s="75" t="str">
        <f>IF(TablePipeInsulation[[#This Row],[System Application]]="Custom",TablePipeInsulation[[#This Row],[Pipe Surface Temperature, °F (If Custom Application)]],IF(G355="","",VLOOKUP(G355,$BG$21:$BH$24,2,FALSE)))</f>
        <v/>
      </c>
      <c r="AI355" s="75" t="str">
        <f>IF(TablePipeInsulation[[#This Row],[System Application]]="Custom",TablePipeInsulation[[#This Row],[Ambient Temperature, °F (If Custom Application)]],IF(G355="","",VLOOKUP(G355,$BG$21:$BI$24,3,FALSE)))</f>
        <v/>
      </c>
      <c r="AJ35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5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5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5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55" s="75" t="str">
        <f>IF(TablePipeInsulation[[#This Row],[System Application]]="Custom",TablePipeInsulation[[#This Row],[Custom Pipe Bare Heat Transfer Coefficient]],IF(P355="","",(VLOOKUP(AJ355,'Insulation Table'!$F$35:$G$124,2,FALSE))))</f>
        <v/>
      </c>
      <c r="AO355" s="75" t="e">
        <f t="shared" si="25"/>
        <v>#N/A</v>
      </c>
      <c r="AP355" s="75" t="e">
        <f>VLOOKUP(AO355,'Insulation Table'!$Y$35:$Z$103,2,FALSE)</f>
        <v>#N/A</v>
      </c>
      <c r="AQ355" s="67" t="str">
        <f>CONCATENATE(P355,U355,MIN(TablePipeInsulation[[#This Row],[Insulation to be Added (")]],3))</f>
        <v>3</v>
      </c>
      <c r="AR355" s="75" t="str">
        <f>IF(P355="","",(VLOOKUP(AQ355,'Insulation Table'!$N$35:$O$250,2,FALSE)))</f>
        <v/>
      </c>
      <c r="AS355" s="67" t="e">
        <f t="shared" si="26"/>
        <v>#VALUE!</v>
      </c>
      <c r="AT355" s="75" t="str">
        <f>IF(TablePipeInsulation[[#This Row],[System Application]]="Custom",TablePipeInsulation[[#This Row],[Full Load Hours (If Custom Application)]],IF(G355="","",IF(G355="Domestic Hot Water",8760,$AJ$16)))</f>
        <v/>
      </c>
      <c r="AU355" s="75" t="str">
        <f>VLOOKUP($G$7,'Incentive Structure'!$C$6:$D$10,2,FALSE)</f>
        <v>CI</v>
      </c>
      <c r="AV355" s="75" t="str">
        <f>IF(ISNUMBER(FIND("MF",TablePipeInsulation[[#This Row],[Incentive Code]]))=TRUE,"MF Logic","CI Logic")</f>
        <v>CI Logic</v>
      </c>
      <c r="AW35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55" t="str">
        <f t="shared" si="27"/>
        <v/>
      </c>
      <c r="AY355" t="str">
        <f t="shared" si="28"/>
        <v>CI</v>
      </c>
      <c r="AZ35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5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55" s="190" t="e">
        <f>INDEX(#REF!,MATCH(TablePipeInsulation[[#This Row],[Coding - Temperature of Pipe]],#REF!,0),MATCH(TEXT($P355,"#.00"),#REF!,0))</f>
        <v>#REF!</v>
      </c>
      <c r="BC355" s="211">
        <f>IFERROR(MIN(IF(TablePipeInsulation[[#This Row],[System Application]]="Custom",(TablePipeInsulation[[#This Row],[Therms saved]]*BE355)*CI_Custom_Incentive_USD_per_therm,IF(OR(TablePipeInsulation[[#This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saved]]*BE355),"Excel Error"))),TablePipeInsulation[[#This Row],[Total Cost]]),0)</f>
        <v>0</v>
      </c>
      <c r="BD355" s="216">
        <f>IFERROR(MIN(IF(TablePipeInsulation[[#This Row],[System Application]]="Custom",(TablePipeInsulation[[#This Row],[Therms saved]]*BE355)*CI_Custom_Bonus_Incentive_USD_per_therm,IF(OR(TablePipeInsulation[[#This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saved]]*BE355),"Excel Error"))),TablePipeInsulation[[#This Row],[Total Cost]]),0)</f>
        <v>0</v>
      </c>
      <c r="BE355" s="212">
        <f>Boiler!$AA$9</f>
        <v>0</v>
      </c>
    </row>
    <row r="356" spans="1:57">
      <c r="A356" s="75">
        <v>335</v>
      </c>
      <c r="Q356" s="69"/>
      <c r="R356" s="1" t="str">
        <f>IFERROR(INDEX(TableInsulationCodeReq[],MATCH(TablePipeInsulation[[#This Row],[Coding - Temperature of Pipe]],TableInsulationCodeReq[Coding Pipe Temperature],-1),MATCH(TEXT($P356,"0.00"),TableInsulationCodeReq[#Headers],0)),"")</f>
        <v/>
      </c>
      <c r="Y356" s="189" t="str">
        <f t="shared" si="29"/>
        <v/>
      </c>
      <c r="AA35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56" s="3" t="str">
        <f>IF(OR(G356="",TablePipeInsulation[[#This Row],[Insulation to be Added (")]]&lt;TablePipeInsulation[[#This Row],[Insulation Required by Code (")]]),"",IF(System_App_Only_DHW,(AN356-AR356)/(0.8*100000)*L356*AS356*AT356*1,(AN356-AR356)/($G$10*100000)*L356*AS356*AT356*1))</f>
        <v/>
      </c>
      <c r="AC356" s="78">
        <f>IF(TablePipeInsulation[[#This Row],[Insulation to be Added (")]]&lt;TablePipeInsulation[[#This Row],[Insulation Required by Code (")]],"",BC356)</f>
        <v>0</v>
      </c>
      <c r="AD356" s="78">
        <f>IF(TablePipeInsulation[[#This Row],[Insulation to be Added (")]]&lt;TablePipeInsulation[[#This Row],[Insulation Required by Code (")]],"",BD356)</f>
        <v>0</v>
      </c>
      <c r="AG356" s="67" t="e">
        <f>VLOOKUP(G356,'Insulation Table'!$AE$61:$AF$64,2,FALSE)</f>
        <v>#N/A</v>
      </c>
      <c r="AH356" s="75" t="str">
        <f>IF(TablePipeInsulation[[#This Row],[System Application]]="Custom",TablePipeInsulation[[#This Row],[Pipe Surface Temperature, °F (If Custom Application)]],IF(G356="","",VLOOKUP(G356,$BG$21:$BH$24,2,FALSE)))</f>
        <v/>
      </c>
      <c r="AI356" s="75" t="str">
        <f>IF(TablePipeInsulation[[#This Row],[System Application]]="Custom",TablePipeInsulation[[#This Row],[Ambient Temperature, °F (If Custom Application)]],IF(G356="","",VLOOKUP(G356,$BG$21:$BI$24,3,FALSE)))</f>
        <v/>
      </c>
      <c r="AJ35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5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5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5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56" s="75" t="str">
        <f>IF(TablePipeInsulation[[#This Row],[System Application]]="Custom",TablePipeInsulation[[#This Row],[Custom Pipe Bare Heat Transfer Coefficient]],IF(P356="","",(VLOOKUP(AJ356,'Insulation Table'!$F$35:$G$124,2,FALSE))))</f>
        <v/>
      </c>
      <c r="AO356" s="75" t="e">
        <f t="shared" si="25"/>
        <v>#N/A</v>
      </c>
      <c r="AP356" s="75" t="e">
        <f>VLOOKUP(AO356,'Insulation Table'!$Y$35:$Z$103,2,FALSE)</f>
        <v>#N/A</v>
      </c>
      <c r="AQ356" s="67" t="str">
        <f>CONCATENATE(P356,U356,MIN(TablePipeInsulation[[#This Row],[Insulation to be Added (")]],3))</f>
        <v>3</v>
      </c>
      <c r="AR356" s="75" t="str">
        <f>IF(P356="","",(VLOOKUP(AQ356,'Insulation Table'!$N$35:$O$250,2,FALSE)))</f>
        <v/>
      </c>
      <c r="AS356" s="67" t="e">
        <f t="shared" si="26"/>
        <v>#VALUE!</v>
      </c>
      <c r="AT356" s="75" t="str">
        <f>IF(TablePipeInsulation[[#This Row],[System Application]]="Custom",TablePipeInsulation[[#This Row],[Full Load Hours (If Custom Application)]],IF(G356="","",IF(G356="Domestic Hot Water",8760,$AJ$16)))</f>
        <v/>
      </c>
      <c r="AU356" s="75" t="str">
        <f>VLOOKUP($G$7,'Incentive Structure'!$C$6:$D$10,2,FALSE)</f>
        <v>CI</v>
      </c>
      <c r="AV356" s="75" t="str">
        <f>IF(ISNUMBER(FIND("MF",TablePipeInsulation[[#This Row],[Incentive Code]]))=TRUE,"MF Logic","CI Logic")</f>
        <v>CI Logic</v>
      </c>
      <c r="AW35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56" t="str">
        <f t="shared" si="27"/>
        <v/>
      </c>
      <c r="AY356" t="str">
        <f t="shared" si="28"/>
        <v>CI</v>
      </c>
      <c r="AZ35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5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56" s="190" t="e">
        <f>INDEX(#REF!,MATCH(TablePipeInsulation[[#This Row],[Coding - Temperature of Pipe]],#REF!,0),MATCH(TEXT($P356,"#.00"),#REF!,0))</f>
        <v>#REF!</v>
      </c>
      <c r="BC356" s="211">
        <f>IFERROR(MIN(IF(TablePipeInsulation[[#This Row],[System Application]]="Custom",(TablePipeInsulation[[#This Row],[Therms saved]]*BE356)*CI_Custom_Incentive_USD_per_therm,IF(OR(TablePipeInsulation[[#This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saved]]*BE356),"Excel Error"))),TablePipeInsulation[[#This Row],[Total Cost]]),0)</f>
        <v>0</v>
      </c>
      <c r="BD356" s="216">
        <f>IFERROR(MIN(IF(TablePipeInsulation[[#This Row],[System Application]]="Custom",(TablePipeInsulation[[#This Row],[Therms saved]]*BE356)*CI_Custom_Bonus_Incentive_USD_per_therm,IF(OR(TablePipeInsulation[[#This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saved]]*BE356),"Excel Error"))),TablePipeInsulation[[#This Row],[Total Cost]]),0)</f>
        <v>0</v>
      </c>
      <c r="BE356" s="212">
        <f>Boiler!$AA$9</f>
        <v>0</v>
      </c>
    </row>
    <row r="357" spans="1:57">
      <c r="A357" s="75">
        <v>336</v>
      </c>
      <c r="Q357" s="69"/>
      <c r="R357" s="1" t="str">
        <f>IFERROR(INDEX(TableInsulationCodeReq[],MATCH(TablePipeInsulation[[#This Row],[Coding - Temperature of Pipe]],TableInsulationCodeReq[Coding Pipe Temperature],-1),MATCH(TEXT($P357,"0.00"),TableInsulationCodeReq[#Headers],0)),"")</f>
        <v/>
      </c>
      <c r="Y357" s="189" t="str">
        <f t="shared" si="29"/>
        <v/>
      </c>
      <c r="AA35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57" s="3" t="str">
        <f>IF(OR(G357="",TablePipeInsulation[[#This Row],[Insulation to be Added (")]]&lt;TablePipeInsulation[[#This Row],[Insulation Required by Code (")]]),"",IF(System_App_Only_DHW,(AN357-AR357)/(0.8*100000)*L357*AS357*AT357*1,(AN357-AR357)/($G$10*100000)*L357*AS357*AT357*1))</f>
        <v/>
      </c>
      <c r="AC357" s="78">
        <f>IF(TablePipeInsulation[[#This Row],[Insulation to be Added (")]]&lt;TablePipeInsulation[[#This Row],[Insulation Required by Code (")]],"",BC357)</f>
        <v>0</v>
      </c>
      <c r="AD357" s="78">
        <f>IF(TablePipeInsulation[[#This Row],[Insulation to be Added (")]]&lt;TablePipeInsulation[[#This Row],[Insulation Required by Code (")]],"",BD357)</f>
        <v>0</v>
      </c>
      <c r="AG357" s="67" t="e">
        <f>VLOOKUP(G357,'Insulation Table'!$AE$61:$AF$64,2,FALSE)</f>
        <v>#N/A</v>
      </c>
      <c r="AH357" s="75" t="str">
        <f>IF(TablePipeInsulation[[#This Row],[System Application]]="Custom",TablePipeInsulation[[#This Row],[Pipe Surface Temperature, °F (If Custom Application)]],IF(G357="","",VLOOKUP(G357,$BG$21:$BH$24,2,FALSE)))</f>
        <v/>
      </c>
      <c r="AI357" s="75" t="str">
        <f>IF(TablePipeInsulation[[#This Row],[System Application]]="Custom",TablePipeInsulation[[#This Row],[Ambient Temperature, °F (If Custom Application)]],IF(G357="","",VLOOKUP(G357,$BG$21:$BI$24,3,FALSE)))</f>
        <v/>
      </c>
      <c r="AJ35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5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5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5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57" s="75" t="str">
        <f>IF(TablePipeInsulation[[#This Row],[System Application]]="Custom",TablePipeInsulation[[#This Row],[Custom Pipe Bare Heat Transfer Coefficient]],IF(P357="","",(VLOOKUP(AJ357,'Insulation Table'!$F$35:$G$124,2,FALSE))))</f>
        <v/>
      </c>
      <c r="AO357" s="75" t="e">
        <f t="shared" si="25"/>
        <v>#N/A</v>
      </c>
      <c r="AP357" s="75" t="e">
        <f>VLOOKUP(AO357,'Insulation Table'!$Y$35:$Z$103,2,FALSE)</f>
        <v>#N/A</v>
      </c>
      <c r="AQ357" s="67" t="str">
        <f>CONCATENATE(P357,U357,MIN(TablePipeInsulation[[#This Row],[Insulation to be Added (")]],3))</f>
        <v>3</v>
      </c>
      <c r="AR357" s="75" t="str">
        <f>IF(P357="","",(VLOOKUP(AQ357,'Insulation Table'!$N$35:$O$250,2,FALSE)))</f>
        <v/>
      </c>
      <c r="AS357" s="67" t="e">
        <f t="shared" si="26"/>
        <v>#VALUE!</v>
      </c>
      <c r="AT357" s="75" t="str">
        <f>IF(TablePipeInsulation[[#This Row],[System Application]]="Custom",TablePipeInsulation[[#This Row],[Full Load Hours (If Custom Application)]],IF(G357="","",IF(G357="Domestic Hot Water",8760,$AJ$16)))</f>
        <v/>
      </c>
      <c r="AU357" s="75" t="str">
        <f>VLOOKUP($G$7,'Incentive Structure'!$C$6:$D$10,2,FALSE)</f>
        <v>CI</v>
      </c>
      <c r="AV357" s="75" t="str">
        <f>IF(ISNUMBER(FIND("MF",TablePipeInsulation[[#This Row],[Incentive Code]]))=TRUE,"MF Logic","CI Logic")</f>
        <v>CI Logic</v>
      </c>
      <c r="AW35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57" t="str">
        <f t="shared" si="27"/>
        <v/>
      </c>
      <c r="AY357" t="str">
        <f t="shared" si="28"/>
        <v>CI</v>
      </c>
      <c r="AZ35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5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57" s="190" t="e">
        <f>INDEX(#REF!,MATCH(TablePipeInsulation[[#This Row],[Coding - Temperature of Pipe]],#REF!,0),MATCH(TEXT($P357,"#.00"),#REF!,0))</f>
        <v>#REF!</v>
      </c>
      <c r="BC357" s="211">
        <f>IFERROR(MIN(IF(TablePipeInsulation[[#This Row],[System Application]]="Custom",(TablePipeInsulation[[#This Row],[Therms saved]]*BE357)*CI_Custom_Incentive_USD_per_therm,IF(OR(TablePipeInsulation[[#This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saved]]*BE357),"Excel Error"))),TablePipeInsulation[[#This Row],[Total Cost]]),0)</f>
        <v>0</v>
      </c>
      <c r="BD357" s="216">
        <f>IFERROR(MIN(IF(TablePipeInsulation[[#This Row],[System Application]]="Custom",(TablePipeInsulation[[#This Row],[Therms saved]]*BE357)*CI_Custom_Bonus_Incentive_USD_per_therm,IF(OR(TablePipeInsulation[[#This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saved]]*BE357),"Excel Error"))),TablePipeInsulation[[#This Row],[Total Cost]]),0)</f>
        <v>0</v>
      </c>
      <c r="BE357" s="212">
        <f>Boiler!$AA$9</f>
        <v>0</v>
      </c>
    </row>
    <row r="358" spans="1:57">
      <c r="A358" s="75">
        <v>337</v>
      </c>
      <c r="Q358" s="69"/>
      <c r="R358" s="1" t="str">
        <f>IFERROR(INDEX(TableInsulationCodeReq[],MATCH(TablePipeInsulation[[#This Row],[Coding - Temperature of Pipe]],TableInsulationCodeReq[Coding Pipe Temperature],-1),MATCH(TEXT($P358,"0.00"),TableInsulationCodeReq[#Headers],0)),"")</f>
        <v/>
      </c>
      <c r="Y358" s="189" t="str">
        <f t="shared" si="29"/>
        <v/>
      </c>
      <c r="AA35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58" s="3" t="str">
        <f>IF(OR(G358="",TablePipeInsulation[[#This Row],[Insulation to be Added (")]]&lt;TablePipeInsulation[[#This Row],[Insulation Required by Code (")]]),"",IF(System_App_Only_DHW,(AN358-AR358)/(0.8*100000)*L358*AS358*AT358*1,(AN358-AR358)/($G$10*100000)*L358*AS358*AT358*1))</f>
        <v/>
      </c>
      <c r="AC358" s="78">
        <f>IF(TablePipeInsulation[[#This Row],[Insulation to be Added (")]]&lt;TablePipeInsulation[[#This Row],[Insulation Required by Code (")]],"",BC358)</f>
        <v>0</v>
      </c>
      <c r="AD358" s="78">
        <f>IF(TablePipeInsulation[[#This Row],[Insulation to be Added (")]]&lt;TablePipeInsulation[[#This Row],[Insulation Required by Code (")]],"",BD358)</f>
        <v>0</v>
      </c>
      <c r="AG358" s="67" t="e">
        <f>VLOOKUP(G358,'Insulation Table'!$AE$61:$AF$64,2,FALSE)</f>
        <v>#N/A</v>
      </c>
      <c r="AH358" s="75" t="str">
        <f>IF(TablePipeInsulation[[#This Row],[System Application]]="Custom",TablePipeInsulation[[#This Row],[Pipe Surface Temperature, °F (If Custom Application)]],IF(G358="","",VLOOKUP(G358,$BG$21:$BH$24,2,FALSE)))</f>
        <v/>
      </c>
      <c r="AI358" s="75" t="str">
        <f>IF(TablePipeInsulation[[#This Row],[System Application]]="Custom",TablePipeInsulation[[#This Row],[Ambient Temperature, °F (If Custom Application)]],IF(G358="","",VLOOKUP(G358,$BG$21:$BI$24,3,FALSE)))</f>
        <v/>
      </c>
      <c r="AJ35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5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5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5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58" s="75" t="str">
        <f>IF(TablePipeInsulation[[#This Row],[System Application]]="Custom",TablePipeInsulation[[#This Row],[Custom Pipe Bare Heat Transfer Coefficient]],IF(P358="","",(VLOOKUP(AJ358,'Insulation Table'!$F$35:$G$124,2,FALSE))))</f>
        <v/>
      </c>
      <c r="AO358" s="75" t="e">
        <f t="shared" si="25"/>
        <v>#N/A</v>
      </c>
      <c r="AP358" s="75" t="e">
        <f>VLOOKUP(AO358,'Insulation Table'!$Y$35:$Z$103,2,FALSE)</f>
        <v>#N/A</v>
      </c>
      <c r="AQ358" s="67" t="str">
        <f>CONCATENATE(P358,U358,MIN(TablePipeInsulation[[#This Row],[Insulation to be Added (")]],3))</f>
        <v>3</v>
      </c>
      <c r="AR358" s="75" t="str">
        <f>IF(P358="","",(VLOOKUP(AQ358,'Insulation Table'!$N$35:$O$250,2,FALSE)))</f>
        <v/>
      </c>
      <c r="AS358" s="67" t="e">
        <f t="shared" si="26"/>
        <v>#VALUE!</v>
      </c>
      <c r="AT358" s="75" t="str">
        <f>IF(TablePipeInsulation[[#This Row],[System Application]]="Custom",TablePipeInsulation[[#This Row],[Full Load Hours (If Custom Application)]],IF(G358="","",IF(G358="Domestic Hot Water",8760,$AJ$16)))</f>
        <v/>
      </c>
      <c r="AU358" s="75" t="str">
        <f>VLOOKUP($G$7,'Incentive Structure'!$C$6:$D$10,2,FALSE)</f>
        <v>CI</v>
      </c>
      <c r="AV358" s="75" t="str">
        <f>IF(ISNUMBER(FIND("MF",TablePipeInsulation[[#This Row],[Incentive Code]]))=TRUE,"MF Logic","CI Logic")</f>
        <v>CI Logic</v>
      </c>
      <c r="AW35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58" t="str">
        <f t="shared" si="27"/>
        <v/>
      </c>
      <c r="AY358" t="str">
        <f t="shared" si="28"/>
        <v>CI</v>
      </c>
      <c r="AZ35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5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58" s="190" t="e">
        <f>INDEX(#REF!,MATCH(TablePipeInsulation[[#This Row],[Coding - Temperature of Pipe]],#REF!,0),MATCH(TEXT($P358,"#.00"),#REF!,0))</f>
        <v>#REF!</v>
      </c>
      <c r="BC358" s="211">
        <f>IFERROR(MIN(IF(TablePipeInsulation[[#This Row],[System Application]]="Custom",(TablePipeInsulation[[#This Row],[Therms saved]]*BE358)*CI_Custom_Incentive_USD_per_therm,IF(OR(TablePipeInsulation[[#This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saved]]*BE358),"Excel Error"))),TablePipeInsulation[[#This Row],[Total Cost]]),0)</f>
        <v>0</v>
      </c>
      <c r="BD358" s="216">
        <f>IFERROR(MIN(IF(TablePipeInsulation[[#This Row],[System Application]]="Custom",(TablePipeInsulation[[#This Row],[Therms saved]]*BE358)*CI_Custom_Bonus_Incentive_USD_per_therm,IF(OR(TablePipeInsulation[[#This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saved]]*BE358),"Excel Error"))),TablePipeInsulation[[#This Row],[Total Cost]]),0)</f>
        <v>0</v>
      </c>
      <c r="BE358" s="212">
        <f>Boiler!$AA$9</f>
        <v>0</v>
      </c>
    </row>
    <row r="359" spans="1:57">
      <c r="A359" s="75">
        <v>338</v>
      </c>
      <c r="Q359" s="69"/>
      <c r="R359" s="1" t="str">
        <f>IFERROR(INDEX(TableInsulationCodeReq[],MATCH(TablePipeInsulation[[#This Row],[Coding - Temperature of Pipe]],TableInsulationCodeReq[Coding Pipe Temperature],-1),MATCH(TEXT($P359,"0.00"),TableInsulationCodeReq[#Headers],0)),"")</f>
        <v/>
      </c>
      <c r="Y359" s="189" t="str">
        <f t="shared" si="29"/>
        <v/>
      </c>
      <c r="AA35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59" s="3" t="str">
        <f>IF(OR(G359="",TablePipeInsulation[[#This Row],[Insulation to be Added (")]]&lt;TablePipeInsulation[[#This Row],[Insulation Required by Code (")]]),"",IF(System_App_Only_DHW,(AN359-AR359)/(0.8*100000)*L359*AS359*AT359*1,(AN359-AR359)/($G$10*100000)*L359*AS359*AT359*1))</f>
        <v/>
      </c>
      <c r="AC359" s="78">
        <f>IF(TablePipeInsulation[[#This Row],[Insulation to be Added (")]]&lt;TablePipeInsulation[[#This Row],[Insulation Required by Code (")]],"",BC359)</f>
        <v>0</v>
      </c>
      <c r="AD359" s="78">
        <f>IF(TablePipeInsulation[[#This Row],[Insulation to be Added (")]]&lt;TablePipeInsulation[[#This Row],[Insulation Required by Code (")]],"",BD359)</f>
        <v>0</v>
      </c>
      <c r="AG359" s="67" t="e">
        <f>VLOOKUP(G359,'Insulation Table'!$AE$61:$AF$64,2,FALSE)</f>
        <v>#N/A</v>
      </c>
      <c r="AH359" s="75" t="str">
        <f>IF(TablePipeInsulation[[#This Row],[System Application]]="Custom",TablePipeInsulation[[#This Row],[Pipe Surface Temperature, °F (If Custom Application)]],IF(G359="","",VLOOKUP(G359,$BG$21:$BH$24,2,FALSE)))</f>
        <v/>
      </c>
      <c r="AI359" s="75" t="str">
        <f>IF(TablePipeInsulation[[#This Row],[System Application]]="Custom",TablePipeInsulation[[#This Row],[Ambient Temperature, °F (If Custom Application)]],IF(G359="","",VLOOKUP(G359,$BG$21:$BI$24,3,FALSE)))</f>
        <v/>
      </c>
      <c r="AJ35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5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5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5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59" s="75" t="str">
        <f>IF(TablePipeInsulation[[#This Row],[System Application]]="Custom",TablePipeInsulation[[#This Row],[Custom Pipe Bare Heat Transfer Coefficient]],IF(P359="","",(VLOOKUP(AJ359,'Insulation Table'!$F$35:$G$124,2,FALSE))))</f>
        <v/>
      </c>
      <c r="AO359" s="75" t="e">
        <f t="shared" si="25"/>
        <v>#N/A</v>
      </c>
      <c r="AP359" s="75" t="e">
        <f>VLOOKUP(AO359,'Insulation Table'!$Y$35:$Z$103,2,FALSE)</f>
        <v>#N/A</v>
      </c>
      <c r="AQ359" s="67" t="str">
        <f>CONCATENATE(P359,U359,MIN(TablePipeInsulation[[#This Row],[Insulation to be Added (")]],3))</f>
        <v>3</v>
      </c>
      <c r="AR359" s="75" t="str">
        <f>IF(P359="","",(VLOOKUP(AQ359,'Insulation Table'!$N$35:$O$250,2,FALSE)))</f>
        <v/>
      </c>
      <c r="AS359" s="67" t="e">
        <f t="shared" si="26"/>
        <v>#VALUE!</v>
      </c>
      <c r="AT359" s="75" t="str">
        <f>IF(TablePipeInsulation[[#This Row],[System Application]]="Custom",TablePipeInsulation[[#This Row],[Full Load Hours (If Custom Application)]],IF(G359="","",IF(G359="Domestic Hot Water",8760,$AJ$16)))</f>
        <v/>
      </c>
      <c r="AU359" s="75" t="str">
        <f>VLOOKUP($G$7,'Incentive Structure'!$C$6:$D$10,2,FALSE)</f>
        <v>CI</v>
      </c>
      <c r="AV359" s="75" t="str">
        <f>IF(ISNUMBER(FIND("MF",TablePipeInsulation[[#This Row],[Incentive Code]]))=TRUE,"MF Logic","CI Logic")</f>
        <v>CI Logic</v>
      </c>
      <c r="AW35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59" t="str">
        <f t="shared" si="27"/>
        <v/>
      </c>
      <c r="AY359" t="str">
        <f t="shared" si="28"/>
        <v>CI</v>
      </c>
      <c r="AZ35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5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59" s="190" t="e">
        <f>INDEX(#REF!,MATCH(TablePipeInsulation[[#This Row],[Coding - Temperature of Pipe]],#REF!,0),MATCH(TEXT($P359,"#.00"),#REF!,0))</f>
        <v>#REF!</v>
      </c>
      <c r="BC359" s="211">
        <f>IFERROR(MIN(IF(TablePipeInsulation[[#This Row],[System Application]]="Custom",(TablePipeInsulation[[#This Row],[Therms saved]]*BE359)*CI_Custom_Incentive_USD_per_therm,IF(OR(TablePipeInsulation[[#This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saved]]*BE359),"Excel Error"))),TablePipeInsulation[[#This Row],[Total Cost]]),0)</f>
        <v>0</v>
      </c>
      <c r="BD359" s="216">
        <f>IFERROR(MIN(IF(TablePipeInsulation[[#This Row],[System Application]]="Custom",(TablePipeInsulation[[#This Row],[Therms saved]]*BE359)*CI_Custom_Bonus_Incentive_USD_per_therm,IF(OR(TablePipeInsulation[[#This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saved]]*BE359),"Excel Error"))),TablePipeInsulation[[#This Row],[Total Cost]]),0)</f>
        <v>0</v>
      </c>
      <c r="BE359" s="212">
        <f>Boiler!$AA$9</f>
        <v>0</v>
      </c>
    </row>
    <row r="360" spans="1:57">
      <c r="A360" s="75">
        <v>339</v>
      </c>
      <c r="Q360" s="69"/>
      <c r="R360" s="1" t="str">
        <f>IFERROR(INDEX(TableInsulationCodeReq[],MATCH(TablePipeInsulation[[#This Row],[Coding - Temperature of Pipe]],TableInsulationCodeReq[Coding Pipe Temperature],-1),MATCH(TEXT($P360,"0.00"),TableInsulationCodeReq[#Headers],0)),"")</f>
        <v/>
      </c>
      <c r="Y360" s="189" t="str">
        <f t="shared" si="29"/>
        <v/>
      </c>
      <c r="AA36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60" s="3" t="str">
        <f>IF(OR(G360="",TablePipeInsulation[[#This Row],[Insulation to be Added (")]]&lt;TablePipeInsulation[[#This Row],[Insulation Required by Code (")]]),"",IF(System_App_Only_DHW,(AN360-AR360)/(0.8*100000)*L360*AS360*AT360*1,(AN360-AR360)/($G$10*100000)*L360*AS360*AT360*1))</f>
        <v/>
      </c>
      <c r="AC360" s="78">
        <f>IF(TablePipeInsulation[[#This Row],[Insulation to be Added (")]]&lt;TablePipeInsulation[[#This Row],[Insulation Required by Code (")]],"",BC360)</f>
        <v>0</v>
      </c>
      <c r="AD360" s="78">
        <f>IF(TablePipeInsulation[[#This Row],[Insulation to be Added (")]]&lt;TablePipeInsulation[[#This Row],[Insulation Required by Code (")]],"",BD360)</f>
        <v>0</v>
      </c>
      <c r="AG360" s="67" t="e">
        <f>VLOOKUP(G360,'Insulation Table'!$AE$61:$AF$64,2,FALSE)</f>
        <v>#N/A</v>
      </c>
      <c r="AH360" s="75" t="str">
        <f>IF(TablePipeInsulation[[#This Row],[System Application]]="Custom",TablePipeInsulation[[#This Row],[Pipe Surface Temperature, °F (If Custom Application)]],IF(G360="","",VLOOKUP(G360,$BG$21:$BH$24,2,FALSE)))</f>
        <v/>
      </c>
      <c r="AI360" s="75" t="str">
        <f>IF(TablePipeInsulation[[#This Row],[System Application]]="Custom",TablePipeInsulation[[#This Row],[Ambient Temperature, °F (If Custom Application)]],IF(G360="","",VLOOKUP(G360,$BG$21:$BI$24,3,FALSE)))</f>
        <v/>
      </c>
      <c r="AJ36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6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6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6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60" s="75" t="str">
        <f>IF(TablePipeInsulation[[#This Row],[System Application]]="Custom",TablePipeInsulation[[#This Row],[Custom Pipe Bare Heat Transfer Coefficient]],IF(P360="","",(VLOOKUP(AJ360,'Insulation Table'!$F$35:$G$124,2,FALSE))))</f>
        <v/>
      </c>
      <c r="AO360" s="75" t="e">
        <f t="shared" si="25"/>
        <v>#N/A</v>
      </c>
      <c r="AP360" s="75" t="e">
        <f>VLOOKUP(AO360,'Insulation Table'!$Y$35:$Z$103,2,FALSE)</f>
        <v>#N/A</v>
      </c>
      <c r="AQ360" s="67" t="str">
        <f>CONCATENATE(P360,U360,MIN(TablePipeInsulation[[#This Row],[Insulation to be Added (")]],3))</f>
        <v>3</v>
      </c>
      <c r="AR360" s="75" t="str">
        <f>IF(P360="","",(VLOOKUP(AQ360,'Insulation Table'!$N$35:$O$250,2,FALSE)))</f>
        <v/>
      </c>
      <c r="AS360" s="67" t="e">
        <f t="shared" si="26"/>
        <v>#VALUE!</v>
      </c>
      <c r="AT360" s="75" t="str">
        <f>IF(TablePipeInsulation[[#This Row],[System Application]]="Custom",TablePipeInsulation[[#This Row],[Full Load Hours (If Custom Application)]],IF(G360="","",IF(G360="Domestic Hot Water",8760,$AJ$16)))</f>
        <v/>
      </c>
      <c r="AU360" s="75" t="str">
        <f>VLOOKUP($G$7,'Incentive Structure'!$C$6:$D$10,2,FALSE)</f>
        <v>CI</v>
      </c>
      <c r="AV360" s="75" t="str">
        <f>IF(ISNUMBER(FIND("MF",TablePipeInsulation[[#This Row],[Incentive Code]]))=TRUE,"MF Logic","CI Logic")</f>
        <v>CI Logic</v>
      </c>
      <c r="AW36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60" t="str">
        <f t="shared" si="27"/>
        <v/>
      </c>
      <c r="AY360" t="str">
        <f t="shared" si="28"/>
        <v>CI</v>
      </c>
      <c r="AZ36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6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60" s="190" t="e">
        <f>INDEX(#REF!,MATCH(TablePipeInsulation[[#This Row],[Coding - Temperature of Pipe]],#REF!,0),MATCH(TEXT($P360,"#.00"),#REF!,0))</f>
        <v>#REF!</v>
      </c>
      <c r="BC360" s="211">
        <f>IFERROR(MIN(IF(TablePipeInsulation[[#This Row],[System Application]]="Custom",(TablePipeInsulation[[#This Row],[Therms saved]]*BE360)*CI_Custom_Incentive_USD_per_therm,IF(OR(TablePipeInsulation[[#This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saved]]*BE360),"Excel Error"))),TablePipeInsulation[[#This Row],[Total Cost]]),0)</f>
        <v>0</v>
      </c>
      <c r="BD360" s="216">
        <f>IFERROR(MIN(IF(TablePipeInsulation[[#This Row],[System Application]]="Custom",(TablePipeInsulation[[#This Row],[Therms saved]]*BE360)*CI_Custom_Bonus_Incentive_USD_per_therm,IF(OR(TablePipeInsulation[[#This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saved]]*BE360),"Excel Error"))),TablePipeInsulation[[#This Row],[Total Cost]]),0)</f>
        <v>0</v>
      </c>
      <c r="BE360" s="212">
        <f>Boiler!$AA$9</f>
        <v>0</v>
      </c>
    </row>
    <row r="361" spans="1:57">
      <c r="A361" s="75">
        <v>340</v>
      </c>
      <c r="Q361" s="69"/>
      <c r="R361" s="1" t="str">
        <f>IFERROR(INDEX(TableInsulationCodeReq[],MATCH(TablePipeInsulation[[#This Row],[Coding - Temperature of Pipe]],TableInsulationCodeReq[Coding Pipe Temperature],-1),MATCH(TEXT($P361,"0.00"),TableInsulationCodeReq[#Headers],0)),"")</f>
        <v/>
      </c>
      <c r="Y361" s="189" t="str">
        <f t="shared" si="29"/>
        <v/>
      </c>
      <c r="AA36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61" s="3" t="str">
        <f>IF(OR(G361="",TablePipeInsulation[[#This Row],[Insulation to be Added (")]]&lt;TablePipeInsulation[[#This Row],[Insulation Required by Code (")]]),"",IF(System_App_Only_DHW,(AN361-AR361)/(0.8*100000)*L361*AS361*AT361*1,(AN361-AR361)/($G$10*100000)*L361*AS361*AT361*1))</f>
        <v/>
      </c>
      <c r="AC361" s="78">
        <f>IF(TablePipeInsulation[[#This Row],[Insulation to be Added (")]]&lt;TablePipeInsulation[[#This Row],[Insulation Required by Code (")]],"",BC361)</f>
        <v>0</v>
      </c>
      <c r="AD361" s="78">
        <f>IF(TablePipeInsulation[[#This Row],[Insulation to be Added (")]]&lt;TablePipeInsulation[[#This Row],[Insulation Required by Code (")]],"",BD361)</f>
        <v>0</v>
      </c>
      <c r="AG361" s="67" t="e">
        <f>VLOOKUP(G361,'Insulation Table'!$AE$61:$AF$64,2,FALSE)</f>
        <v>#N/A</v>
      </c>
      <c r="AH361" s="75" t="str">
        <f>IF(TablePipeInsulation[[#This Row],[System Application]]="Custom",TablePipeInsulation[[#This Row],[Pipe Surface Temperature, °F (If Custom Application)]],IF(G361="","",VLOOKUP(G361,$BG$21:$BH$24,2,FALSE)))</f>
        <v/>
      </c>
      <c r="AI361" s="75" t="str">
        <f>IF(TablePipeInsulation[[#This Row],[System Application]]="Custom",TablePipeInsulation[[#This Row],[Ambient Temperature, °F (If Custom Application)]],IF(G361="","",VLOOKUP(G361,$BG$21:$BI$24,3,FALSE)))</f>
        <v/>
      </c>
      <c r="AJ36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6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6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6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61" s="75" t="str">
        <f>IF(TablePipeInsulation[[#This Row],[System Application]]="Custom",TablePipeInsulation[[#This Row],[Custom Pipe Bare Heat Transfer Coefficient]],IF(P361="","",(VLOOKUP(AJ361,'Insulation Table'!$F$35:$G$124,2,FALSE))))</f>
        <v/>
      </c>
      <c r="AO361" s="75" t="e">
        <f t="shared" si="25"/>
        <v>#N/A</v>
      </c>
      <c r="AP361" s="75" t="e">
        <f>VLOOKUP(AO361,'Insulation Table'!$Y$35:$Z$103,2,FALSE)</f>
        <v>#N/A</v>
      </c>
      <c r="AQ361" s="67" t="str">
        <f>CONCATENATE(P361,U361,MIN(TablePipeInsulation[[#This Row],[Insulation to be Added (")]],3))</f>
        <v>3</v>
      </c>
      <c r="AR361" s="75" t="str">
        <f>IF(P361="","",(VLOOKUP(AQ361,'Insulation Table'!$N$35:$O$250,2,FALSE)))</f>
        <v/>
      </c>
      <c r="AS361" s="67" t="e">
        <f t="shared" si="26"/>
        <v>#VALUE!</v>
      </c>
      <c r="AT361" s="75" t="str">
        <f>IF(TablePipeInsulation[[#This Row],[System Application]]="Custom",TablePipeInsulation[[#This Row],[Full Load Hours (If Custom Application)]],IF(G361="","",IF(G361="Domestic Hot Water",8760,$AJ$16)))</f>
        <v/>
      </c>
      <c r="AU361" s="75" t="str">
        <f>VLOOKUP($G$7,'Incentive Structure'!$C$6:$D$10,2,FALSE)</f>
        <v>CI</v>
      </c>
      <c r="AV361" s="75" t="str">
        <f>IF(ISNUMBER(FIND("MF",TablePipeInsulation[[#This Row],[Incentive Code]]))=TRUE,"MF Logic","CI Logic")</f>
        <v>CI Logic</v>
      </c>
      <c r="AW36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61" t="str">
        <f t="shared" si="27"/>
        <v/>
      </c>
      <c r="AY361" t="str">
        <f t="shared" si="28"/>
        <v>CI</v>
      </c>
      <c r="AZ36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6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61" s="190" t="e">
        <f>INDEX(#REF!,MATCH(TablePipeInsulation[[#This Row],[Coding - Temperature of Pipe]],#REF!,0),MATCH(TEXT($P361,"#.00"),#REF!,0))</f>
        <v>#REF!</v>
      </c>
      <c r="BC361" s="211">
        <f>IFERROR(MIN(IF(TablePipeInsulation[[#This Row],[System Application]]="Custom",(TablePipeInsulation[[#This Row],[Therms saved]]*BE361)*CI_Custom_Incentive_USD_per_therm,IF(OR(TablePipeInsulation[[#This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saved]]*BE361),"Excel Error"))),TablePipeInsulation[[#This Row],[Total Cost]]),0)</f>
        <v>0</v>
      </c>
      <c r="BD361" s="216">
        <f>IFERROR(MIN(IF(TablePipeInsulation[[#This Row],[System Application]]="Custom",(TablePipeInsulation[[#This Row],[Therms saved]]*BE361)*CI_Custom_Bonus_Incentive_USD_per_therm,IF(OR(TablePipeInsulation[[#This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saved]]*BE361),"Excel Error"))),TablePipeInsulation[[#This Row],[Total Cost]]),0)</f>
        <v>0</v>
      </c>
      <c r="BE361" s="212">
        <f>Boiler!$AA$9</f>
        <v>0</v>
      </c>
    </row>
    <row r="362" spans="1:57">
      <c r="A362" s="75">
        <v>341</v>
      </c>
      <c r="Q362" s="69"/>
      <c r="R362" s="1" t="str">
        <f>IFERROR(INDEX(TableInsulationCodeReq[],MATCH(TablePipeInsulation[[#This Row],[Coding - Temperature of Pipe]],TableInsulationCodeReq[Coding Pipe Temperature],-1),MATCH(TEXT($P362,"0.00"),TableInsulationCodeReq[#Headers],0)),"")</f>
        <v/>
      </c>
      <c r="Y362" s="189" t="str">
        <f t="shared" si="29"/>
        <v/>
      </c>
      <c r="AA36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62" s="3" t="str">
        <f>IF(OR(G362="",TablePipeInsulation[[#This Row],[Insulation to be Added (")]]&lt;TablePipeInsulation[[#This Row],[Insulation Required by Code (")]]),"",IF(System_App_Only_DHW,(AN362-AR362)/(0.8*100000)*L362*AS362*AT362*1,(AN362-AR362)/($G$10*100000)*L362*AS362*AT362*1))</f>
        <v/>
      </c>
      <c r="AC362" s="78">
        <f>IF(TablePipeInsulation[[#This Row],[Insulation to be Added (")]]&lt;TablePipeInsulation[[#This Row],[Insulation Required by Code (")]],"",BC362)</f>
        <v>0</v>
      </c>
      <c r="AD362" s="78">
        <f>IF(TablePipeInsulation[[#This Row],[Insulation to be Added (")]]&lt;TablePipeInsulation[[#This Row],[Insulation Required by Code (")]],"",BD362)</f>
        <v>0</v>
      </c>
      <c r="AG362" s="67" t="e">
        <f>VLOOKUP(G362,'Insulation Table'!$AE$61:$AF$64,2,FALSE)</f>
        <v>#N/A</v>
      </c>
      <c r="AH362" s="75" t="str">
        <f>IF(TablePipeInsulation[[#This Row],[System Application]]="Custom",TablePipeInsulation[[#This Row],[Pipe Surface Temperature, °F (If Custom Application)]],IF(G362="","",VLOOKUP(G362,$BG$21:$BH$24,2,FALSE)))</f>
        <v/>
      </c>
      <c r="AI362" s="75" t="str">
        <f>IF(TablePipeInsulation[[#This Row],[System Application]]="Custom",TablePipeInsulation[[#This Row],[Ambient Temperature, °F (If Custom Application)]],IF(G362="","",VLOOKUP(G362,$BG$21:$BI$24,3,FALSE)))</f>
        <v/>
      </c>
      <c r="AJ36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6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6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6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62" s="75" t="str">
        <f>IF(TablePipeInsulation[[#This Row],[System Application]]="Custom",TablePipeInsulation[[#This Row],[Custom Pipe Bare Heat Transfer Coefficient]],IF(P362="","",(VLOOKUP(AJ362,'Insulation Table'!$F$35:$G$124,2,FALSE))))</f>
        <v/>
      </c>
      <c r="AO362" s="75" t="e">
        <f t="shared" si="25"/>
        <v>#N/A</v>
      </c>
      <c r="AP362" s="75" t="e">
        <f>VLOOKUP(AO362,'Insulation Table'!$Y$35:$Z$103,2,FALSE)</f>
        <v>#N/A</v>
      </c>
      <c r="AQ362" s="67" t="str">
        <f>CONCATENATE(P362,U362,MIN(TablePipeInsulation[[#This Row],[Insulation to be Added (")]],3))</f>
        <v>3</v>
      </c>
      <c r="AR362" s="75" t="str">
        <f>IF(P362="","",(VLOOKUP(AQ362,'Insulation Table'!$N$35:$O$250,2,FALSE)))</f>
        <v/>
      </c>
      <c r="AS362" s="67" t="e">
        <f t="shared" si="26"/>
        <v>#VALUE!</v>
      </c>
      <c r="AT362" s="75" t="str">
        <f>IF(TablePipeInsulation[[#This Row],[System Application]]="Custom",TablePipeInsulation[[#This Row],[Full Load Hours (If Custom Application)]],IF(G362="","",IF(G362="Domestic Hot Water",8760,$AJ$16)))</f>
        <v/>
      </c>
      <c r="AU362" s="75" t="str">
        <f>VLOOKUP($G$7,'Incentive Structure'!$C$6:$D$10,2,FALSE)</f>
        <v>CI</v>
      </c>
      <c r="AV362" s="75" t="str">
        <f>IF(ISNUMBER(FIND("MF",TablePipeInsulation[[#This Row],[Incentive Code]]))=TRUE,"MF Logic","CI Logic")</f>
        <v>CI Logic</v>
      </c>
      <c r="AW36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62" t="str">
        <f t="shared" si="27"/>
        <v/>
      </c>
      <c r="AY362" t="str">
        <f t="shared" si="28"/>
        <v>CI</v>
      </c>
      <c r="AZ36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6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62" s="190" t="e">
        <f>INDEX(#REF!,MATCH(TablePipeInsulation[[#This Row],[Coding - Temperature of Pipe]],#REF!,0),MATCH(TEXT($P362,"#.00"),#REF!,0))</f>
        <v>#REF!</v>
      </c>
      <c r="BC362" s="211">
        <f>IFERROR(MIN(IF(TablePipeInsulation[[#This Row],[System Application]]="Custom",(TablePipeInsulation[[#This Row],[Therms saved]]*BE362)*CI_Custom_Incentive_USD_per_therm,IF(OR(TablePipeInsulation[[#This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saved]]*BE362),"Excel Error"))),TablePipeInsulation[[#This Row],[Total Cost]]),0)</f>
        <v>0</v>
      </c>
      <c r="BD362" s="216">
        <f>IFERROR(MIN(IF(TablePipeInsulation[[#This Row],[System Application]]="Custom",(TablePipeInsulation[[#This Row],[Therms saved]]*BE362)*CI_Custom_Bonus_Incentive_USD_per_therm,IF(OR(TablePipeInsulation[[#This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saved]]*BE362),"Excel Error"))),TablePipeInsulation[[#This Row],[Total Cost]]),0)</f>
        <v>0</v>
      </c>
      <c r="BE362" s="212">
        <f>Boiler!$AA$9</f>
        <v>0</v>
      </c>
    </row>
    <row r="363" spans="1:57">
      <c r="A363" s="75">
        <v>342</v>
      </c>
      <c r="Q363" s="69"/>
      <c r="R363" s="1" t="str">
        <f>IFERROR(INDEX(TableInsulationCodeReq[],MATCH(TablePipeInsulation[[#This Row],[Coding - Temperature of Pipe]],TableInsulationCodeReq[Coding Pipe Temperature],-1),MATCH(TEXT($P363,"0.00"),TableInsulationCodeReq[#Headers],0)),"")</f>
        <v/>
      </c>
      <c r="Y363" s="189" t="str">
        <f t="shared" si="29"/>
        <v/>
      </c>
      <c r="AA36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63" s="3" t="str">
        <f>IF(OR(G363="",TablePipeInsulation[[#This Row],[Insulation to be Added (")]]&lt;TablePipeInsulation[[#This Row],[Insulation Required by Code (")]]),"",IF(System_App_Only_DHW,(AN363-AR363)/(0.8*100000)*L363*AS363*AT363*1,(AN363-AR363)/($G$10*100000)*L363*AS363*AT363*1))</f>
        <v/>
      </c>
      <c r="AC363" s="78">
        <f>IF(TablePipeInsulation[[#This Row],[Insulation to be Added (")]]&lt;TablePipeInsulation[[#This Row],[Insulation Required by Code (")]],"",BC363)</f>
        <v>0</v>
      </c>
      <c r="AD363" s="78">
        <f>IF(TablePipeInsulation[[#This Row],[Insulation to be Added (")]]&lt;TablePipeInsulation[[#This Row],[Insulation Required by Code (")]],"",BD363)</f>
        <v>0</v>
      </c>
      <c r="AG363" s="67" t="e">
        <f>VLOOKUP(G363,'Insulation Table'!$AE$61:$AF$64,2,FALSE)</f>
        <v>#N/A</v>
      </c>
      <c r="AH363" s="75" t="str">
        <f>IF(TablePipeInsulation[[#This Row],[System Application]]="Custom",TablePipeInsulation[[#This Row],[Pipe Surface Temperature, °F (If Custom Application)]],IF(G363="","",VLOOKUP(G363,$BG$21:$BH$24,2,FALSE)))</f>
        <v/>
      </c>
      <c r="AI363" s="75" t="str">
        <f>IF(TablePipeInsulation[[#This Row],[System Application]]="Custom",TablePipeInsulation[[#This Row],[Ambient Temperature, °F (If Custom Application)]],IF(G363="","",VLOOKUP(G363,$BG$21:$BI$24,3,FALSE)))</f>
        <v/>
      </c>
      <c r="AJ36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6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6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6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63" s="75" t="str">
        <f>IF(TablePipeInsulation[[#This Row],[System Application]]="Custom",TablePipeInsulation[[#This Row],[Custom Pipe Bare Heat Transfer Coefficient]],IF(P363="","",(VLOOKUP(AJ363,'Insulation Table'!$F$35:$G$124,2,FALSE))))</f>
        <v/>
      </c>
      <c r="AO363" s="75" t="e">
        <f t="shared" si="25"/>
        <v>#N/A</v>
      </c>
      <c r="AP363" s="75" t="e">
        <f>VLOOKUP(AO363,'Insulation Table'!$Y$35:$Z$103,2,FALSE)</f>
        <v>#N/A</v>
      </c>
      <c r="AQ363" s="67" t="str">
        <f>CONCATENATE(P363,U363,MIN(TablePipeInsulation[[#This Row],[Insulation to be Added (")]],3))</f>
        <v>3</v>
      </c>
      <c r="AR363" s="75" t="str">
        <f>IF(P363="","",(VLOOKUP(AQ363,'Insulation Table'!$N$35:$O$250,2,FALSE)))</f>
        <v/>
      </c>
      <c r="AS363" s="67" t="e">
        <f t="shared" si="26"/>
        <v>#VALUE!</v>
      </c>
      <c r="AT363" s="75" t="str">
        <f>IF(TablePipeInsulation[[#This Row],[System Application]]="Custom",TablePipeInsulation[[#This Row],[Full Load Hours (If Custom Application)]],IF(G363="","",IF(G363="Domestic Hot Water",8760,$AJ$16)))</f>
        <v/>
      </c>
      <c r="AU363" s="75" t="str">
        <f>VLOOKUP($G$7,'Incentive Structure'!$C$6:$D$10,2,FALSE)</f>
        <v>CI</v>
      </c>
      <c r="AV363" s="75" t="str">
        <f>IF(ISNUMBER(FIND("MF",TablePipeInsulation[[#This Row],[Incentive Code]]))=TRUE,"MF Logic","CI Logic")</f>
        <v>CI Logic</v>
      </c>
      <c r="AW36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63" t="str">
        <f t="shared" si="27"/>
        <v/>
      </c>
      <c r="AY363" t="str">
        <f t="shared" si="28"/>
        <v>CI</v>
      </c>
      <c r="AZ36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6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63" s="190" t="e">
        <f>INDEX(#REF!,MATCH(TablePipeInsulation[[#This Row],[Coding - Temperature of Pipe]],#REF!,0),MATCH(TEXT($P363,"#.00"),#REF!,0))</f>
        <v>#REF!</v>
      </c>
      <c r="BC363" s="211">
        <f>IFERROR(MIN(IF(TablePipeInsulation[[#This Row],[System Application]]="Custom",(TablePipeInsulation[[#This Row],[Therms saved]]*BE363)*CI_Custom_Incentive_USD_per_therm,IF(OR(TablePipeInsulation[[#This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saved]]*BE363),"Excel Error"))),TablePipeInsulation[[#This Row],[Total Cost]]),0)</f>
        <v>0</v>
      </c>
      <c r="BD363" s="216">
        <f>IFERROR(MIN(IF(TablePipeInsulation[[#This Row],[System Application]]="Custom",(TablePipeInsulation[[#This Row],[Therms saved]]*BE363)*CI_Custom_Bonus_Incentive_USD_per_therm,IF(OR(TablePipeInsulation[[#This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saved]]*BE363),"Excel Error"))),TablePipeInsulation[[#This Row],[Total Cost]]),0)</f>
        <v>0</v>
      </c>
      <c r="BE363" s="212">
        <f>Boiler!$AA$9</f>
        <v>0</v>
      </c>
    </row>
    <row r="364" spans="1:57">
      <c r="A364" s="75">
        <v>343</v>
      </c>
      <c r="Q364" s="69"/>
      <c r="R364" s="1" t="str">
        <f>IFERROR(INDEX(TableInsulationCodeReq[],MATCH(TablePipeInsulation[[#This Row],[Coding - Temperature of Pipe]],TableInsulationCodeReq[Coding Pipe Temperature],-1),MATCH(TEXT($P364,"0.00"),TableInsulationCodeReq[#Headers],0)),"")</f>
        <v/>
      </c>
      <c r="Y364" s="189" t="str">
        <f t="shared" si="29"/>
        <v/>
      </c>
      <c r="AA36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64" s="3" t="str">
        <f>IF(OR(G364="",TablePipeInsulation[[#This Row],[Insulation to be Added (")]]&lt;TablePipeInsulation[[#This Row],[Insulation Required by Code (")]]),"",IF(System_App_Only_DHW,(AN364-AR364)/(0.8*100000)*L364*AS364*AT364*1,(AN364-AR364)/($G$10*100000)*L364*AS364*AT364*1))</f>
        <v/>
      </c>
      <c r="AC364" s="78">
        <f>IF(TablePipeInsulation[[#This Row],[Insulation to be Added (")]]&lt;TablePipeInsulation[[#This Row],[Insulation Required by Code (")]],"",BC364)</f>
        <v>0</v>
      </c>
      <c r="AD364" s="78">
        <f>IF(TablePipeInsulation[[#This Row],[Insulation to be Added (")]]&lt;TablePipeInsulation[[#This Row],[Insulation Required by Code (")]],"",BD364)</f>
        <v>0</v>
      </c>
      <c r="AG364" s="67" t="e">
        <f>VLOOKUP(G364,'Insulation Table'!$AE$61:$AF$64,2,FALSE)</f>
        <v>#N/A</v>
      </c>
      <c r="AH364" s="75" t="str">
        <f>IF(TablePipeInsulation[[#This Row],[System Application]]="Custom",TablePipeInsulation[[#This Row],[Pipe Surface Temperature, °F (If Custom Application)]],IF(G364="","",VLOOKUP(G364,$BG$21:$BH$24,2,FALSE)))</f>
        <v/>
      </c>
      <c r="AI364" s="75" t="str">
        <f>IF(TablePipeInsulation[[#This Row],[System Application]]="Custom",TablePipeInsulation[[#This Row],[Ambient Temperature, °F (If Custom Application)]],IF(G364="","",VLOOKUP(G364,$BG$21:$BI$24,3,FALSE)))</f>
        <v/>
      </c>
      <c r="AJ36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6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6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6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64" s="75" t="str">
        <f>IF(TablePipeInsulation[[#This Row],[System Application]]="Custom",TablePipeInsulation[[#This Row],[Custom Pipe Bare Heat Transfer Coefficient]],IF(P364="","",(VLOOKUP(AJ364,'Insulation Table'!$F$35:$G$124,2,FALSE))))</f>
        <v/>
      </c>
      <c r="AO364" s="75" t="e">
        <f t="shared" si="25"/>
        <v>#N/A</v>
      </c>
      <c r="AP364" s="75" t="e">
        <f>VLOOKUP(AO364,'Insulation Table'!$Y$35:$Z$103,2,FALSE)</f>
        <v>#N/A</v>
      </c>
      <c r="AQ364" s="67" t="str">
        <f>CONCATENATE(P364,U364,MIN(TablePipeInsulation[[#This Row],[Insulation to be Added (")]],3))</f>
        <v>3</v>
      </c>
      <c r="AR364" s="75" t="str">
        <f>IF(P364="","",(VLOOKUP(AQ364,'Insulation Table'!$N$35:$O$250,2,FALSE)))</f>
        <v/>
      </c>
      <c r="AS364" s="67" t="e">
        <f t="shared" si="26"/>
        <v>#VALUE!</v>
      </c>
      <c r="AT364" s="75" t="str">
        <f>IF(TablePipeInsulation[[#This Row],[System Application]]="Custom",TablePipeInsulation[[#This Row],[Full Load Hours (If Custom Application)]],IF(G364="","",IF(G364="Domestic Hot Water",8760,$AJ$16)))</f>
        <v/>
      </c>
      <c r="AU364" s="75" t="str">
        <f>VLOOKUP($G$7,'Incentive Structure'!$C$6:$D$10,2,FALSE)</f>
        <v>CI</v>
      </c>
      <c r="AV364" s="75" t="str">
        <f>IF(ISNUMBER(FIND("MF",TablePipeInsulation[[#This Row],[Incentive Code]]))=TRUE,"MF Logic","CI Logic")</f>
        <v>CI Logic</v>
      </c>
      <c r="AW36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64" t="str">
        <f t="shared" si="27"/>
        <v/>
      </c>
      <c r="AY364" t="str">
        <f t="shared" si="28"/>
        <v>CI</v>
      </c>
      <c r="AZ36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6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64" s="190" t="e">
        <f>INDEX(#REF!,MATCH(TablePipeInsulation[[#This Row],[Coding - Temperature of Pipe]],#REF!,0),MATCH(TEXT($P364,"#.00"),#REF!,0))</f>
        <v>#REF!</v>
      </c>
      <c r="BC364" s="211">
        <f>IFERROR(MIN(IF(TablePipeInsulation[[#This Row],[System Application]]="Custom",(TablePipeInsulation[[#This Row],[Therms saved]]*BE364)*CI_Custom_Incentive_USD_per_therm,IF(OR(TablePipeInsulation[[#This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saved]]*BE364),"Excel Error"))),TablePipeInsulation[[#This Row],[Total Cost]]),0)</f>
        <v>0</v>
      </c>
      <c r="BD364" s="216">
        <f>IFERROR(MIN(IF(TablePipeInsulation[[#This Row],[System Application]]="Custom",(TablePipeInsulation[[#This Row],[Therms saved]]*BE364)*CI_Custom_Bonus_Incentive_USD_per_therm,IF(OR(TablePipeInsulation[[#This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saved]]*BE364),"Excel Error"))),TablePipeInsulation[[#This Row],[Total Cost]]),0)</f>
        <v>0</v>
      </c>
      <c r="BE364" s="212">
        <f>Boiler!$AA$9</f>
        <v>0</v>
      </c>
    </row>
    <row r="365" spans="1:57">
      <c r="A365" s="75">
        <v>344</v>
      </c>
      <c r="Q365" s="69"/>
      <c r="R365" s="1" t="str">
        <f>IFERROR(INDEX(TableInsulationCodeReq[],MATCH(TablePipeInsulation[[#This Row],[Coding - Temperature of Pipe]],TableInsulationCodeReq[Coding Pipe Temperature],-1),MATCH(TEXT($P365,"0.00"),TableInsulationCodeReq[#Headers],0)),"")</f>
        <v/>
      </c>
      <c r="Y365" s="189" t="str">
        <f t="shared" si="29"/>
        <v/>
      </c>
      <c r="AA36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65" s="3" t="str">
        <f>IF(OR(G365="",TablePipeInsulation[[#This Row],[Insulation to be Added (")]]&lt;TablePipeInsulation[[#This Row],[Insulation Required by Code (")]]),"",IF(System_App_Only_DHW,(AN365-AR365)/(0.8*100000)*L365*AS365*AT365*1,(AN365-AR365)/($G$10*100000)*L365*AS365*AT365*1))</f>
        <v/>
      </c>
      <c r="AC365" s="78">
        <f>IF(TablePipeInsulation[[#This Row],[Insulation to be Added (")]]&lt;TablePipeInsulation[[#This Row],[Insulation Required by Code (")]],"",BC365)</f>
        <v>0</v>
      </c>
      <c r="AD365" s="78">
        <f>IF(TablePipeInsulation[[#This Row],[Insulation to be Added (")]]&lt;TablePipeInsulation[[#This Row],[Insulation Required by Code (")]],"",BD365)</f>
        <v>0</v>
      </c>
      <c r="AG365" s="67" t="e">
        <f>VLOOKUP(G365,'Insulation Table'!$AE$61:$AF$64,2,FALSE)</f>
        <v>#N/A</v>
      </c>
      <c r="AH365" s="75" t="str">
        <f>IF(TablePipeInsulation[[#This Row],[System Application]]="Custom",TablePipeInsulation[[#This Row],[Pipe Surface Temperature, °F (If Custom Application)]],IF(G365="","",VLOOKUP(G365,$BG$21:$BH$24,2,FALSE)))</f>
        <v/>
      </c>
      <c r="AI365" s="75" t="str">
        <f>IF(TablePipeInsulation[[#This Row],[System Application]]="Custom",TablePipeInsulation[[#This Row],[Ambient Temperature, °F (If Custom Application)]],IF(G365="","",VLOOKUP(G365,$BG$21:$BI$24,3,FALSE)))</f>
        <v/>
      </c>
      <c r="AJ36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6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6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6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65" s="75" t="str">
        <f>IF(TablePipeInsulation[[#This Row],[System Application]]="Custom",TablePipeInsulation[[#This Row],[Custom Pipe Bare Heat Transfer Coefficient]],IF(P365="","",(VLOOKUP(AJ365,'Insulation Table'!$F$35:$G$124,2,FALSE))))</f>
        <v/>
      </c>
      <c r="AO365" s="75" t="e">
        <f t="shared" si="25"/>
        <v>#N/A</v>
      </c>
      <c r="AP365" s="75" t="e">
        <f>VLOOKUP(AO365,'Insulation Table'!$Y$35:$Z$103,2,FALSE)</f>
        <v>#N/A</v>
      </c>
      <c r="AQ365" s="67" t="str">
        <f>CONCATENATE(P365,U365,MIN(TablePipeInsulation[[#This Row],[Insulation to be Added (")]],3))</f>
        <v>3</v>
      </c>
      <c r="AR365" s="75" t="str">
        <f>IF(P365="","",(VLOOKUP(AQ365,'Insulation Table'!$N$35:$O$250,2,FALSE)))</f>
        <v/>
      </c>
      <c r="AS365" s="67" t="e">
        <f t="shared" si="26"/>
        <v>#VALUE!</v>
      </c>
      <c r="AT365" s="75" t="str">
        <f>IF(TablePipeInsulation[[#This Row],[System Application]]="Custom",TablePipeInsulation[[#This Row],[Full Load Hours (If Custom Application)]],IF(G365="","",IF(G365="Domestic Hot Water",8760,$AJ$16)))</f>
        <v/>
      </c>
      <c r="AU365" s="75" t="str">
        <f>VLOOKUP($G$7,'Incentive Structure'!$C$6:$D$10,2,FALSE)</f>
        <v>CI</v>
      </c>
      <c r="AV365" s="75" t="str">
        <f>IF(ISNUMBER(FIND("MF",TablePipeInsulation[[#This Row],[Incentive Code]]))=TRUE,"MF Logic","CI Logic")</f>
        <v>CI Logic</v>
      </c>
      <c r="AW36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65" t="str">
        <f t="shared" si="27"/>
        <v/>
      </c>
      <c r="AY365" t="str">
        <f t="shared" si="28"/>
        <v>CI</v>
      </c>
      <c r="AZ36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6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65" s="190" t="e">
        <f>INDEX(#REF!,MATCH(TablePipeInsulation[[#This Row],[Coding - Temperature of Pipe]],#REF!,0),MATCH(TEXT($P365,"#.00"),#REF!,0))</f>
        <v>#REF!</v>
      </c>
      <c r="BC365" s="211">
        <f>IFERROR(MIN(IF(TablePipeInsulation[[#This Row],[System Application]]="Custom",(TablePipeInsulation[[#This Row],[Therms saved]]*BE365)*CI_Custom_Incentive_USD_per_therm,IF(OR(TablePipeInsulation[[#This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saved]]*BE365),"Excel Error"))),TablePipeInsulation[[#This Row],[Total Cost]]),0)</f>
        <v>0</v>
      </c>
      <c r="BD365" s="216">
        <f>IFERROR(MIN(IF(TablePipeInsulation[[#This Row],[System Application]]="Custom",(TablePipeInsulation[[#This Row],[Therms saved]]*BE365)*CI_Custom_Bonus_Incentive_USD_per_therm,IF(OR(TablePipeInsulation[[#This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saved]]*BE365),"Excel Error"))),TablePipeInsulation[[#This Row],[Total Cost]]),0)</f>
        <v>0</v>
      </c>
      <c r="BE365" s="212">
        <f>Boiler!$AA$9</f>
        <v>0</v>
      </c>
    </row>
    <row r="366" spans="1:57">
      <c r="A366" s="75">
        <v>345</v>
      </c>
      <c r="Q366" s="69"/>
      <c r="R366" s="1" t="str">
        <f>IFERROR(INDEX(TableInsulationCodeReq[],MATCH(TablePipeInsulation[[#This Row],[Coding - Temperature of Pipe]],TableInsulationCodeReq[Coding Pipe Temperature],-1),MATCH(TEXT($P366,"0.00"),TableInsulationCodeReq[#Headers],0)),"")</f>
        <v/>
      </c>
      <c r="Y366" s="189" t="str">
        <f t="shared" si="29"/>
        <v/>
      </c>
      <c r="AA36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66" s="3" t="str">
        <f>IF(OR(G366="",TablePipeInsulation[[#This Row],[Insulation to be Added (")]]&lt;TablePipeInsulation[[#This Row],[Insulation Required by Code (")]]),"",IF(System_App_Only_DHW,(AN366-AR366)/(0.8*100000)*L366*AS366*AT366*1,(AN366-AR366)/($G$10*100000)*L366*AS366*AT366*1))</f>
        <v/>
      </c>
      <c r="AC366" s="78">
        <f>IF(TablePipeInsulation[[#This Row],[Insulation to be Added (")]]&lt;TablePipeInsulation[[#This Row],[Insulation Required by Code (")]],"",BC366)</f>
        <v>0</v>
      </c>
      <c r="AD366" s="78">
        <f>IF(TablePipeInsulation[[#This Row],[Insulation to be Added (")]]&lt;TablePipeInsulation[[#This Row],[Insulation Required by Code (")]],"",BD366)</f>
        <v>0</v>
      </c>
      <c r="AG366" s="67" t="e">
        <f>VLOOKUP(G366,'Insulation Table'!$AE$61:$AF$64,2,FALSE)</f>
        <v>#N/A</v>
      </c>
      <c r="AH366" s="75" t="str">
        <f>IF(TablePipeInsulation[[#This Row],[System Application]]="Custom",TablePipeInsulation[[#This Row],[Pipe Surface Temperature, °F (If Custom Application)]],IF(G366="","",VLOOKUP(G366,$BG$21:$BH$24,2,FALSE)))</f>
        <v/>
      </c>
      <c r="AI366" s="75" t="str">
        <f>IF(TablePipeInsulation[[#This Row],[System Application]]="Custom",TablePipeInsulation[[#This Row],[Ambient Temperature, °F (If Custom Application)]],IF(G366="","",VLOOKUP(G366,$BG$21:$BI$24,3,FALSE)))</f>
        <v/>
      </c>
      <c r="AJ36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6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6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6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66" s="75" t="str">
        <f>IF(TablePipeInsulation[[#This Row],[System Application]]="Custom",TablePipeInsulation[[#This Row],[Custom Pipe Bare Heat Transfer Coefficient]],IF(P366="","",(VLOOKUP(AJ366,'Insulation Table'!$F$35:$G$124,2,FALSE))))</f>
        <v/>
      </c>
      <c r="AO366" s="75" t="e">
        <f t="shared" si="25"/>
        <v>#N/A</v>
      </c>
      <c r="AP366" s="75" t="e">
        <f>VLOOKUP(AO366,'Insulation Table'!$Y$35:$Z$103,2,FALSE)</f>
        <v>#N/A</v>
      </c>
      <c r="AQ366" s="67" t="str">
        <f>CONCATENATE(P366,U366,MIN(TablePipeInsulation[[#This Row],[Insulation to be Added (")]],3))</f>
        <v>3</v>
      </c>
      <c r="AR366" s="75" t="str">
        <f>IF(P366="","",(VLOOKUP(AQ366,'Insulation Table'!$N$35:$O$250,2,FALSE)))</f>
        <v/>
      </c>
      <c r="AS366" s="67" t="e">
        <f t="shared" si="26"/>
        <v>#VALUE!</v>
      </c>
      <c r="AT366" s="75" t="str">
        <f>IF(TablePipeInsulation[[#This Row],[System Application]]="Custom",TablePipeInsulation[[#This Row],[Full Load Hours (If Custom Application)]],IF(G366="","",IF(G366="Domestic Hot Water",8760,$AJ$16)))</f>
        <v/>
      </c>
      <c r="AU366" s="75" t="str">
        <f>VLOOKUP($G$7,'Incentive Structure'!$C$6:$D$10,2,FALSE)</f>
        <v>CI</v>
      </c>
      <c r="AV366" s="75" t="str">
        <f>IF(ISNUMBER(FIND("MF",TablePipeInsulation[[#This Row],[Incentive Code]]))=TRUE,"MF Logic","CI Logic")</f>
        <v>CI Logic</v>
      </c>
      <c r="AW36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66" t="str">
        <f t="shared" si="27"/>
        <v/>
      </c>
      <c r="AY366" t="str">
        <f t="shared" si="28"/>
        <v>CI</v>
      </c>
      <c r="AZ36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6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66" s="190" t="e">
        <f>INDEX(#REF!,MATCH(TablePipeInsulation[[#This Row],[Coding - Temperature of Pipe]],#REF!,0),MATCH(TEXT($P366,"#.00"),#REF!,0))</f>
        <v>#REF!</v>
      </c>
      <c r="BC366" s="211">
        <f>IFERROR(MIN(IF(TablePipeInsulation[[#This Row],[System Application]]="Custom",(TablePipeInsulation[[#This Row],[Therms saved]]*BE366)*CI_Custom_Incentive_USD_per_therm,IF(OR(TablePipeInsulation[[#This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saved]]*BE366),"Excel Error"))),TablePipeInsulation[[#This Row],[Total Cost]]),0)</f>
        <v>0</v>
      </c>
      <c r="BD366" s="216">
        <f>IFERROR(MIN(IF(TablePipeInsulation[[#This Row],[System Application]]="Custom",(TablePipeInsulation[[#This Row],[Therms saved]]*BE366)*CI_Custom_Bonus_Incentive_USD_per_therm,IF(OR(TablePipeInsulation[[#This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saved]]*BE366),"Excel Error"))),TablePipeInsulation[[#This Row],[Total Cost]]),0)</f>
        <v>0</v>
      </c>
      <c r="BE366" s="212">
        <f>Boiler!$AA$9</f>
        <v>0</v>
      </c>
    </row>
    <row r="367" spans="1:57">
      <c r="A367" s="75">
        <v>346</v>
      </c>
      <c r="Q367" s="69"/>
      <c r="R367" s="1" t="str">
        <f>IFERROR(INDEX(TableInsulationCodeReq[],MATCH(TablePipeInsulation[[#This Row],[Coding - Temperature of Pipe]],TableInsulationCodeReq[Coding Pipe Temperature],-1),MATCH(TEXT($P367,"0.00"),TableInsulationCodeReq[#Headers],0)),"")</f>
        <v/>
      </c>
      <c r="Y367" s="189" t="str">
        <f t="shared" si="29"/>
        <v/>
      </c>
      <c r="AA36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67" s="3" t="str">
        <f>IF(OR(G367="",TablePipeInsulation[[#This Row],[Insulation to be Added (")]]&lt;TablePipeInsulation[[#This Row],[Insulation Required by Code (")]]),"",IF(System_App_Only_DHW,(AN367-AR367)/(0.8*100000)*L367*AS367*AT367*1,(AN367-AR367)/($G$10*100000)*L367*AS367*AT367*1))</f>
        <v/>
      </c>
      <c r="AC367" s="78">
        <f>IF(TablePipeInsulation[[#This Row],[Insulation to be Added (")]]&lt;TablePipeInsulation[[#This Row],[Insulation Required by Code (")]],"",BC367)</f>
        <v>0</v>
      </c>
      <c r="AD367" s="78">
        <f>IF(TablePipeInsulation[[#This Row],[Insulation to be Added (")]]&lt;TablePipeInsulation[[#This Row],[Insulation Required by Code (")]],"",BD367)</f>
        <v>0</v>
      </c>
      <c r="AG367" s="67" t="e">
        <f>VLOOKUP(G367,'Insulation Table'!$AE$61:$AF$64,2,FALSE)</f>
        <v>#N/A</v>
      </c>
      <c r="AH367" s="75" t="str">
        <f>IF(TablePipeInsulation[[#This Row],[System Application]]="Custom",TablePipeInsulation[[#This Row],[Pipe Surface Temperature, °F (If Custom Application)]],IF(G367="","",VLOOKUP(G367,$BG$21:$BH$24,2,FALSE)))</f>
        <v/>
      </c>
      <c r="AI367" s="75" t="str">
        <f>IF(TablePipeInsulation[[#This Row],[System Application]]="Custom",TablePipeInsulation[[#This Row],[Ambient Temperature, °F (If Custom Application)]],IF(G367="","",VLOOKUP(G367,$BG$21:$BI$24,3,FALSE)))</f>
        <v/>
      </c>
      <c r="AJ36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6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6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6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67" s="75" t="str">
        <f>IF(TablePipeInsulation[[#This Row],[System Application]]="Custom",TablePipeInsulation[[#This Row],[Custom Pipe Bare Heat Transfer Coefficient]],IF(P367="","",(VLOOKUP(AJ367,'Insulation Table'!$F$35:$G$124,2,FALSE))))</f>
        <v/>
      </c>
      <c r="AO367" s="75" t="e">
        <f t="shared" si="25"/>
        <v>#N/A</v>
      </c>
      <c r="AP367" s="75" t="e">
        <f>VLOOKUP(AO367,'Insulation Table'!$Y$35:$Z$103,2,FALSE)</f>
        <v>#N/A</v>
      </c>
      <c r="AQ367" s="67" t="str">
        <f>CONCATENATE(P367,U367,MIN(TablePipeInsulation[[#This Row],[Insulation to be Added (")]],3))</f>
        <v>3</v>
      </c>
      <c r="AR367" s="75" t="str">
        <f>IF(P367="","",(VLOOKUP(AQ367,'Insulation Table'!$N$35:$O$250,2,FALSE)))</f>
        <v/>
      </c>
      <c r="AS367" s="67" t="e">
        <f t="shared" si="26"/>
        <v>#VALUE!</v>
      </c>
      <c r="AT367" s="75" t="str">
        <f>IF(TablePipeInsulation[[#This Row],[System Application]]="Custom",TablePipeInsulation[[#This Row],[Full Load Hours (If Custom Application)]],IF(G367="","",IF(G367="Domestic Hot Water",8760,$AJ$16)))</f>
        <v/>
      </c>
      <c r="AU367" s="75" t="str">
        <f>VLOOKUP($G$7,'Incentive Structure'!$C$6:$D$10,2,FALSE)</f>
        <v>CI</v>
      </c>
      <c r="AV367" s="75" t="str">
        <f>IF(ISNUMBER(FIND("MF",TablePipeInsulation[[#This Row],[Incentive Code]]))=TRUE,"MF Logic","CI Logic")</f>
        <v>CI Logic</v>
      </c>
      <c r="AW36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67" t="str">
        <f t="shared" si="27"/>
        <v/>
      </c>
      <c r="AY367" t="str">
        <f t="shared" si="28"/>
        <v>CI</v>
      </c>
      <c r="AZ36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6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67" s="190" t="e">
        <f>INDEX(#REF!,MATCH(TablePipeInsulation[[#This Row],[Coding - Temperature of Pipe]],#REF!,0),MATCH(TEXT($P367,"#.00"),#REF!,0))</f>
        <v>#REF!</v>
      </c>
      <c r="BC367" s="211">
        <f>IFERROR(MIN(IF(TablePipeInsulation[[#This Row],[System Application]]="Custom",(TablePipeInsulation[[#This Row],[Therms saved]]*BE367)*CI_Custom_Incentive_USD_per_therm,IF(OR(TablePipeInsulation[[#This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saved]]*BE367),"Excel Error"))),TablePipeInsulation[[#This Row],[Total Cost]]),0)</f>
        <v>0</v>
      </c>
      <c r="BD367" s="216">
        <f>IFERROR(MIN(IF(TablePipeInsulation[[#This Row],[System Application]]="Custom",(TablePipeInsulation[[#This Row],[Therms saved]]*BE367)*CI_Custom_Bonus_Incentive_USD_per_therm,IF(OR(TablePipeInsulation[[#This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saved]]*BE367),"Excel Error"))),TablePipeInsulation[[#This Row],[Total Cost]]),0)</f>
        <v>0</v>
      </c>
      <c r="BE367" s="212">
        <f>Boiler!$AA$9</f>
        <v>0</v>
      </c>
    </row>
    <row r="368" spans="1:57">
      <c r="A368" s="75">
        <v>347</v>
      </c>
      <c r="Q368" s="69"/>
      <c r="R368" s="1" t="str">
        <f>IFERROR(INDEX(TableInsulationCodeReq[],MATCH(TablePipeInsulation[[#This Row],[Coding - Temperature of Pipe]],TableInsulationCodeReq[Coding Pipe Temperature],-1),MATCH(TEXT($P368,"0.00"),TableInsulationCodeReq[#Headers],0)),"")</f>
        <v/>
      </c>
      <c r="Y368" s="189" t="str">
        <f t="shared" si="29"/>
        <v/>
      </c>
      <c r="AA36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68" s="3" t="str">
        <f>IF(OR(G368="",TablePipeInsulation[[#This Row],[Insulation to be Added (")]]&lt;TablePipeInsulation[[#This Row],[Insulation Required by Code (")]]),"",IF(System_App_Only_DHW,(AN368-AR368)/(0.8*100000)*L368*AS368*AT368*1,(AN368-AR368)/($G$10*100000)*L368*AS368*AT368*1))</f>
        <v/>
      </c>
      <c r="AC368" s="78">
        <f>IF(TablePipeInsulation[[#This Row],[Insulation to be Added (")]]&lt;TablePipeInsulation[[#This Row],[Insulation Required by Code (")]],"",BC368)</f>
        <v>0</v>
      </c>
      <c r="AD368" s="78">
        <f>IF(TablePipeInsulation[[#This Row],[Insulation to be Added (")]]&lt;TablePipeInsulation[[#This Row],[Insulation Required by Code (")]],"",BD368)</f>
        <v>0</v>
      </c>
      <c r="AG368" s="67" t="e">
        <f>VLOOKUP(G368,'Insulation Table'!$AE$61:$AF$64,2,FALSE)</f>
        <v>#N/A</v>
      </c>
      <c r="AH368" s="75" t="str">
        <f>IF(TablePipeInsulation[[#This Row],[System Application]]="Custom",TablePipeInsulation[[#This Row],[Pipe Surface Temperature, °F (If Custom Application)]],IF(G368="","",VLOOKUP(G368,$BG$21:$BH$24,2,FALSE)))</f>
        <v/>
      </c>
      <c r="AI368" s="75" t="str">
        <f>IF(TablePipeInsulation[[#This Row],[System Application]]="Custom",TablePipeInsulation[[#This Row],[Ambient Temperature, °F (If Custom Application)]],IF(G368="","",VLOOKUP(G368,$BG$21:$BI$24,3,FALSE)))</f>
        <v/>
      </c>
      <c r="AJ36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6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6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6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68" s="75" t="str">
        <f>IF(TablePipeInsulation[[#This Row],[System Application]]="Custom",TablePipeInsulation[[#This Row],[Custom Pipe Bare Heat Transfer Coefficient]],IF(P368="","",(VLOOKUP(AJ368,'Insulation Table'!$F$35:$G$124,2,FALSE))))</f>
        <v/>
      </c>
      <c r="AO368" s="75" t="e">
        <f t="shared" si="25"/>
        <v>#N/A</v>
      </c>
      <c r="AP368" s="75" t="e">
        <f>VLOOKUP(AO368,'Insulation Table'!$Y$35:$Z$103,2,FALSE)</f>
        <v>#N/A</v>
      </c>
      <c r="AQ368" s="67" t="str">
        <f>CONCATENATE(P368,U368,MIN(TablePipeInsulation[[#This Row],[Insulation to be Added (")]],3))</f>
        <v>3</v>
      </c>
      <c r="AR368" s="75" t="str">
        <f>IF(P368="","",(VLOOKUP(AQ368,'Insulation Table'!$N$35:$O$250,2,FALSE)))</f>
        <v/>
      </c>
      <c r="AS368" s="67" t="e">
        <f t="shared" si="26"/>
        <v>#VALUE!</v>
      </c>
      <c r="AT368" s="75" t="str">
        <f>IF(TablePipeInsulation[[#This Row],[System Application]]="Custom",TablePipeInsulation[[#This Row],[Full Load Hours (If Custom Application)]],IF(G368="","",IF(G368="Domestic Hot Water",8760,$AJ$16)))</f>
        <v/>
      </c>
      <c r="AU368" s="75" t="str">
        <f>VLOOKUP($G$7,'Incentive Structure'!$C$6:$D$10,2,FALSE)</f>
        <v>CI</v>
      </c>
      <c r="AV368" s="75" t="str">
        <f>IF(ISNUMBER(FIND("MF",TablePipeInsulation[[#This Row],[Incentive Code]]))=TRUE,"MF Logic","CI Logic")</f>
        <v>CI Logic</v>
      </c>
      <c r="AW36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68" t="str">
        <f t="shared" si="27"/>
        <v/>
      </c>
      <c r="AY368" t="str">
        <f t="shared" si="28"/>
        <v>CI</v>
      </c>
      <c r="AZ36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6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68" s="190" t="e">
        <f>INDEX(#REF!,MATCH(TablePipeInsulation[[#This Row],[Coding - Temperature of Pipe]],#REF!,0),MATCH(TEXT($P368,"#.00"),#REF!,0))</f>
        <v>#REF!</v>
      </c>
      <c r="BC368" s="211">
        <f>IFERROR(MIN(IF(TablePipeInsulation[[#This Row],[System Application]]="Custom",(TablePipeInsulation[[#This Row],[Therms saved]]*BE368)*CI_Custom_Incentive_USD_per_therm,IF(OR(TablePipeInsulation[[#This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saved]]*BE368),"Excel Error"))),TablePipeInsulation[[#This Row],[Total Cost]]),0)</f>
        <v>0</v>
      </c>
      <c r="BD368" s="216">
        <f>IFERROR(MIN(IF(TablePipeInsulation[[#This Row],[System Application]]="Custom",(TablePipeInsulation[[#This Row],[Therms saved]]*BE368)*CI_Custom_Bonus_Incentive_USD_per_therm,IF(OR(TablePipeInsulation[[#This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saved]]*BE368),"Excel Error"))),TablePipeInsulation[[#This Row],[Total Cost]]),0)</f>
        <v>0</v>
      </c>
      <c r="BE368" s="212">
        <f>Boiler!$AA$9</f>
        <v>0</v>
      </c>
    </row>
    <row r="369" spans="1:57">
      <c r="A369" s="75">
        <v>348</v>
      </c>
      <c r="Q369" s="69"/>
      <c r="R369" s="1" t="str">
        <f>IFERROR(INDEX(TableInsulationCodeReq[],MATCH(TablePipeInsulation[[#This Row],[Coding - Temperature of Pipe]],TableInsulationCodeReq[Coding Pipe Temperature],-1),MATCH(TEXT($P369,"0.00"),TableInsulationCodeReq[#Headers],0)),"")</f>
        <v/>
      </c>
      <c r="Y369" s="189" t="str">
        <f t="shared" si="29"/>
        <v/>
      </c>
      <c r="AA36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69" s="3" t="str">
        <f>IF(OR(G369="",TablePipeInsulation[[#This Row],[Insulation to be Added (")]]&lt;TablePipeInsulation[[#This Row],[Insulation Required by Code (")]]),"",IF(System_App_Only_DHW,(AN369-AR369)/(0.8*100000)*L369*AS369*AT369*1,(AN369-AR369)/($G$10*100000)*L369*AS369*AT369*1))</f>
        <v/>
      </c>
      <c r="AC369" s="78">
        <f>IF(TablePipeInsulation[[#This Row],[Insulation to be Added (")]]&lt;TablePipeInsulation[[#This Row],[Insulation Required by Code (")]],"",BC369)</f>
        <v>0</v>
      </c>
      <c r="AD369" s="78">
        <f>IF(TablePipeInsulation[[#This Row],[Insulation to be Added (")]]&lt;TablePipeInsulation[[#This Row],[Insulation Required by Code (")]],"",BD369)</f>
        <v>0</v>
      </c>
      <c r="AG369" s="67" t="e">
        <f>VLOOKUP(G369,'Insulation Table'!$AE$61:$AF$64,2,FALSE)</f>
        <v>#N/A</v>
      </c>
      <c r="AH369" s="75" t="str">
        <f>IF(TablePipeInsulation[[#This Row],[System Application]]="Custom",TablePipeInsulation[[#This Row],[Pipe Surface Temperature, °F (If Custom Application)]],IF(G369="","",VLOOKUP(G369,$BG$21:$BH$24,2,FALSE)))</f>
        <v/>
      </c>
      <c r="AI369" s="75" t="str">
        <f>IF(TablePipeInsulation[[#This Row],[System Application]]="Custom",TablePipeInsulation[[#This Row],[Ambient Temperature, °F (If Custom Application)]],IF(G369="","",VLOOKUP(G369,$BG$21:$BI$24,3,FALSE)))</f>
        <v/>
      </c>
      <c r="AJ36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6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6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6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69" s="75" t="str">
        <f>IF(TablePipeInsulation[[#This Row],[System Application]]="Custom",TablePipeInsulation[[#This Row],[Custom Pipe Bare Heat Transfer Coefficient]],IF(P369="","",(VLOOKUP(AJ369,'Insulation Table'!$F$35:$G$124,2,FALSE))))</f>
        <v/>
      </c>
      <c r="AO369" s="75" t="e">
        <f t="shared" si="25"/>
        <v>#N/A</v>
      </c>
      <c r="AP369" s="75" t="e">
        <f>VLOOKUP(AO369,'Insulation Table'!$Y$35:$Z$103,2,FALSE)</f>
        <v>#N/A</v>
      </c>
      <c r="AQ369" s="67" t="str">
        <f>CONCATENATE(P369,U369,MIN(TablePipeInsulation[[#This Row],[Insulation to be Added (")]],3))</f>
        <v>3</v>
      </c>
      <c r="AR369" s="75" t="str">
        <f>IF(P369="","",(VLOOKUP(AQ369,'Insulation Table'!$N$35:$O$250,2,FALSE)))</f>
        <v/>
      </c>
      <c r="AS369" s="67" t="e">
        <f t="shared" si="26"/>
        <v>#VALUE!</v>
      </c>
      <c r="AT369" s="75" t="str">
        <f>IF(TablePipeInsulation[[#This Row],[System Application]]="Custom",TablePipeInsulation[[#This Row],[Full Load Hours (If Custom Application)]],IF(G369="","",IF(G369="Domestic Hot Water",8760,$AJ$16)))</f>
        <v/>
      </c>
      <c r="AU369" s="75" t="str">
        <f>VLOOKUP($G$7,'Incentive Structure'!$C$6:$D$10,2,FALSE)</f>
        <v>CI</v>
      </c>
      <c r="AV369" s="75" t="str">
        <f>IF(ISNUMBER(FIND("MF",TablePipeInsulation[[#This Row],[Incentive Code]]))=TRUE,"MF Logic","CI Logic")</f>
        <v>CI Logic</v>
      </c>
      <c r="AW36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69" t="str">
        <f t="shared" si="27"/>
        <v/>
      </c>
      <c r="AY369" t="str">
        <f t="shared" si="28"/>
        <v>CI</v>
      </c>
      <c r="AZ36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6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69" s="190" t="e">
        <f>INDEX(#REF!,MATCH(TablePipeInsulation[[#This Row],[Coding - Temperature of Pipe]],#REF!,0),MATCH(TEXT($P369,"#.00"),#REF!,0))</f>
        <v>#REF!</v>
      </c>
      <c r="BC369" s="211">
        <f>IFERROR(MIN(IF(TablePipeInsulation[[#This Row],[System Application]]="Custom",(TablePipeInsulation[[#This Row],[Therms saved]]*BE369)*CI_Custom_Incentive_USD_per_therm,IF(OR(TablePipeInsulation[[#This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saved]]*BE369),"Excel Error"))),TablePipeInsulation[[#This Row],[Total Cost]]),0)</f>
        <v>0</v>
      </c>
      <c r="BD369" s="216">
        <f>IFERROR(MIN(IF(TablePipeInsulation[[#This Row],[System Application]]="Custom",(TablePipeInsulation[[#This Row],[Therms saved]]*BE369)*CI_Custom_Bonus_Incentive_USD_per_therm,IF(OR(TablePipeInsulation[[#This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saved]]*BE369),"Excel Error"))),TablePipeInsulation[[#This Row],[Total Cost]]),0)</f>
        <v>0</v>
      </c>
      <c r="BE369" s="212">
        <f>Boiler!$AA$9</f>
        <v>0</v>
      </c>
    </row>
    <row r="370" spans="1:57">
      <c r="A370" s="75">
        <v>349</v>
      </c>
      <c r="Q370" s="69"/>
      <c r="R370" s="1" t="str">
        <f>IFERROR(INDEX(TableInsulationCodeReq[],MATCH(TablePipeInsulation[[#This Row],[Coding - Temperature of Pipe]],TableInsulationCodeReq[Coding Pipe Temperature],-1),MATCH(TEXT($P370,"0.00"),TableInsulationCodeReq[#Headers],0)),"")</f>
        <v/>
      </c>
      <c r="Y370" s="189" t="str">
        <f t="shared" si="29"/>
        <v/>
      </c>
      <c r="AA37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70" s="3" t="str">
        <f>IF(OR(G370="",TablePipeInsulation[[#This Row],[Insulation to be Added (")]]&lt;TablePipeInsulation[[#This Row],[Insulation Required by Code (")]]),"",IF(System_App_Only_DHW,(AN370-AR370)/(0.8*100000)*L370*AS370*AT370*1,(AN370-AR370)/($G$10*100000)*L370*AS370*AT370*1))</f>
        <v/>
      </c>
      <c r="AC370" s="78">
        <f>IF(TablePipeInsulation[[#This Row],[Insulation to be Added (")]]&lt;TablePipeInsulation[[#This Row],[Insulation Required by Code (")]],"",BC370)</f>
        <v>0</v>
      </c>
      <c r="AD370" s="78">
        <f>IF(TablePipeInsulation[[#This Row],[Insulation to be Added (")]]&lt;TablePipeInsulation[[#This Row],[Insulation Required by Code (")]],"",BD370)</f>
        <v>0</v>
      </c>
      <c r="AG370" s="67" t="e">
        <f>VLOOKUP(G370,'Insulation Table'!$AE$61:$AF$64,2,FALSE)</f>
        <v>#N/A</v>
      </c>
      <c r="AH370" s="75" t="str">
        <f>IF(TablePipeInsulation[[#This Row],[System Application]]="Custom",TablePipeInsulation[[#This Row],[Pipe Surface Temperature, °F (If Custom Application)]],IF(G370="","",VLOOKUP(G370,$BG$21:$BH$24,2,FALSE)))</f>
        <v/>
      </c>
      <c r="AI370" s="75" t="str">
        <f>IF(TablePipeInsulation[[#This Row],[System Application]]="Custom",TablePipeInsulation[[#This Row],[Ambient Temperature, °F (If Custom Application)]],IF(G370="","",VLOOKUP(G370,$BG$21:$BI$24,3,FALSE)))</f>
        <v/>
      </c>
      <c r="AJ37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7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7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7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70" s="75" t="str">
        <f>IF(TablePipeInsulation[[#This Row],[System Application]]="Custom",TablePipeInsulation[[#This Row],[Custom Pipe Bare Heat Transfer Coefficient]],IF(P370="","",(VLOOKUP(AJ370,'Insulation Table'!$F$35:$G$124,2,FALSE))))</f>
        <v/>
      </c>
      <c r="AO370" s="75" t="e">
        <f t="shared" si="25"/>
        <v>#N/A</v>
      </c>
      <c r="AP370" s="75" t="e">
        <f>VLOOKUP(AO370,'Insulation Table'!$Y$35:$Z$103,2,FALSE)</f>
        <v>#N/A</v>
      </c>
      <c r="AQ370" s="67" t="str">
        <f>CONCATENATE(P370,U370,MIN(TablePipeInsulation[[#This Row],[Insulation to be Added (")]],3))</f>
        <v>3</v>
      </c>
      <c r="AR370" s="75" t="str">
        <f>IF(P370="","",(VLOOKUP(AQ370,'Insulation Table'!$N$35:$O$250,2,FALSE)))</f>
        <v/>
      </c>
      <c r="AS370" s="67" t="e">
        <f t="shared" si="26"/>
        <v>#VALUE!</v>
      </c>
      <c r="AT370" s="75" t="str">
        <f>IF(TablePipeInsulation[[#This Row],[System Application]]="Custom",TablePipeInsulation[[#This Row],[Full Load Hours (If Custom Application)]],IF(G370="","",IF(G370="Domestic Hot Water",8760,$AJ$16)))</f>
        <v/>
      </c>
      <c r="AU370" s="75" t="str">
        <f>VLOOKUP($G$7,'Incentive Structure'!$C$6:$D$10,2,FALSE)</f>
        <v>CI</v>
      </c>
      <c r="AV370" s="75" t="str">
        <f>IF(ISNUMBER(FIND("MF",TablePipeInsulation[[#This Row],[Incentive Code]]))=TRUE,"MF Logic","CI Logic")</f>
        <v>CI Logic</v>
      </c>
      <c r="AW37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70" t="str">
        <f t="shared" si="27"/>
        <v/>
      </c>
      <c r="AY370" t="str">
        <f t="shared" si="28"/>
        <v>CI</v>
      </c>
      <c r="AZ37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7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70" s="190" t="e">
        <f>INDEX(#REF!,MATCH(TablePipeInsulation[[#This Row],[Coding - Temperature of Pipe]],#REF!,0),MATCH(TEXT($P370,"#.00"),#REF!,0))</f>
        <v>#REF!</v>
      </c>
      <c r="BC370" s="211">
        <f>IFERROR(MIN(IF(TablePipeInsulation[[#This Row],[System Application]]="Custom",(TablePipeInsulation[[#This Row],[Therms saved]]*BE370)*CI_Custom_Incentive_USD_per_therm,IF(OR(TablePipeInsulation[[#This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saved]]*BE370),"Excel Error"))),TablePipeInsulation[[#This Row],[Total Cost]]),0)</f>
        <v>0</v>
      </c>
      <c r="BD370" s="216">
        <f>IFERROR(MIN(IF(TablePipeInsulation[[#This Row],[System Application]]="Custom",(TablePipeInsulation[[#This Row],[Therms saved]]*BE370)*CI_Custom_Bonus_Incentive_USD_per_therm,IF(OR(TablePipeInsulation[[#This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saved]]*BE370),"Excel Error"))),TablePipeInsulation[[#This Row],[Total Cost]]),0)</f>
        <v>0</v>
      </c>
      <c r="BE370" s="212">
        <f>Boiler!$AA$9</f>
        <v>0</v>
      </c>
    </row>
    <row r="371" spans="1:57">
      <c r="A371" s="75">
        <v>350</v>
      </c>
      <c r="Q371" s="69"/>
      <c r="R371" s="1" t="str">
        <f>IFERROR(INDEX(TableInsulationCodeReq[],MATCH(TablePipeInsulation[[#This Row],[Coding - Temperature of Pipe]],TableInsulationCodeReq[Coding Pipe Temperature],-1),MATCH(TEXT($P371,"0.00"),TableInsulationCodeReq[#Headers],0)),"")</f>
        <v/>
      </c>
      <c r="Y371" s="189" t="str">
        <f t="shared" si="29"/>
        <v/>
      </c>
      <c r="AA37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71" s="3" t="str">
        <f>IF(OR(G371="",TablePipeInsulation[[#This Row],[Insulation to be Added (")]]&lt;TablePipeInsulation[[#This Row],[Insulation Required by Code (")]]),"",IF(System_App_Only_DHW,(AN371-AR371)/(0.8*100000)*L371*AS371*AT371*1,(AN371-AR371)/($G$10*100000)*L371*AS371*AT371*1))</f>
        <v/>
      </c>
      <c r="AC371" s="78">
        <f>IF(TablePipeInsulation[[#This Row],[Insulation to be Added (")]]&lt;TablePipeInsulation[[#This Row],[Insulation Required by Code (")]],"",BC371)</f>
        <v>0</v>
      </c>
      <c r="AD371" s="78">
        <f>IF(TablePipeInsulation[[#This Row],[Insulation to be Added (")]]&lt;TablePipeInsulation[[#This Row],[Insulation Required by Code (")]],"",BD371)</f>
        <v>0</v>
      </c>
      <c r="AG371" s="67" t="e">
        <f>VLOOKUP(G371,'Insulation Table'!$AE$61:$AF$64,2,FALSE)</f>
        <v>#N/A</v>
      </c>
      <c r="AH371" s="75" t="str">
        <f>IF(TablePipeInsulation[[#This Row],[System Application]]="Custom",TablePipeInsulation[[#This Row],[Pipe Surface Temperature, °F (If Custom Application)]],IF(G371="","",VLOOKUP(G371,$BG$21:$BH$24,2,FALSE)))</f>
        <v/>
      </c>
      <c r="AI371" s="75" t="str">
        <f>IF(TablePipeInsulation[[#This Row],[System Application]]="Custom",TablePipeInsulation[[#This Row],[Ambient Temperature, °F (If Custom Application)]],IF(G371="","",VLOOKUP(G371,$BG$21:$BI$24,3,FALSE)))</f>
        <v/>
      </c>
      <c r="AJ37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7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7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7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71" s="75" t="str">
        <f>IF(TablePipeInsulation[[#This Row],[System Application]]="Custom",TablePipeInsulation[[#This Row],[Custom Pipe Bare Heat Transfer Coefficient]],IF(P371="","",(VLOOKUP(AJ371,'Insulation Table'!$F$35:$G$124,2,FALSE))))</f>
        <v/>
      </c>
      <c r="AO371" s="75" t="e">
        <f t="shared" si="25"/>
        <v>#N/A</v>
      </c>
      <c r="AP371" s="75" t="e">
        <f>VLOOKUP(AO371,'Insulation Table'!$Y$35:$Z$103,2,FALSE)</f>
        <v>#N/A</v>
      </c>
      <c r="AQ371" s="67" t="str">
        <f>CONCATENATE(P371,U371,MIN(TablePipeInsulation[[#This Row],[Insulation to be Added (")]],3))</f>
        <v>3</v>
      </c>
      <c r="AR371" s="75" t="str">
        <f>IF(P371="","",(VLOOKUP(AQ371,'Insulation Table'!$N$35:$O$250,2,FALSE)))</f>
        <v/>
      </c>
      <c r="AS371" s="67" t="e">
        <f t="shared" si="26"/>
        <v>#VALUE!</v>
      </c>
      <c r="AT371" s="75" t="str">
        <f>IF(TablePipeInsulation[[#This Row],[System Application]]="Custom",TablePipeInsulation[[#This Row],[Full Load Hours (If Custom Application)]],IF(G371="","",IF(G371="Domestic Hot Water",8760,$AJ$16)))</f>
        <v/>
      </c>
      <c r="AU371" s="75" t="str">
        <f>VLOOKUP($G$7,'Incentive Structure'!$C$6:$D$10,2,FALSE)</f>
        <v>CI</v>
      </c>
      <c r="AV371" s="75" t="str">
        <f>IF(ISNUMBER(FIND("MF",TablePipeInsulation[[#This Row],[Incentive Code]]))=TRUE,"MF Logic","CI Logic")</f>
        <v>CI Logic</v>
      </c>
      <c r="AW37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71" t="str">
        <f t="shared" si="27"/>
        <v/>
      </c>
      <c r="AY371" t="str">
        <f t="shared" si="28"/>
        <v>CI</v>
      </c>
      <c r="AZ37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7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71" s="190" t="e">
        <f>INDEX(#REF!,MATCH(TablePipeInsulation[[#This Row],[Coding - Temperature of Pipe]],#REF!,0),MATCH(TEXT($P371,"#.00"),#REF!,0))</f>
        <v>#REF!</v>
      </c>
      <c r="BC371" s="211">
        <f>IFERROR(MIN(IF(TablePipeInsulation[[#This Row],[System Application]]="Custom",(TablePipeInsulation[[#This Row],[Therms saved]]*BE371)*CI_Custom_Incentive_USD_per_therm,IF(OR(TablePipeInsulation[[#This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saved]]*BE371),"Excel Error"))),TablePipeInsulation[[#This Row],[Total Cost]]),0)</f>
        <v>0</v>
      </c>
      <c r="BD371" s="216">
        <f>IFERROR(MIN(IF(TablePipeInsulation[[#This Row],[System Application]]="Custom",(TablePipeInsulation[[#This Row],[Therms saved]]*BE371)*CI_Custom_Bonus_Incentive_USD_per_therm,IF(OR(TablePipeInsulation[[#This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saved]]*BE371),"Excel Error"))),TablePipeInsulation[[#This Row],[Total Cost]]),0)</f>
        <v>0</v>
      </c>
      <c r="BE371" s="212">
        <f>Boiler!$AA$9</f>
        <v>0</v>
      </c>
    </row>
    <row r="372" spans="1:57">
      <c r="A372" s="75">
        <v>351</v>
      </c>
      <c r="Q372" s="69"/>
      <c r="R372" s="1" t="str">
        <f>IFERROR(INDEX(TableInsulationCodeReq[],MATCH(TablePipeInsulation[[#This Row],[Coding - Temperature of Pipe]],TableInsulationCodeReq[Coding Pipe Temperature],-1),MATCH(TEXT($P372,"0.00"),TableInsulationCodeReq[#Headers],0)),"")</f>
        <v/>
      </c>
      <c r="Y372" s="189" t="str">
        <f t="shared" si="29"/>
        <v/>
      </c>
      <c r="AA37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72" s="3" t="str">
        <f>IF(OR(G372="",TablePipeInsulation[[#This Row],[Insulation to be Added (")]]&lt;TablePipeInsulation[[#This Row],[Insulation Required by Code (")]]),"",IF(System_App_Only_DHW,(AN372-AR372)/(0.8*100000)*L372*AS372*AT372*1,(AN372-AR372)/($G$10*100000)*L372*AS372*AT372*1))</f>
        <v/>
      </c>
      <c r="AC372" s="78">
        <f>IF(TablePipeInsulation[[#This Row],[Insulation to be Added (")]]&lt;TablePipeInsulation[[#This Row],[Insulation Required by Code (")]],"",BC372)</f>
        <v>0</v>
      </c>
      <c r="AD372" s="78">
        <f>IF(TablePipeInsulation[[#This Row],[Insulation to be Added (")]]&lt;TablePipeInsulation[[#This Row],[Insulation Required by Code (")]],"",BD372)</f>
        <v>0</v>
      </c>
      <c r="AG372" s="67" t="e">
        <f>VLOOKUP(G372,'Insulation Table'!$AE$61:$AF$64,2,FALSE)</f>
        <v>#N/A</v>
      </c>
      <c r="AH372" s="75" t="str">
        <f>IF(TablePipeInsulation[[#This Row],[System Application]]="Custom",TablePipeInsulation[[#This Row],[Pipe Surface Temperature, °F (If Custom Application)]],IF(G372="","",VLOOKUP(G372,$BG$21:$BH$24,2,FALSE)))</f>
        <v/>
      </c>
      <c r="AI372" s="75" t="str">
        <f>IF(TablePipeInsulation[[#This Row],[System Application]]="Custom",TablePipeInsulation[[#This Row],[Ambient Temperature, °F (If Custom Application)]],IF(G372="","",VLOOKUP(G372,$BG$21:$BI$24,3,FALSE)))</f>
        <v/>
      </c>
      <c r="AJ37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7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7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7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72" s="75" t="str">
        <f>IF(TablePipeInsulation[[#This Row],[System Application]]="Custom",TablePipeInsulation[[#This Row],[Custom Pipe Bare Heat Transfer Coefficient]],IF(P372="","",(VLOOKUP(AJ372,'Insulation Table'!$F$35:$G$124,2,FALSE))))</f>
        <v/>
      </c>
      <c r="AO372" s="75" t="e">
        <f t="shared" si="25"/>
        <v>#N/A</v>
      </c>
      <c r="AP372" s="75" t="e">
        <f>VLOOKUP(AO372,'Insulation Table'!$Y$35:$Z$103,2,FALSE)</f>
        <v>#N/A</v>
      </c>
      <c r="AQ372" s="67" t="str">
        <f>CONCATENATE(P372,U372,MIN(TablePipeInsulation[[#This Row],[Insulation to be Added (")]],3))</f>
        <v>3</v>
      </c>
      <c r="AR372" s="75" t="str">
        <f>IF(P372="","",(VLOOKUP(AQ372,'Insulation Table'!$N$35:$O$250,2,FALSE)))</f>
        <v/>
      </c>
      <c r="AS372" s="67" t="e">
        <f t="shared" si="26"/>
        <v>#VALUE!</v>
      </c>
      <c r="AT372" s="75" t="str">
        <f>IF(TablePipeInsulation[[#This Row],[System Application]]="Custom",TablePipeInsulation[[#This Row],[Full Load Hours (If Custom Application)]],IF(G372="","",IF(G372="Domestic Hot Water",8760,$AJ$16)))</f>
        <v/>
      </c>
      <c r="AU372" s="75" t="str">
        <f>VLOOKUP($G$7,'Incentive Structure'!$C$6:$D$10,2,FALSE)</f>
        <v>CI</v>
      </c>
      <c r="AV372" s="75" t="str">
        <f>IF(ISNUMBER(FIND("MF",TablePipeInsulation[[#This Row],[Incentive Code]]))=TRUE,"MF Logic","CI Logic")</f>
        <v>CI Logic</v>
      </c>
      <c r="AW37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72" t="str">
        <f t="shared" si="27"/>
        <v/>
      </c>
      <c r="AY372" t="str">
        <f t="shared" si="28"/>
        <v>CI</v>
      </c>
      <c r="AZ37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7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72" s="190" t="e">
        <f>INDEX(#REF!,MATCH(TablePipeInsulation[[#This Row],[Coding - Temperature of Pipe]],#REF!,0),MATCH(TEXT($P372,"#.00"),#REF!,0))</f>
        <v>#REF!</v>
      </c>
      <c r="BC372" s="211">
        <f>IFERROR(MIN(IF(TablePipeInsulation[[#This Row],[System Application]]="Custom",(TablePipeInsulation[[#This Row],[Therms saved]]*BE372)*CI_Custom_Incentive_USD_per_therm,IF(OR(TablePipeInsulation[[#This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saved]]*BE372),"Excel Error"))),TablePipeInsulation[[#This Row],[Total Cost]]),0)</f>
        <v>0</v>
      </c>
      <c r="BD372" s="216">
        <f>IFERROR(MIN(IF(TablePipeInsulation[[#This Row],[System Application]]="Custom",(TablePipeInsulation[[#This Row],[Therms saved]]*BE372)*CI_Custom_Bonus_Incentive_USD_per_therm,IF(OR(TablePipeInsulation[[#This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saved]]*BE372),"Excel Error"))),TablePipeInsulation[[#This Row],[Total Cost]]),0)</f>
        <v>0</v>
      </c>
      <c r="BE372" s="212">
        <f>Boiler!$AA$9</f>
        <v>0</v>
      </c>
    </row>
    <row r="373" spans="1:57">
      <c r="A373" s="75">
        <v>352</v>
      </c>
      <c r="Q373" s="69"/>
      <c r="R373" s="1" t="str">
        <f>IFERROR(INDEX(TableInsulationCodeReq[],MATCH(TablePipeInsulation[[#This Row],[Coding - Temperature of Pipe]],TableInsulationCodeReq[Coding Pipe Temperature],-1),MATCH(TEXT($P373,"0.00"),TableInsulationCodeReq[#Headers],0)),"")</f>
        <v/>
      </c>
      <c r="Y373" s="189" t="str">
        <f t="shared" si="29"/>
        <v/>
      </c>
      <c r="AA37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73" s="3" t="str">
        <f>IF(OR(G373="",TablePipeInsulation[[#This Row],[Insulation to be Added (")]]&lt;TablePipeInsulation[[#This Row],[Insulation Required by Code (")]]),"",IF(System_App_Only_DHW,(AN373-AR373)/(0.8*100000)*L373*AS373*AT373*1,(AN373-AR373)/($G$10*100000)*L373*AS373*AT373*1))</f>
        <v/>
      </c>
      <c r="AC373" s="78">
        <f>IF(TablePipeInsulation[[#This Row],[Insulation to be Added (")]]&lt;TablePipeInsulation[[#This Row],[Insulation Required by Code (")]],"",BC373)</f>
        <v>0</v>
      </c>
      <c r="AD373" s="78">
        <f>IF(TablePipeInsulation[[#This Row],[Insulation to be Added (")]]&lt;TablePipeInsulation[[#This Row],[Insulation Required by Code (")]],"",BD373)</f>
        <v>0</v>
      </c>
      <c r="AG373" s="67" t="e">
        <f>VLOOKUP(G373,'Insulation Table'!$AE$61:$AF$64,2,FALSE)</f>
        <v>#N/A</v>
      </c>
      <c r="AH373" s="75" t="str">
        <f>IF(TablePipeInsulation[[#This Row],[System Application]]="Custom",TablePipeInsulation[[#This Row],[Pipe Surface Temperature, °F (If Custom Application)]],IF(G373="","",VLOOKUP(G373,$BG$21:$BH$24,2,FALSE)))</f>
        <v/>
      </c>
      <c r="AI373" s="75" t="str">
        <f>IF(TablePipeInsulation[[#This Row],[System Application]]="Custom",TablePipeInsulation[[#This Row],[Ambient Temperature, °F (If Custom Application)]],IF(G373="","",VLOOKUP(G373,$BG$21:$BI$24,3,FALSE)))</f>
        <v/>
      </c>
      <c r="AJ37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7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7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7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73" s="75" t="str">
        <f>IF(TablePipeInsulation[[#This Row],[System Application]]="Custom",TablePipeInsulation[[#This Row],[Custom Pipe Bare Heat Transfer Coefficient]],IF(P373="","",(VLOOKUP(AJ373,'Insulation Table'!$F$35:$G$124,2,FALSE))))</f>
        <v/>
      </c>
      <c r="AO373" s="75" t="e">
        <f t="shared" si="25"/>
        <v>#N/A</v>
      </c>
      <c r="AP373" s="75" t="e">
        <f>VLOOKUP(AO373,'Insulation Table'!$Y$35:$Z$103,2,FALSE)</f>
        <v>#N/A</v>
      </c>
      <c r="AQ373" s="67" t="str">
        <f>CONCATENATE(P373,U373,MIN(TablePipeInsulation[[#This Row],[Insulation to be Added (")]],3))</f>
        <v>3</v>
      </c>
      <c r="AR373" s="75" t="str">
        <f>IF(P373="","",(VLOOKUP(AQ373,'Insulation Table'!$N$35:$O$250,2,FALSE)))</f>
        <v/>
      </c>
      <c r="AS373" s="67" t="e">
        <f t="shared" si="26"/>
        <v>#VALUE!</v>
      </c>
      <c r="AT373" s="75" t="str">
        <f>IF(TablePipeInsulation[[#This Row],[System Application]]="Custom",TablePipeInsulation[[#This Row],[Full Load Hours (If Custom Application)]],IF(G373="","",IF(G373="Domestic Hot Water",8760,$AJ$16)))</f>
        <v/>
      </c>
      <c r="AU373" s="75" t="str">
        <f>VLOOKUP($G$7,'Incentive Structure'!$C$6:$D$10,2,FALSE)</f>
        <v>CI</v>
      </c>
      <c r="AV373" s="75" t="str">
        <f>IF(ISNUMBER(FIND("MF",TablePipeInsulation[[#This Row],[Incentive Code]]))=TRUE,"MF Logic","CI Logic")</f>
        <v>CI Logic</v>
      </c>
      <c r="AW37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73" t="str">
        <f t="shared" si="27"/>
        <v/>
      </c>
      <c r="AY373" t="str">
        <f t="shared" si="28"/>
        <v>CI</v>
      </c>
      <c r="AZ37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7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73" s="190" t="e">
        <f>INDEX(#REF!,MATCH(TablePipeInsulation[[#This Row],[Coding - Temperature of Pipe]],#REF!,0),MATCH(TEXT($P373,"#.00"),#REF!,0))</f>
        <v>#REF!</v>
      </c>
      <c r="BC373" s="211">
        <f>IFERROR(MIN(IF(TablePipeInsulation[[#This Row],[System Application]]="Custom",(TablePipeInsulation[[#This Row],[Therms saved]]*BE373)*CI_Custom_Incentive_USD_per_therm,IF(OR(TablePipeInsulation[[#This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saved]]*BE373),"Excel Error"))),TablePipeInsulation[[#This Row],[Total Cost]]),0)</f>
        <v>0</v>
      </c>
      <c r="BD373" s="216">
        <f>IFERROR(MIN(IF(TablePipeInsulation[[#This Row],[System Application]]="Custom",(TablePipeInsulation[[#This Row],[Therms saved]]*BE373)*CI_Custom_Bonus_Incentive_USD_per_therm,IF(OR(TablePipeInsulation[[#This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saved]]*BE373),"Excel Error"))),TablePipeInsulation[[#This Row],[Total Cost]]),0)</f>
        <v>0</v>
      </c>
      <c r="BE373" s="212">
        <f>Boiler!$AA$9</f>
        <v>0</v>
      </c>
    </row>
    <row r="374" spans="1:57">
      <c r="A374" s="75">
        <v>353</v>
      </c>
      <c r="Q374" s="69"/>
      <c r="R374" s="1" t="str">
        <f>IFERROR(INDEX(TableInsulationCodeReq[],MATCH(TablePipeInsulation[[#This Row],[Coding - Temperature of Pipe]],TableInsulationCodeReq[Coding Pipe Temperature],-1),MATCH(TEXT($P374,"0.00"),TableInsulationCodeReq[#Headers],0)),"")</f>
        <v/>
      </c>
      <c r="Y374" s="189" t="str">
        <f t="shared" si="29"/>
        <v/>
      </c>
      <c r="AA37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74" s="3" t="str">
        <f>IF(OR(G374="",TablePipeInsulation[[#This Row],[Insulation to be Added (")]]&lt;TablePipeInsulation[[#This Row],[Insulation Required by Code (")]]),"",IF(System_App_Only_DHW,(AN374-AR374)/(0.8*100000)*L374*AS374*AT374*1,(AN374-AR374)/($G$10*100000)*L374*AS374*AT374*1))</f>
        <v/>
      </c>
      <c r="AC374" s="78">
        <f>IF(TablePipeInsulation[[#This Row],[Insulation to be Added (")]]&lt;TablePipeInsulation[[#This Row],[Insulation Required by Code (")]],"",BC374)</f>
        <v>0</v>
      </c>
      <c r="AD374" s="78">
        <f>IF(TablePipeInsulation[[#This Row],[Insulation to be Added (")]]&lt;TablePipeInsulation[[#This Row],[Insulation Required by Code (")]],"",BD374)</f>
        <v>0</v>
      </c>
      <c r="AG374" s="67" t="e">
        <f>VLOOKUP(G374,'Insulation Table'!$AE$61:$AF$64,2,FALSE)</f>
        <v>#N/A</v>
      </c>
      <c r="AH374" s="75" t="str">
        <f>IF(TablePipeInsulation[[#This Row],[System Application]]="Custom",TablePipeInsulation[[#This Row],[Pipe Surface Temperature, °F (If Custom Application)]],IF(G374="","",VLOOKUP(G374,$BG$21:$BH$24,2,FALSE)))</f>
        <v/>
      </c>
      <c r="AI374" s="75" t="str">
        <f>IF(TablePipeInsulation[[#This Row],[System Application]]="Custom",TablePipeInsulation[[#This Row],[Ambient Temperature, °F (If Custom Application)]],IF(G374="","",VLOOKUP(G374,$BG$21:$BI$24,3,FALSE)))</f>
        <v/>
      </c>
      <c r="AJ37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7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7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7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74" s="75" t="str">
        <f>IF(TablePipeInsulation[[#This Row],[System Application]]="Custom",TablePipeInsulation[[#This Row],[Custom Pipe Bare Heat Transfer Coefficient]],IF(P374="","",(VLOOKUP(AJ374,'Insulation Table'!$F$35:$G$124,2,FALSE))))</f>
        <v/>
      </c>
      <c r="AO374" s="75" t="e">
        <f t="shared" si="25"/>
        <v>#N/A</v>
      </c>
      <c r="AP374" s="75" t="e">
        <f>VLOOKUP(AO374,'Insulation Table'!$Y$35:$Z$103,2,FALSE)</f>
        <v>#N/A</v>
      </c>
      <c r="AQ374" s="67" t="str">
        <f>CONCATENATE(P374,U374,MIN(TablePipeInsulation[[#This Row],[Insulation to be Added (")]],3))</f>
        <v>3</v>
      </c>
      <c r="AR374" s="75" t="str">
        <f>IF(P374="","",(VLOOKUP(AQ374,'Insulation Table'!$N$35:$O$250,2,FALSE)))</f>
        <v/>
      </c>
      <c r="AS374" s="67" t="e">
        <f t="shared" si="26"/>
        <v>#VALUE!</v>
      </c>
      <c r="AT374" s="75" t="str">
        <f>IF(TablePipeInsulation[[#This Row],[System Application]]="Custom",TablePipeInsulation[[#This Row],[Full Load Hours (If Custom Application)]],IF(G374="","",IF(G374="Domestic Hot Water",8760,$AJ$16)))</f>
        <v/>
      </c>
      <c r="AU374" s="75" t="str">
        <f>VLOOKUP($G$7,'Incentive Structure'!$C$6:$D$10,2,FALSE)</f>
        <v>CI</v>
      </c>
      <c r="AV374" s="75" t="str">
        <f>IF(ISNUMBER(FIND("MF",TablePipeInsulation[[#This Row],[Incentive Code]]))=TRUE,"MF Logic","CI Logic")</f>
        <v>CI Logic</v>
      </c>
      <c r="AW37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74" t="str">
        <f t="shared" si="27"/>
        <v/>
      </c>
      <c r="AY374" t="str">
        <f t="shared" si="28"/>
        <v>CI</v>
      </c>
      <c r="AZ37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7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74" s="190" t="e">
        <f>INDEX(#REF!,MATCH(TablePipeInsulation[[#This Row],[Coding - Temperature of Pipe]],#REF!,0),MATCH(TEXT($P374,"#.00"),#REF!,0))</f>
        <v>#REF!</v>
      </c>
      <c r="BC374" s="211">
        <f>IFERROR(MIN(IF(TablePipeInsulation[[#This Row],[System Application]]="Custom",(TablePipeInsulation[[#This Row],[Therms saved]]*BE374)*CI_Custom_Incentive_USD_per_therm,IF(OR(TablePipeInsulation[[#This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saved]]*BE374),"Excel Error"))),TablePipeInsulation[[#This Row],[Total Cost]]),0)</f>
        <v>0</v>
      </c>
      <c r="BD374" s="216">
        <f>IFERROR(MIN(IF(TablePipeInsulation[[#This Row],[System Application]]="Custom",(TablePipeInsulation[[#This Row],[Therms saved]]*BE374)*CI_Custom_Bonus_Incentive_USD_per_therm,IF(OR(TablePipeInsulation[[#This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saved]]*BE374),"Excel Error"))),TablePipeInsulation[[#This Row],[Total Cost]]),0)</f>
        <v>0</v>
      </c>
      <c r="BE374" s="212">
        <f>Boiler!$AA$9</f>
        <v>0</v>
      </c>
    </row>
    <row r="375" spans="1:57">
      <c r="A375" s="75">
        <v>354</v>
      </c>
      <c r="Q375" s="69"/>
      <c r="R375" s="1" t="str">
        <f>IFERROR(INDEX(TableInsulationCodeReq[],MATCH(TablePipeInsulation[[#This Row],[Coding - Temperature of Pipe]],TableInsulationCodeReq[Coding Pipe Temperature],-1),MATCH(TEXT($P375,"0.00"),TableInsulationCodeReq[#Headers],0)),"")</f>
        <v/>
      </c>
      <c r="Y375" s="189" t="str">
        <f t="shared" si="29"/>
        <v/>
      </c>
      <c r="AA37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75" s="3" t="str">
        <f>IF(OR(G375="",TablePipeInsulation[[#This Row],[Insulation to be Added (")]]&lt;TablePipeInsulation[[#This Row],[Insulation Required by Code (")]]),"",IF(System_App_Only_DHW,(AN375-AR375)/(0.8*100000)*L375*AS375*AT375*1,(AN375-AR375)/($G$10*100000)*L375*AS375*AT375*1))</f>
        <v/>
      </c>
      <c r="AC375" s="78">
        <f>IF(TablePipeInsulation[[#This Row],[Insulation to be Added (")]]&lt;TablePipeInsulation[[#This Row],[Insulation Required by Code (")]],"",BC375)</f>
        <v>0</v>
      </c>
      <c r="AD375" s="78">
        <f>IF(TablePipeInsulation[[#This Row],[Insulation to be Added (")]]&lt;TablePipeInsulation[[#This Row],[Insulation Required by Code (")]],"",BD375)</f>
        <v>0</v>
      </c>
      <c r="AG375" s="67" t="e">
        <f>VLOOKUP(G375,'Insulation Table'!$AE$61:$AF$64,2,FALSE)</f>
        <v>#N/A</v>
      </c>
      <c r="AH375" s="75" t="str">
        <f>IF(TablePipeInsulation[[#This Row],[System Application]]="Custom",TablePipeInsulation[[#This Row],[Pipe Surface Temperature, °F (If Custom Application)]],IF(G375="","",VLOOKUP(G375,$BG$21:$BH$24,2,FALSE)))</f>
        <v/>
      </c>
      <c r="AI375" s="75" t="str">
        <f>IF(TablePipeInsulation[[#This Row],[System Application]]="Custom",TablePipeInsulation[[#This Row],[Ambient Temperature, °F (If Custom Application)]],IF(G375="","",VLOOKUP(G375,$BG$21:$BI$24,3,FALSE)))</f>
        <v/>
      </c>
      <c r="AJ37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7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7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7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75" s="75" t="str">
        <f>IF(TablePipeInsulation[[#This Row],[System Application]]="Custom",TablePipeInsulation[[#This Row],[Custom Pipe Bare Heat Transfer Coefficient]],IF(P375="","",(VLOOKUP(AJ375,'Insulation Table'!$F$35:$G$124,2,FALSE))))</f>
        <v/>
      </c>
      <c r="AO375" s="75" t="e">
        <f t="shared" si="25"/>
        <v>#N/A</v>
      </c>
      <c r="AP375" s="75" t="e">
        <f>VLOOKUP(AO375,'Insulation Table'!$Y$35:$Z$103,2,FALSE)</f>
        <v>#N/A</v>
      </c>
      <c r="AQ375" s="67" t="str">
        <f>CONCATENATE(P375,U375,MIN(TablePipeInsulation[[#This Row],[Insulation to be Added (")]],3))</f>
        <v>3</v>
      </c>
      <c r="AR375" s="75" t="str">
        <f>IF(P375="","",(VLOOKUP(AQ375,'Insulation Table'!$N$35:$O$250,2,FALSE)))</f>
        <v/>
      </c>
      <c r="AS375" s="67" t="e">
        <f t="shared" si="26"/>
        <v>#VALUE!</v>
      </c>
      <c r="AT375" s="75" t="str">
        <f>IF(TablePipeInsulation[[#This Row],[System Application]]="Custom",TablePipeInsulation[[#This Row],[Full Load Hours (If Custom Application)]],IF(G375="","",IF(G375="Domestic Hot Water",8760,$AJ$16)))</f>
        <v/>
      </c>
      <c r="AU375" s="75" t="str">
        <f>VLOOKUP($G$7,'Incentive Structure'!$C$6:$D$10,2,FALSE)</f>
        <v>CI</v>
      </c>
      <c r="AV375" s="75" t="str">
        <f>IF(ISNUMBER(FIND("MF",TablePipeInsulation[[#This Row],[Incentive Code]]))=TRUE,"MF Logic","CI Logic")</f>
        <v>CI Logic</v>
      </c>
      <c r="AW37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75" t="str">
        <f t="shared" si="27"/>
        <v/>
      </c>
      <c r="AY375" t="str">
        <f t="shared" si="28"/>
        <v>CI</v>
      </c>
      <c r="AZ37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7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75" s="190" t="e">
        <f>INDEX(#REF!,MATCH(TablePipeInsulation[[#This Row],[Coding - Temperature of Pipe]],#REF!,0),MATCH(TEXT($P375,"#.00"),#REF!,0))</f>
        <v>#REF!</v>
      </c>
      <c r="BC375" s="211">
        <f>IFERROR(MIN(IF(TablePipeInsulation[[#This Row],[System Application]]="Custom",(TablePipeInsulation[[#This Row],[Therms saved]]*BE375)*CI_Custom_Incentive_USD_per_therm,IF(OR(TablePipeInsulation[[#This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saved]]*BE375),"Excel Error"))),TablePipeInsulation[[#This Row],[Total Cost]]),0)</f>
        <v>0</v>
      </c>
      <c r="BD375" s="216">
        <f>IFERROR(MIN(IF(TablePipeInsulation[[#This Row],[System Application]]="Custom",(TablePipeInsulation[[#This Row],[Therms saved]]*BE375)*CI_Custom_Bonus_Incentive_USD_per_therm,IF(OR(TablePipeInsulation[[#This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saved]]*BE375),"Excel Error"))),TablePipeInsulation[[#This Row],[Total Cost]]),0)</f>
        <v>0</v>
      </c>
      <c r="BE375" s="212">
        <f>Boiler!$AA$9</f>
        <v>0</v>
      </c>
    </row>
    <row r="376" spans="1:57">
      <c r="A376" s="75">
        <v>355</v>
      </c>
      <c r="Q376" s="69"/>
      <c r="R376" s="1" t="str">
        <f>IFERROR(INDEX(TableInsulationCodeReq[],MATCH(TablePipeInsulation[[#This Row],[Coding - Temperature of Pipe]],TableInsulationCodeReq[Coding Pipe Temperature],-1),MATCH(TEXT($P376,"0.00"),TableInsulationCodeReq[#Headers],0)),"")</f>
        <v/>
      </c>
      <c r="Y376" s="189" t="str">
        <f t="shared" si="29"/>
        <v/>
      </c>
      <c r="AA37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76" s="3" t="str">
        <f>IF(OR(G376="",TablePipeInsulation[[#This Row],[Insulation to be Added (")]]&lt;TablePipeInsulation[[#This Row],[Insulation Required by Code (")]]),"",IF(System_App_Only_DHW,(AN376-AR376)/(0.8*100000)*L376*AS376*AT376*1,(AN376-AR376)/($G$10*100000)*L376*AS376*AT376*1))</f>
        <v/>
      </c>
      <c r="AC376" s="78">
        <f>IF(TablePipeInsulation[[#This Row],[Insulation to be Added (")]]&lt;TablePipeInsulation[[#This Row],[Insulation Required by Code (")]],"",BC376)</f>
        <v>0</v>
      </c>
      <c r="AD376" s="78">
        <f>IF(TablePipeInsulation[[#This Row],[Insulation to be Added (")]]&lt;TablePipeInsulation[[#This Row],[Insulation Required by Code (")]],"",BD376)</f>
        <v>0</v>
      </c>
      <c r="AG376" s="67" t="e">
        <f>VLOOKUP(G376,'Insulation Table'!$AE$61:$AF$64,2,FALSE)</f>
        <v>#N/A</v>
      </c>
      <c r="AH376" s="75" t="str">
        <f>IF(TablePipeInsulation[[#This Row],[System Application]]="Custom",TablePipeInsulation[[#This Row],[Pipe Surface Temperature, °F (If Custom Application)]],IF(G376="","",VLOOKUP(G376,$BG$21:$BH$24,2,FALSE)))</f>
        <v/>
      </c>
      <c r="AI376" s="75" t="str">
        <f>IF(TablePipeInsulation[[#This Row],[System Application]]="Custom",TablePipeInsulation[[#This Row],[Ambient Temperature, °F (If Custom Application)]],IF(G376="","",VLOOKUP(G376,$BG$21:$BI$24,3,FALSE)))</f>
        <v/>
      </c>
      <c r="AJ37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7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7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7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76" s="75" t="str">
        <f>IF(TablePipeInsulation[[#This Row],[System Application]]="Custom",TablePipeInsulation[[#This Row],[Custom Pipe Bare Heat Transfer Coefficient]],IF(P376="","",(VLOOKUP(AJ376,'Insulation Table'!$F$35:$G$124,2,FALSE))))</f>
        <v/>
      </c>
      <c r="AO376" s="75" t="e">
        <f t="shared" si="25"/>
        <v>#N/A</v>
      </c>
      <c r="AP376" s="75" t="e">
        <f>VLOOKUP(AO376,'Insulation Table'!$Y$35:$Z$103,2,FALSE)</f>
        <v>#N/A</v>
      </c>
      <c r="AQ376" s="67" t="str">
        <f>CONCATENATE(P376,U376,MIN(TablePipeInsulation[[#This Row],[Insulation to be Added (")]],3))</f>
        <v>3</v>
      </c>
      <c r="AR376" s="75" t="str">
        <f>IF(P376="","",(VLOOKUP(AQ376,'Insulation Table'!$N$35:$O$250,2,FALSE)))</f>
        <v/>
      </c>
      <c r="AS376" s="67" t="e">
        <f t="shared" si="26"/>
        <v>#VALUE!</v>
      </c>
      <c r="AT376" s="75" t="str">
        <f>IF(TablePipeInsulation[[#This Row],[System Application]]="Custom",TablePipeInsulation[[#This Row],[Full Load Hours (If Custom Application)]],IF(G376="","",IF(G376="Domestic Hot Water",8760,$AJ$16)))</f>
        <v/>
      </c>
      <c r="AU376" s="75" t="str">
        <f>VLOOKUP($G$7,'Incentive Structure'!$C$6:$D$10,2,FALSE)</f>
        <v>CI</v>
      </c>
      <c r="AV376" s="75" t="str">
        <f>IF(ISNUMBER(FIND("MF",TablePipeInsulation[[#This Row],[Incentive Code]]))=TRUE,"MF Logic","CI Logic")</f>
        <v>CI Logic</v>
      </c>
      <c r="AW37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76" t="str">
        <f t="shared" si="27"/>
        <v/>
      </c>
      <c r="AY376" t="str">
        <f t="shared" si="28"/>
        <v>CI</v>
      </c>
      <c r="AZ37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7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76" s="190" t="e">
        <f>INDEX(#REF!,MATCH(TablePipeInsulation[[#This Row],[Coding - Temperature of Pipe]],#REF!,0),MATCH(TEXT($P376,"#.00"),#REF!,0))</f>
        <v>#REF!</v>
      </c>
      <c r="BC376" s="211">
        <f>IFERROR(MIN(IF(TablePipeInsulation[[#This Row],[System Application]]="Custom",(TablePipeInsulation[[#This Row],[Therms saved]]*BE376)*CI_Custom_Incentive_USD_per_therm,IF(OR(TablePipeInsulation[[#This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saved]]*BE376),"Excel Error"))),TablePipeInsulation[[#This Row],[Total Cost]]),0)</f>
        <v>0</v>
      </c>
      <c r="BD376" s="216">
        <f>IFERROR(MIN(IF(TablePipeInsulation[[#This Row],[System Application]]="Custom",(TablePipeInsulation[[#This Row],[Therms saved]]*BE376)*CI_Custom_Bonus_Incentive_USD_per_therm,IF(OR(TablePipeInsulation[[#This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saved]]*BE376),"Excel Error"))),TablePipeInsulation[[#This Row],[Total Cost]]),0)</f>
        <v>0</v>
      </c>
      <c r="BE376" s="212">
        <f>Boiler!$AA$9</f>
        <v>0</v>
      </c>
    </row>
    <row r="377" spans="1:57">
      <c r="A377" s="75">
        <v>356</v>
      </c>
      <c r="Q377" s="69"/>
      <c r="R377" s="1" t="str">
        <f>IFERROR(INDEX(TableInsulationCodeReq[],MATCH(TablePipeInsulation[[#This Row],[Coding - Temperature of Pipe]],TableInsulationCodeReq[Coding Pipe Temperature],-1),MATCH(TEXT($P377,"0.00"),TableInsulationCodeReq[#Headers],0)),"")</f>
        <v/>
      </c>
      <c r="Y377" s="189" t="str">
        <f t="shared" si="29"/>
        <v/>
      </c>
      <c r="AA37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77" s="3" t="str">
        <f>IF(OR(G377="",TablePipeInsulation[[#This Row],[Insulation to be Added (")]]&lt;TablePipeInsulation[[#This Row],[Insulation Required by Code (")]]),"",IF(System_App_Only_DHW,(AN377-AR377)/(0.8*100000)*L377*AS377*AT377*1,(AN377-AR377)/($G$10*100000)*L377*AS377*AT377*1))</f>
        <v/>
      </c>
      <c r="AC377" s="78">
        <f>IF(TablePipeInsulation[[#This Row],[Insulation to be Added (")]]&lt;TablePipeInsulation[[#This Row],[Insulation Required by Code (")]],"",BC377)</f>
        <v>0</v>
      </c>
      <c r="AD377" s="78">
        <f>IF(TablePipeInsulation[[#This Row],[Insulation to be Added (")]]&lt;TablePipeInsulation[[#This Row],[Insulation Required by Code (")]],"",BD377)</f>
        <v>0</v>
      </c>
      <c r="AG377" s="67" t="e">
        <f>VLOOKUP(G377,'Insulation Table'!$AE$61:$AF$64,2,FALSE)</f>
        <v>#N/A</v>
      </c>
      <c r="AH377" s="75" t="str">
        <f>IF(TablePipeInsulation[[#This Row],[System Application]]="Custom",TablePipeInsulation[[#This Row],[Pipe Surface Temperature, °F (If Custom Application)]],IF(G377="","",VLOOKUP(G377,$BG$21:$BH$24,2,FALSE)))</f>
        <v/>
      </c>
      <c r="AI377" s="75" t="str">
        <f>IF(TablePipeInsulation[[#This Row],[System Application]]="Custom",TablePipeInsulation[[#This Row],[Ambient Temperature, °F (If Custom Application)]],IF(G377="","",VLOOKUP(G377,$BG$21:$BI$24,3,FALSE)))</f>
        <v/>
      </c>
      <c r="AJ37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7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7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7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77" s="75" t="str">
        <f>IF(TablePipeInsulation[[#This Row],[System Application]]="Custom",TablePipeInsulation[[#This Row],[Custom Pipe Bare Heat Transfer Coefficient]],IF(P377="","",(VLOOKUP(AJ377,'Insulation Table'!$F$35:$G$124,2,FALSE))))</f>
        <v/>
      </c>
      <c r="AO377" s="75" t="e">
        <f t="shared" si="25"/>
        <v>#N/A</v>
      </c>
      <c r="AP377" s="75" t="e">
        <f>VLOOKUP(AO377,'Insulation Table'!$Y$35:$Z$103,2,FALSE)</f>
        <v>#N/A</v>
      </c>
      <c r="AQ377" s="67" t="str">
        <f>CONCATENATE(P377,U377,MIN(TablePipeInsulation[[#This Row],[Insulation to be Added (")]],3))</f>
        <v>3</v>
      </c>
      <c r="AR377" s="75" t="str">
        <f>IF(P377="","",(VLOOKUP(AQ377,'Insulation Table'!$N$35:$O$250,2,FALSE)))</f>
        <v/>
      </c>
      <c r="AS377" s="67" t="e">
        <f t="shared" si="26"/>
        <v>#VALUE!</v>
      </c>
      <c r="AT377" s="75" t="str">
        <f>IF(TablePipeInsulation[[#This Row],[System Application]]="Custom",TablePipeInsulation[[#This Row],[Full Load Hours (If Custom Application)]],IF(G377="","",IF(G377="Domestic Hot Water",8760,$AJ$16)))</f>
        <v/>
      </c>
      <c r="AU377" s="75" t="str">
        <f>VLOOKUP($G$7,'Incentive Structure'!$C$6:$D$10,2,FALSE)</f>
        <v>CI</v>
      </c>
      <c r="AV377" s="75" t="str">
        <f>IF(ISNUMBER(FIND("MF",TablePipeInsulation[[#This Row],[Incentive Code]]))=TRUE,"MF Logic","CI Logic")</f>
        <v>CI Logic</v>
      </c>
      <c r="AW37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77" t="str">
        <f t="shared" si="27"/>
        <v/>
      </c>
      <c r="AY377" t="str">
        <f t="shared" si="28"/>
        <v>CI</v>
      </c>
      <c r="AZ37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7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77" s="190" t="e">
        <f>INDEX(#REF!,MATCH(TablePipeInsulation[[#This Row],[Coding - Temperature of Pipe]],#REF!,0),MATCH(TEXT($P377,"#.00"),#REF!,0))</f>
        <v>#REF!</v>
      </c>
      <c r="BC377" s="211">
        <f>IFERROR(MIN(IF(TablePipeInsulation[[#This Row],[System Application]]="Custom",(TablePipeInsulation[[#This Row],[Therms saved]]*BE377)*CI_Custom_Incentive_USD_per_therm,IF(OR(TablePipeInsulation[[#This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saved]]*BE377),"Excel Error"))),TablePipeInsulation[[#This Row],[Total Cost]]),0)</f>
        <v>0</v>
      </c>
      <c r="BD377" s="216">
        <f>IFERROR(MIN(IF(TablePipeInsulation[[#This Row],[System Application]]="Custom",(TablePipeInsulation[[#This Row],[Therms saved]]*BE377)*CI_Custom_Bonus_Incentive_USD_per_therm,IF(OR(TablePipeInsulation[[#This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saved]]*BE377),"Excel Error"))),TablePipeInsulation[[#This Row],[Total Cost]]),0)</f>
        <v>0</v>
      </c>
      <c r="BE377" s="212">
        <f>Boiler!$AA$9</f>
        <v>0</v>
      </c>
    </row>
    <row r="378" spans="1:57">
      <c r="A378" s="75">
        <v>357</v>
      </c>
      <c r="Q378" s="69"/>
      <c r="R378" s="1" t="str">
        <f>IFERROR(INDEX(TableInsulationCodeReq[],MATCH(TablePipeInsulation[[#This Row],[Coding - Temperature of Pipe]],TableInsulationCodeReq[Coding Pipe Temperature],-1),MATCH(TEXT($P378,"0.00"),TableInsulationCodeReq[#Headers],0)),"")</f>
        <v/>
      </c>
      <c r="Y378" s="189" t="str">
        <f t="shared" si="29"/>
        <v/>
      </c>
      <c r="AA37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78" s="3" t="str">
        <f>IF(OR(G378="",TablePipeInsulation[[#This Row],[Insulation to be Added (")]]&lt;TablePipeInsulation[[#This Row],[Insulation Required by Code (")]]),"",IF(System_App_Only_DHW,(AN378-AR378)/(0.8*100000)*L378*AS378*AT378*1,(AN378-AR378)/($G$10*100000)*L378*AS378*AT378*1))</f>
        <v/>
      </c>
      <c r="AC378" s="78">
        <f>IF(TablePipeInsulation[[#This Row],[Insulation to be Added (")]]&lt;TablePipeInsulation[[#This Row],[Insulation Required by Code (")]],"",BC378)</f>
        <v>0</v>
      </c>
      <c r="AD378" s="78">
        <f>IF(TablePipeInsulation[[#This Row],[Insulation to be Added (")]]&lt;TablePipeInsulation[[#This Row],[Insulation Required by Code (")]],"",BD378)</f>
        <v>0</v>
      </c>
      <c r="AG378" s="67" t="e">
        <f>VLOOKUP(G378,'Insulation Table'!$AE$61:$AF$64,2,FALSE)</f>
        <v>#N/A</v>
      </c>
      <c r="AH378" s="75" t="str">
        <f>IF(TablePipeInsulation[[#This Row],[System Application]]="Custom",TablePipeInsulation[[#This Row],[Pipe Surface Temperature, °F (If Custom Application)]],IF(G378="","",VLOOKUP(G378,$BG$21:$BH$24,2,FALSE)))</f>
        <v/>
      </c>
      <c r="AI378" s="75" t="str">
        <f>IF(TablePipeInsulation[[#This Row],[System Application]]="Custom",TablePipeInsulation[[#This Row],[Ambient Temperature, °F (If Custom Application)]],IF(G378="","",VLOOKUP(G378,$BG$21:$BI$24,3,FALSE)))</f>
        <v/>
      </c>
      <c r="AJ37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7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7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7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78" s="75" t="str">
        <f>IF(TablePipeInsulation[[#This Row],[System Application]]="Custom",TablePipeInsulation[[#This Row],[Custom Pipe Bare Heat Transfer Coefficient]],IF(P378="","",(VLOOKUP(AJ378,'Insulation Table'!$F$35:$G$124,2,FALSE))))</f>
        <v/>
      </c>
      <c r="AO378" s="75" t="e">
        <f t="shared" si="25"/>
        <v>#N/A</v>
      </c>
      <c r="AP378" s="75" t="e">
        <f>VLOOKUP(AO378,'Insulation Table'!$Y$35:$Z$103,2,FALSE)</f>
        <v>#N/A</v>
      </c>
      <c r="AQ378" s="67" t="str">
        <f>CONCATENATE(P378,U378,MIN(TablePipeInsulation[[#This Row],[Insulation to be Added (")]],3))</f>
        <v>3</v>
      </c>
      <c r="AR378" s="75" t="str">
        <f>IF(P378="","",(VLOOKUP(AQ378,'Insulation Table'!$N$35:$O$250,2,FALSE)))</f>
        <v/>
      </c>
      <c r="AS378" s="67" t="e">
        <f t="shared" si="26"/>
        <v>#VALUE!</v>
      </c>
      <c r="AT378" s="75" t="str">
        <f>IF(TablePipeInsulation[[#This Row],[System Application]]="Custom",TablePipeInsulation[[#This Row],[Full Load Hours (If Custom Application)]],IF(G378="","",IF(G378="Domestic Hot Water",8760,$AJ$16)))</f>
        <v/>
      </c>
      <c r="AU378" s="75" t="str">
        <f>VLOOKUP($G$7,'Incentive Structure'!$C$6:$D$10,2,FALSE)</f>
        <v>CI</v>
      </c>
      <c r="AV378" s="75" t="str">
        <f>IF(ISNUMBER(FIND("MF",TablePipeInsulation[[#This Row],[Incentive Code]]))=TRUE,"MF Logic","CI Logic")</f>
        <v>CI Logic</v>
      </c>
      <c r="AW37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78" t="str">
        <f t="shared" si="27"/>
        <v/>
      </c>
      <c r="AY378" t="str">
        <f t="shared" si="28"/>
        <v>CI</v>
      </c>
      <c r="AZ37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7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78" s="190" t="e">
        <f>INDEX(#REF!,MATCH(TablePipeInsulation[[#This Row],[Coding - Temperature of Pipe]],#REF!,0),MATCH(TEXT($P378,"#.00"),#REF!,0))</f>
        <v>#REF!</v>
      </c>
      <c r="BC378" s="211">
        <f>IFERROR(MIN(IF(TablePipeInsulation[[#This Row],[System Application]]="Custom",(TablePipeInsulation[[#This Row],[Therms saved]]*BE378)*CI_Custom_Incentive_USD_per_therm,IF(OR(TablePipeInsulation[[#This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saved]]*BE378),"Excel Error"))),TablePipeInsulation[[#This Row],[Total Cost]]),0)</f>
        <v>0</v>
      </c>
      <c r="BD378" s="216">
        <f>IFERROR(MIN(IF(TablePipeInsulation[[#This Row],[System Application]]="Custom",(TablePipeInsulation[[#This Row],[Therms saved]]*BE378)*CI_Custom_Bonus_Incentive_USD_per_therm,IF(OR(TablePipeInsulation[[#This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saved]]*BE378),"Excel Error"))),TablePipeInsulation[[#This Row],[Total Cost]]),0)</f>
        <v>0</v>
      </c>
      <c r="BE378" s="212">
        <f>Boiler!$AA$9</f>
        <v>0</v>
      </c>
    </row>
    <row r="379" spans="1:57">
      <c r="A379" s="75">
        <v>358</v>
      </c>
      <c r="Q379" s="69"/>
      <c r="R379" s="1" t="str">
        <f>IFERROR(INDEX(TableInsulationCodeReq[],MATCH(TablePipeInsulation[[#This Row],[Coding - Temperature of Pipe]],TableInsulationCodeReq[Coding Pipe Temperature],-1),MATCH(TEXT($P379,"0.00"),TableInsulationCodeReq[#Headers],0)),"")</f>
        <v/>
      </c>
      <c r="Y379" s="189" t="str">
        <f t="shared" si="29"/>
        <v/>
      </c>
      <c r="AA37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79" s="3" t="str">
        <f>IF(OR(G379="",TablePipeInsulation[[#This Row],[Insulation to be Added (")]]&lt;TablePipeInsulation[[#This Row],[Insulation Required by Code (")]]),"",IF(System_App_Only_DHW,(AN379-AR379)/(0.8*100000)*L379*AS379*AT379*1,(AN379-AR379)/($G$10*100000)*L379*AS379*AT379*1))</f>
        <v/>
      </c>
      <c r="AC379" s="78">
        <f>IF(TablePipeInsulation[[#This Row],[Insulation to be Added (")]]&lt;TablePipeInsulation[[#This Row],[Insulation Required by Code (")]],"",BC379)</f>
        <v>0</v>
      </c>
      <c r="AD379" s="78">
        <f>IF(TablePipeInsulation[[#This Row],[Insulation to be Added (")]]&lt;TablePipeInsulation[[#This Row],[Insulation Required by Code (")]],"",BD379)</f>
        <v>0</v>
      </c>
      <c r="AG379" s="67" t="e">
        <f>VLOOKUP(G379,'Insulation Table'!$AE$61:$AF$64,2,FALSE)</f>
        <v>#N/A</v>
      </c>
      <c r="AH379" s="75" t="str">
        <f>IF(TablePipeInsulation[[#This Row],[System Application]]="Custom",TablePipeInsulation[[#This Row],[Pipe Surface Temperature, °F (If Custom Application)]],IF(G379="","",VLOOKUP(G379,$BG$21:$BH$24,2,FALSE)))</f>
        <v/>
      </c>
      <c r="AI379" s="75" t="str">
        <f>IF(TablePipeInsulation[[#This Row],[System Application]]="Custom",TablePipeInsulation[[#This Row],[Ambient Temperature, °F (If Custom Application)]],IF(G379="","",VLOOKUP(G379,$BG$21:$BI$24,3,FALSE)))</f>
        <v/>
      </c>
      <c r="AJ37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7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7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7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79" s="75" t="str">
        <f>IF(TablePipeInsulation[[#This Row],[System Application]]="Custom",TablePipeInsulation[[#This Row],[Custom Pipe Bare Heat Transfer Coefficient]],IF(P379="","",(VLOOKUP(AJ379,'Insulation Table'!$F$35:$G$124,2,FALSE))))</f>
        <v/>
      </c>
      <c r="AO379" s="75" t="e">
        <f t="shared" si="25"/>
        <v>#N/A</v>
      </c>
      <c r="AP379" s="75" t="e">
        <f>VLOOKUP(AO379,'Insulation Table'!$Y$35:$Z$103,2,FALSE)</f>
        <v>#N/A</v>
      </c>
      <c r="AQ379" s="67" t="str">
        <f>CONCATENATE(P379,U379,MIN(TablePipeInsulation[[#This Row],[Insulation to be Added (")]],3))</f>
        <v>3</v>
      </c>
      <c r="AR379" s="75" t="str">
        <f>IF(P379="","",(VLOOKUP(AQ379,'Insulation Table'!$N$35:$O$250,2,FALSE)))</f>
        <v/>
      </c>
      <c r="AS379" s="67" t="e">
        <f t="shared" si="26"/>
        <v>#VALUE!</v>
      </c>
      <c r="AT379" s="75" t="str">
        <f>IF(TablePipeInsulation[[#This Row],[System Application]]="Custom",TablePipeInsulation[[#This Row],[Full Load Hours (If Custom Application)]],IF(G379="","",IF(G379="Domestic Hot Water",8760,$AJ$16)))</f>
        <v/>
      </c>
      <c r="AU379" s="75" t="str">
        <f>VLOOKUP($G$7,'Incentive Structure'!$C$6:$D$10,2,FALSE)</f>
        <v>CI</v>
      </c>
      <c r="AV379" s="75" t="str">
        <f>IF(ISNUMBER(FIND("MF",TablePipeInsulation[[#This Row],[Incentive Code]]))=TRUE,"MF Logic","CI Logic")</f>
        <v>CI Logic</v>
      </c>
      <c r="AW37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79" t="str">
        <f t="shared" si="27"/>
        <v/>
      </c>
      <c r="AY379" t="str">
        <f t="shared" si="28"/>
        <v>CI</v>
      </c>
      <c r="AZ37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7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79" s="190" t="e">
        <f>INDEX(#REF!,MATCH(TablePipeInsulation[[#This Row],[Coding - Temperature of Pipe]],#REF!,0),MATCH(TEXT($P379,"#.00"),#REF!,0))</f>
        <v>#REF!</v>
      </c>
      <c r="BC379" s="211">
        <f>IFERROR(MIN(IF(TablePipeInsulation[[#This Row],[System Application]]="Custom",(TablePipeInsulation[[#This Row],[Therms saved]]*BE379)*CI_Custom_Incentive_USD_per_therm,IF(OR(TablePipeInsulation[[#This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saved]]*BE379),"Excel Error"))),TablePipeInsulation[[#This Row],[Total Cost]]),0)</f>
        <v>0</v>
      </c>
      <c r="BD379" s="216">
        <f>IFERROR(MIN(IF(TablePipeInsulation[[#This Row],[System Application]]="Custom",(TablePipeInsulation[[#This Row],[Therms saved]]*BE379)*CI_Custom_Bonus_Incentive_USD_per_therm,IF(OR(TablePipeInsulation[[#This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saved]]*BE379),"Excel Error"))),TablePipeInsulation[[#This Row],[Total Cost]]),0)</f>
        <v>0</v>
      </c>
      <c r="BE379" s="212">
        <f>Boiler!$AA$9</f>
        <v>0</v>
      </c>
    </row>
    <row r="380" spans="1:57">
      <c r="A380" s="75">
        <v>359</v>
      </c>
      <c r="Q380" s="69"/>
      <c r="R380" s="1" t="str">
        <f>IFERROR(INDEX(TableInsulationCodeReq[],MATCH(TablePipeInsulation[[#This Row],[Coding - Temperature of Pipe]],TableInsulationCodeReq[Coding Pipe Temperature],-1),MATCH(TEXT($P380,"0.00"),TableInsulationCodeReq[#Headers],0)),"")</f>
        <v/>
      </c>
      <c r="Y380" s="189" t="str">
        <f t="shared" si="29"/>
        <v/>
      </c>
      <c r="AA38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80" s="3" t="str">
        <f>IF(OR(G380="",TablePipeInsulation[[#This Row],[Insulation to be Added (")]]&lt;TablePipeInsulation[[#This Row],[Insulation Required by Code (")]]),"",IF(System_App_Only_DHW,(AN380-AR380)/(0.8*100000)*L380*AS380*AT380*1,(AN380-AR380)/($G$10*100000)*L380*AS380*AT380*1))</f>
        <v/>
      </c>
      <c r="AC380" s="78">
        <f>IF(TablePipeInsulation[[#This Row],[Insulation to be Added (")]]&lt;TablePipeInsulation[[#This Row],[Insulation Required by Code (")]],"",BC380)</f>
        <v>0</v>
      </c>
      <c r="AD380" s="78">
        <f>IF(TablePipeInsulation[[#This Row],[Insulation to be Added (")]]&lt;TablePipeInsulation[[#This Row],[Insulation Required by Code (")]],"",BD380)</f>
        <v>0</v>
      </c>
      <c r="AG380" s="67" t="e">
        <f>VLOOKUP(G380,'Insulation Table'!$AE$61:$AF$64,2,FALSE)</f>
        <v>#N/A</v>
      </c>
      <c r="AH380" s="75" t="str">
        <f>IF(TablePipeInsulation[[#This Row],[System Application]]="Custom",TablePipeInsulation[[#This Row],[Pipe Surface Temperature, °F (If Custom Application)]],IF(G380="","",VLOOKUP(G380,$BG$21:$BH$24,2,FALSE)))</f>
        <v/>
      </c>
      <c r="AI380" s="75" t="str">
        <f>IF(TablePipeInsulation[[#This Row],[System Application]]="Custom",TablePipeInsulation[[#This Row],[Ambient Temperature, °F (If Custom Application)]],IF(G380="","",VLOOKUP(G380,$BG$21:$BI$24,3,FALSE)))</f>
        <v/>
      </c>
      <c r="AJ38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8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8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8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80" s="75" t="str">
        <f>IF(TablePipeInsulation[[#This Row],[System Application]]="Custom",TablePipeInsulation[[#This Row],[Custom Pipe Bare Heat Transfer Coefficient]],IF(P380="","",(VLOOKUP(AJ380,'Insulation Table'!$F$35:$G$124,2,FALSE))))</f>
        <v/>
      </c>
      <c r="AO380" s="75" t="e">
        <f t="shared" si="25"/>
        <v>#N/A</v>
      </c>
      <c r="AP380" s="75" t="e">
        <f>VLOOKUP(AO380,'Insulation Table'!$Y$35:$Z$103,2,FALSE)</f>
        <v>#N/A</v>
      </c>
      <c r="AQ380" s="67" t="str">
        <f>CONCATENATE(P380,U380,MIN(TablePipeInsulation[[#This Row],[Insulation to be Added (")]],3))</f>
        <v>3</v>
      </c>
      <c r="AR380" s="75" t="str">
        <f>IF(P380="","",(VLOOKUP(AQ380,'Insulation Table'!$N$35:$O$250,2,FALSE)))</f>
        <v/>
      </c>
      <c r="AS380" s="67" t="e">
        <f t="shared" si="26"/>
        <v>#VALUE!</v>
      </c>
      <c r="AT380" s="75" t="str">
        <f>IF(TablePipeInsulation[[#This Row],[System Application]]="Custom",TablePipeInsulation[[#This Row],[Full Load Hours (If Custom Application)]],IF(G380="","",IF(G380="Domestic Hot Water",8760,$AJ$16)))</f>
        <v/>
      </c>
      <c r="AU380" s="75" t="str">
        <f>VLOOKUP($G$7,'Incentive Structure'!$C$6:$D$10,2,FALSE)</f>
        <v>CI</v>
      </c>
      <c r="AV380" s="75" t="str">
        <f>IF(ISNUMBER(FIND("MF",TablePipeInsulation[[#This Row],[Incentive Code]]))=TRUE,"MF Logic","CI Logic")</f>
        <v>CI Logic</v>
      </c>
      <c r="AW38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80" t="str">
        <f t="shared" si="27"/>
        <v/>
      </c>
      <c r="AY380" t="str">
        <f t="shared" si="28"/>
        <v>CI</v>
      </c>
      <c r="AZ38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8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80" s="190" t="e">
        <f>INDEX(#REF!,MATCH(TablePipeInsulation[[#This Row],[Coding - Temperature of Pipe]],#REF!,0),MATCH(TEXT($P380,"#.00"),#REF!,0))</f>
        <v>#REF!</v>
      </c>
      <c r="BC380" s="211">
        <f>IFERROR(MIN(IF(TablePipeInsulation[[#This Row],[System Application]]="Custom",(TablePipeInsulation[[#This Row],[Therms saved]]*BE380)*CI_Custom_Incentive_USD_per_therm,IF(OR(TablePipeInsulation[[#This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saved]]*BE380),"Excel Error"))),TablePipeInsulation[[#This Row],[Total Cost]]),0)</f>
        <v>0</v>
      </c>
      <c r="BD380" s="216">
        <f>IFERROR(MIN(IF(TablePipeInsulation[[#This Row],[System Application]]="Custom",(TablePipeInsulation[[#This Row],[Therms saved]]*BE380)*CI_Custom_Bonus_Incentive_USD_per_therm,IF(OR(TablePipeInsulation[[#This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saved]]*BE380),"Excel Error"))),TablePipeInsulation[[#This Row],[Total Cost]]),0)</f>
        <v>0</v>
      </c>
      <c r="BE380" s="212">
        <f>Boiler!$AA$9</f>
        <v>0</v>
      </c>
    </row>
    <row r="381" spans="1:57">
      <c r="A381" s="75">
        <v>360</v>
      </c>
      <c r="Q381" s="69"/>
      <c r="R381" s="1" t="str">
        <f>IFERROR(INDEX(TableInsulationCodeReq[],MATCH(TablePipeInsulation[[#This Row],[Coding - Temperature of Pipe]],TableInsulationCodeReq[Coding Pipe Temperature],-1),MATCH(TEXT($P381,"0.00"),TableInsulationCodeReq[#Headers],0)),"")</f>
        <v/>
      </c>
      <c r="Y381" s="189" t="str">
        <f t="shared" si="29"/>
        <v/>
      </c>
      <c r="AA38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81" s="3" t="str">
        <f>IF(OR(G381="",TablePipeInsulation[[#This Row],[Insulation to be Added (")]]&lt;TablePipeInsulation[[#This Row],[Insulation Required by Code (")]]),"",IF(System_App_Only_DHW,(AN381-AR381)/(0.8*100000)*L381*AS381*AT381*1,(AN381-AR381)/($G$10*100000)*L381*AS381*AT381*1))</f>
        <v/>
      </c>
      <c r="AC381" s="78">
        <f>IF(TablePipeInsulation[[#This Row],[Insulation to be Added (")]]&lt;TablePipeInsulation[[#This Row],[Insulation Required by Code (")]],"",BC381)</f>
        <v>0</v>
      </c>
      <c r="AD381" s="78">
        <f>IF(TablePipeInsulation[[#This Row],[Insulation to be Added (")]]&lt;TablePipeInsulation[[#This Row],[Insulation Required by Code (")]],"",BD381)</f>
        <v>0</v>
      </c>
      <c r="AG381" s="67" t="e">
        <f>VLOOKUP(G381,'Insulation Table'!$AE$61:$AF$64,2,FALSE)</f>
        <v>#N/A</v>
      </c>
      <c r="AH381" s="75" t="str">
        <f>IF(TablePipeInsulation[[#This Row],[System Application]]="Custom",TablePipeInsulation[[#This Row],[Pipe Surface Temperature, °F (If Custom Application)]],IF(G381="","",VLOOKUP(G381,$BG$21:$BH$24,2,FALSE)))</f>
        <v/>
      </c>
      <c r="AI381" s="75" t="str">
        <f>IF(TablePipeInsulation[[#This Row],[System Application]]="Custom",TablePipeInsulation[[#This Row],[Ambient Temperature, °F (If Custom Application)]],IF(G381="","",VLOOKUP(G381,$BG$21:$BI$24,3,FALSE)))</f>
        <v/>
      </c>
      <c r="AJ38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8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8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8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81" s="75" t="str">
        <f>IF(TablePipeInsulation[[#This Row],[System Application]]="Custom",TablePipeInsulation[[#This Row],[Custom Pipe Bare Heat Transfer Coefficient]],IF(P381="","",(VLOOKUP(AJ381,'Insulation Table'!$F$35:$G$124,2,FALSE))))</f>
        <v/>
      </c>
      <c r="AO381" s="75" t="e">
        <f t="shared" si="25"/>
        <v>#N/A</v>
      </c>
      <c r="AP381" s="75" t="e">
        <f>VLOOKUP(AO381,'Insulation Table'!$Y$35:$Z$103,2,FALSE)</f>
        <v>#N/A</v>
      </c>
      <c r="AQ381" s="67" t="str">
        <f>CONCATENATE(P381,U381,MIN(TablePipeInsulation[[#This Row],[Insulation to be Added (")]],3))</f>
        <v>3</v>
      </c>
      <c r="AR381" s="75" t="str">
        <f>IF(P381="","",(VLOOKUP(AQ381,'Insulation Table'!$N$35:$O$250,2,FALSE)))</f>
        <v/>
      </c>
      <c r="AS381" s="67" t="e">
        <f t="shared" si="26"/>
        <v>#VALUE!</v>
      </c>
      <c r="AT381" s="75" t="str">
        <f>IF(TablePipeInsulation[[#This Row],[System Application]]="Custom",TablePipeInsulation[[#This Row],[Full Load Hours (If Custom Application)]],IF(G381="","",IF(G381="Domestic Hot Water",8760,$AJ$16)))</f>
        <v/>
      </c>
      <c r="AU381" s="75" t="str">
        <f>VLOOKUP($G$7,'Incentive Structure'!$C$6:$D$10,2,FALSE)</f>
        <v>CI</v>
      </c>
      <c r="AV381" s="75" t="str">
        <f>IF(ISNUMBER(FIND("MF",TablePipeInsulation[[#This Row],[Incentive Code]]))=TRUE,"MF Logic","CI Logic")</f>
        <v>CI Logic</v>
      </c>
      <c r="AW38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81" t="str">
        <f t="shared" si="27"/>
        <v/>
      </c>
      <c r="AY381" t="str">
        <f t="shared" si="28"/>
        <v>CI</v>
      </c>
      <c r="AZ38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8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81" s="190" t="e">
        <f>INDEX(#REF!,MATCH(TablePipeInsulation[[#This Row],[Coding - Temperature of Pipe]],#REF!,0),MATCH(TEXT($P381,"#.00"),#REF!,0))</f>
        <v>#REF!</v>
      </c>
      <c r="BC381" s="211">
        <f>IFERROR(MIN(IF(TablePipeInsulation[[#This Row],[System Application]]="Custom",(TablePipeInsulation[[#This Row],[Therms saved]]*BE381)*CI_Custom_Incentive_USD_per_therm,IF(OR(TablePipeInsulation[[#This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saved]]*BE381),"Excel Error"))),TablePipeInsulation[[#This Row],[Total Cost]]),0)</f>
        <v>0</v>
      </c>
      <c r="BD381" s="216">
        <f>IFERROR(MIN(IF(TablePipeInsulation[[#This Row],[System Application]]="Custom",(TablePipeInsulation[[#This Row],[Therms saved]]*BE381)*CI_Custom_Bonus_Incentive_USD_per_therm,IF(OR(TablePipeInsulation[[#This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saved]]*BE381),"Excel Error"))),TablePipeInsulation[[#This Row],[Total Cost]]),0)</f>
        <v>0</v>
      </c>
      <c r="BE381" s="212">
        <f>Boiler!$AA$9</f>
        <v>0</v>
      </c>
    </row>
    <row r="382" spans="1:57">
      <c r="A382" s="75">
        <v>361</v>
      </c>
      <c r="Q382" s="69"/>
      <c r="R382" s="1" t="str">
        <f>IFERROR(INDEX(TableInsulationCodeReq[],MATCH(TablePipeInsulation[[#This Row],[Coding - Temperature of Pipe]],TableInsulationCodeReq[Coding Pipe Temperature],-1),MATCH(TEXT($P382,"0.00"),TableInsulationCodeReq[#Headers],0)),"")</f>
        <v/>
      </c>
      <c r="Y382" s="189" t="str">
        <f t="shared" si="29"/>
        <v/>
      </c>
      <c r="AA38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82" s="3" t="str">
        <f>IF(OR(G382="",TablePipeInsulation[[#This Row],[Insulation to be Added (")]]&lt;TablePipeInsulation[[#This Row],[Insulation Required by Code (")]]),"",IF(System_App_Only_DHW,(AN382-AR382)/(0.8*100000)*L382*AS382*AT382*1,(AN382-AR382)/($G$10*100000)*L382*AS382*AT382*1))</f>
        <v/>
      </c>
      <c r="AC382" s="78">
        <f>IF(TablePipeInsulation[[#This Row],[Insulation to be Added (")]]&lt;TablePipeInsulation[[#This Row],[Insulation Required by Code (")]],"",BC382)</f>
        <v>0</v>
      </c>
      <c r="AD382" s="78">
        <f>IF(TablePipeInsulation[[#This Row],[Insulation to be Added (")]]&lt;TablePipeInsulation[[#This Row],[Insulation Required by Code (")]],"",BD382)</f>
        <v>0</v>
      </c>
      <c r="AG382" s="67" t="e">
        <f>VLOOKUP(G382,'Insulation Table'!$AE$61:$AF$64,2,FALSE)</f>
        <v>#N/A</v>
      </c>
      <c r="AH382" s="75" t="str">
        <f>IF(TablePipeInsulation[[#This Row],[System Application]]="Custom",TablePipeInsulation[[#This Row],[Pipe Surface Temperature, °F (If Custom Application)]],IF(G382="","",VLOOKUP(G382,$BG$21:$BH$24,2,FALSE)))</f>
        <v/>
      </c>
      <c r="AI382" s="75" t="str">
        <f>IF(TablePipeInsulation[[#This Row],[System Application]]="Custom",TablePipeInsulation[[#This Row],[Ambient Temperature, °F (If Custom Application)]],IF(G382="","",VLOOKUP(G382,$BG$21:$BI$24,3,FALSE)))</f>
        <v/>
      </c>
      <c r="AJ38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8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8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8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82" s="75" t="str">
        <f>IF(TablePipeInsulation[[#This Row],[System Application]]="Custom",TablePipeInsulation[[#This Row],[Custom Pipe Bare Heat Transfer Coefficient]],IF(P382="","",(VLOOKUP(AJ382,'Insulation Table'!$F$35:$G$124,2,FALSE))))</f>
        <v/>
      </c>
      <c r="AO382" s="75" t="e">
        <f t="shared" si="25"/>
        <v>#N/A</v>
      </c>
      <c r="AP382" s="75" t="e">
        <f>VLOOKUP(AO382,'Insulation Table'!$Y$35:$Z$103,2,FALSE)</f>
        <v>#N/A</v>
      </c>
      <c r="AQ382" s="67" t="str">
        <f>CONCATENATE(P382,U382,MIN(TablePipeInsulation[[#This Row],[Insulation to be Added (")]],3))</f>
        <v>3</v>
      </c>
      <c r="AR382" s="75" t="str">
        <f>IF(P382="","",(VLOOKUP(AQ382,'Insulation Table'!$N$35:$O$250,2,FALSE)))</f>
        <v/>
      </c>
      <c r="AS382" s="67" t="e">
        <f t="shared" si="26"/>
        <v>#VALUE!</v>
      </c>
      <c r="AT382" s="75" t="str">
        <f>IF(TablePipeInsulation[[#This Row],[System Application]]="Custom",TablePipeInsulation[[#This Row],[Full Load Hours (If Custom Application)]],IF(G382="","",IF(G382="Domestic Hot Water",8760,$AJ$16)))</f>
        <v/>
      </c>
      <c r="AU382" s="75" t="str">
        <f>VLOOKUP($G$7,'Incentive Structure'!$C$6:$D$10,2,FALSE)</f>
        <v>CI</v>
      </c>
      <c r="AV382" s="75" t="str">
        <f>IF(ISNUMBER(FIND("MF",TablePipeInsulation[[#This Row],[Incentive Code]]))=TRUE,"MF Logic","CI Logic")</f>
        <v>CI Logic</v>
      </c>
      <c r="AW38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82" t="str">
        <f t="shared" si="27"/>
        <v/>
      </c>
      <c r="AY382" t="str">
        <f t="shared" si="28"/>
        <v>CI</v>
      </c>
      <c r="AZ38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8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82" s="190" t="e">
        <f>INDEX(#REF!,MATCH(TablePipeInsulation[[#This Row],[Coding - Temperature of Pipe]],#REF!,0),MATCH(TEXT($P382,"#.00"),#REF!,0))</f>
        <v>#REF!</v>
      </c>
      <c r="BC382" s="211">
        <f>IFERROR(MIN(IF(TablePipeInsulation[[#This Row],[System Application]]="Custom",(TablePipeInsulation[[#This Row],[Therms saved]]*BE382)*CI_Custom_Incentive_USD_per_therm,IF(OR(TablePipeInsulation[[#This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saved]]*BE382),"Excel Error"))),TablePipeInsulation[[#This Row],[Total Cost]]),0)</f>
        <v>0</v>
      </c>
      <c r="BD382" s="216">
        <f>IFERROR(MIN(IF(TablePipeInsulation[[#This Row],[System Application]]="Custom",(TablePipeInsulation[[#This Row],[Therms saved]]*BE382)*CI_Custom_Bonus_Incentive_USD_per_therm,IF(OR(TablePipeInsulation[[#This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saved]]*BE382),"Excel Error"))),TablePipeInsulation[[#This Row],[Total Cost]]),0)</f>
        <v>0</v>
      </c>
      <c r="BE382" s="212">
        <f>Boiler!$AA$9</f>
        <v>0</v>
      </c>
    </row>
    <row r="383" spans="1:57">
      <c r="A383" s="75">
        <v>362</v>
      </c>
      <c r="Q383" s="69"/>
      <c r="R383" s="1" t="str">
        <f>IFERROR(INDEX(TableInsulationCodeReq[],MATCH(TablePipeInsulation[[#This Row],[Coding - Temperature of Pipe]],TableInsulationCodeReq[Coding Pipe Temperature],-1),MATCH(TEXT($P383,"0.00"),TableInsulationCodeReq[#Headers],0)),"")</f>
        <v/>
      </c>
      <c r="Y383" s="189" t="str">
        <f t="shared" si="29"/>
        <v/>
      </c>
      <c r="AA38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83" s="3" t="str">
        <f>IF(OR(G383="",TablePipeInsulation[[#This Row],[Insulation to be Added (")]]&lt;TablePipeInsulation[[#This Row],[Insulation Required by Code (")]]),"",IF(System_App_Only_DHW,(AN383-AR383)/(0.8*100000)*L383*AS383*AT383*1,(AN383-AR383)/($G$10*100000)*L383*AS383*AT383*1))</f>
        <v/>
      </c>
      <c r="AC383" s="78">
        <f>IF(TablePipeInsulation[[#This Row],[Insulation to be Added (")]]&lt;TablePipeInsulation[[#This Row],[Insulation Required by Code (")]],"",BC383)</f>
        <v>0</v>
      </c>
      <c r="AD383" s="78">
        <f>IF(TablePipeInsulation[[#This Row],[Insulation to be Added (")]]&lt;TablePipeInsulation[[#This Row],[Insulation Required by Code (")]],"",BD383)</f>
        <v>0</v>
      </c>
      <c r="AG383" s="67" t="e">
        <f>VLOOKUP(G383,'Insulation Table'!$AE$61:$AF$64,2,FALSE)</f>
        <v>#N/A</v>
      </c>
      <c r="AH383" s="75" t="str">
        <f>IF(TablePipeInsulation[[#This Row],[System Application]]="Custom",TablePipeInsulation[[#This Row],[Pipe Surface Temperature, °F (If Custom Application)]],IF(G383="","",VLOOKUP(G383,$BG$21:$BH$24,2,FALSE)))</f>
        <v/>
      </c>
      <c r="AI383" s="75" t="str">
        <f>IF(TablePipeInsulation[[#This Row],[System Application]]="Custom",TablePipeInsulation[[#This Row],[Ambient Temperature, °F (If Custom Application)]],IF(G383="","",VLOOKUP(G383,$BG$21:$BI$24,3,FALSE)))</f>
        <v/>
      </c>
      <c r="AJ38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8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8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8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83" s="75" t="str">
        <f>IF(TablePipeInsulation[[#This Row],[System Application]]="Custom",TablePipeInsulation[[#This Row],[Custom Pipe Bare Heat Transfer Coefficient]],IF(P383="","",(VLOOKUP(AJ383,'Insulation Table'!$F$35:$G$124,2,FALSE))))</f>
        <v/>
      </c>
      <c r="AO383" s="75" t="e">
        <f t="shared" si="25"/>
        <v>#N/A</v>
      </c>
      <c r="AP383" s="75" t="e">
        <f>VLOOKUP(AO383,'Insulation Table'!$Y$35:$Z$103,2,FALSE)</f>
        <v>#N/A</v>
      </c>
      <c r="AQ383" s="67" t="str">
        <f>CONCATENATE(P383,U383,MIN(TablePipeInsulation[[#This Row],[Insulation to be Added (")]],3))</f>
        <v>3</v>
      </c>
      <c r="AR383" s="75" t="str">
        <f>IF(P383="","",(VLOOKUP(AQ383,'Insulation Table'!$N$35:$O$250,2,FALSE)))</f>
        <v/>
      </c>
      <c r="AS383" s="67" t="e">
        <f t="shared" si="26"/>
        <v>#VALUE!</v>
      </c>
      <c r="AT383" s="75" t="str">
        <f>IF(TablePipeInsulation[[#This Row],[System Application]]="Custom",TablePipeInsulation[[#This Row],[Full Load Hours (If Custom Application)]],IF(G383="","",IF(G383="Domestic Hot Water",8760,$AJ$16)))</f>
        <v/>
      </c>
      <c r="AU383" s="75" t="str">
        <f>VLOOKUP($G$7,'Incentive Structure'!$C$6:$D$10,2,FALSE)</f>
        <v>CI</v>
      </c>
      <c r="AV383" s="75" t="str">
        <f>IF(ISNUMBER(FIND("MF",TablePipeInsulation[[#This Row],[Incentive Code]]))=TRUE,"MF Logic","CI Logic")</f>
        <v>CI Logic</v>
      </c>
      <c r="AW38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83" t="str">
        <f t="shared" si="27"/>
        <v/>
      </c>
      <c r="AY383" t="str">
        <f t="shared" si="28"/>
        <v>CI</v>
      </c>
      <c r="AZ38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8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83" s="190" t="e">
        <f>INDEX(#REF!,MATCH(TablePipeInsulation[[#This Row],[Coding - Temperature of Pipe]],#REF!,0),MATCH(TEXT($P383,"#.00"),#REF!,0))</f>
        <v>#REF!</v>
      </c>
      <c r="BC383" s="211">
        <f>IFERROR(MIN(IF(TablePipeInsulation[[#This Row],[System Application]]="Custom",(TablePipeInsulation[[#This Row],[Therms saved]]*BE383)*CI_Custom_Incentive_USD_per_therm,IF(OR(TablePipeInsulation[[#This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saved]]*BE383),"Excel Error"))),TablePipeInsulation[[#This Row],[Total Cost]]),0)</f>
        <v>0</v>
      </c>
      <c r="BD383" s="216">
        <f>IFERROR(MIN(IF(TablePipeInsulation[[#This Row],[System Application]]="Custom",(TablePipeInsulation[[#This Row],[Therms saved]]*BE383)*CI_Custom_Bonus_Incentive_USD_per_therm,IF(OR(TablePipeInsulation[[#This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saved]]*BE383),"Excel Error"))),TablePipeInsulation[[#This Row],[Total Cost]]),0)</f>
        <v>0</v>
      </c>
      <c r="BE383" s="212">
        <f>Boiler!$AA$9</f>
        <v>0</v>
      </c>
    </row>
    <row r="384" spans="1:57">
      <c r="A384" s="75">
        <v>363</v>
      </c>
      <c r="Q384" s="69"/>
      <c r="R384" s="1" t="str">
        <f>IFERROR(INDEX(TableInsulationCodeReq[],MATCH(TablePipeInsulation[[#This Row],[Coding - Temperature of Pipe]],TableInsulationCodeReq[Coding Pipe Temperature],-1),MATCH(TEXT($P384,"0.00"),TableInsulationCodeReq[#Headers],0)),"")</f>
        <v/>
      </c>
      <c r="Y384" s="189" t="str">
        <f t="shared" si="29"/>
        <v/>
      </c>
      <c r="AA38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84" s="3" t="str">
        <f>IF(OR(G384="",TablePipeInsulation[[#This Row],[Insulation to be Added (")]]&lt;TablePipeInsulation[[#This Row],[Insulation Required by Code (")]]),"",IF(System_App_Only_DHW,(AN384-AR384)/(0.8*100000)*L384*AS384*AT384*1,(AN384-AR384)/($G$10*100000)*L384*AS384*AT384*1))</f>
        <v/>
      </c>
      <c r="AC384" s="78">
        <f>IF(TablePipeInsulation[[#This Row],[Insulation to be Added (")]]&lt;TablePipeInsulation[[#This Row],[Insulation Required by Code (")]],"",BC384)</f>
        <v>0</v>
      </c>
      <c r="AD384" s="78">
        <f>IF(TablePipeInsulation[[#This Row],[Insulation to be Added (")]]&lt;TablePipeInsulation[[#This Row],[Insulation Required by Code (")]],"",BD384)</f>
        <v>0</v>
      </c>
      <c r="AG384" s="67" t="e">
        <f>VLOOKUP(G384,'Insulation Table'!$AE$61:$AF$64,2,FALSE)</f>
        <v>#N/A</v>
      </c>
      <c r="AH384" s="75" t="str">
        <f>IF(TablePipeInsulation[[#This Row],[System Application]]="Custom",TablePipeInsulation[[#This Row],[Pipe Surface Temperature, °F (If Custom Application)]],IF(G384="","",VLOOKUP(G384,$BG$21:$BH$24,2,FALSE)))</f>
        <v/>
      </c>
      <c r="AI384" s="75" t="str">
        <f>IF(TablePipeInsulation[[#This Row],[System Application]]="Custom",TablePipeInsulation[[#This Row],[Ambient Temperature, °F (If Custom Application)]],IF(G384="","",VLOOKUP(G384,$BG$21:$BI$24,3,FALSE)))</f>
        <v/>
      </c>
      <c r="AJ38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8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8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8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84" s="75" t="str">
        <f>IF(TablePipeInsulation[[#This Row],[System Application]]="Custom",TablePipeInsulation[[#This Row],[Custom Pipe Bare Heat Transfer Coefficient]],IF(P384="","",(VLOOKUP(AJ384,'Insulation Table'!$F$35:$G$124,2,FALSE))))</f>
        <v/>
      </c>
      <c r="AO384" s="75" t="e">
        <f t="shared" si="25"/>
        <v>#N/A</v>
      </c>
      <c r="AP384" s="75" t="e">
        <f>VLOOKUP(AO384,'Insulation Table'!$Y$35:$Z$103,2,FALSE)</f>
        <v>#N/A</v>
      </c>
      <c r="AQ384" s="67" t="str">
        <f>CONCATENATE(P384,U384,MIN(TablePipeInsulation[[#This Row],[Insulation to be Added (")]],3))</f>
        <v>3</v>
      </c>
      <c r="AR384" s="75" t="str">
        <f>IF(P384="","",(VLOOKUP(AQ384,'Insulation Table'!$N$35:$O$250,2,FALSE)))</f>
        <v/>
      </c>
      <c r="AS384" s="67" t="e">
        <f t="shared" si="26"/>
        <v>#VALUE!</v>
      </c>
      <c r="AT384" s="75" t="str">
        <f>IF(TablePipeInsulation[[#This Row],[System Application]]="Custom",TablePipeInsulation[[#This Row],[Full Load Hours (If Custom Application)]],IF(G384="","",IF(G384="Domestic Hot Water",8760,$AJ$16)))</f>
        <v/>
      </c>
      <c r="AU384" s="75" t="str">
        <f>VLOOKUP($G$7,'Incentive Structure'!$C$6:$D$10,2,FALSE)</f>
        <v>CI</v>
      </c>
      <c r="AV384" s="75" t="str">
        <f>IF(ISNUMBER(FIND("MF",TablePipeInsulation[[#This Row],[Incentive Code]]))=TRUE,"MF Logic","CI Logic")</f>
        <v>CI Logic</v>
      </c>
      <c r="AW38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84" t="str">
        <f t="shared" si="27"/>
        <v/>
      </c>
      <c r="AY384" t="str">
        <f t="shared" si="28"/>
        <v>CI</v>
      </c>
      <c r="AZ38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8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84" s="190" t="e">
        <f>INDEX(#REF!,MATCH(TablePipeInsulation[[#This Row],[Coding - Temperature of Pipe]],#REF!,0),MATCH(TEXT($P384,"#.00"),#REF!,0))</f>
        <v>#REF!</v>
      </c>
      <c r="BC384" s="211">
        <f>IFERROR(MIN(IF(TablePipeInsulation[[#This Row],[System Application]]="Custom",(TablePipeInsulation[[#This Row],[Therms saved]]*BE384)*CI_Custom_Incentive_USD_per_therm,IF(OR(TablePipeInsulation[[#This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saved]]*BE384),"Excel Error"))),TablePipeInsulation[[#This Row],[Total Cost]]),0)</f>
        <v>0</v>
      </c>
      <c r="BD384" s="216">
        <f>IFERROR(MIN(IF(TablePipeInsulation[[#This Row],[System Application]]="Custom",(TablePipeInsulation[[#This Row],[Therms saved]]*BE384)*CI_Custom_Bonus_Incentive_USD_per_therm,IF(OR(TablePipeInsulation[[#This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saved]]*BE384),"Excel Error"))),TablePipeInsulation[[#This Row],[Total Cost]]),0)</f>
        <v>0</v>
      </c>
      <c r="BE384" s="212">
        <f>Boiler!$AA$9</f>
        <v>0</v>
      </c>
    </row>
    <row r="385" spans="1:57">
      <c r="A385" s="75">
        <v>364</v>
      </c>
      <c r="Q385" s="69"/>
      <c r="R385" s="1" t="str">
        <f>IFERROR(INDEX(TableInsulationCodeReq[],MATCH(TablePipeInsulation[[#This Row],[Coding - Temperature of Pipe]],TableInsulationCodeReq[Coding Pipe Temperature],-1),MATCH(TEXT($P385,"0.00"),TableInsulationCodeReq[#Headers],0)),"")</f>
        <v/>
      </c>
      <c r="Y385" s="189" t="str">
        <f t="shared" si="29"/>
        <v/>
      </c>
      <c r="AA38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85" s="3" t="str">
        <f>IF(OR(G385="",TablePipeInsulation[[#This Row],[Insulation to be Added (")]]&lt;TablePipeInsulation[[#This Row],[Insulation Required by Code (")]]),"",IF(System_App_Only_DHW,(AN385-AR385)/(0.8*100000)*L385*AS385*AT385*1,(AN385-AR385)/($G$10*100000)*L385*AS385*AT385*1))</f>
        <v/>
      </c>
      <c r="AC385" s="78">
        <f>IF(TablePipeInsulation[[#This Row],[Insulation to be Added (")]]&lt;TablePipeInsulation[[#This Row],[Insulation Required by Code (")]],"",BC385)</f>
        <v>0</v>
      </c>
      <c r="AD385" s="78">
        <f>IF(TablePipeInsulation[[#This Row],[Insulation to be Added (")]]&lt;TablePipeInsulation[[#This Row],[Insulation Required by Code (")]],"",BD385)</f>
        <v>0</v>
      </c>
      <c r="AG385" s="67" t="e">
        <f>VLOOKUP(G385,'Insulation Table'!$AE$61:$AF$64,2,FALSE)</f>
        <v>#N/A</v>
      </c>
      <c r="AH385" s="75" t="str">
        <f>IF(TablePipeInsulation[[#This Row],[System Application]]="Custom",TablePipeInsulation[[#This Row],[Pipe Surface Temperature, °F (If Custom Application)]],IF(G385="","",VLOOKUP(G385,$BG$21:$BH$24,2,FALSE)))</f>
        <v/>
      </c>
      <c r="AI385" s="75" t="str">
        <f>IF(TablePipeInsulation[[#This Row],[System Application]]="Custom",TablePipeInsulation[[#This Row],[Ambient Temperature, °F (If Custom Application)]],IF(G385="","",VLOOKUP(G385,$BG$21:$BI$24,3,FALSE)))</f>
        <v/>
      </c>
      <c r="AJ38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8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8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8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85" s="75" t="str">
        <f>IF(TablePipeInsulation[[#This Row],[System Application]]="Custom",TablePipeInsulation[[#This Row],[Custom Pipe Bare Heat Transfer Coefficient]],IF(P385="","",(VLOOKUP(AJ385,'Insulation Table'!$F$35:$G$124,2,FALSE))))</f>
        <v/>
      </c>
      <c r="AO385" s="75" t="e">
        <f t="shared" si="25"/>
        <v>#N/A</v>
      </c>
      <c r="AP385" s="75" t="e">
        <f>VLOOKUP(AO385,'Insulation Table'!$Y$35:$Z$103,2,FALSE)</f>
        <v>#N/A</v>
      </c>
      <c r="AQ385" s="67" t="str">
        <f>CONCATENATE(P385,U385,MIN(TablePipeInsulation[[#This Row],[Insulation to be Added (")]],3))</f>
        <v>3</v>
      </c>
      <c r="AR385" s="75" t="str">
        <f>IF(P385="","",(VLOOKUP(AQ385,'Insulation Table'!$N$35:$O$250,2,FALSE)))</f>
        <v/>
      </c>
      <c r="AS385" s="67" t="e">
        <f t="shared" si="26"/>
        <v>#VALUE!</v>
      </c>
      <c r="AT385" s="75" t="str">
        <f>IF(TablePipeInsulation[[#This Row],[System Application]]="Custom",TablePipeInsulation[[#This Row],[Full Load Hours (If Custom Application)]],IF(G385="","",IF(G385="Domestic Hot Water",8760,$AJ$16)))</f>
        <v/>
      </c>
      <c r="AU385" s="75" t="str">
        <f>VLOOKUP($G$7,'Incentive Structure'!$C$6:$D$10,2,FALSE)</f>
        <v>CI</v>
      </c>
      <c r="AV385" s="75" t="str">
        <f>IF(ISNUMBER(FIND("MF",TablePipeInsulation[[#This Row],[Incentive Code]]))=TRUE,"MF Logic","CI Logic")</f>
        <v>CI Logic</v>
      </c>
      <c r="AW38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85" t="str">
        <f t="shared" si="27"/>
        <v/>
      </c>
      <c r="AY385" t="str">
        <f t="shared" si="28"/>
        <v>CI</v>
      </c>
      <c r="AZ38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8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85" s="190" t="e">
        <f>INDEX(#REF!,MATCH(TablePipeInsulation[[#This Row],[Coding - Temperature of Pipe]],#REF!,0),MATCH(TEXT($P385,"#.00"),#REF!,0))</f>
        <v>#REF!</v>
      </c>
      <c r="BC385" s="211">
        <f>IFERROR(MIN(IF(TablePipeInsulation[[#This Row],[System Application]]="Custom",(TablePipeInsulation[[#This Row],[Therms saved]]*BE385)*CI_Custom_Incentive_USD_per_therm,IF(OR(TablePipeInsulation[[#This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saved]]*BE385),"Excel Error"))),TablePipeInsulation[[#This Row],[Total Cost]]),0)</f>
        <v>0</v>
      </c>
      <c r="BD385" s="216">
        <f>IFERROR(MIN(IF(TablePipeInsulation[[#This Row],[System Application]]="Custom",(TablePipeInsulation[[#This Row],[Therms saved]]*BE385)*CI_Custom_Bonus_Incentive_USD_per_therm,IF(OR(TablePipeInsulation[[#This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saved]]*BE385),"Excel Error"))),TablePipeInsulation[[#This Row],[Total Cost]]),0)</f>
        <v>0</v>
      </c>
      <c r="BE385" s="212">
        <f>Boiler!$AA$9</f>
        <v>0</v>
      </c>
    </row>
    <row r="386" spans="1:57">
      <c r="A386" s="75">
        <v>365</v>
      </c>
      <c r="Q386" s="69"/>
      <c r="R386" s="1" t="str">
        <f>IFERROR(INDEX(TableInsulationCodeReq[],MATCH(TablePipeInsulation[[#This Row],[Coding - Temperature of Pipe]],TableInsulationCodeReq[Coding Pipe Temperature],-1),MATCH(TEXT($P386,"0.00"),TableInsulationCodeReq[#Headers],0)),"")</f>
        <v/>
      </c>
      <c r="Y386" s="189" t="str">
        <f t="shared" si="29"/>
        <v/>
      </c>
      <c r="AA38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86" s="3" t="str">
        <f>IF(OR(G386="",TablePipeInsulation[[#This Row],[Insulation to be Added (")]]&lt;TablePipeInsulation[[#This Row],[Insulation Required by Code (")]]),"",IF(System_App_Only_DHW,(AN386-AR386)/(0.8*100000)*L386*AS386*AT386*1,(AN386-AR386)/($G$10*100000)*L386*AS386*AT386*1))</f>
        <v/>
      </c>
      <c r="AC386" s="78">
        <f>IF(TablePipeInsulation[[#This Row],[Insulation to be Added (")]]&lt;TablePipeInsulation[[#This Row],[Insulation Required by Code (")]],"",BC386)</f>
        <v>0</v>
      </c>
      <c r="AD386" s="78">
        <f>IF(TablePipeInsulation[[#This Row],[Insulation to be Added (")]]&lt;TablePipeInsulation[[#This Row],[Insulation Required by Code (")]],"",BD386)</f>
        <v>0</v>
      </c>
      <c r="AG386" s="67" t="e">
        <f>VLOOKUP(G386,'Insulation Table'!$AE$61:$AF$64,2,FALSE)</f>
        <v>#N/A</v>
      </c>
      <c r="AH386" s="75" t="str">
        <f>IF(TablePipeInsulation[[#This Row],[System Application]]="Custom",TablePipeInsulation[[#This Row],[Pipe Surface Temperature, °F (If Custom Application)]],IF(G386="","",VLOOKUP(G386,$BG$21:$BH$24,2,FALSE)))</f>
        <v/>
      </c>
      <c r="AI386" s="75" t="str">
        <f>IF(TablePipeInsulation[[#This Row],[System Application]]="Custom",TablePipeInsulation[[#This Row],[Ambient Temperature, °F (If Custom Application)]],IF(G386="","",VLOOKUP(G386,$BG$21:$BI$24,3,FALSE)))</f>
        <v/>
      </c>
      <c r="AJ38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8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8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8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86" s="75" t="str">
        <f>IF(TablePipeInsulation[[#This Row],[System Application]]="Custom",TablePipeInsulation[[#This Row],[Custom Pipe Bare Heat Transfer Coefficient]],IF(P386="","",(VLOOKUP(AJ386,'Insulation Table'!$F$35:$G$124,2,FALSE))))</f>
        <v/>
      </c>
      <c r="AO386" s="75" t="e">
        <f t="shared" si="25"/>
        <v>#N/A</v>
      </c>
      <c r="AP386" s="75" t="e">
        <f>VLOOKUP(AO386,'Insulation Table'!$Y$35:$Z$103,2,FALSE)</f>
        <v>#N/A</v>
      </c>
      <c r="AQ386" s="67" t="str">
        <f>CONCATENATE(P386,U386,MIN(TablePipeInsulation[[#This Row],[Insulation to be Added (")]],3))</f>
        <v>3</v>
      </c>
      <c r="AR386" s="75" t="str">
        <f>IF(P386="","",(VLOOKUP(AQ386,'Insulation Table'!$N$35:$O$250,2,FALSE)))</f>
        <v/>
      </c>
      <c r="AS386" s="67" t="e">
        <f t="shared" si="26"/>
        <v>#VALUE!</v>
      </c>
      <c r="AT386" s="75" t="str">
        <f>IF(TablePipeInsulation[[#This Row],[System Application]]="Custom",TablePipeInsulation[[#This Row],[Full Load Hours (If Custom Application)]],IF(G386="","",IF(G386="Domestic Hot Water",8760,$AJ$16)))</f>
        <v/>
      </c>
      <c r="AU386" s="75" t="str">
        <f>VLOOKUP($G$7,'Incentive Structure'!$C$6:$D$10,2,FALSE)</f>
        <v>CI</v>
      </c>
      <c r="AV386" s="75" t="str">
        <f>IF(ISNUMBER(FIND("MF",TablePipeInsulation[[#This Row],[Incentive Code]]))=TRUE,"MF Logic","CI Logic")</f>
        <v>CI Logic</v>
      </c>
      <c r="AW38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86" t="str">
        <f t="shared" si="27"/>
        <v/>
      </c>
      <c r="AY386" t="str">
        <f t="shared" si="28"/>
        <v>CI</v>
      </c>
      <c r="AZ38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8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86" s="190" t="e">
        <f>INDEX(#REF!,MATCH(TablePipeInsulation[[#This Row],[Coding - Temperature of Pipe]],#REF!,0),MATCH(TEXT($P386,"#.00"),#REF!,0))</f>
        <v>#REF!</v>
      </c>
      <c r="BC386" s="211">
        <f>IFERROR(MIN(IF(TablePipeInsulation[[#This Row],[System Application]]="Custom",(TablePipeInsulation[[#This Row],[Therms saved]]*BE386)*CI_Custom_Incentive_USD_per_therm,IF(OR(TablePipeInsulation[[#This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saved]]*BE386),"Excel Error"))),TablePipeInsulation[[#This Row],[Total Cost]]),0)</f>
        <v>0</v>
      </c>
      <c r="BD386" s="216">
        <f>IFERROR(MIN(IF(TablePipeInsulation[[#This Row],[System Application]]="Custom",(TablePipeInsulation[[#This Row],[Therms saved]]*BE386)*CI_Custom_Bonus_Incentive_USD_per_therm,IF(OR(TablePipeInsulation[[#This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saved]]*BE386),"Excel Error"))),TablePipeInsulation[[#This Row],[Total Cost]]),0)</f>
        <v>0</v>
      </c>
      <c r="BE386" s="212">
        <f>Boiler!$AA$9</f>
        <v>0</v>
      </c>
    </row>
    <row r="387" spans="1:57">
      <c r="A387" s="75">
        <v>366</v>
      </c>
      <c r="Q387" s="69"/>
      <c r="R387" s="1" t="str">
        <f>IFERROR(INDEX(TableInsulationCodeReq[],MATCH(TablePipeInsulation[[#This Row],[Coding - Temperature of Pipe]],TableInsulationCodeReq[Coding Pipe Temperature],-1),MATCH(TEXT($P387,"0.00"),TableInsulationCodeReq[#Headers],0)),"")</f>
        <v/>
      </c>
      <c r="Y387" s="189" t="str">
        <f t="shared" si="29"/>
        <v/>
      </c>
      <c r="AA38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87" s="3" t="str">
        <f>IF(OR(G387="",TablePipeInsulation[[#This Row],[Insulation to be Added (")]]&lt;TablePipeInsulation[[#This Row],[Insulation Required by Code (")]]),"",IF(System_App_Only_DHW,(AN387-AR387)/(0.8*100000)*L387*AS387*AT387*1,(AN387-AR387)/($G$10*100000)*L387*AS387*AT387*1))</f>
        <v/>
      </c>
      <c r="AC387" s="78">
        <f>IF(TablePipeInsulation[[#This Row],[Insulation to be Added (")]]&lt;TablePipeInsulation[[#This Row],[Insulation Required by Code (")]],"",BC387)</f>
        <v>0</v>
      </c>
      <c r="AD387" s="78">
        <f>IF(TablePipeInsulation[[#This Row],[Insulation to be Added (")]]&lt;TablePipeInsulation[[#This Row],[Insulation Required by Code (")]],"",BD387)</f>
        <v>0</v>
      </c>
      <c r="AG387" s="67" t="e">
        <f>VLOOKUP(G387,'Insulation Table'!$AE$61:$AF$64,2,FALSE)</f>
        <v>#N/A</v>
      </c>
      <c r="AH387" s="75" t="str">
        <f>IF(TablePipeInsulation[[#This Row],[System Application]]="Custom",TablePipeInsulation[[#This Row],[Pipe Surface Temperature, °F (If Custom Application)]],IF(G387="","",VLOOKUP(G387,$BG$21:$BH$24,2,FALSE)))</f>
        <v/>
      </c>
      <c r="AI387" s="75" t="str">
        <f>IF(TablePipeInsulation[[#This Row],[System Application]]="Custom",TablePipeInsulation[[#This Row],[Ambient Temperature, °F (If Custom Application)]],IF(G387="","",VLOOKUP(G387,$BG$21:$BI$24,3,FALSE)))</f>
        <v/>
      </c>
      <c r="AJ38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8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8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8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87" s="75" t="str">
        <f>IF(TablePipeInsulation[[#This Row],[System Application]]="Custom",TablePipeInsulation[[#This Row],[Custom Pipe Bare Heat Transfer Coefficient]],IF(P387="","",(VLOOKUP(AJ387,'Insulation Table'!$F$35:$G$124,2,FALSE))))</f>
        <v/>
      </c>
      <c r="AO387" s="75" t="e">
        <f t="shared" si="25"/>
        <v>#N/A</v>
      </c>
      <c r="AP387" s="75" t="e">
        <f>VLOOKUP(AO387,'Insulation Table'!$Y$35:$Z$103,2,FALSE)</f>
        <v>#N/A</v>
      </c>
      <c r="AQ387" s="67" t="str">
        <f>CONCATENATE(P387,U387,MIN(TablePipeInsulation[[#This Row],[Insulation to be Added (")]],3))</f>
        <v>3</v>
      </c>
      <c r="AR387" s="75" t="str">
        <f>IF(P387="","",(VLOOKUP(AQ387,'Insulation Table'!$N$35:$O$250,2,FALSE)))</f>
        <v/>
      </c>
      <c r="AS387" s="67" t="e">
        <f t="shared" si="26"/>
        <v>#VALUE!</v>
      </c>
      <c r="AT387" s="75" t="str">
        <f>IF(TablePipeInsulation[[#This Row],[System Application]]="Custom",TablePipeInsulation[[#This Row],[Full Load Hours (If Custom Application)]],IF(G387="","",IF(G387="Domestic Hot Water",8760,$AJ$16)))</f>
        <v/>
      </c>
      <c r="AU387" s="75" t="str">
        <f>VLOOKUP($G$7,'Incentive Structure'!$C$6:$D$10,2,FALSE)</f>
        <v>CI</v>
      </c>
      <c r="AV387" s="75" t="str">
        <f>IF(ISNUMBER(FIND("MF",TablePipeInsulation[[#This Row],[Incentive Code]]))=TRUE,"MF Logic","CI Logic")</f>
        <v>CI Logic</v>
      </c>
      <c r="AW38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87" t="str">
        <f t="shared" si="27"/>
        <v/>
      </c>
      <c r="AY387" t="str">
        <f t="shared" si="28"/>
        <v>CI</v>
      </c>
      <c r="AZ38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8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87" s="190" t="e">
        <f>INDEX(#REF!,MATCH(TablePipeInsulation[[#This Row],[Coding - Temperature of Pipe]],#REF!,0),MATCH(TEXT($P387,"#.00"),#REF!,0))</f>
        <v>#REF!</v>
      </c>
      <c r="BC387" s="211">
        <f>IFERROR(MIN(IF(TablePipeInsulation[[#This Row],[System Application]]="Custom",(TablePipeInsulation[[#This Row],[Therms saved]]*BE387)*CI_Custom_Incentive_USD_per_therm,IF(OR(TablePipeInsulation[[#This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saved]]*BE387),"Excel Error"))),TablePipeInsulation[[#This Row],[Total Cost]]),0)</f>
        <v>0</v>
      </c>
      <c r="BD387" s="216">
        <f>IFERROR(MIN(IF(TablePipeInsulation[[#This Row],[System Application]]="Custom",(TablePipeInsulation[[#This Row],[Therms saved]]*BE387)*CI_Custom_Bonus_Incentive_USD_per_therm,IF(OR(TablePipeInsulation[[#This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saved]]*BE387),"Excel Error"))),TablePipeInsulation[[#This Row],[Total Cost]]),0)</f>
        <v>0</v>
      </c>
      <c r="BE387" s="212">
        <f>Boiler!$AA$9</f>
        <v>0</v>
      </c>
    </row>
    <row r="388" spans="1:57">
      <c r="A388" s="75">
        <v>367</v>
      </c>
      <c r="Q388" s="69"/>
      <c r="R388" s="1" t="str">
        <f>IFERROR(INDEX(TableInsulationCodeReq[],MATCH(TablePipeInsulation[[#This Row],[Coding - Temperature of Pipe]],TableInsulationCodeReq[Coding Pipe Temperature],-1),MATCH(TEXT($P388,"0.00"),TableInsulationCodeReq[#Headers],0)),"")</f>
        <v/>
      </c>
      <c r="Y388" s="189" t="str">
        <f t="shared" si="29"/>
        <v/>
      </c>
      <c r="AA38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88" s="3" t="str">
        <f>IF(OR(G388="",TablePipeInsulation[[#This Row],[Insulation to be Added (")]]&lt;TablePipeInsulation[[#This Row],[Insulation Required by Code (")]]),"",IF(System_App_Only_DHW,(AN388-AR388)/(0.8*100000)*L388*AS388*AT388*1,(AN388-AR388)/($G$10*100000)*L388*AS388*AT388*1))</f>
        <v/>
      </c>
      <c r="AC388" s="78">
        <f>IF(TablePipeInsulation[[#This Row],[Insulation to be Added (")]]&lt;TablePipeInsulation[[#This Row],[Insulation Required by Code (")]],"",BC388)</f>
        <v>0</v>
      </c>
      <c r="AD388" s="78">
        <f>IF(TablePipeInsulation[[#This Row],[Insulation to be Added (")]]&lt;TablePipeInsulation[[#This Row],[Insulation Required by Code (")]],"",BD388)</f>
        <v>0</v>
      </c>
      <c r="AG388" s="67" t="e">
        <f>VLOOKUP(G388,'Insulation Table'!$AE$61:$AF$64,2,FALSE)</f>
        <v>#N/A</v>
      </c>
      <c r="AH388" s="75" t="str">
        <f>IF(TablePipeInsulation[[#This Row],[System Application]]="Custom",TablePipeInsulation[[#This Row],[Pipe Surface Temperature, °F (If Custom Application)]],IF(G388="","",VLOOKUP(G388,$BG$21:$BH$24,2,FALSE)))</f>
        <v/>
      </c>
      <c r="AI388" s="75" t="str">
        <f>IF(TablePipeInsulation[[#This Row],[System Application]]="Custom",TablePipeInsulation[[#This Row],[Ambient Temperature, °F (If Custom Application)]],IF(G388="","",VLOOKUP(G388,$BG$21:$BI$24,3,FALSE)))</f>
        <v/>
      </c>
      <c r="AJ38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8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8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8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88" s="75" t="str">
        <f>IF(TablePipeInsulation[[#This Row],[System Application]]="Custom",TablePipeInsulation[[#This Row],[Custom Pipe Bare Heat Transfer Coefficient]],IF(P388="","",(VLOOKUP(AJ388,'Insulation Table'!$F$35:$G$124,2,FALSE))))</f>
        <v/>
      </c>
      <c r="AO388" s="75" t="e">
        <f t="shared" si="25"/>
        <v>#N/A</v>
      </c>
      <c r="AP388" s="75" t="e">
        <f>VLOOKUP(AO388,'Insulation Table'!$Y$35:$Z$103,2,FALSE)</f>
        <v>#N/A</v>
      </c>
      <c r="AQ388" s="67" t="str">
        <f>CONCATENATE(P388,U388,MIN(TablePipeInsulation[[#This Row],[Insulation to be Added (")]],3))</f>
        <v>3</v>
      </c>
      <c r="AR388" s="75" t="str">
        <f>IF(P388="","",(VLOOKUP(AQ388,'Insulation Table'!$N$35:$O$250,2,FALSE)))</f>
        <v/>
      </c>
      <c r="AS388" s="67" t="e">
        <f t="shared" si="26"/>
        <v>#VALUE!</v>
      </c>
      <c r="AT388" s="75" t="str">
        <f>IF(TablePipeInsulation[[#This Row],[System Application]]="Custom",TablePipeInsulation[[#This Row],[Full Load Hours (If Custom Application)]],IF(G388="","",IF(G388="Domestic Hot Water",8760,$AJ$16)))</f>
        <v/>
      </c>
      <c r="AU388" s="75" t="str">
        <f>VLOOKUP($G$7,'Incentive Structure'!$C$6:$D$10,2,FALSE)</f>
        <v>CI</v>
      </c>
      <c r="AV388" s="75" t="str">
        <f>IF(ISNUMBER(FIND("MF",TablePipeInsulation[[#This Row],[Incentive Code]]))=TRUE,"MF Logic","CI Logic")</f>
        <v>CI Logic</v>
      </c>
      <c r="AW38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88" t="str">
        <f t="shared" si="27"/>
        <v/>
      </c>
      <c r="AY388" t="str">
        <f t="shared" si="28"/>
        <v>CI</v>
      </c>
      <c r="AZ38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8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88" s="190" t="e">
        <f>INDEX(#REF!,MATCH(TablePipeInsulation[[#This Row],[Coding - Temperature of Pipe]],#REF!,0),MATCH(TEXT($P388,"#.00"),#REF!,0))</f>
        <v>#REF!</v>
      </c>
      <c r="BC388" s="211">
        <f>IFERROR(MIN(IF(TablePipeInsulation[[#This Row],[System Application]]="Custom",(TablePipeInsulation[[#This Row],[Therms saved]]*BE388)*CI_Custom_Incentive_USD_per_therm,IF(OR(TablePipeInsulation[[#This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saved]]*BE388),"Excel Error"))),TablePipeInsulation[[#This Row],[Total Cost]]),0)</f>
        <v>0</v>
      </c>
      <c r="BD388" s="216">
        <f>IFERROR(MIN(IF(TablePipeInsulation[[#This Row],[System Application]]="Custom",(TablePipeInsulation[[#This Row],[Therms saved]]*BE388)*CI_Custom_Bonus_Incentive_USD_per_therm,IF(OR(TablePipeInsulation[[#This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saved]]*BE388),"Excel Error"))),TablePipeInsulation[[#This Row],[Total Cost]]),0)</f>
        <v>0</v>
      </c>
      <c r="BE388" s="212">
        <f>Boiler!$AA$9</f>
        <v>0</v>
      </c>
    </row>
    <row r="389" spans="1:57">
      <c r="A389" s="75">
        <v>368</v>
      </c>
      <c r="Q389" s="69"/>
      <c r="R389" s="1" t="str">
        <f>IFERROR(INDEX(TableInsulationCodeReq[],MATCH(TablePipeInsulation[[#This Row],[Coding - Temperature of Pipe]],TableInsulationCodeReq[Coding Pipe Temperature],-1),MATCH(TEXT($P389,"0.00"),TableInsulationCodeReq[#Headers],0)),"")</f>
        <v/>
      </c>
      <c r="Y389" s="189" t="str">
        <f t="shared" si="29"/>
        <v/>
      </c>
      <c r="AA38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89" s="3" t="str">
        <f>IF(OR(G389="",TablePipeInsulation[[#This Row],[Insulation to be Added (")]]&lt;TablePipeInsulation[[#This Row],[Insulation Required by Code (")]]),"",IF(System_App_Only_DHW,(AN389-AR389)/(0.8*100000)*L389*AS389*AT389*1,(AN389-AR389)/($G$10*100000)*L389*AS389*AT389*1))</f>
        <v/>
      </c>
      <c r="AC389" s="78">
        <f>IF(TablePipeInsulation[[#This Row],[Insulation to be Added (")]]&lt;TablePipeInsulation[[#This Row],[Insulation Required by Code (")]],"",BC389)</f>
        <v>0</v>
      </c>
      <c r="AD389" s="78">
        <f>IF(TablePipeInsulation[[#This Row],[Insulation to be Added (")]]&lt;TablePipeInsulation[[#This Row],[Insulation Required by Code (")]],"",BD389)</f>
        <v>0</v>
      </c>
      <c r="AG389" s="67" t="e">
        <f>VLOOKUP(G389,'Insulation Table'!$AE$61:$AF$64,2,FALSE)</f>
        <v>#N/A</v>
      </c>
      <c r="AH389" s="75" t="str">
        <f>IF(TablePipeInsulation[[#This Row],[System Application]]="Custom",TablePipeInsulation[[#This Row],[Pipe Surface Temperature, °F (If Custom Application)]],IF(G389="","",VLOOKUP(G389,$BG$21:$BH$24,2,FALSE)))</f>
        <v/>
      </c>
      <c r="AI389" s="75" t="str">
        <f>IF(TablePipeInsulation[[#This Row],[System Application]]="Custom",TablePipeInsulation[[#This Row],[Ambient Temperature, °F (If Custom Application)]],IF(G389="","",VLOOKUP(G389,$BG$21:$BI$24,3,FALSE)))</f>
        <v/>
      </c>
      <c r="AJ38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8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8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8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89" s="75" t="str">
        <f>IF(TablePipeInsulation[[#This Row],[System Application]]="Custom",TablePipeInsulation[[#This Row],[Custom Pipe Bare Heat Transfer Coefficient]],IF(P389="","",(VLOOKUP(AJ389,'Insulation Table'!$F$35:$G$124,2,FALSE))))</f>
        <v/>
      </c>
      <c r="AO389" s="75" t="e">
        <f t="shared" si="25"/>
        <v>#N/A</v>
      </c>
      <c r="AP389" s="75" t="e">
        <f>VLOOKUP(AO389,'Insulation Table'!$Y$35:$Z$103,2,FALSE)</f>
        <v>#N/A</v>
      </c>
      <c r="AQ389" s="67" t="str">
        <f>CONCATENATE(P389,U389,MIN(TablePipeInsulation[[#This Row],[Insulation to be Added (")]],3))</f>
        <v>3</v>
      </c>
      <c r="AR389" s="75" t="str">
        <f>IF(P389="","",(VLOOKUP(AQ389,'Insulation Table'!$N$35:$O$250,2,FALSE)))</f>
        <v/>
      </c>
      <c r="AS389" s="67" t="e">
        <f t="shared" si="26"/>
        <v>#VALUE!</v>
      </c>
      <c r="AT389" s="75" t="str">
        <f>IF(TablePipeInsulation[[#This Row],[System Application]]="Custom",TablePipeInsulation[[#This Row],[Full Load Hours (If Custom Application)]],IF(G389="","",IF(G389="Domestic Hot Water",8760,$AJ$16)))</f>
        <v/>
      </c>
      <c r="AU389" s="75" t="str">
        <f>VLOOKUP($G$7,'Incentive Structure'!$C$6:$D$10,2,FALSE)</f>
        <v>CI</v>
      </c>
      <c r="AV389" s="75" t="str">
        <f>IF(ISNUMBER(FIND("MF",TablePipeInsulation[[#This Row],[Incentive Code]]))=TRUE,"MF Logic","CI Logic")</f>
        <v>CI Logic</v>
      </c>
      <c r="AW38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89" t="str">
        <f t="shared" si="27"/>
        <v/>
      </c>
      <c r="AY389" t="str">
        <f t="shared" si="28"/>
        <v>CI</v>
      </c>
      <c r="AZ38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8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89" s="190" t="e">
        <f>INDEX(#REF!,MATCH(TablePipeInsulation[[#This Row],[Coding - Temperature of Pipe]],#REF!,0),MATCH(TEXT($P389,"#.00"),#REF!,0))</f>
        <v>#REF!</v>
      </c>
      <c r="BC389" s="211">
        <f>IFERROR(MIN(IF(TablePipeInsulation[[#This Row],[System Application]]="Custom",(TablePipeInsulation[[#This Row],[Therms saved]]*BE389)*CI_Custom_Incentive_USD_per_therm,IF(OR(TablePipeInsulation[[#This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saved]]*BE389),"Excel Error"))),TablePipeInsulation[[#This Row],[Total Cost]]),0)</f>
        <v>0</v>
      </c>
      <c r="BD389" s="216">
        <f>IFERROR(MIN(IF(TablePipeInsulation[[#This Row],[System Application]]="Custom",(TablePipeInsulation[[#This Row],[Therms saved]]*BE389)*CI_Custom_Bonus_Incentive_USD_per_therm,IF(OR(TablePipeInsulation[[#This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saved]]*BE389),"Excel Error"))),TablePipeInsulation[[#This Row],[Total Cost]]),0)</f>
        <v>0</v>
      </c>
      <c r="BE389" s="212">
        <f>Boiler!$AA$9</f>
        <v>0</v>
      </c>
    </row>
    <row r="390" spans="1:57">
      <c r="A390" s="75">
        <v>369</v>
      </c>
      <c r="Q390" s="69"/>
      <c r="R390" s="1" t="str">
        <f>IFERROR(INDEX(TableInsulationCodeReq[],MATCH(TablePipeInsulation[[#This Row],[Coding - Temperature of Pipe]],TableInsulationCodeReq[Coding Pipe Temperature],-1),MATCH(TEXT($P390,"0.00"),TableInsulationCodeReq[#Headers],0)),"")</f>
        <v/>
      </c>
      <c r="Y390" s="189" t="str">
        <f t="shared" si="29"/>
        <v/>
      </c>
      <c r="AA39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90" s="3" t="str">
        <f>IF(OR(G390="",TablePipeInsulation[[#This Row],[Insulation to be Added (")]]&lt;TablePipeInsulation[[#This Row],[Insulation Required by Code (")]]),"",IF(System_App_Only_DHW,(AN390-AR390)/(0.8*100000)*L390*AS390*AT390*1,(AN390-AR390)/($G$10*100000)*L390*AS390*AT390*1))</f>
        <v/>
      </c>
      <c r="AC390" s="78">
        <f>IF(TablePipeInsulation[[#This Row],[Insulation to be Added (")]]&lt;TablePipeInsulation[[#This Row],[Insulation Required by Code (")]],"",BC390)</f>
        <v>0</v>
      </c>
      <c r="AD390" s="78">
        <f>IF(TablePipeInsulation[[#This Row],[Insulation to be Added (")]]&lt;TablePipeInsulation[[#This Row],[Insulation Required by Code (")]],"",BD390)</f>
        <v>0</v>
      </c>
      <c r="AG390" s="67" t="e">
        <f>VLOOKUP(G390,'Insulation Table'!$AE$61:$AF$64,2,FALSE)</f>
        <v>#N/A</v>
      </c>
      <c r="AH390" s="75" t="str">
        <f>IF(TablePipeInsulation[[#This Row],[System Application]]="Custom",TablePipeInsulation[[#This Row],[Pipe Surface Temperature, °F (If Custom Application)]],IF(G390="","",VLOOKUP(G390,$BG$21:$BH$24,2,FALSE)))</f>
        <v/>
      </c>
      <c r="AI390" s="75" t="str">
        <f>IF(TablePipeInsulation[[#This Row],[System Application]]="Custom",TablePipeInsulation[[#This Row],[Ambient Temperature, °F (If Custom Application)]],IF(G390="","",VLOOKUP(G390,$BG$21:$BI$24,3,FALSE)))</f>
        <v/>
      </c>
      <c r="AJ39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9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9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9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90" s="75" t="str">
        <f>IF(TablePipeInsulation[[#This Row],[System Application]]="Custom",TablePipeInsulation[[#This Row],[Custom Pipe Bare Heat Transfer Coefficient]],IF(P390="","",(VLOOKUP(AJ390,'Insulation Table'!$F$35:$G$124,2,FALSE))))</f>
        <v/>
      </c>
      <c r="AO390" s="75" t="e">
        <f t="shared" si="25"/>
        <v>#N/A</v>
      </c>
      <c r="AP390" s="75" t="e">
        <f>VLOOKUP(AO390,'Insulation Table'!$Y$35:$Z$103,2,FALSE)</f>
        <v>#N/A</v>
      </c>
      <c r="AQ390" s="67" t="str">
        <f>CONCATENATE(P390,U390,MIN(TablePipeInsulation[[#This Row],[Insulation to be Added (")]],3))</f>
        <v>3</v>
      </c>
      <c r="AR390" s="75" t="str">
        <f>IF(P390="","",(VLOOKUP(AQ390,'Insulation Table'!$N$35:$O$250,2,FALSE)))</f>
        <v/>
      </c>
      <c r="AS390" s="67" t="e">
        <f t="shared" si="26"/>
        <v>#VALUE!</v>
      </c>
      <c r="AT390" s="75" t="str">
        <f>IF(TablePipeInsulation[[#This Row],[System Application]]="Custom",TablePipeInsulation[[#This Row],[Full Load Hours (If Custom Application)]],IF(G390="","",IF(G390="Domestic Hot Water",8760,$AJ$16)))</f>
        <v/>
      </c>
      <c r="AU390" s="75" t="str">
        <f>VLOOKUP($G$7,'Incentive Structure'!$C$6:$D$10,2,FALSE)</f>
        <v>CI</v>
      </c>
      <c r="AV390" s="75" t="str">
        <f>IF(ISNUMBER(FIND("MF",TablePipeInsulation[[#This Row],[Incentive Code]]))=TRUE,"MF Logic","CI Logic")</f>
        <v>CI Logic</v>
      </c>
      <c r="AW39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90" t="str">
        <f t="shared" si="27"/>
        <v/>
      </c>
      <c r="AY390" t="str">
        <f t="shared" si="28"/>
        <v>CI</v>
      </c>
      <c r="AZ39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9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90" s="190" t="e">
        <f>INDEX(#REF!,MATCH(TablePipeInsulation[[#This Row],[Coding - Temperature of Pipe]],#REF!,0),MATCH(TEXT($P390,"#.00"),#REF!,0))</f>
        <v>#REF!</v>
      </c>
      <c r="BC390" s="211">
        <f>IFERROR(MIN(IF(TablePipeInsulation[[#This Row],[System Application]]="Custom",(TablePipeInsulation[[#This Row],[Therms saved]]*BE390)*CI_Custom_Incentive_USD_per_therm,IF(OR(TablePipeInsulation[[#This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saved]]*BE390),"Excel Error"))),TablePipeInsulation[[#This Row],[Total Cost]]),0)</f>
        <v>0</v>
      </c>
      <c r="BD390" s="216">
        <f>IFERROR(MIN(IF(TablePipeInsulation[[#This Row],[System Application]]="Custom",(TablePipeInsulation[[#This Row],[Therms saved]]*BE390)*CI_Custom_Bonus_Incentive_USD_per_therm,IF(OR(TablePipeInsulation[[#This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saved]]*BE390),"Excel Error"))),TablePipeInsulation[[#This Row],[Total Cost]]),0)</f>
        <v>0</v>
      </c>
      <c r="BE390" s="212">
        <f>Boiler!$AA$9</f>
        <v>0</v>
      </c>
    </row>
    <row r="391" spans="1:57">
      <c r="A391" s="75">
        <v>370</v>
      </c>
      <c r="Q391" s="69"/>
      <c r="R391" s="1" t="str">
        <f>IFERROR(INDEX(TableInsulationCodeReq[],MATCH(TablePipeInsulation[[#This Row],[Coding - Temperature of Pipe]],TableInsulationCodeReq[Coding Pipe Temperature],-1),MATCH(TEXT($P391,"0.00"),TableInsulationCodeReq[#Headers],0)),"")</f>
        <v/>
      </c>
      <c r="Y391" s="189" t="str">
        <f t="shared" si="29"/>
        <v/>
      </c>
      <c r="AA39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91" s="3" t="str">
        <f>IF(OR(G391="",TablePipeInsulation[[#This Row],[Insulation to be Added (")]]&lt;TablePipeInsulation[[#This Row],[Insulation Required by Code (")]]),"",IF(System_App_Only_DHW,(AN391-AR391)/(0.8*100000)*L391*AS391*AT391*1,(AN391-AR391)/($G$10*100000)*L391*AS391*AT391*1))</f>
        <v/>
      </c>
      <c r="AC391" s="78">
        <f>IF(TablePipeInsulation[[#This Row],[Insulation to be Added (")]]&lt;TablePipeInsulation[[#This Row],[Insulation Required by Code (")]],"",BC391)</f>
        <v>0</v>
      </c>
      <c r="AD391" s="78">
        <f>IF(TablePipeInsulation[[#This Row],[Insulation to be Added (")]]&lt;TablePipeInsulation[[#This Row],[Insulation Required by Code (")]],"",BD391)</f>
        <v>0</v>
      </c>
      <c r="AG391" s="67" t="e">
        <f>VLOOKUP(G391,'Insulation Table'!$AE$61:$AF$64,2,FALSE)</f>
        <v>#N/A</v>
      </c>
      <c r="AH391" s="75" t="str">
        <f>IF(TablePipeInsulation[[#This Row],[System Application]]="Custom",TablePipeInsulation[[#This Row],[Pipe Surface Temperature, °F (If Custom Application)]],IF(G391="","",VLOOKUP(G391,$BG$21:$BH$24,2,FALSE)))</f>
        <v/>
      </c>
      <c r="AI391" s="75" t="str">
        <f>IF(TablePipeInsulation[[#This Row],[System Application]]="Custom",TablePipeInsulation[[#This Row],[Ambient Temperature, °F (If Custom Application)]],IF(G391="","",VLOOKUP(G391,$BG$21:$BI$24,3,FALSE)))</f>
        <v/>
      </c>
      <c r="AJ39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9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9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9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91" s="75" t="str">
        <f>IF(TablePipeInsulation[[#This Row],[System Application]]="Custom",TablePipeInsulation[[#This Row],[Custom Pipe Bare Heat Transfer Coefficient]],IF(P391="","",(VLOOKUP(AJ391,'Insulation Table'!$F$35:$G$124,2,FALSE))))</f>
        <v/>
      </c>
      <c r="AO391" s="75" t="e">
        <f t="shared" si="25"/>
        <v>#N/A</v>
      </c>
      <c r="AP391" s="75" t="e">
        <f>VLOOKUP(AO391,'Insulation Table'!$Y$35:$Z$103,2,FALSE)</f>
        <v>#N/A</v>
      </c>
      <c r="AQ391" s="67" t="str">
        <f>CONCATENATE(P391,U391,MIN(TablePipeInsulation[[#This Row],[Insulation to be Added (")]],3))</f>
        <v>3</v>
      </c>
      <c r="AR391" s="75" t="str">
        <f>IF(P391="","",(VLOOKUP(AQ391,'Insulation Table'!$N$35:$O$250,2,FALSE)))</f>
        <v/>
      </c>
      <c r="AS391" s="67" t="e">
        <f t="shared" si="26"/>
        <v>#VALUE!</v>
      </c>
      <c r="AT391" s="75" t="str">
        <f>IF(TablePipeInsulation[[#This Row],[System Application]]="Custom",TablePipeInsulation[[#This Row],[Full Load Hours (If Custom Application)]],IF(G391="","",IF(G391="Domestic Hot Water",8760,$AJ$16)))</f>
        <v/>
      </c>
      <c r="AU391" s="75" t="str">
        <f>VLOOKUP($G$7,'Incentive Structure'!$C$6:$D$10,2,FALSE)</f>
        <v>CI</v>
      </c>
      <c r="AV391" s="75" t="str">
        <f>IF(ISNUMBER(FIND("MF",TablePipeInsulation[[#This Row],[Incentive Code]]))=TRUE,"MF Logic","CI Logic")</f>
        <v>CI Logic</v>
      </c>
      <c r="AW39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91" t="str">
        <f t="shared" si="27"/>
        <v/>
      </c>
      <c r="AY391" t="str">
        <f t="shared" si="28"/>
        <v>CI</v>
      </c>
      <c r="AZ39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9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91" s="190" t="e">
        <f>INDEX(#REF!,MATCH(TablePipeInsulation[[#This Row],[Coding - Temperature of Pipe]],#REF!,0),MATCH(TEXT($P391,"#.00"),#REF!,0))</f>
        <v>#REF!</v>
      </c>
      <c r="BC391" s="211">
        <f>IFERROR(MIN(IF(TablePipeInsulation[[#This Row],[System Application]]="Custom",(TablePipeInsulation[[#This Row],[Therms saved]]*BE391)*CI_Custom_Incentive_USD_per_therm,IF(OR(TablePipeInsulation[[#This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saved]]*BE391),"Excel Error"))),TablePipeInsulation[[#This Row],[Total Cost]]),0)</f>
        <v>0</v>
      </c>
      <c r="BD391" s="216">
        <f>IFERROR(MIN(IF(TablePipeInsulation[[#This Row],[System Application]]="Custom",(TablePipeInsulation[[#This Row],[Therms saved]]*BE391)*CI_Custom_Bonus_Incentive_USD_per_therm,IF(OR(TablePipeInsulation[[#This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saved]]*BE391),"Excel Error"))),TablePipeInsulation[[#This Row],[Total Cost]]),0)</f>
        <v>0</v>
      </c>
      <c r="BE391" s="212">
        <f>Boiler!$AA$9</f>
        <v>0</v>
      </c>
    </row>
    <row r="392" spans="1:57">
      <c r="A392" s="75">
        <v>371</v>
      </c>
      <c r="Q392" s="69"/>
      <c r="R392" s="1" t="str">
        <f>IFERROR(INDEX(TableInsulationCodeReq[],MATCH(TablePipeInsulation[[#This Row],[Coding - Temperature of Pipe]],TableInsulationCodeReq[Coding Pipe Temperature],-1),MATCH(TEXT($P392,"0.00"),TableInsulationCodeReq[#Headers],0)),"")</f>
        <v/>
      </c>
      <c r="Y392" s="189" t="str">
        <f t="shared" si="29"/>
        <v/>
      </c>
      <c r="AA39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92" s="3" t="str">
        <f>IF(OR(G392="",TablePipeInsulation[[#This Row],[Insulation to be Added (")]]&lt;TablePipeInsulation[[#This Row],[Insulation Required by Code (")]]),"",IF(System_App_Only_DHW,(AN392-AR392)/(0.8*100000)*L392*AS392*AT392*1,(AN392-AR392)/($G$10*100000)*L392*AS392*AT392*1))</f>
        <v/>
      </c>
      <c r="AC392" s="78">
        <f>IF(TablePipeInsulation[[#This Row],[Insulation to be Added (")]]&lt;TablePipeInsulation[[#This Row],[Insulation Required by Code (")]],"",BC392)</f>
        <v>0</v>
      </c>
      <c r="AD392" s="78">
        <f>IF(TablePipeInsulation[[#This Row],[Insulation to be Added (")]]&lt;TablePipeInsulation[[#This Row],[Insulation Required by Code (")]],"",BD392)</f>
        <v>0</v>
      </c>
      <c r="AG392" s="67" t="e">
        <f>VLOOKUP(G392,'Insulation Table'!$AE$61:$AF$64,2,FALSE)</f>
        <v>#N/A</v>
      </c>
      <c r="AH392" s="75" t="str">
        <f>IF(TablePipeInsulation[[#This Row],[System Application]]="Custom",TablePipeInsulation[[#This Row],[Pipe Surface Temperature, °F (If Custom Application)]],IF(G392="","",VLOOKUP(G392,$BG$21:$BH$24,2,FALSE)))</f>
        <v/>
      </c>
      <c r="AI392" s="75" t="str">
        <f>IF(TablePipeInsulation[[#This Row],[System Application]]="Custom",TablePipeInsulation[[#This Row],[Ambient Temperature, °F (If Custom Application)]],IF(G392="","",VLOOKUP(G392,$BG$21:$BI$24,3,FALSE)))</f>
        <v/>
      </c>
      <c r="AJ39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9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9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9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92" s="75" t="str">
        <f>IF(TablePipeInsulation[[#This Row],[System Application]]="Custom",TablePipeInsulation[[#This Row],[Custom Pipe Bare Heat Transfer Coefficient]],IF(P392="","",(VLOOKUP(AJ392,'Insulation Table'!$F$35:$G$124,2,FALSE))))</f>
        <v/>
      </c>
      <c r="AO392" s="75" t="e">
        <f t="shared" si="25"/>
        <v>#N/A</v>
      </c>
      <c r="AP392" s="75" t="e">
        <f>VLOOKUP(AO392,'Insulation Table'!$Y$35:$Z$103,2,FALSE)</f>
        <v>#N/A</v>
      </c>
      <c r="AQ392" s="67" t="str">
        <f>CONCATENATE(P392,U392,MIN(TablePipeInsulation[[#This Row],[Insulation to be Added (")]],3))</f>
        <v>3</v>
      </c>
      <c r="AR392" s="75" t="str">
        <f>IF(P392="","",(VLOOKUP(AQ392,'Insulation Table'!$N$35:$O$250,2,FALSE)))</f>
        <v/>
      </c>
      <c r="AS392" s="67" t="e">
        <f t="shared" si="26"/>
        <v>#VALUE!</v>
      </c>
      <c r="AT392" s="75" t="str">
        <f>IF(TablePipeInsulation[[#This Row],[System Application]]="Custom",TablePipeInsulation[[#This Row],[Full Load Hours (If Custom Application)]],IF(G392="","",IF(G392="Domestic Hot Water",8760,$AJ$16)))</f>
        <v/>
      </c>
      <c r="AU392" s="75" t="str">
        <f>VLOOKUP($G$7,'Incentive Structure'!$C$6:$D$10,2,FALSE)</f>
        <v>CI</v>
      </c>
      <c r="AV392" s="75" t="str">
        <f>IF(ISNUMBER(FIND("MF",TablePipeInsulation[[#This Row],[Incentive Code]]))=TRUE,"MF Logic","CI Logic")</f>
        <v>CI Logic</v>
      </c>
      <c r="AW39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92" t="str">
        <f t="shared" si="27"/>
        <v/>
      </c>
      <c r="AY392" t="str">
        <f t="shared" si="28"/>
        <v>CI</v>
      </c>
      <c r="AZ39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9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92" s="190" t="e">
        <f>INDEX(#REF!,MATCH(TablePipeInsulation[[#This Row],[Coding - Temperature of Pipe]],#REF!,0),MATCH(TEXT($P392,"#.00"),#REF!,0))</f>
        <v>#REF!</v>
      </c>
      <c r="BC392" s="211">
        <f>IFERROR(MIN(IF(TablePipeInsulation[[#This Row],[System Application]]="Custom",(TablePipeInsulation[[#This Row],[Therms saved]]*BE392)*CI_Custom_Incentive_USD_per_therm,IF(OR(TablePipeInsulation[[#This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saved]]*BE392),"Excel Error"))),TablePipeInsulation[[#This Row],[Total Cost]]),0)</f>
        <v>0</v>
      </c>
      <c r="BD392" s="216">
        <f>IFERROR(MIN(IF(TablePipeInsulation[[#This Row],[System Application]]="Custom",(TablePipeInsulation[[#This Row],[Therms saved]]*BE392)*CI_Custom_Bonus_Incentive_USD_per_therm,IF(OR(TablePipeInsulation[[#This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saved]]*BE392),"Excel Error"))),TablePipeInsulation[[#This Row],[Total Cost]]),0)</f>
        <v>0</v>
      </c>
      <c r="BE392" s="212">
        <f>Boiler!$AA$9</f>
        <v>0</v>
      </c>
    </row>
    <row r="393" spans="1:57">
      <c r="A393" s="75">
        <v>372</v>
      </c>
      <c r="Q393" s="69"/>
      <c r="R393" s="1" t="str">
        <f>IFERROR(INDEX(TableInsulationCodeReq[],MATCH(TablePipeInsulation[[#This Row],[Coding - Temperature of Pipe]],TableInsulationCodeReq[Coding Pipe Temperature],-1),MATCH(TEXT($P393,"0.00"),TableInsulationCodeReq[#Headers],0)),"")</f>
        <v/>
      </c>
      <c r="Y393" s="189" t="str">
        <f t="shared" si="29"/>
        <v/>
      </c>
      <c r="AA39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93" s="3" t="str">
        <f>IF(OR(G393="",TablePipeInsulation[[#This Row],[Insulation to be Added (")]]&lt;TablePipeInsulation[[#This Row],[Insulation Required by Code (")]]),"",IF(System_App_Only_DHW,(AN393-AR393)/(0.8*100000)*L393*AS393*AT393*1,(AN393-AR393)/($G$10*100000)*L393*AS393*AT393*1))</f>
        <v/>
      </c>
      <c r="AC393" s="78">
        <f>IF(TablePipeInsulation[[#This Row],[Insulation to be Added (")]]&lt;TablePipeInsulation[[#This Row],[Insulation Required by Code (")]],"",BC393)</f>
        <v>0</v>
      </c>
      <c r="AD393" s="78">
        <f>IF(TablePipeInsulation[[#This Row],[Insulation to be Added (")]]&lt;TablePipeInsulation[[#This Row],[Insulation Required by Code (")]],"",BD393)</f>
        <v>0</v>
      </c>
      <c r="AG393" s="67" t="e">
        <f>VLOOKUP(G393,'Insulation Table'!$AE$61:$AF$64,2,FALSE)</f>
        <v>#N/A</v>
      </c>
      <c r="AH393" s="75" t="str">
        <f>IF(TablePipeInsulation[[#This Row],[System Application]]="Custom",TablePipeInsulation[[#This Row],[Pipe Surface Temperature, °F (If Custom Application)]],IF(G393="","",VLOOKUP(G393,$BG$21:$BH$24,2,FALSE)))</f>
        <v/>
      </c>
      <c r="AI393" s="75" t="str">
        <f>IF(TablePipeInsulation[[#This Row],[System Application]]="Custom",TablePipeInsulation[[#This Row],[Ambient Temperature, °F (If Custom Application)]],IF(G393="","",VLOOKUP(G393,$BG$21:$BI$24,3,FALSE)))</f>
        <v/>
      </c>
      <c r="AJ39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9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9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9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93" s="75" t="str">
        <f>IF(TablePipeInsulation[[#This Row],[System Application]]="Custom",TablePipeInsulation[[#This Row],[Custom Pipe Bare Heat Transfer Coefficient]],IF(P393="","",(VLOOKUP(AJ393,'Insulation Table'!$F$35:$G$124,2,FALSE))))</f>
        <v/>
      </c>
      <c r="AO393" s="75" t="e">
        <f t="shared" si="25"/>
        <v>#N/A</v>
      </c>
      <c r="AP393" s="75" t="e">
        <f>VLOOKUP(AO393,'Insulation Table'!$Y$35:$Z$103,2,FALSE)</f>
        <v>#N/A</v>
      </c>
      <c r="AQ393" s="67" t="str">
        <f>CONCATENATE(P393,U393,MIN(TablePipeInsulation[[#This Row],[Insulation to be Added (")]],3))</f>
        <v>3</v>
      </c>
      <c r="AR393" s="75" t="str">
        <f>IF(P393="","",(VLOOKUP(AQ393,'Insulation Table'!$N$35:$O$250,2,FALSE)))</f>
        <v/>
      </c>
      <c r="AS393" s="67" t="e">
        <f t="shared" si="26"/>
        <v>#VALUE!</v>
      </c>
      <c r="AT393" s="75" t="str">
        <f>IF(TablePipeInsulation[[#This Row],[System Application]]="Custom",TablePipeInsulation[[#This Row],[Full Load Hours (If Custom Application)]],IF(G393="","",IF(G393="Domestic Hot Water",8760,$AJ$16)))</f>
        <v/>
      </c>
      <c r="AU393" s="75" t="str">
        <f>VLOOKUP($G$7,'Incentive Structure'!$C$6:$D$10,2,FALSE)</f>
        <v>CI</v>
      </c>
      <c r="AV393" s="75" t="str">
        <f>IF(ISNUMBER(FIND("MF",TablePipeInsulation[[#This Row],[Incentive Code]]))=TRUE,"MF Logic","CI Logic")</f>
        <v>CI Logic</v>
      </c>
      <c r="AW39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93" t="str">
        <f t="shared" si="27"/>
        <v/>
      </c>
      <c r="AY393" t="str">
        <f t="shared" si="28"/>
        <v>CI</v>
      </c>
      <c r="AZ39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9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93" s="190" t="e">
        <f>INDEX(#REF!,MATCH(TablePipeInsulation[[#This Row],[Coding - Temperature of Pipe]],#REF!,0),MATCH(TEXT($P393,"#.00"),#REF!,0))</f>
        <v>#REF!</v>
      </c>
      <c r="BC393" s="211">
        <f>IFERROR(MIN(IF(TablePipeInsulation[[#This Row],[System Application]]="Custom",(TablePipeInsulation[[#This Row],[Therms saved]]*BE393)*CI_Custom_Incentive_USD_per_therm,IF(OR(TablePipeInsulation[[#This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saved]]*BE393),"Excel Error"))),TablePipeInsulation[[#This Row],[Total Cost]]),0)</f>
        <v>0</v>
      </c>
      <c r="BD393" s="216">
        <f>IFERROR(MIN(IF(TablePipeInsulation[[#This Row],[System Application]]="Custom",(TablePipeInsulation[[#This Row],[Therms saved]]*BE393)*CI_Custom_Bonus_Incentive_USD_per_therm,IF(OR(TablePipeInsulation[[#This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saved]]*BE393),"Excel Error"))),TablePipeInsulation[[#This Row],[Total Cost]]),0)</f>
        <v>0</v>
      </c>
      <c r="BE393" s="212">
        <f>Boiler!$AA$9</f>
        <v>0</v>
      </c>
    </row>
    <row r="394" spans="1:57">
      <c r="A394" s="75">
        <v>373</v>
      </c>
      <c r="Q394" s="69"/>
      <c r="R394" s="1" t="str">
        <f>IFERROR(INDEX(TableInsulationCodeReq[],MATCH(TablePipeInsulation[[#This Row],[Coding - Temperature of Pipe]],TableInsulationCodeReq[Coding Pipe Temperature],-1),MATCH(TEXT($P394,"0.00"),TableInsulationCodeReq[#Headers],0)),"")</f>
        <v/>
      </c>
      <c r="Y394" s="189" t="str">
        <f t="shared" si="29"/>
        <v/>
      </c>
      <c r="AA39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94" s="3" t="str">
        <f>IF(OR(G394="",TablePipeInsulation[[#This Row],[Insulation to be Added (")]]&lt;TablePipeInsulation[[#This Row],[Insulation Required by Code (")]]),"",IF(System_App_Only_DHW,(AN394-AR394)/(0.8*100000)*L394*AS394*AT394*1,(AN394-AR394)/($G$10*100000)*L394*AS394*AT394*1))</f>
        <v/>
      </c>
      <c r="AC394" s="78">
        <f>IF(TablePipeInsulation[[#This Row],[Insulation to be Added (")]]&lt;TablePipeInsulation[[#This Row],[Insulation Required by Code (")]],"",BC394)</f>
        <v>0</v>
      </c>
      <c r="AD394" s="78">
        <f>IF(TablePipeInsulation[[#This Row],[Insulation to be Added (")]]&lt;TablePipeInsulation[[#This Row],[Insulation Required by Code (")]],"",BD394)</f>
        <v>0</v>
      </c>
      <c r="AG394" s="67" t="e">
        <f>VLOOKUP(G394,'Insulation Table'!$AE$61:$AF$64,2,FALSE)</f>
        <v>#N/A</v>
      </c>
      <c r="AH394" s="75" t="str">
        <f>IF(TablePipeInsulation[[#This Row],[System Application]]="Custom",TablePipeInsulation[[#This Row],[Pipe Surface Temperature, °F (If Custom Application)]],IF(G394="","",VLOOKUP(G394,$BG$21:$BH$24,2,FALSE)))</f>
        <v/>
      </c>
      <c r="AI394" s="75" t="str">
        <f>IF(TablePipeInsulation[[#This Row],[System Application]]="Custom",TablePipeInsulation[[#This Row],[Ambient Temperature, °F (If Custom Application)]],IF(G394="","",VLOOKUP(G394,$BG$21:$BI$24,3,FALSE)))</f>
        <v/>
      </c>
      <c r="AJ39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9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9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9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94" s="75" t="str">
        <f>IF(TablePipeInsulation[[#This Row],[System Application]]="Custom",TablePipeInsulation[[#This Row],[Custom Pipe Bare Heat Transfer Coefficient]],IF(P394="","",(VLOOKUP(AJ394,'Insulation Table'!$F$35:$G$124,2,FALSE))))</f>
        <v/>
      </c>
      <c r="AO394" s="75" t="e">
        <f t="shared" si="25"/>
        <v>#N/A</v>
      </c>
      <c r="AP394" s="75" t="e">
        <f>VLOOKUP(AO394,'Insulation Table'!$Y$35:$Z$103,2,FALSE)</f>
        <v>#N/A</v>
      </c>
      <c r="AQ394" s="67" t="str">
        <f>CONCATENATE(P394,U394,MIN(TablePipeInsulation[[#This Row],[Insulation to be Added (")]],3))</f>
        <v>3</v>
      </c>
      <c r="AR394" s="75" t="str">
        <f>IF(P394="","",(VLOOKUP(AQ394,'Insulation Table'!$N$35:$O$250,2,FALSE)))</f>
        <v/>
      </c>
      <c r="AS394" s="67" t="e">
        <f t="shared" si="26"/>
        <v>#VALUE!</v>
      </c>
      <c r="AT394" s="75" t="str">
        <f>IF(TablePipeInsulation[[#This Row],[System Application]]="Custom",TablePipeInsulation[[#This Row],[Full Load Hours (If Custom Application)]],IF(G394="","",IF(G394="Domestic Hot Water",8760,$AJ$16)))</f>
        <v/>
      </c>
      <c r="AU394" s="75" t="str">
        <f>VLOOKUP($G$7,'Incentive Structure'!$C$6:$D$10,2,FALSE)</f>
        <v>CI</v>
      </c>
      <c r="AV394" s="75" t="str">
        <f>IF(ISNUMBER(FIND("MF",TablePipeInsulation[[#This Row],[Incentive Code]]))=TRUE,"MF Logic","CI Logic")</f>
        <v>CI Logic</v>
      </c>
      <c r="AW39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94" t="str">
        <f t="shared" si="27"/>
        <v/>
      </c>
      <c r="AY394" t="str">
        <f t="shared" si="28"/>
        <v>CI</v>
      </c>
      <c r="AZ39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9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94" s="190" t="e">
        <f>INDEX(#REF!,MATCH(TablePipeInsulation[[#This Row],[Coding - Temperature of Pipe]],#REF!,0),MATCH(TEXT($P394,"#.00"),#REF!,0))</f>
        <v>#REF!</v>
      </c>
      <c r="BC394" s="211">
        <f>IFERROR(MIN(IF(TablePipeInsulation[[#This Row],[System Application]]="Custom",(TablePipeInsulation[[#This Row],[Therms saved]]*BE394)*CI_Custom_Incentive_USD_per_therm,IF(OR(TablePipeInsulation[[#This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saved]]*BE394),"Excel Error"))),TablePipeInsulation[[#This Row],[Total Cost]]),0)</f>
        <v>0</v>
      </c>
      <c r="BD394" s="216">
        <f>IFERROR(MIN(IF(TablePipeInsulation[[#This Row],[System Application]]="Custom",(TablePipeInsulation[[#This Row],[Therms saved]]*BE394)*CI_Custom_Bonus_Incentive_USD_per_therm,IF(OR(TablePipeInsulation[[#This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saved]]*BE394),"Excel Error"))),TablePipeInsulation[[#This Row],[Total Cost]]),0)</f>
        <v>0</v>
      </c>
      <c r="BE394" s="212">
        <f>Boiler!$AA$9</f>
        <v>0</v>
      </c>
    </row>
    <row r="395" spans="1:57">
      <c r="A395" s="75">
        <v>374</v>
      </c>
      <c r="Q395" s="69"/>
      <c r="R395" s="1" t="str">
        <f>IFERROR(INDEX(TableInsulationCodeReq[],MATCH(TablePipeInsulation[[#This Row],[Coding - Temperature of Pipe]],TableInsulationCodeReq[Coding Pipe Temperature],-1),MATCH(TEXT($P395,"0.00"),TableInsulationCodeReq[#Headers],0)),"")</f>
        <v/>
      </c>
      <c r="Y395" s="189" t="str">
        <f t="shared" si="29"/>
        <v/>
      </c>
      <c r="AA39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95" s="3" t="str">
        <f>IF(OR(G395="",TablePipeInsulation[[#This Row],[Insulation to be Added (")]]&lt;TablePipeInsulation[[#This Row],[Insulation Required by Code (")]]),"",IF(System_App_Only_DHW,(AN395-AR395)/(0.8*100000)*L395*AS395*AT395*1,(AN395-AR395)/($G$10*100000)*L395*AS395*AT395*1))</f>
        <v/>
      </c>
      <c r="AC395" s="78">
        <f>IF(TablePipeInsulation[[#This Row],[Insulation to be Added (")]]&lt;TablePipeInsulation[[#This Row],[Insulation Required by Code (")]],"",BC395)</f>
        <v>0</v>
      </c>
      <c r="AD395" s="78">
        <f>IF(TablePipeInsulation[[#This Row],[Insulation to be Added (")]]&lt;TablePipeInsulation[[#This Row],[Insulation Required by Code (")]],"",BD395)</f>
        <v>0</v>
      </c>
      <c r="AG395" s="67" t="e">
        <f>VLOOKUP(G395,'Insulation Table'!$AE$61:$AF$64,2,FALSE)</f>
        <v>#N/A</v>
      </c>
      <c r="AH395" s="75" t="str">
        <f>IF(TablePipeInsulation[[#This Row],[System Application]]="Custom",TablePipeInsulation[[#This Row],[Pipe Surface Temperature, °F (If Custom Application)]],IF(G395="","",VLOOKUP(G395,$BG$21:$BH$24,2,FALSE)))</f>
        <v/>
      </c>
      <c r="AI395" s="75" t="str">
        <f>IF(TablePipeInsulation[[#This Row],[System Application]]="Custom",TablePipeInsulation[[#This Row],[Ambient Temperature, °F (If Custom Application)]],IF(G395="","",VLOOKUP(G395,$BG$21:$BI$24,3,FALSE)))</f>
        <v/>
      </c>
      <c r="AJ39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9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9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9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95" s="75" t="str">
        <f>IF(TablePipeInsulation[[#This Row],[System Application]]="Custom",TablePipeInsulation[[#This Row],[Custom Pipe Bare Heat Transfer Coefficient]],IF(P395="","",(VLOOKUP(AJ395,'Insulation Table'!$F$35:$G$124,2,FALSE))))</f>
        <v/>
      </c>
      <c r="AO395" s="75" t="e">
        <f t="shared" si="25"/>
        <v>#N/A</v>
      </c>
      <c r="AP395" s="75" t="e">
        <f>VLOOKUP(AO395,'Insulation Table'!$Y$35:$Z$103,2,FALSE)</f>
        <v>#N/A</v>
      </c>
      <c r="AQ395" s="67" t="str">
        <f>CONCATENATE(P395,U395,MIN(TablePipeInsulation[[#This Row],[Insulation to be Added (")]],3))</f>
        <v>3</v>
      </c>
      <c r="AR395" s="75" t="str">
        <f>IF(P395="","",(VLOOKUP(AQ395,'Insulation Table'!$N$35:$O$250,2,FALSE)))</f>
        <v/>
      </c>
      <c r="AS395" s="67" t="e">
        <f t="shared" si="26"/>
        <v>#VALUE!</v>
      </c>
      <c r="AT395" s="75" t="str">
        <f>IF(TablePipeInsulation[[#This Row],[System Application]]="Custom",TablePipeInsulation[[#This Row],[Full Load Hours (If Custom Application)]],IF(G395="","",IF(G395="Domestic Hot Water",8760,$AJ$16)))</f>
        <v/>
      </c>
      <c r="AU395" s="75" t="str">
        <f>VLOOKUP($G$7,'Incentive Structure'!$C$6:$D$10,2,FALSE)</f>
        <v>CI</v>
      </c>
      <c r="AV395" s="75" t="str">
        <f>IF(ISNUMBER(FIND("MF",TablePipeInsulation[[#This Row],[Incentive Code]]))=TRUE,"MF Logic","CI Logic")</f>
        <v>CI Logic</v>
      </c>
      <c r="AW39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95" t="str">
        <f t="shared" si="27"/>
        <v/>
      </c>
      <c r="AY395" t="str">
        <f t="shared" si="28"/>
        <v>CI</v>
      </c>
      <c r="AZ39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9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95" s="190" t="e">
        <f>INDEX(#REF!,MATCH(TablePipeInsulation[[#This Row],[Coding - Temperature of Pipe]],#REF!,0),MATCH(TEXT($P395,"#.00"),#REF!,0))</f>
        <v>#REF!</v>
      </c>
      <c r="BC395" s="211">
        <f>IFERROR(MIN(IF(TablePipeInsulation[[#This Row],[System Application]]="Custom",(TablePipeInsulation[[#This Row],[Therms saved]]*BE395)*CI_Custom_Incentive_USD_per_therm,IF(OR(TablePipeInsulation[[#This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saved]]*BE395),"Excel Error"))),TablePipeInsulation[[#This Row],[Total Cost]]),0)</f>
        <v>0</v>
      </c>
      <c r="BD395" s="216">
        <f>IFERROR(MIN(IF(TablePipeInsulation[[#This Row],[System Application]]="Custom",(TablePipeInsulation[[#This Row],[Therms saved]]*BE395)*CI_Custom_Bonus_Incentive_USD_per_therm,IF(OR(TablePipeInsulation[[#This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saved]]*BE395),"Excel Error"))),TablePipeInsulation[[#This Row],[Total Cost]]),0)</f>
        <v>0</v>
      </c>
      <c r="BE395" s="212">
        <f>Boiler!$AA$9</f>
        <v>0</v>
      </c>
    </row>
    <row r="396" spans="1:57">
      <c r="A396" s="75">
        <v>375</v>
      </c>
      <c r="Q396" s="69"/>
      <c r="R396" s="1" t="str">
        <f>IFERROR(INDEX(TableInsulationCodeReq[],MATCH(TablePipeInsulation[[#This Row],[Coding - Temperature of Pipe]],TableInsulationCodeReq[Coding Pipe Temperature],-1),MATCH(TEXT($P396,"0.00"),TableInsulationCodeReq[#Headers],0)),"")</f>
        <v/>
      </c>
      <c r="Y396" s="189" t="str">
        <f t="shared" si="29"/>
        <v/>
      </c>
      <c r="AA39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96" s="3" t="str">
        <f>IF(OR(G396="",TablePipeInsulation[[#This Row],[Insulation to be Added (")]]&lt;TablePipeInsulation[[#This Row],[Insulation Required by Code (")]]),"",IF(System_App_Only_DHW,(AN396-AR396)/(0.8*100000)*L396*AS396*AT396*1,(AN396-AR396)/($G$10*100000)*L396*AS396*AT396*1))</f>
        <v/>
      </c>
      <c r="AC396" s="78">
        <f>IF(TablePipeInsulation[[#This Row],[Insulation to be Added (")]]&lt;TablePipeInsulation[[#This Row],[Insulation Required by Code (")]],"",BC396)</f>
        <v>0</v>
      </c>
      <c r="AD396" s="78">
        <f>IF(TablePipeInsulation[[#This Row],[Insulation to be Added (")]]&lt;TablePipeInsulation[[#This Row],[Insulation Required by Code (")]],"",BD396)</f>
        <v>0</v>
      </c>
      <c r="AG396" s="67" t="e">
        <f>VLOOKUP(G396,'Insulation Table'!$AE$61:$AF$64,2,FALSE)</f>
        <v>#N/A</v>
      </c>
      <c r="AH396" s="75" t="str">
        <f>IF(TablePipeInsulation[[#This Row],[System Application]]="Custom",TablePipeInsulation[[#This Row],[Pipe Surface Temperature, °F (If Custom Application)]],IF(G396="","",VLOOKUP(G396,$BG$21:$BH$24,2,FALSE)))</f>
        <v/>
      </c>
      <c r="AI396" s="75" t="str">
        <f>IF(TablePipeInsulation[[#This Row],[System Application]]="Custom",TablePipeInsulation[[#This Row],[Ambient Temperature, °F (If Custom Application)]],IF(G396="","",VLOOKUP(G396,$BG$21:$BI$24,3,FALSE)))</f>
        <v/>
      </c>
      <c r="AJ39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9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9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9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96" s="75" t="str">
        <f>IF(TablePipeInsulation[[#This Row],[System Application]]="Custom",TablePipeInsulation[[#This Row],[Custom Pipe Bare Heat Transfer Coefficient]],IF(P396="","",(VLOOKUP(AJ396,'Insulation Table'!$F$35:$G$124,2,FALSE))))</f>
        <v/>
      </c>
      <c r="AO396" s="75" t="e">
        <f t="shared" si="25"/>
        <v>#N/A</v>
      </c>
      <c r="AP396" s="75" t="e">
        <f>VLOOKUP(AO396,'Insulation Table'!$Y$35:$Z$103,2,FALSE)</f>
        <v>#N/A</v>
      </c>
      <c r="AQ396" s="67" t="str">
        <f>CONCATENATE(P396,U396,MIN(TablePipeInsulation[[#This Row],[Insulation to be Added (")]],3))</f>
        <v>3</v>
      </c>
      <c r="AR396" s="75" t="str">
        <f>IF(P396="","",(VLOOKUP(AQ396,'Insulation Table'!$N$35:$O$250,2,FALSE)))</f>
        <v/>
      </c>
      <c r="AS396" s="67" t="e">
        <f t="shared" si="26"/>
        <v>#VALUE!</v>
      </c>
      <c r="AT396" s="75" t="str">
        <f>IF(TablePipeInsulation[[#This Row],[System Application]]="Custom",TablePipeInsulation[[#This Row],[Full Load Hours (If Custom Application)]],IF(G396="","",IF(G396="Domestic Hot Water",8760,$AJ$16)))</f>
        <v/>
      </c>
      <c r="AU396" s="75" t="str">
        <f>VLOOKUP($G$7,'Incentive Structure'!$C$6:$D$10,2,FALSE)</f>
        <v>CI</v>
      </c>
      <c r="AV396" s="75" t="str">
        <f>IF(ISNUMBER(FIND("MF",TablePipeInsulation[[#This Row],[Incentive Code]]))=TRUE,"MF Logic","CI Logic")</f>
        <v>CI Logic</v>
      </c>
      <c r="AW39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96" t="str">
        <f t="shared" si="27"/>
        <v/>
      </c>
      <c r="AY396" t="str">
        <f t="shared" si="28"/>
        <v>CI</v>
      </c>
      <c r="AZ39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9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96" s="190" t="e">
        <f>INDEX(#REF!,MATCH(TablePipeInsulation[[#This Row],[Coding - Temperature of Pipe]],#REF!,0),MATCH(TEXT($P396,"#.00"),#REF!,0))</f>
        <v>#REF!</v>
      </c>
      <c r="BC396" s="211">
        <f>IFERROR(MIN(IF(TablePipeInsulation[[#This Row],[System Application]]="Custom",(TablePipeInsulation[[#This Row],[Therms saved]]*BE396)*CI_Custom_Incentive_USD_per_therm,IF(OR(TablePipeInsulation[[#This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saved]]*BE396),"Excel Error"))),TablePipeInsulation[[#This Row],[Total Cost]]),0)</f>
        <v>0</v>
      </c>
      <c r="BD396" s="216">
        <f>IFERROR(MIN(IF(TablePipeInsulation[[#This Row],[System Application]]="Custom",(TablePipeInsulation[[#This Row],[Therms saved]]*BE396)*CI_Custom_Bonus_Incentive_USD_per_therm,IF(OR(TablePipeInsulation[[#This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saved]]*BE396),"Excel Error"))),TablePipeInsulation[[#This Row],[Total Cost]]),0)</f>
        <v>0</v>
      </c>
      <c r="BE396" s="212">
        <f>Boiler!$AA$9</f>
        <v>0</v>
      </c>
    </row>
    <row r="397" spans="1:57">
      <c r="A397" s="75">
        <v>376</v>
      </c>
      <c r="Q397" s="69"/>
      <c r="R397" s="1" t="str">
        <f>IFERROR(INDEX(TableInsulationCodeReq[],MATCH(TablePipeInsulation[[#This Row],[Coding - Temperature of Pipe]],TableInsulationCodeReq[Coding Pipe Temperature],-1),MATCH(TEXT($P397,"0.00"),TableInsulationCodeReq[#Headers],0)),"")</f>
        <v/>
      </c>
      <c r="Y397" s="189" t="str">
        <f t="shared" si="29"/>
        <v/>
      </c>
      <c r="AA39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97" s="3" t="str">
        <f>IF(OR(G397="",TablePipeInsulation[[#This Row],[Insulation to be Added (")]]&lt;TablePipeInsulation[[#This Row],[Insulation Required by Code (")]]),"",IF(System_App_Only_DHW,(AN397-AR397)/(0.8*100000)*L397*AS397*AT397*1,(AN397-AR397)/($G$10*100000)*L397*AS397*AT397*1))</f>
        <v/>
      </c>
      <c r="AC397" s="78">
        <f>IF(TablePipeInsulation[[#This Row],[Insulation to be Added (")]]&lt;TablePipeInsulation[[#This Row],[Insulation Required by Code (")]],"",BC397)</f>
        <v>0</v>
      </c>
      <c r="AD397" s="78">
        <f>IF(TablePipeInsulation[[#This Row],[Insulation to be Added (")]]&lt;TablePipeInsulation[[#This Row],[Insulation Required by Code (")]],"",BD397)</f>
        <v>0</v>
      </c>
      <c r="AG397" s="67" t="e">
        <f>VLOOKUP(G397,'Insulation Table'!$AE$61:$AF$64,2,FALSE)</f>
        <v>#N/A</v>
      </c>
      <c r="AH397" s="75" t="str">
        <f>IF(TablePipeInsulation[[#This Row],[System Application]]="Custom",TablePipeInsulation[[#This Row],[Pipe Surface Temperature, °F (If Custom Application)]],IF(G397="","",VLOOKUP(G397,$BG$21:$BH$24,2,FALSE)))</f>
        <v/>
      </c>
      <c r="AI397" s="75" t="str">
        <f>IF(TablePipeInsulation[[#This Row],[System Application]]="Custom",TablePipeInsulation[[#This Row],[Ambient Temperature, °F (If Custom Application)]],IF(G397="","",VLOOKUP(G397,$BG$21:$BI$24,3,FALSE)))</f>
        <v/>
      </c>
      <c r="AJ39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9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9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9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97" s="75" t="str">
        <f>IF(TablePipeInsulation[[#This Row],[System Application]]="Custom",TablePipeInsulation[[#This Row],[Custom Pipe Bare Heat Transfer Coefficient]],IF(P397="","",(VLOOKUP(AJ397,'Insulation Table'!$F$35:$G$124,2,FALSE))))</f>
        <v/>
      </c>
      <c r="AO397" s="75" t="e">
        <f t="shared" si="25"/>
        <v>#N/A</v>
      </c>
      <c r="AP397" s="75" t="e">
        <f>VLOOKUP(AO397,'Insulation Table'!$Y$35:$Z$103,2,FALSE)</f>
        <v>#N/A</v>
      </c>
      <c r="AQ397" s="67" t="str">
        <f>CONCATENATE(P397,U397,MIN(TablePipeInsulation[[#This Row],[Insulation to be Added (")]],3))</f>
        <v>3</v>
      </c>
      <c r="AR397" s="75" t="str">
        <f>IF(P397="","",(VLOOKUP(AQ397,'Insulation Table'!$N$35:$O$250,2,FALSE)))</f>
        <v/>
      </c>
      <c r="AS397" s="67" t="e">
        <f t="shared" si="26"/>
        <v>#VALUE!</v>
      </c>
      <c r="AT397" s="75" t="str">
        <f>IF(TablePipeInsulation[[#This Row],[System Application]]="Custom",TablePipeInsulation[[#This Row],[Full Load Hours (If Custom Application)]],IF(G397="","",IF(G397="Domestic Hot Water",8760,$AJ$16)))</f>
        <v/>
      </c>
      <c r="AU397" s="75" t="str">
        <f>VLOOKUP($G$7,'Incentive Structure'!$C$6:$D$10,2,FALSE)</f>
        <v>CI</v>
      </c>
      <c r="AV397" s="75" t="str">
        <f>IF(ISNUMBER(FIND("MF",TablePipeInsulation[[#This Row],[Incentive Code]]))=TRUE,"MF Logic","CI Logic")</f>
        <v>CI Logic</v>
      </c>
      <c r="AW39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97" t="str">
        <f t="shared" si="27"/>
        <v/>
      </c>
      <c r="AY397" t="str">
        <f t="shared" si="28"/>
        <v>CI</v>
      </c>
      <c r="AZ39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9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97" s="190" t="e">
        <f>INDEX(#REF!,MATCH(TablePipeInsulation[[#This Row],[Coding - Temperature of Pipe]],#REF!,0),MATCH(TEXT($P397,"#.00"),#REF!,0))</f>
        <v>#REF!</v>
      </c>
      <c r="BC397" s="211">
        <f>IFERROR(MIN(IF(TablePipeInsulation[[#This Row],[System Application]]="Custom",(TablePipeInsulation[[#This Row],[Therms saved]]*BE397)*CI_Custom_Incentive_USD_per_therm,IF(OR(TablePipeInsulation[[#This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saved]]*BE397),"Excel Error"))),TablePipeInsulation[[#This Row],[Total Cost]]),0)</f>
        <v>0</v>
      </c>
      <c r="BD397" s="216">
        <f>IFERROR(MIN(IF(TablePipeInsulation[[#This Row],[System Application]]="Custom",(TablePipeInsulation[[#This Row],[Therms saved]]*BE397)*CI_Custom_Bonus_Incentive_USD_per_therm,IF(OR(TablePipeInsulation[[#This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saved]]*BE397),"Excel Error"))),TablePipeInsulation[[#This Row],[Total Cost]]),0)</f>
        <v>0</v>
      </c>
      <c r="BE397" s="212">
        <f>Boiler!$AA$9</f>
        <v>0</v>
      </c>
    </row>
    <row r="398" spans="1:57">
      <c r="A398" s="75">
        <v>377</v>
      </c>
      <c r="Q398" s="69"/>
      <c r="R398" s="1" t="str">
        <f>IFERROR(INDEX(TableInsulationCodeReq[],MATCH(TablePipeInsulation[[#This Row],[Coding - Temperature of Pipe]],TableInsulationCodeReq[Coding Pipe Temperature],-1),MATCH(TEXT($P398,"0.00"),TableInsulationCodeReq[#Headers],0)),"")</f>
        <v/>
      </c>
      <c r="Y398" s="189" t="str">
        <f t="shared" si="29"/>
        <v/>
      </c>
      <c r="AA39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98" s="3" t="str">
        <f>IF(OR(G398="",TablePipeInsulation[[#This Row],[Insulation to be Added (")]]&lt;TablePipeInsulation[[#This Row],[Insulation Required by Code (")]]),"",IF(System_App_Only_DHW,(AN398-AR398)/(0.8*100000)*L398*AS398*AT398*1,(AN398-AR398)/($G$10*100000)*L398*AS398*AT398*1))</f>
        <v/>
      </c>
      <c r="AC398" s="78">
        <f>IF(TablePipeInsulation[[#This Row],[Insulation to be Added (")]]&lt;TablePipeInsulation[[#This Row],[Insulation Required by Code (")]],"",BC398)</f>
        <v>0</v>
      </c>
      <c r="AD398" s="78">
        <f>IF(TablePipeInsulation[[#This Row],[Insulation to be Added (")]]&lt;TablePipeInsulation[[#This Row],[Insulation Required by Code (")]],"",BD398)</f>
        <v>0</v>
      </c>
      <c r="AG398" s="67" t="e">
        <f>VLOOKUP(G398,'Insulation Table'!$AE$61:$AF$64,2,FALSE)</f>
        <v>#N/A</v>
      </c>
      <c r="AH398" s="75" t="str">
        <f>IF(TablePipeInsulation[[#This Row],[System Application]]="Custom",TablePipeInsulation[[#This Row],[Pipe Surface Temperature, °F (If Custom Application)]],IF(G398="","",VLOOKUP(G398,$BG$21:$BH$24,2,FALSE)))</f>
        <v/>
      </c>
      <c r="AI398" s="75" t="str">
        <f>IF(TablePipeInsulation[[#This Row],[System Application]]="Custom",TablePipeInsulation[[#This Row],[Ambient Temperature, °F (If Custom Application)]],IF(G398="","",VLOOKUP(G398,$BG$21:$BI$24,3,FALSE)))</f>
        <v/>
      </c>
      <c r="AJ39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9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9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9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98" s="75" t="str">
        <f>IF(TablePipeInsulation[[#This Row],[System Application]]="Custom",TablePipeInsulation[[#This Row],[Custom Pipe Bare Heat Transfer Coefficient]],IF(P398="","",(VLOOKUP(AJ398,'Insulation Table'!$F$35:$G$124,2,FALSE))))</f>
        <v/>
      </c>
      <c r="AO398" s="75" t="e">
        <f t="shared" si="25"/>
        <v>#N/A</v>
      </c>
      <c r="AP398" s="75" t="e">
        <f>VLOOKUP(AO398,'Insulation Table'!$Y$35:$Z$103,2,FALSE)</f>
        <v>#N/A</v>
      </c>
      <c r="AQ398" s="67" t="str">
        <f>CONCATENATE(P398,U398,MIN(TablePipeInsulation[[#This Row],[Insulation to be Added (")]],3))</f>
        <v>3</v>
      </c>
      <c r="AR398" s="75" t="str">
        <f>IF(P398="","",(VLOOKUP(AQ398,'Insulation Table'!$N$35:$O$250,2,FALSE)))</f>
        <v/>
      </c>
      <c r="AS398" s="67" t="e">
        <f t="shared" si="26"/>
        <v>#VALUE!</v>
      </c>
      <c r="AT398" s="75" t="str">
        <f>IF(TablePipeInsulation[[#This Row],[System Application]]="Custom",TablePipeInsulation[[#This Row],[Full Load Hours (If Custom Application)]],IF(G398="","",IF(G398="Domestic Hot Water",8760,$AJ$16)))</f>
        <v/>
      </c>
      <c r="AU398" s="75" t="str">
        <f>VLOOKUP($G$7,'Incentive Structure'!$C$6:$D$10,2,FALSE)</f>
        <v>CI</v>
      </c>
      <c r="AV398" s="75" t="str">
        <f>IF(ISNUMBER(FIND("MF",TablePipeInsulation[[#This Row],[Incentive Code]]))=TRUE,"MF Logic","CI Logic")</f>
        <v>CI Logic</v>
      </c>
      <c r="AW39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98" t="str">
        <f t="shared" si="27"/>
        <v/>
      </c>
      <c r="AY398" t="str">
        <f t="shared" si="28"/>
        <v>CI</v>
      </c>
      <c r="AZ39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9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98" s="190" t="e">
        <f>INDEX(#REF!,MATCH(TablePipeInsulation[[#This Row],[Coding - Temperature of Pipe]],#REF!,0),MATCH(TEXT($P398,"#.00"),#REF!,0))</f>
        <v>#REF!</v>
      </c>
      <c r="BC398" s="211">
        <f>IFERROR(MIN(IF(TablePipeInsulation[[#This Row],[System Application]]="Custom",(TablePipeInsulation[[#This Row],[Therms saved]]*BE398)*CI_Custom_Incentive_USD_per_therm,IF(OR(TablePipeInsulation[[#This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saved]]*BE398),"Excel Error"))),TablePipeInsulation[[#This Row],[Total Cost]]),0)</f>
        <v>0</v>
      </c>
      <c r="BD398" s="216">
        <f>IFERROR(MIN(IF(TablePipeInsulation[[#This Row],[System Application]]="Custom",(TablePipeInsulation[[#This Row],[Therms saved]]*BE398)*CI_Custom_Bonus_Incentive_USD_per_therm,IF(OR(TablePipeInsulation[[#This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saved]]*BE398),"Excel Error"))),TablePipeInsulation[[#This Row],[Total Cost]]),0)</f>
        <v>0</v>
      </c>
      <c r="BE398" s="212">
        <f>Boiler!$AA$9</f>
        <v>0</v>
      </c>
    </row>
    <row r="399" spans="1:57">
      <c r="A399" s="75">
        <v>378</v>
      </c>
      <c r="Q399" s="69"/>
      <c r="R399" s="1" t="str">
        <f>IFERROR(INDEX(TableInsulationCodeReq[],MATCH(TablePipeInsulation[[#This Row],[Coding - Temperature of Pipe]],TableInsulationCodeReq[Coding Pipe Temperature],-1),MATCH(TEXT($P399,"0.00"),TableInsulationCodeReq[#Headers],0)),"")</f>
        <v/>
      </c>
      <c r="Y399" s="189" t="str">
        <f t="shared" si="29"/>
        <v/>
      </c>
      <c r="AA39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399" s="3" t="str">
        <f>IF(OR(G399="",TablePipeInsulation[[#This Row],[Insulation to be Added (")]]&lt;TablePipeInsulation[[#This Row],[Insulation Required by Code (")]]),"",IF(System_App_Only_DHW,(AN399-AR399)/(0.8*100000)*L399*AS399*AT399*1,(AN399-AR399)/($G$10*100000)*L399*AS399*AT399*1))</f>
        <v/>
      </c>
      <c r="AC399" s="78">
        <f>IF(TablePipeInsulation[[#This Row],[Insulation to be Added (")]]&lt;TablePipeInsulation[[#This Row],[Insulation Required by Code (")]],"",BC399)</f>
        <v>0</v>
      </c>
      <c r="AD399" s="78">
        <f>IF(TablePipeInsulation[[#This Row],[Insulation to be Added (")]]&lt;TablePipeInsulation[[#This Row],[Insulation Required by Code (")]],"",BD399)</f>
        <v>0</v>
      </c>
      <c r="AG399" s="67" t="e">
        <f>VLOOKUP(G399,'Insulation Table'!$AE$61:$AF$64,2,FALSE)</f>
        <v>#N/A</v>
      </c>
      <c r="AH399" s="75" t="str">
        <f>IF(TablePipeInsulation[[#This Row],[System Application]]="Custom",TablePipeInsulation[[#This Row],[Pipe Surface Temperature, °F (If Custom Application)]],IF(G399="","",VLOOKUP(G399,$BG$21:$BH$24,2,FALSE)))</f>
        <v/>
      </c>
      <c r="AI399" s="75" t="str">
        <f>IF(TablePipeInsulation[[#This Row],[System Application]]="Custom",TablePipeInsulation[[#This Row],[Ambient Temperature, °F (If Custom Application)]],IF(G399="","",VLOOKUP(G399,$BG$21:$BI$24,3,FALSE)))</f>
        <v/>
      </c>
      <c r="AJ39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39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39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39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399" s="75" t="str">
        <f>IF(TablePipeInsulation[[#This Row],[System Application]]="Custom",TablePipeInsulation[[#This Row],[Custom Pipe Bare Heat Transfer Coefficient]],IF(P399="","",(VLOOKUP(AJ399,'Insulation Table'!$F$35:$G$124,2,FALSE))))</f>
        <v/>
      </c>
      <c r="AO399" s="75" t="e">
        <f t="shared" si="25"/>
        <v>#N/A</v>
      </c>
      <c r="AP399" s="75" t="e">
        <f>VLOOKUP(AO399,'Insulation Table'!$Y$35:$Z$103,2,FALSE)</f>
        <v>#N/A</v>
      </c>
      <c r="AQ399" s="67" t="str">
        <f>CONCATENATE(P399,U399,MIN(TablePipeInsulation[[#This Row],[Insulation to be Added (")]],3))</f>
        <v>3</v>
      </c>
      <c r="AR399" s="75" t="str">
        <f>IF(P399="","",(VLOOKUP(AQ399,'Insulation Table'!$N$35:$O$250,2,FALSE)))</f>
        <v/>
      </c>
      <c r="AS399" s="67" t="e">
        <f t="shared" si="26"/>
        <v>#VALUE!</v>
      </c>
      <c r="AT399" s="75" t="str">
        <f>IF(TablePipeInsulation[[#This Row],[System Application]]="Custom",TablePipeInsulation[[#This Row],[Full Load Hours (If Custom Application)]],IF(G399="","",IF(G399="Domestic Hot Water",8760,$AJ$16)))</f>
        <v/>
      </c>
      <c r="AU399" s="75" t="str">
        <f>VLOOKUP($G$7,'Incentive Structure'!$C$6:$D$10,2,FALSE)</f>
        <v>CI</v>
      </c>
      <c r="AV399" s="75" t="str">
        <f>IF(ISNUMBER(FIND("MF",TablePipeInsulation[[#This Row],[Incentive Code]]))=TRUE,"MF Logic","CI Logic")</f>
        <v>CI Logic</v>
      </c>
      <c r="AW39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399" t="str">
        <f t="shared" si="27"/>
        <v/>
      </c>
      <c r="AY399" t="str">
        <f t="shared" si="28"/>
        <v>CI</v>
      </c>
      <c r="AZ39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39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399" s="190" t="e">
        <f>INDEX(#REF!,MATCH(TablePipeInsulation[[#This Row],[Coding - Temperature of Pipe]],#REF!,0),MATCH(TEXT($P399,"#.00"),#REF!,0))</f>
        <v>#REF!</v>
      </c>
      <c r="BC399" s="211">
        <f>IFERROR(MIN(IF(TablePipeInsulation[[#This Row],[System Application]]="Custom",(TablePipeInsulation[[#This Row],[Therms saved]]*BE399)*CI_Custom_Incentive_USD_per_therm,IF(OR(TablePipeInsulation[[#This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saved]]*BE399),"Excel Error"))),TablePipeInsulation[[#This Row],[Total Cost]]),0)</f>
        <v>0</v>
      </c>
      <c r="BD399" s="216">
        <f>IFERROR(MIN(IF(TablePipeInsulation[[#This Row],[System Application]]="Custom",(TablePipeInsulation[[#This Row],[Therms saved]]*BE399)*CI_Custom_Bonus_Incentive_USD_per_therm,IF(OR(TablePipeInsulation[[#This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saved]]*BE399),"Excel Error"))),TablePipeInsulation[[#This Row],[Total Cost]]),0)</f>
        <v>0</v>
      </c>
      <c r="BE399" s="212">
        <f>Boiler!$AA$9</f>
        <v>0</v>
      </c>
    </row>
    <row r="400" spans="1:57">
      <c r="A400" s="75">
        <v>379</v>
      </c>
      <c r="Q400" s="69"/>
      <c r="R400" s="1" t="str">
        <f>IFERROR(INDEX(TableInsulationCodeReq[],MATCH(TablePipeInsulation[[#This Row],[Coding - Temperature of Pipe]],TableInsulationCodeReq[Coding Pipe Temperature],-1),MATCH(TEXT($P400,"0.00"),TableInsulationCodeReq[#Headers],0)),"")</f>
        <v/>
      </c>
      <c r="Y400" s="189" t="str">
        <f t="shared" si="29"/>
        <v/>
      </c>
      <c r="AA40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00" s="3" t="str">
        <f>IF(OR(G400="",TablePipeInsulation[[#This Row],[Insulation to be Added (")]]&lt;TablePipeInsulation[[#This Row],[Insulation Required by Code (")]]),"",IF(System_App_Only_DHW,(AN400-AR400)/(0.8*100000)*L400*AS400*AT400*1,(AN400-AR400)/($G$10*100000)*L400*AS400*AT400*1))</f>
        <v/>
      </c>
      <c r="AC400" s="78">
        <f>IF(TablePipeInsulation[[#This Row],[Insulation to be Added (")]]&lt;TablePipeInsulation[[#This Row],[Insulation Required by Code (")]],"",BC400)</f>
        <v>0</v>
      </c>
      <c r="AD400" s="78">
        <f>IF(TablePipeInsulation[[#This Row],[Insulation to be Added (")]]&lt;TablePipeInsulation[[#This Row],[Insulation Required by Code (")]],"",BD400)</f>
        <v>0</v>
      </c>
      <c r="AG400" s="67" t="e">
        <f>VLOOKUP(G400,'Insulation Table'!$AE$61:$AF$64,2,FALSE)</f>
        <v>#N/A</v>
      </c>
      <c r="AH400" s="75" t="str">
        <f>IF(TablePipeInsulation[[#This Row],[System Application]]="Custom",TablePipeInsulation[[#This Row],[Pipe Surface Temperature, °F (If Custom Application)]],IF(G400="","",VLOOKUP(G400,$BG$21:$BH$24,2,FALSE)))</f>
        <v/>
      </c>
      <c r="AI400" s="75" t="str">
        <f>IF(TablePipeInsulation[[#This Row],[System Application]]="Custom",TablePipeInsulation[[#This Row],[Ambient Temperature, °F (If Custom Application)]],IF(G400="","",VLOOKUP(G400,$BG$21:$BI$24,3,FALSE)))</f>
        <v/>
      </c>
      <c r="AJ40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0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0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0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00" s="75" t="str">
        <f>IF(TablePipeInsulation[[#This Row],[System Application]]="Custom",TablePipeInsulation[[#This Row],[Custom Pipe Bare Heat Transfer Coefficient]],IF(P400="","",(VLOOKUP(AJ400,'Insulation Table'!$F$35:$G$124,2,FALSE))))</f>
        <v/>
      </c>
      <c r="AO400" s="75" t="e">
        <f t="shared" ref="AO400:AO463" si="30">CONCATENATE(AG400,P400)</f>
        <v>#N/A</v>
      </c>
      <c r="AP400" s="75" t="e">
        <f>VLOOKUP(AO400,'Insulation Table'!$Y$35:$Z$103,2,FALSE)</f>
        <v>#N/A</v>
      </c>
      <c r="AQ400" s="67" t="str">
        <f>CONCATENATE(P400,U400,MIN(TablePipeInsulation[[#This Row],[Insulation to be Added (")]],3))</f>
        <v>3</v>
      </c>
      <c r="AR400" s="75" t="str">
        <f>IF(P400="","",(VLOOKUP(AQ400,'Insulation Table'!$N$35:$O$250,2,FALSE)))</f>
        <v/>
      </c>
      <c r="AS400" s="67" t="e">
        <f t="shared" ref="AS400:AS463" si="31">AH400-AI400</f>
        <v>#VALUE!</v>
      </c>
      <c r="AT400" s="75" t="str">
        <f>IF(TablePipeInsulation[[#This Row],[System Application]]="Custom",TablePipeInsulation[[#This Row],[Full Load Hours (If Custom Application)]],IF(G400="","",IF(G400="Domestic Hot Water",8760,$AJ$16)))</f>
        <v/>
      </c>
      <c r="AU400" s="75" t="str">
        <f>VLOOKUP($G$7,'Incentive Structure'!$C$6:$D$10,2,FALSE)</f>
        <v>CI</v>
      </c>
      <c r="AV400" s="75" t="str">
        <f>IF(ISNUMBER(FIND("MF",TablePipeInsulation[[#This Row],[Incentive Code]]))=TRUE,"MF Logic","CI Logic")</f>
        <v>CI Logic</v>
      </c>
      <c r="AW40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00" t="str">
        <f t="shared" ref="AX400:AX463" si="32">CONCATENATE(G400,AW400)</f>
        <v/>
      </c>
      <c r="AY400" t="str">
        <f t="shared" ref="AY400:AY463" si="33">CONCATENATE(AU400,AW400)</f>
        <v>CI</v>
      </c>
      <c r="AZ40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0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00" s="190" t="e">
        <f>INDEX(#REF!,MATCH(TablePipeInsulation[[#This Row],[Coding - Temperature of Pipe]],#REF!,0),MATCH(TEXT($P400,"#.00"),#REF!,0))</f>
        <v>#REF!</v>
      </c>
      <c r="BC400" s="211">
        <f>IFERROR(MIN(IF(TablePipeInsulation[[#This Row],[System Application]]="Custom",(TablePipeInsulation[[#This Row],[Therms saved]]*BE400)*CI_Custom_Incentive_USD_per_therm,IF(OR(TablePipeInsulation[[#This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saved]]*BE400),"Excel Error"))),TablePipeInsulation[[#This Row],[Total Cost]]),0)</f>
        <v>0</v>
      </c>
      <c r="BD400" s="216">
        <f>IFERROR(MIN(IF(TablePipeInsulation[[#This Row],[System Application]]="Custom",(TablePipeInsulation[[#This Row],[Therms saved]]*BE400)*CI_Custom_Bonus_Incentive_USD_per_therm,IF(OR(TablePipeInsulation[[#This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saved]]*BE400),"Excel Error"))),TablePipeInsulation[[#This Row],[Total Cost]]),0)</f>
        <v>0</v>
      </c>
      <c r="BE400" s="212">
        <f>Boiler!$AA$9</f>
        <v>0</v>
      </c>
    </row>
    <row r="401" spans="1:57">
      <c r="A401" s="75">
        <v>380</v>
      </c>
      <c r="Q401" s="69"/>
      <c r="R401" s="1" t="str">
        <f>IFERROR(INDEX(TableInsulationCodeReq[],MATCH(TablePipeInsulation[[#This Row],[Coding - Temperature of Pipe]],TableInsulationCodeReq[Coding Pipe Temperature],-1),MATCH(TEXT($P401,"0.00"),TableInsulationCodeReq[#Headers],0)),"")</f>
        <v/>
      </c>
      <c r="Y401" s="189" t="str">
        <f t="shared" si="29"/>
        <v/>
      </c>
      <c r="AA40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01" s="3" t="str">
        <f>IF(OR(G401="",TablePipeInsulation[[#This Row],[Insulation to be Added (")]]&lt;TablePipeInsulation[[#This Row],[Insulation Required by Code (")]]),"",IF(System_App_Only_DHW,(AN401-AR401)/(0.8*100000)*L401*AS401*AT401*1,(AN401-AR401)/($G$10*100000)*L401*AS401*AT401*1))</f>
        <v/>
      </c>
      <c r="AC401" s="78">
        <f>IF(TablePipeInsulation[[#This Row],[Insulation to be Added (")]]&lt;TablePipeInsulation[[#This Row],[Insulation Required by Code (")]],"",BC401)</f>
        <v>0</v>
      </c>
      <c r="AD401" s="78">
        <f>IF(TablePipeInsulation[[#This Row],[Insulation to be Added (")]]&lt;TablePipeInsulation[[#This Row],[Insulation Required by Code (")]],"",BD401)</f>
        <v>0</v>
      </c>
      <c r="AG401" s="67" t="e">
        <f>VLOOKUP(G401,'Insulation Table'!$AE$61:$AF$64,2,FALSE)</f>
        <v>#N/A</v>
      </c>
      <c r="AH401" s="75" t="str">
        <f>IF(TablePipeInsulation[[#This Row],[System Application]]="Custom",TablePipeInsulation[[#This Row],[Pipe Surface Temperature, °F (If Custom Application)]],IF(G401="","",VLOOKUP(G401,$BG$21:$BH$24,2,FALSE)))</f>
        <v/>
      </c>
      <c r="AI401" s="75" t="str">
        <f>IF(TablePipeInsulation[[#This Row],[System Application]]="Custom",TablePipeInsulation[[#This Row],[Ambient Temperature, °F (If Custom Application)]],IF(G401="","",VLOOKUP(G401,$BG$21:$BI$24,3,FALSE)))</f>
        <v/>
      </c>
      <c r="AJ40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0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0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0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01" s="75" t="str">
        <f>IF(TablePipeInsulation[[#This Row],[System Application]]="Custom",TablePipeInsulation[[#This Row],[Custom Pipe Bare Heat Transfer Coefficient]],IF(P401="","",(VLOOKUP(AJ401,'Insulation Table'!$F$35:$G$124,2,FALSE))))</f>
        <v/>
      </c>
      <c r="AO401" s="75" t="e">
        <f t="shared" si="30"/>
        <v>#N/A</v>
      </c>
      <c r="AP401" s="75" t="e">
        <f>VLOOKUP(AO401,'Insulation Table'!$Y$35:$Z$103,2,FALSE)</f>
        <v>#N/A</v>
      </c>
      <c r="AQ401" s="67" t="str">
        <f>CONCATENATE(P401,U401,MIN(TablePipeInsulation[[#This Row],[Insulation to be Added (")]],3))</f>
        <v>3</v>
      </c>
      <c r="AR401" s="75" t="str">
        <f>IF(P401="","",(VLOOKUP(AQ401,'Insulation Table'!$N$35:$O$250,2,FALSE)))</f>
        <v/>
      </c>
      <c r="AS401" s="67" t="e">
        <f t="shared" si="31"/>
        <v>#VALUE!</v>
      </c>
      <c r="AT401" s="75" t="str">
        <f>IF(TablePipeInsulation[[#This Row],[System Application]]="Custom",TablePipeInsulation[[#This Row],[Full Load Hours (If Custom Application)]],IF(G401="","",IF(G401="Domestic Hot Water",8760,$AJ$16)))</f>
        <v/>
      </c>
      <c r="AU401" s="75" t="str">
        <f>VLOOKUP($G$7,'Incentive Structure'!$C$6:$D$10,2,FALSE)</f>
        <v>CI</v>
      </c>
      <c r="AV401" s="75" t="str">
        <f>IF(ISNUMBER(FIND("MF",TablePipeInsulation[[#This Row],[Incentive Code]]))=TRUE,"MF Logic","CI Logic")</f>
        <v>CI Logic</v>
      </c>
      <c r="AW40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01" t="str">
        <f t="shared" si="32"/>
        <v/>
      </c>
      <c r="AY401" t="str">
        <f t="shared" si="33"/>
        <v>CI</v>
      </c>
      <c r="AZ40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0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01" s="190" t="e">
        <f>INDEX(#REF!,MATCH(TablePipeInsulation[[#This Row],[Coding - Temperature of Pipe]],#REF!,0),MATCH(TEXT($P401,"#.00"),#REF!,0))</f>
        <v>#REF!</v>
      </c>
      <c r="BC401" s="211">
        <f>IFERROR(MIN(IF(TablePipeInsulation[[#This Row],[System Application]]="Custom",(TablePipeInsulation[[#This Row],[Therms saved]]*BE401)*CI_Custom_Incentive_USD_per_therm,IF(OR(TablePipeInsulation[[#This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saved]]*BE401),"Excel Error"))),TablePipeInsulation[[#This Row],[Total Cost]]),0)</f>
        <v>0</v>
      </c>
      <c r="BD401" s="216">
        <f>IFERROR(MIN(IF(TablePipeInsulation[[#This Row],[System Application]]="Custom",(TablePipeInsulation[[#This Row],[Therms saved]]*BE401)*CI_Custom_Bonus_Incentive_USD_per_therm,IF(OR(TablePipeInsulation[[#This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saved]]*BE401),"Excel Error"))),TablePipeInsulation[[#This Row],[Total Cost]]),0)</f>
        <v>0</v>
      </c>
      <c r="BE401" s="212">
        <f>Boiler!$AA$9</f>
        <v>0</v>
      </c>
    </row>
    <row r="402" spans="1:57">
      <c r="A402" s="75">
        <v>381</v>
      </c>
      <c r="Q402" s="69"/>
      <c r="R402" s="1" t="str">
        <f>IFERROR(INDEX(TableInsulationCodeReq[],MATCH(TablePipeInsulation[[#This Row],[Coding - Temperature of Pipe]],TableInsulationCodeReq[Coding Pipe Temperature],-1),MATCH(TEXT($P402,"0.00"),TableInsulationCodeReq[#Headers],0)),"")</f>
        <v/>
      </c>
      <c r="Y402" s="189" t="str">
        <f t="shared" si="29"/>
        <v/>
      </c>
      <c r="AA40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02" s="3" t="str">
        <f>IF(OR(G402="",TablePipeInsulation[[#This Row],[Insulation to be Added (")]]&lt;TablePipeInsulation[[#This Row],[Insulation Required by Code (")]]),"",IF(System_App_Only_DHW,(AN402-AR402)/(0.8*100000)*L402*AS402*AT402*1,(AN402-AR402)/($G$10*100000)*L402*AS402*AT402*1))</f>
        <v/>
      </c>
      <c r="AC402" s="78">
        <f>IF(TablePipeInsulation[[#This Row],[Insulation to be Added (")]]&lt;TablePipeInsulation[[#This Row],[Insulation Required by Code (")]],"",BC402)</f>
        <v>0</v>
      </c>
      <c r="AD402" s="78">
        <f>IF(TablePipeInsulation[[#This Row],[Insulation to be Added (")]]&lt;TablePipeInsulation[[#This Row],[Insulation Required by Code (")]],"",BD402)</f>
        <v>0</v>
      </c>
      <c r="AG402" s="67" t="e">
        <f>VLOOKUP(G402,'Insulation Table'!$AE$61:$AF$64,2,FALSE)</f>
        <v>#N/A</v>
      </c>
      <c r="AH402" s="75" t="str">
        <f>IF(TablePipeInsulation[[#This Row],[System Application]]="Custom",TablePipeInsulation[[#This Row],[Pipe Surface Temperature, °F (If Custom Application)]],IF(G402="","",VLOOKUP(G402,$BG$21:$BH$24,2,FALSE)))</f>
        <v/>
      </c>
      <c r="AI402" s="75" t="str">
        <f>IF(TablePipeInsulation[[#This Row],[System Application]]="Custom",TablePipeInsulation[[#This Row],[Ambient Temperature, °F (If Custom Application)]],IF(G402="","",VLOOKUP(G402,$BG$21:$BI$24,3,FALSE)))</f>
        <v/>
      </c>
      <c r="AJ40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0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0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0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02" s="75" t="str">
        <f>IF(TablePipeInsulation[[#This Row],[System Application]]="Custom",TablePipeInsulation[[#This Row],[Custom Pipe Bare Heat Transfer Coefficient]],IF(P402="","",(VLOOKUP(AJ402,'Insulation Table'!$F$35:$G$124,2,FALSE))))</f>
        <v/>
      </c>
      <c r="AO402" s="75" t="e">
        <f t="shared" si="30"/>
        <v>#N/A</v>
      </c>
      <c r="AP402" s="75" t="e">
        <f>VLOOKUP(AO402,'Insulation Table'!$Y$35:$Z$103,2,FALSE)</f>
        <v>#N/A</v>
      </c>
      <c r="AQ402" s="67" t="str">
        <f>CONCATENATE(P402,U402,MIN(TablePipeInsulation[[#This Row],[Insulation to be Added (")]],3))</f>
        <v>3</v>
      </c>
      <c r="AR402" s="75" t="str">
        <f>IF(P402="","",(VLOOKUP(AQ402,'Insulation Table'!$N$35:$O$250,2,FALSE)))</f>
        <v/>
      </c>
      <c r="AS402" s="67" t="e">
        <f t="shared" si="31"/>
        <v>#VALUE!</v>
      </c>
      <c r="AT402" s="75" t="str">
        <f>IF(TablePipeInsulation[[#This Row],[System Application]]="Custom",TablePipeInsulation[[#This Row],[Full Load Hours (If Custom Application)]],IF(G402="","",IF(G402="Domestic Hot Water",8760,$AJ$16)))</f>
        <v/>
      </c>
      <c r="AU402" s="75" t="str">
        <f>VLOOKUP($G$7,'Incentive Structure'!$C$6:$D$10,2,FALSE)</f>
        <v>CI</v>
      </c>
      <c r="AV402" s="75" t="str">
        <f>IF(ISNUMBER(FIND("MF",TablePipeInsulation[[#This Row],[Incentive Code]]))=TRUE,"MF Logic","CI Logic")</f>
        <v>CI Logic</v>
      </c>
      <c r="AW40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02" t="str">
        <f t="shared" si="32"/>
        <v/>
      </c>
      <c r="AY402" t="str">
        <f t="shared" si="33"/>
        <v>CI</v>
      </c>
      <c r="AZ40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0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02" s="190" t="e">
        <f>INDEX(#REF!,MATCH(TablePipeInsulation[[#This Row],[Coding - Temperature of Pipe]],#REF!,0),MATCH(TEXT($P402,"#.00"),#REF!,0))</f>
        <v>#REF!</v>
      </c>
      <c r="BC402" s="211">
        <f>IFERROR(MIN(IF(TablePipeInsulation[[#This Row],[System Application]]="Custom",(TablePipeInsulation[[#This Row],[Therms saved]]*BE402)*CI_Custom_Incentive_USD_per_therm,IF(OR(TablePipeInsulation[[#This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saved]]*BE402),"Excel Error"))),TablePipeInsulation[[#This Row],[Total Cost]]),0)</f>
        <v>0</v>
      </c>
      <c r="BD402" s="216">
        <f>IFERROR(MIN(IF(TablePipeInsulation[[#This Row],[System Application]]="Custom",(TablePipeInsulation[[#This Row],[Therms saved]]*BE402)*CI_Custom_Bonus_Incentive_USD_per_therm,IF(OR(TablePipeInsulation[[#This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saved]]*BE402),"Excel Error"))),TablePipeInsulation[[#This Row],[Total Cost]]),0)</f>
        <v>0</v>
      </c>
      <c r="BE402" s="212">
        <f>Boiler!$AA$9</f>
        <v>0</v>
      </c>
    </row>
    <row r="403" spans="1:57">
      <c r="A403" s="75">
        <v>382</v>
      </c>
      <c r="Q403" s="69"/>
      <c r="R403" s="1" t="str">
        <f>IFERROR(INDEX(TableInsulationCodeReq[],MATCH(TablePipeInsulation[[#This Row],[Coding - Temperature of Pipe]],TableInsulationCodeReq[Coding Pipe Temperature],-1),MATCH(TEXT($P403,"0.00"),TableInsulationCodeReq[#Headers],0)),"")</f>
        <v/>
      </c>
      <c r="Y403" s="189" t="str">
        <f t="shared" si="29"/>
        <v/>
      </c>
      <c r="AA40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03" s="3" t="str">
        <f>IF(OR(G403="",TablePipeInsulation[[#This Row],[Insulation to be Added (")]]&lt;TablePipeInsulation[[#This Row],[Insulation Required by Code (")]]),"",IF(System_App_Only_DHW,(AN403-AR403)/(0.8*100000)*L403*AS403*AT403*1,(AN403-AR403)/($G$10*100000)*L403*AS403*AT403*1))</f>
        <v/>
      </c>
      <c r="AC403" s="78">
        <f>IF(TablePipeInsulation[[#This Row],[Insulation to be Added (")]]&lt;TablePipeInsulation[[#This Row],[Insulation Required by Code (")]],"",BC403)</f>
        <v>0</v>
      </c>
      <c r="AD403" s="78">
        <f>IF(TablePipeInsulation[[#This Row],[Insulation to be Added (")]]&lt;TablePipeInsulation[[#This Row],[Insulation Required by Code (")]],"",BD403)</f>
        <v>0</v>
      </c>
      <c r="AG403" s="67" t="e">
        <f>VLOOKUP(G403,'Insulation Table'!$AE$61:$AF$64,2,FALSE)</f>
        <v>#N/A</v>
      </c>
      <c r="AH403" s="75" t="str">
        <f>IF(TablePipeInsulation[[#This Row],[System Application]]="Custom",TablePipeInsulation[[#This Row],[Pipe Surface Temperature, °F (If Custom Application)]],IF(G403="","",VLOOKUP(G403,$BG$21:$BH$24,2,FALSE)))</f>
        <v/>
      </c>
      <c r="AI403" s="75" t="str">
        <f>IF(TablePipeInsulation[[#This Row],[System Application]]="Custom",TablePipeInsulation[[#This Row],[Ambient Temperature, °F (If Custom Application)]],IF(G403="","",VLOOKUP(G403,$BG$21:$BI$24,3,FALSE)))</f>
        <v/>
      </c>
      <c r="AJ40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0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0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0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03" s="75" t="str">
        <f>IF(TablePipeInsulation[[#This Row],[System Application]]="Custom",TablePipeInsulation[[#This Row],[Custom Pipe Bare Heat Transfer Coefficient]],IF(P403="","",(VLOOKUP(AJ403,'Insulation Table'!$F$35:$G$124,2,FALSE))))</f>
        <v/>
      </c>
      <c r="AO403" s="75" t="e">
        <f t="shared" si="30"/>
        <v>#N/A</v>
      </c>
      <c r="AP403" s="75" t="e">
        <f>VLOOKUP(AO403,'Insulation Table'!$Y$35:$Z$103,2,FALSE)</f>
        <v>#N/A</v>
      </c>
      <c r="AQ403" s="67" t="str">
        <f>CONCATENATE(P403,U403,MIN(TablePipeInsulation[[#This Row],[Insulation to be Added (")]],3))</f>
        <v>3</v>
      </c>
      <c r="AR403" s="75" t="str">
        <f>IF(P403="","",(VLOOKUP(AQ403,'Insulation Table'!$N$35:$O$250,2,FALSE)))</f>
        <v/>
      </c>
      <c r="AS403" s="67" t="e">
        <f t="shared" si="31"/>
        <v>#VALUE!</v>
      </c>
      <c r="AT403" s="75" t="str">
        <f>IF(TablePipeInsulation[[#This Row],[System Application]]="Custom",TablePipeInsulation[[#This Row],[Full Load Hours (If Custom Application)]],IF(G403="","",IF(G403="Domestic Hot Water",8760,$AJ$16)))</f>
        <v/>
      </c>
      <c r="AU403" s="75" t="str">
        <f>VLOOKUP($G$7,'Incentive Structure'!$C$6:$D$10,2,FALSE)</f>
        <v>CI</v>
      </c>
      <c r="AV403" s="75" t="str">
        <f>IF(ISNUMBER(FIND("MF",TablePipeInsulation[[#This Row],[Incentive Code]]))=TRUE,"MF Logic","CI Logic")</f>
        <v>CI Logic</v>
      </c>
      <c r="AW40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03" t="str">
        <f t="shared" si="32"/>
        <v/>
      </c>
      <c r="AY403" t="str">
        <f t="shared" si="33"/>
        <v>CI</v>
      </c>
      <c r="AZ40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0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03" s="190" t="e">
        <f>INDEX(#REF!,MATCH(TablePipeInsulation[[#This Row],[Coding - Temperature of Pipe]],#REF!,0),MATCH(TEXT($P403,"#.00"),#REF!,0))</f>
        <v>#REF!</v>
      </c>
      <c r="BC403" s="211">
        <f>IFERROR(MIN(IF(TablePipeInsulation[[#This Row],[System Application]]="Custom",(TablePipeInsulation[[#This Row],[Therms saved]]*BE403)*CI_Custom_Incentive_USD_per_therm,IF(OR(TablePipeInsulation[[#This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saved]]*BE403),"Excel Error"))),TablePipeInsulation[[#This Row],[Total Cost]]),0)</f>
        <v>0</v>
      </c>
      <c r="BD403" s="216">
        <f>IFERROR(MIN(IF(TablePipeInsulation[[#This Row],[System Application]]="Custom",(TablePipeInsulation[[#This Row],[Therms saved]]*BE403)*CI_Custom_Bonus_Incentive_USD_per_therm,IF(OR(TablePipeInsulation[[#This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saved]]*BE403),"Excel Error"))),TablePipeInsulation[[#This Row],[Total Cost]]),0)</f>
        <v>0</v>
      </c>
      <c r="BE403" s="212">
        <f>Boiler!$AA$9</f>
        <v>0</v>
      </c>
    </row>
    <row r="404" spans="1:57">
      <c r="A404" s="75">
        <v>383</v>
      </c>
      <c r="Q404" s="69"/>
      <c r="R404" s="1" t="str">
        <f>IFERROR(INDEX(TableInsulationCodeReq[],MATCH(TablePipeInsulation[[#This Row],[Coding - Temperature of Pipe]],TableInsulationCodeReq[Coding Pipe Temperature],-1),MATCH(TEXT($P404,"0.00"),TableInsulationCodeReq[#Headers],0)),"")</f>
        <v/>
      </c>
      <c r="Y404" s="189" t="str">
        <f t="shared" si="29"/>
        <v/>
      </c>
      <c r="AA40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04" s="3" t="str">
        <f>IF(OR(G404="",TablePipeInsulation[[#This Row],[Insulation to be Added (")]]&lt;TablePipeInsulation[[#This Row],[Insulation Required by Code (")]]),"",IF(System_App_Only_DHW,(AN404-AR404)/(0.8*100000)*L404*AS404*AT404*1,(AN404-AR404)/($G$10*100000)*L404*AS404*AT404*1))</f>
        <v/>
      </c>
      <c r="AC404" s="78">
        <f>IF(TablePipeInsulation[[#This Row],[Insulation to be Added (")]]&lt;TablePipeInsulation[[#This Row],[Insulation Required by Code (")]],"",BC404)</f>
        <v>0</v>
      </c>
      <c r="AD404" s="78">
        <f>IF(TablePipeInsulation[[#This Row],[Insulation to be Added (")]]&lt;TablePipeInsulation[[#This Row],[Insulation Required by Code (")]],"",BD404)</f>
        <v>0</v>
      </c>
      <c r="AG404" s="67" t="e">
        <f>VLOOKUP(G404,'Insulation Table'!$AE$61:$AF$64,2,FALSE)</f>
        <v>#N/A</v>
      </c>
      <c r="AH404" s="75" t="str">
        <f>IF(TablePipeInsulation[[#This Row],[System Application]]="Custom",TablePipeInsulation[[#This Row],[Pipe Surface Temperature, °F (If Custom Application)]],IF(G404="","",VLOOKUP(G404,$BG$21:$BH$24,2,FALSE)))</f>
        <v/>
      </c>
      <c r="AI404" s="75" t="str">
        <f>IF(TablePipeInsulation[[#This Row],[System Application]]="Custom",TablePipeInsulation[[#This Row],[Ambient Temperature, °F (If Custom Application)]],IF(G404="","",VLOOKUP(G404,$BG$21:$BI$24,3,FALSE)))</f>
        <v/>
      </c>
      <c r="AJ40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0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0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0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04" s="75" t="str">
        <f>IF(TablePipeInsulation[[#This Row],[System Application]]="Custom",TablePipeInsulation[[#This Row],[Custom Pipe Bare Heat Transfer Coefficient]],IF(P404="","",(VLOOKUP(AJ404,'Insulation Table'!$F$35:$G$124,2,FALSE))))</f>
        <v/>
      </c>
      <c r="AO404" s="75" t="e">
        <f t="shared" si="30"/>
        <v>#N/A</v>
      </c>
      <c r="AP404" s="75" t="e">
        <f>VLOOKUP(AO404,'Insulation Table'!$Y$35:$Z$103,2,FALSE)</f>
        <v>#N/A</v>
      </c>
      <c r="AQ404" s="67" t="str">
        <f>CONCATENATE(P404,U404,MIN(TablePipeInsulation[[#This Row],[Insulation to be Added (")]],3))</f>
        <v>3</v>
      </c>
      <c r="AR404" s="75" t="str">
        <f>IF(P404="","",(VLOOKUP(AQ404,'Insulation Table'!$N$35:$O$250,2,FALSE)))</f>
        <v/>
      </c>
      <c r="AS404" s="67" t="e">
        <f t="shared" si="31"/>
        <v>#VALUE!</v>
      </c>
      <c r="AT404" s="75" t="str">
        <f>IF(TablePipeInsulation[[#This Row],[System Application]]="Custom",TablePipeInsulation[[#This Row],[Full Load Hours (If Custom Application)]],IF(G404="","",IF(G404="Domestic Hot Water",8760,$AJ$16)))</f>
        <v/>
      </c>
      <c r="AU404" s="75" t="str">
        <f>VLOOKUP($G$7,'Incentive Structure'!$C$6:$D$10,2,FALSE)</f>
        <v>CI</v>
      </c>
      <c r="AV404" s="75" t="str">
        <f>IF(ISNUMBER(FIND("MF",TablePipeInsulation[[#This Row],[Incentive Code]]))=TRUE,"MF Logic","CI Logic")</f>
        <v>CI Logic</v>
      </c>
      <c r="AW40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04" t="str">
        <f t="shared" si="32"/>
        <v/>
      </c>
      <c r="AY404" t="str">
        <f t="shared" si="33"/>
        <v>CI</v>
      </c>
      <c r="AZ40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0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04" s="190" t="e">
        <f>INDEX(#REF!,MATCH(TablePipeInsulation[[#This Row],[Coding - Temperature of Pipe]],#REF!,0),MATCH(TEXT($P404,"#.00"),#REF!,0))</f>
        <v>#REF!</v>
      </c>
      <c r="BC404" s="211">
        <f>IFERROR(MIN(IF(TablePipeInsulation[[#This Row],[System Application]]="Custom",(TablePipeInsulation[[#This Row],[Therms saved]]*BE404)*CI_Custom_Incentive_USD_per_therm,IF(OR(TablePipeInsulation[[#This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saved]]*BE404),"Excel Error"))),TablePipeInsulation[[#This Row],[Total Cost]]),0)</f>
        <v>0</v>
      </c>
      <c r="BD404" s="216">
        <f>IFERROR(MIN(IF(TablePipeInsulation[[#This Row],[System Application]]="Custom",(TablePipeInsulation[[#This Row],[Therms saved]]*BE404)*CI_Custom_Bonus_Incentive_USD_per_therm,IF(OR(TablePipeInsulation[[#This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saved]]*BE404),"Excel Error"))),TablePipeInsulation[[#This Row],[Total Cost]]),0)</f>
        <v>0</v>
      </c>
      <c r="BE404" s="212">
        <f>Boiler!$AA$9</f>
        <v>0</v>
      </c>
    </row>
    <row r="405" spans="1:57">
      <c r="A405" s="75">
        <v>384</v>
      </c>
      <c r="Q405" s="69"/>
      <c r="R405" s="1" t="str">
        <f>IFERROR(INDEX(TableInsulationCodeReq[],MATCH(TablePipeInsulation[[#This Row],[Coding - Temperature of Pipe]],TableInsulationCodeReq[Coding Pipe Temperature],-1),MATCH(TEXT($P405,"0.00"),TableInsulationCodeReq[#Headers],0)),"")</f>
        <v/>
      </c>
      <c r="Y405" s="189" t="str">
        <f t="shared" si="29"/>
        <v/>
      </c>
      <c r="AA40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05" s="3" t="str">
        <f>IF(OR(G405="",TablePipeInsulation[[#This Row],[Insulation to be Added (")]]&lt;TablePipeInsulation[[#This Row],[Insulation Required by Code (")]]),"",IF(System_App_Only_DHW,(AN405-AR405)/(0.8*100000)*L405*AS405*AT405*1,(AN405-AR405)/($G$10*100000)*L405*AS405*AT405*1))</f>
        <v/>
      </c>
      <c r="AC405" s="78">
        <f>IF(TablePipeInsulation[[#This Row],[Insulation to be Added (")]]&lt;TablePipeInsulation[[#This Row],[Insulation Required by Code (")]],"",BC405)</f>
        <v>0</v>
      </c>
      <c r="AD405" s="78">
        <f>IF(TablePipeInsulation[[#This Row],[Insulation to be Added (")]]&lt;TablePipeInsulation[[#This Row],[Insulation Required by Code (")]],"",BD405)</f>
        <v>0</v>
      </c>
      <c r="AG405" s="67" t="e">
        <f>VLOOKUP(G405,'Insulation Table'!$AE$61:$AF$64,2,FALSE)</f>
        <v>#N/A</v>
      </c>
      <c r="AH405" s="75" t="str">
        <f>IF(TablePipeInsulation[[#This Row],[System Application]]="Custom",TablePipeInsulation[[#This Row],[Pipe Surface Temperature, °F (If Custom Application)]],IF(G405="","",VLOOKUP(G405,$BG$21:$BH$24,2,FALSE)))</f>
        <v/>
      </c>
      <c r="AI405" s="75" t="str">
        <f>IF(TablePipeInsulation[[#This Row],[System Application]]="Custom",TablePipeInsulation[[#This Row],[Ambient Temperature, °F (If Custom Application)]],IF(G405="","",VLOOKUP(G405,$BG$21:$BI$24,3,FALSE)))</f>
        <v/>
      </c>
      <c r="AJ40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0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0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0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05" s="75" t="str">
        <f>IF(TablePipeInsulation[[#This Row],[System Application]]="Custom",TablePipeInsulation[[#This Row],[Custom Pipe Bare Heat Transfer Coefficient]],IF(P405="","",(VLOOKUP(AJ405,'Insulation Table'!$F$35:$G$124,2,FALSE))))</f>
        <v/>
      </c>
      <c r="AO405" s="75" t="e">
        <f t="shared" si="30"/>
        <v>#N/A</v>
      </c>
      <c r="AP405" s="75" t="e">
        <f>VLOOKUP(AO405,'Insulation Table'!$Y$35:$Z$103,2,FALSE)</f>
        <v>#N/A</v>
      </c>
      <c r="AQ405" s="67" t="str">
        <f>CONCATENATE(P405,U405,MIN(TablePipeInsulation[[#This Row],[Insulation to be Added (")]],3))</f>
        <v>3</v>
      </c>
      <c r="AR405" s="75" t="str">
        <f>IF(P405="","",(VLOOKUP(AQ405,'Insulation Table'!$N$35:$O$250,2,FALSE)))</f>
        <v/>
      </c>
      <c r="AS405" s="67" t="e">
        <f t="shared" si="31"/>
        <v>#VALUE!</v>
      </c>
      <c r="AT405" s="75" t="str">
        <f>IF(TablePipeInsulation[[#This Row],[System Application]]="Custom",TablePipeInsulation[[#This Row],[Full Load Hours (If Custom Application)]],IF(G405="","",IF(G405="Domestic Hot Water",8760,$AJ$16)))</f>
        <v/>
      </c>
      <c r="AU405" s="75" t="str">
        <f>VLOOKUP($G$7,'Incentive Structure'!$C$6:$D$10,2,FALSE)</f>
        <v>CI</v>
      </c>
      <c r="AV405" s="75" t="str">
        <f>IF(ISNUMBER(FIND("MF",TablePipeInsulation[[#This Row],[Incentive Code]]))=TRUE,"MF Logic","CI Logic")</f>
        <v>CI Logic</v>
      </c>
      <c r="AW40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05" t="str">
        <f t="shared" si="32"/>
        <v/>
      </c>
      <c r="AY405" t="str">
        <f t="shared" si="33"/>
        <v>CI</v>
      </c>
      <c r="AZ40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0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05" s="190" t="e">
        <f>INDEX(#REF!,MATCH(TablePipeInsulation[[#This Row],[Coding - Temperature of Pipe]],#REF!,0),MATCH(TEXT($P405,"#.00"),#REF!,0))</f>
        <v>#REF!</v>
      </c>
      <c r="BC405" s="211">
        <f>IFERROR(MIN(IF(TablePipeInsulation[[#This Row],[System Application]]="Custom",(TablePipeInsulation[[#This Row],[Therms saved]]*BE405)*CI_Custom_Incentive_USD_per_therm,IF(OR(TablePipeInsulation[[#This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saved]]*BE405),"Excel Error"))),TablePipeInsulation[[#This Row],[Total Cost]]),0)</f>
        <v>0</v>
      </c>
      <c r="BD405" s="216">
        <f>IFERROR(MIN(IF(TablePipeInsulation[[#This Row],[System Application]]="Custom",(TablePipeInsulation[[#This Row],[Therms saved]]*BE405)*CI_Custom_Bonus_Incentive_USD_per_therm,IF(OR(TablePipeInsulation[[#This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saved]]*BE405),"Excel Error"))),TablePipeInsulation[[#This Row],[Total Cost]]),0)</f>
        <v>0</v>
      </c>
      <c r="BE405" s="212">
        <f>Boiler!$AA$9</f>
        <v>0</v>
      </c>
    </row>
    <row r="406" spans="1:57">
      <c r="A406" s="75">
        <v>385</v>
      </c>
      <c r="Q406" s="69"/>
      <c r="R406" s="1" t="str">
        <f>IFERROR(INDEX(TableInsulationCodeReq[],MATCH(TablePipeInsulation[[#This Row],[Coding - Temperature of Pipe]],TableInsulationCodeReq[Coding Pipe Temperature],-1),MATCH(TEXT($P406,"0.00"),TableInsulationCodeReq[#Headers],0)),"")</f>
        <v/>
      </c>
      <c r="Y406" s="189" t="str">
        <f t="shared" ref="Y406:Y469" si="34">IF(B406="","",(X406+W406))</f>
        <v/>
      </c>
      <c r="AA40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06" s="3" t="str">
        <f>IF(OR(G406="",TablePipeInsulation[[#This Row],[Insulation to be Added (")]]&lt;TablePipeInsulation[[#This Row],[Insulation Required by Code (")]]),"",IF(System_App_Only_DHW,(AN406-AR406)/(0.8*100000)*L406*AS406*AT406*1,(AN406-AR406)/($G$10*100000)*L406*AS406*AT406*1))</f>
        <v/>
      </c>
      <c r="AC406" s="78">
        <f>IF(TablePipeInsulation[[#This Row],[Insulation to be Added (")]]&lt;TablePipeInsulation[[#This Row],[Insulation Required by Code (")]],"",BC406)</f>
        <v>0</v>
      </c>
      <c r="AD406" s="78">
        <f>IF(TablePipeInsulation[[#This Row],[Insulation to be Added (")]]&lt;TablePipeInsulation[[#This Row],[Insulation Required by Code (")]],"",BD406)</f>
        <v>0</v>
      </c>
      <c r="AG406" s="67" t="e">
        <f>VLOOKUP(G406,'Insulation Table'!$AE$61:$AF$64,2,FALSE)</f>
        <v>#N/A</v>
      </c>
      <c r="AH406" s="75" t="str">
        <f>IF(TablePipeInsulation[[#This Row],[System Application]]="Custom",TablePipeInsulation[[#This Row],[Pipe Surface Temperature, °F (If Custom Application)]],IF(G406="","",VLOOKUP(G406,$BG$21:$BH$24,2,FALSE)))</f>
        <v/>
      </c>
      <c r="AI406" s="75" t="str">
        <f>IF(TablePipeInsulation[[#This Row],[System Application]]="Custom",TablePipeInsulation[[#This Row],[Ambient Temperature, °F (If Custom Application)]],IF(G406="","",VLOOKUP(G406,$BG$21:$BI$24,3,FALSE)))</f>
        <v/>
      </c>
      <c r="AJ40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0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0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0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06" s="75" t="str">
        <f>IF(TablePipeInsulation[[#This Row],[System Application]]="Custom",TablePipeInsulation[[#This Row],[Custom Pipe Bare Heat Transfer Coefficient]],IF(P406="","",(VLOOKUP(AJ406,'Insulation Table'!$F$35:$G$124,2,FALSE))))</f>
        <v/>
      </c>
      <c r="AO406" s="75" t="e">
        <f t="shared" si="30"/>
        <v>#N/A</v>
      </c>
      <c r="AP406" s="75" t="e">
        <f>VLOOKUP(AO406,'Insulation Table'!$Y$35:$Z$103,2,FALSE)</f>
        <v>#N/A</v>
      </c>
      <c r="AQ406" s="67" t="str">
        <f>CONCATENATE(P406,U406,MIN(TablePipeInsulation[[#This Row],[Insulation to be Added (")]],3))</f>
        <v>3</v>
      </c>
      <c r="AR406" s="75" t="str">
        <f>IF(P406="","",(VLOOKUP(AQ406,'Insulation Table'!$N$35:$O$250,2,FALSE)))</f>
        <v/>
      </c>
      <c r="AS406" s="67" t="e">
        <f t="shared" si="31"/>
        <v>#VALUE!</v>
      </c>
      <c r="AT406" s="75" t="str">
        <f>IF(TablePipeInsulation[[#This Row],[System Application]]="Custom",TablePipeInsulation[[#This Row],[Full Load Hours (If Custom Application)]],IF(G406="","",IF(G406="Domestic Hot Water",8760,$AJ$16)))</f>
        <v/>
      </c>
      <c r="AU406" s="75" t="str">
        <f>VLOOKUP($G$7,'Incentive Structure'!$C$6:$D$10,2,FALSE)</f>
        <v>CI</v>
      </c>
      <c r="AV406" s="75" t="str">
        <f>IF(ISNUMBER(FIND("MF",TablePipeInsulation[[#This Row],[Incentive Code]]))=TRUE,"MF Logic","CI Logic")</f>
        <v>CI Logic</v>
      </c>
      <c r="AW40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06" t="str">
        <f t="shared" si="32"/>
        <v/>
      </c>
      <c r="AY406" t="str">
        <f t="shared" si="33"/>
        <v>CI</v>
      </c>
      <c r="AZ40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0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06" s="190" t="e">
        <f>INDEX(#REF!,MATCH(TablePipeInsulation[[#This Row],[Coding - Temperature of Pipe]],#REF!,0),MATCH(TEXT($P406,"#.00"),#REF!,0))</f>
        <v>#REF!</v>
      </c>
      <c r="BC406" s="211">
        <f>IFERROR(MIN(IF(TablePipeInsulation[[#This Row],[System Application]]="Custom",(TablePipeInsulation[[#This Row],[Therms saved]]*BE406)*CI_Custom_Incentive_USD_per_therm,IF(OR(TablePipeInsulation[[#This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saved]]*BE406),"Excel Error"))),TablePipeInsulation[[#This Row],[Total Cost]]),0)</f>
        <v>0</v>
      </c>
      <c r="BD406" s="216">
        <f>IFERROR(MIN(IF(TablePipeInsulation[[#This Row],[System Application]]="Custom",(TablePipeInsulation[[#This Row],[Therms saved]]*BE406)*CI_Custom_Bonus_Incentive_USD_per_therm,IF(OR(TablePipeInsulation[[#This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saved]]*BE406),"Excel Error"))),TablePipeInsulation[[#This Row],[Total Cost]]),0)</f>
        <v>0</v>
      </c>
      <c r="BE406" s="212">
        <f>Boiler!$AA$9</f>
        <v>0</v>
      </c>
    </row>
    <row r="407" spans="1:57">
      <c r="A407" s="75">
        <v>386</v>
      </c>
      <c r="Q407" s="69"/>
      <c r="R407" s="1" t="str">
        <f>IFERROR(INDEX(TableInsulationCodeReq[],MATCH(TablePipeInsulation[[#This Row],[Coding - Temperature of Pipe]],TableInsulationCodeReq[Coding Pipe Temperature],-1),MATCH(TEXT($P407,"0.00"),TableInsulationCodeReq[#Headers],0)),"")</f>
        <v/>
      </c>
      <c r="Y407" s="189" t="str">
        <f t="shared" si="34"/>
        <v/>
      </c>
      <c r="AA40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07" s="3" t="str">
        <f>IF(OR(G407="",TablePipeInsulation[[#This Row],[Insulation to be Added (")]]&lt;TablePipeInsulation[[#This Row],[Insulation Required by Code (")]]),"",IF(System_App_Only_DHW,(AN407-AR407)/(0.8*100000)*L407*AS407*AT407*1,(AN407-AR407)/($G$10*100000)*L407*AS407*AT407*1))</f>
        <v/>
      </c>
      <c r="AC407" s="78">
        <f>IF(TablePipeInsulation[[#This Row],[Insulation to be Added (")]]&lt;TablePipeInsulation[[#This Row],[Insulation Required by Code (")]],"",BC407)</f>
        <v>0</v>
      </c>
      <c r="AD407" s="78">
        <f>IF(TablePipeInsulation[[#This Row],[Insulation to be Added (")]]&lt;TablePipeInsulation[[#This Row],[Insulation Required by Code (")]],"",BD407)</f>
        <v>0</v>
      </c>
      <c r="AG407" s="67" t="e">
        <f>VLOOKUP(G407,'Insulation Table'!$AE$61:$AF$64,2,FALSE)</f>
        <v>#N/A</v>
      </c>
      <c r="AH407" s="75" t="str">
        <f>IF(TablePipeInsulation[[#This Row],[System Application]]="Custom",TablePipeInsulation[[#This Row],[Pipe Surface Temperature, °F (If Custom Application)]],IF(G407="","",VLOOKUP(G407,$BG$21:$BH$24,2,FALSE)))</f>
        <v/>
      </c>
      <c r="AI407" s="75" t="str">
        <f>IF(TablePipeInsulation[[#This Row],[System Application]]="Custom",TablePipeInsulation[[#This Row],[Ambient Temperature, °F (If Custom Application)]],IF(G407="","",VLOOKUP(G407,$BG$21:$BI$24,3,FALSE)))</f>
        <v/>
      </c>
      <c r="AJ40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0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0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0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07" s="75" t="str">
        <f>IF(TablePipeInsulation[[#This Row],[System Application]]="Custom",TablePipeInsulation[[#This Row],[Custom Pipe Bare Heat Transfer Coefficient]],IF(P407="","",(VLOOKUP(AJ407,'Insulation Table'!$F$35:$G$124,2,FALSE))))</f>
        <v/>
      </c>
      <c r="AO407" s="75" t="e">
        <f t="shared" si="30"/>
        <v>#N/A</v>
      </c>
      <c r="AP407" s="75" t="e">
        <f>VLOOKUP(AO407,'Insulation Table'!$Y$35:$Z$103,2,FALSE)</f>
        <v>#N/A</v>
      </c>
      <c r="AQ407" s="67" t="str">
        <f>CONCATENATE(P407,U407,MIN(TablePipeInsulation[[#This Row],[Insulation to be Added (")]],3))</f>
        <v>3</v>
      </c>
      <c r="AR407" s="75" t="str">
        <f>IF(P407="","",(VLOOKUP(AQ407,'Insulation Table'!$N$35:$O$250,2,FALSE)))</f>
        <v/>
      </c>
      <c r="AS407" s="67" t="e">
        <f t="shared" si="31"/>
        <v>#VALUE!</v>
      </c>
      <c r="AT407" s="75" t="str">
        <f>IF(TablePipeInsulation[[#This Row],[System Application]]="Custom",TablePipeInsulation[[#This Row],[Full Load Hours (If Custom Application)]],IF(G407="","",IF(G407="Domestic Hot Water",8760,$AJ$16)))</f>
        <v/>
      </c>
      <c r="AU407" s="75" t="str">
        <f>VLOOKUP($G$7,'Incentive Structure'!$C$6:$D$10,2,FALSE)</f>
        <v>CI</v>
      </c>
      <c r="AV407" s="75" t="str">
        <f>IF(ISNUMBER(FIND("MF",TablePipeInsulation[[#This Row],[Incentive Code]]))=TRUE,"MF Logic","CI Logic")</f>
        <v>CI Logic</v>
      </c>
      <c r="AW40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07" t="str">
        <f t="shared" si="32"/>
        <v/>
      </c>
      <c r="AY407" t="str">
        <f t="shared" si="33"/>
        <v>CI</v>
      </c>
      <c r="AZ40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0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07" s="190" t="e">
        <f>INDEX(#REF!,MATCH(TablePipeInsulation[[#This Row],[Coding - Temperature of Pipe]],#REF!,0),MATCH(TEXT($P407,"#.00"),#REF!,0))</f>
        <v>#REF!</v>
      </c>
      <c r="BC407" s="211">
        <f>IFERROR(MIN(IF(TablePipeInsulation[[#This Row],[System Application]]="Custom",(TablePipeInsulation[[#This Row],[Therms saved]]*BE407)*CI_Custom_Incentive_USD_per_therm,IF(OR(TablePipeInsulation[[#This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saved]]*BE407),"Excel Error"))),TablePipeInsulation[[#This Row],[Total Cost]]),0)</f>
        <v>0</v>
      </c>
      <c r="BD407" s="216">
        <f>IFERROR(MIN(IF(TablePipeInsulation[[#This Row],[System Application]]="Custom",(TablePipeInsulation[[#This Row],[Therms saved]]*BE407)*CI_Custom_Bonus_Incentive_USD_per_therm,IF(OR(TablePipeInsulation[[#This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saved]]*BE407),"Excel Error"))),TablePipeInsulation[[#This Row],[Total Cost]]),0)</f>
        <v>0</v>
      </c>
      <c r="BE407" s="212">
        <f>Boiler!$AA$9</f>
        <v>0</v>
      </c>
    </row>
    <row r="408" spans="1:57">
      <c r="A408" s="75">
        <v>387</v>
      </c>
      <c r="Q408" s="69"/>
      <c r="R408" s="1" t="str">
        <f>IFERROR(INDEX(TableInsulationCodeReq[],MATCH(TablePipeInsulation[[#This Row],[Coding - Temperature of Pipe]],TableInsulationCodeReq[Coding Pipe Temperature],-1),MATCH(TEXT($P408,"0.00"),TableInsulationCodeReq[#Headers],0)),"")</f>
        <v/>
      </c>
      <c r="Y408" s="189" t="str">
        <f t="shared" si="34"/>
        <v/>
      </c>
      <c r="AA40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08" s="3" t="str">
        <f>IF(OR(G408="",TablePipeInsulation[[#This Row],[Insulation to be Added (")]]&lt;TablePipeInsulation[[#This Row],[Insulation Required by Code (")]]),"",IF(System_App_Only_DHW,(AN408-AR408)/(0.8*100000)*L408*AS408*AT408*1,(AN408-AR408)/($G$10*100000)*L408*AS408*AT408*1))</f>
        <v/>
      </c>
      <c r="AC408" s="78">
        <f>IF(TablePipeInsulation[[#This Row],[Insulation to be Added (")]]&lt;TablePipeInsulation[[#This Row],[Insulation Required by Code (")]],"",BC408)</f>
        <v>0</v>
      </c>
      <c r="AD408" s="78">
        <f>IF(TablePipeInsulation[[#This Row],[Insulation to be Added (")]]&lt;TablePipeInsulation[[#This Row],[Insulation Required by Code (")]],"",BD408)</f>
        <v>0</v>
      </c>
      <c r="AG408" s="67" t="e">
        <f>VLOOKUP(G408,'Insulation Table'!$AE$61:$AF$64,2,FALSE)</f>
        <v>#N/A</v>
      </c>
      <c r="AH408" s="75" t="str">
        <f>IF(TablePipeInsulation[[#This Row],[System Application]]="Custom",TablePipeInsulation[[#This Row],[Pipe Surface Temperature, °F (If Custom Application)]],IF(G408="","",VLOOKUP(G408,$BG$21:$BH$24,2,FALSE)))</f>
        <v/>
      </c>
      <c r="AI408" s="75" t="str">
        <f>IF(TablePipeInsulation[[#This Row],[System Application]]="Custom",TablePipeInsulation[[#This Row],[Ambient Temperature, °F (If Custom Application)]],IF(G408="","",VLOOKUP(G408,$BG$21:$BI$24,3,FALSE)))</f>
        <v/>
      </c>
      <c r="AJ40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0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0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0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08" s="75" t="str">
        <f>IF(TablePipeInsulation[[#This Row],[System Application]]="Custom",TablePipeInsulation[[#This Row],[Custom Pipe Bare Heat Transfer Coefficient]],IF(P408="","",(VLOOKUP(AJ408,'Insulation Table'!$F$35:$G$124,2,FALSE))))</f>
        <v/>
      </c>
      <c r="AO408" s="75" t="e">
        <f t="shared" si="30"/>
        <v>#N/A</v>
      </c>
      <c r="AP408" s="75" t="e">
        <f>VLOOKUP(AO408,'Insulation Table'!$Y$35:$Z$103,2,FALSE)</f>
        <v>#N/A</v>
      </c>
      <c r="AQ408" s="67" t="str">
        <f>CONCATENATE(P408,U408,MIN(TablePipeInsulation[[#This Row],[Insulation to be Added (")]],3))</f>
        <v>3</v>
      </c>
      <c r="AR408" s="75" t="str">
        <f>IF(P408="","",(VLOOKUP(AQ408,'Insulation Table'!$N$35:$O$250,2,FALSE)))</f>
        <v/>
      </c>
      <c r="AS408" s="67" t="e">
        <f t="shared" si="31"/>
        <v>#VALUE!</v>
      </c>
      <c r="AT408" s="75" t="str">
        <f>IF(TablePipeInsulation[[#This Row],[System Application]]="Custom",TablePipeInsulation[[#This Row],[Full Load Hours (If Custom Application)]],IF(G408="","",IF(G408="Domestic Hot Water",8760,$AJ$16)))</f>
        <v/>
      </c>
      <c r="AU408" s="75" t="str">
        <f>VLOOKUP($G$7,'Incentive Structure'!$C$6:$D$10,2,FALSE)</f>
        <v>CI</v>
      </c>
      <c r="AV408" s="75" t="str">
        <f>IF(ISNUMBER(FIND("MF",TablePipeInsulation[[#This Row],[Incentive Code]]))=TRUE,"MF Logic","CI Logic")</f>
        <v>CI Logic</v>
      </c>
      <c r="AW40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08" t="str">
        <f t="shared" si="32"/>
        <v/>
      </c>
      <c r="AY408" t="str">
        <f t="shared" si="33"/>
        <v>CI</v>
      </c>
      <c r="AZ40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0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08" s="190" t="e">
        <f>INDEX(#REF!,MATCH(TablePipeInsulation[[#This Row],[Coding - Temperature of Pipe]],#REF!,0),MATCH(TEXT($P408,"#.00"),#REF!,0))</f>
        <v>#REF!</v>
      </c>
      <c r="BC408" s="211">
        <f>IFERROR(MIN(IF(TablePipeInsulation[[#This Row],[System Application]]="Custom",(TablePipeInsulation[[#This Row],[Therms saved]]*BE408)*CI_Custom_Incentive_USD_per_therm,IF(OR(TablePipeInsulation[[#This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saved]]*BE408),"Excel Error"))),TablePipeInsulation[[#This Row],[Total Cost]]),0)</f>
        <v>0</v>
      </c>
      <c r="BD408" s="216">
        <f>IFERROR(MIN(IF(TablePipeInsulation[[#This Row],[System Application]]="Custom",(TablePipeInsulation[[#This Row],[Therms saved]]*BE408)*CI_Custom_Bonus_Incentive_USD_per_therm,IF(OR(TablePipeInsulation[[#This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saved]]*BE408),"Excel Error"))),TablePipeInsulation[[#This Row],[Total Cost]]),0)</f>
        <v>0</v>
      </c>
      <c r="BE408" s="212">
        <f>Boiler!$AA$9</f>
        <v>0</v>
      </c>
    </row>
    <row r="409" spans="1:57">
      <c r="A409" s="75">
        <v>388</v>
      </c>
      <c r="Q409" s="69"/>
      <c r="R409" s="1" t="str">
        <f>IFERROR(INDEX(TableInsulationCodeReq[],MATCH(TablePipeInsulation[[#This Row],[Coding - Temperature of Pipe]],TableInsulationCodeReq[Coding Pipe Temperature],-1),MATCH(TEXT($P409,"0.00"),TableInsulationCodeReq[#Headers],0)),"")</f>
        <v/>
      </c>
      <c r="Y409" s="189" t="str">
        <f t="shared" si="34"/>
        <v/>
      </c>
      <c r="AA40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09" s="3" t="str">
        <f>IF(OR(G409="",TablePipeInsulation[[#This Row],[Insulation to be Added (")]]&lt;TablePipeInsulation[[#This Row],[Insulation Required by Code (")]]),"",IF(System_App_Only_DHW,(AN409-AR409)/(0.8*100000)*L409*AS409*AT409*1,(AN409-AR409)/($G$10*100000)*L409*AS409*AT409*1))</f>
        <v/>
      </c>
      <c r="AC409" s="78">
        <f>IF(TablePipeInsulation[[#This Row],[Insulation to be Added (")]]&lt;TablePipeInsulation[[#This Row],[Insulation Required by Code (")]],"",BC409)</f>
        <v>0</v>
      </c>
      <c r="AD409" s="78">
        <f>IF(TablePipeInsulation[[#This Row],[Insulation to be Added (")]]&lt;TablePipeInsulation[[#This Row],[Insulation Required by Code (")]],"",BD409)</f>
        <v>0</v>
      </c>
      <c r="AG409" s="67" t="e">
        <f>VLOOKUP(G409,'Insulation Table'!$AE$61:$AF$64,2,FALSE)</f>
        <v>#N/A</v>
      </c>
      <c r="AH409" s="75" t="str">
        <f>IF(TablePipeInsulation[[#This Row],[System Application]]="Custom",TablePipeInsulation[[#This Row],[Pipe Surface Temperature, °F (If Custom Application)]],IF(G409="","",VLOOKUP(G409,$BG$21:$BH$24,2,FALSE)))</f>
        <v/>
      </c>
      <c r="AI409" s="75" t="str">
        <f>IF(TablePipeInsulation[[#This Row],[System Application]]="Custom",TablePipeInsulation[[#This Row],[Ambient Temperature, °F (If Custom Application)]],IF(G409="","",VLOOKUP(G409,$BG$21:$BI$24,3,FALSE)))</f>
        <v/>
      </c>
      <c r="AJ40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0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0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0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09" s="75" t="str">
        <f>IF(TablePipeInsulation[[#This Row],[System Application]]="Custom",TablePipeInsulation[[#This Row],[Custom Pipe Bare Heat Transfer Coefficient]],IF(P409="","",(VLOOKUP(AJ409,'Insulation Table'!$F$35:$G$124,2,FALSE))))</f>
        <v/>
      </c>
      <c r="AO409" s="75" t="e">
        <f t="shared" si="30"/>
        <v>#N/A</v>
      </c>
      <c r="AP409" s="75" t="e">
        <f>VLOOKUP(AO409,'Insulation Table'!$Y$35:$Z$103,2,FALSE)</f>
        <v>#N/A</v>
      </c>
      <c r="AQ409" s="67" t="str">
        <f>CONCATENATE(P409,U409,MIN(TablePipeInsulation[[#This Row],[Insulation to be Added (")]],3))</f>
        <v>3</v>
      </c>
      <c r="AR409" s="75" t="str">
        <f>IF(P409="","",(VLOOKUP(AQ409,'Insulation Table'!$N$35:$O$250,2,FALSE)))</f>
        <v/>
      </c>
      <c r="AS409" s="67" t="e">
        <f t="shared" si="31"/>
        <v>#VALUE!</v>
      </c>
      <c r="AT409" s="75" t="str">
        <f>IF(TablePipeInsulation[[#This Row],[System Application]]="Custom",TablePipeInsulation[[#This Row],[Full Load Hours (If Custom Application)]],IF(G409="","",IF(G409="Domestic Hot Water",8760,$AJ$16)))</f>
        <v/>
      </c>
      <c r="AU409" s="75" t="str">
        <f>VLOOKUP($G$7,'Incentive Structure'!$C$6:$D$10,2,FALSE)</f>
        <v>CI</v>
      </c>
      <c r="AV409" s="75" t="str">
        <f>IF(ISNUMBER(FIND("MF",TablePipeInsulation[[#This Row],[Incentive Code]]))=TRUE,"MF Logic","CI Logic")</f>
        <v>CI Logic</v>
      </c>
      <c r="AW40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09" t="str">
        <f t="shared" si="32"/>
        <v/>
      </c>
      <c r="AY409" t="str">
        <f t="shared" si="33"/>
        <v>CI</v>
      </c>
      <c r="AZ40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0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09" s="190" t="e">
        <f>INDEX(#REF!,MATCH(TablePipeInsulation[[#This Row],[Coding - Temperature of Pipe]],#REF!,0),MATCH(TEXT($P409,"#.00"),#REF!,0))</f>
        <v>#REF!</v>
      </c>
      <c r="BC409" s="211">
        <f>IFERROR(MIN(IF(TablePipeInsulation[[#This Row],[System Application]]="Custom",(TablePipeInsulation[[#This Row],[Therms saved]]*BE409)*CI_Custom_Incentive_USD_per_therm,IF(OR(TablePipeInsulation[[#This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saved]]*BE409),"Excel Error"))),TablePipeInsulation[[#This Row],[Total Cost]]),0)</f>
        <v>0</v>
      </c>
      <c r="BD409" s="216">
        <f>IFERROR(MIN(IF(TablePipeInsulation[[#This Row],[System Application]]="Custom",(TablePipeInsulation[[#This Row],[Therms saved]]*BE409)*CI_Custom_Bonus_Incentive_USD_per_therm,IF(OR(TablePipeInsulation[[#This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saved]]*BE409),"Excel Error"))),TablePipeInsulation[[#This Row],[Total Cost]]),0)</f>
        <v>0</v>
      </c>
      <c r="BE409" s="212">
        <f>Boiler!$AA$9</f>
        <v>0</v>
      </c>
    </row>
    <row r="410" spans="1:57">
      <c r="A410" s="75">
        <v>389</v>
      </c>
      <c r="Q410" s="69"/>
      <c r="R410" s="1" t="str">
        <f>IFERROR(INDEX(TableInsulationCodeReq[],MATCH(TablePipeInsulation[[#This Row],[Coding - Temperature of Pipe]],TableInsulationCodeReq[Coding Pipe Temperature],-1),MATCH(TEXT($P410,"0.00"),TableInsulationCodeReq[#Headers],0)),"")</f>
        <v/>
      </c>
      <c r="Y410" s="189" t="str">
        <f t="shared" si="34"/>
        <v/>
      </c>
      <c r="AA41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10" s="3" t="str">
        <f>IF(OR(G410="",TablePipeInsulation[[#This Row],[Insulation to be Added (")]]&lt;TablePipeInsulation[[#This Row],[Insulation Required by Code (")]]),"",IF(System_App_Only_DHW,(AN410-AR410)/(0.8*100000)*L410*AS410*AT410*1,(AN410-AR410)/($G$10*100000)*L410*AS410*AT410*1))</f>
        <v/>
      </c>
      <c r="AC410" s="78">
        <f>IF(TablePipeInsulation[[#This Row],[Insulation to be Added (")]]&lt;TablePipeInsulation[[#This Row],[Insulation Required by Code (")]],"",BC410)</f>
        <v>0</v>
      </c>
      <c r="AD410" s="78">
        <f>IF(TablePipeInsulation[[#This Row],[Insulation to be Added (")]]&lt;TablePipeInsulation[[#This Row],[Insulation Required by Code (")]],"",BD410)</f>
        <v>0</v>
      </c>
      <c r="AG410" s="67" t="e">
        <f>VLOOKUP(G410,'Insulation Table'!$AE$61:$AF$64,2,FALSE)</f>
        <v>#N/A</v>
      </c>
      <c r="AH410" s="75" t="str">
        <f>IF(TablePipeInsulation[[#This Row],[System Application]]="Custom",TablePipeInsulation[[#This Row],[Pipe Surface Temperature, °F (If Custom Application)]],IF(G410="","",VLOOKUP(G410,$BG$21:$BH$24,2,FALSE)))</f>
        <v/>
      </c>
      <c r="AI410" s="75" t="str">
        <f>IF(TablePipeInsulation[[#This Row],[System Application]]="Custom",TablePipeInsulation[[#This Row],[Ambient Temperature, °F (If Custom Application)]],IF(G410="","",VLOOKUP(G410,$BG$21:$BI$24,3,FALSE)))</f>
        <v/>
      </c>
      <c r="AJ41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1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1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1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10" s="75" t="str">
        <f>IF(TablePipeInsulation[[#This Row],[System Application]]="Custom",TablePipeInsulation[[#This Row],[Custom Pipe Bare Heat Transfer Coefficient]],IF(P410="","",(VLOOKUP(AJ410,'Insulation Table'!$F$35:$G$124,2,FALSE))))</f>
        <v/>
      </c>
      <c r="AO410" s="75" t="e">
        <f t="shared" si="30"/>
        <v>#N/A</v>
      </c>
      <c r="AP410" s="75" t="e">
        <f>VLOOKUP(AO410,'Insulation Table'!$Y$35:$Z$103,2,FALSE)</f>
        <v>#N/A</v>
      </c>
      <c r="AQ410" s="67" t="str">
        <f>CONCATENATE(P410,U410,MIN(TablePipeInsulation[[#This Row],[Insulation to be Added (")]],3))</f>
        <v>3</v>
      </c>
      <c r="AR410" s="75" t="str">
        <f>IF(P410="","",(VLOOKUP(AQ410,'Insulation Table'!$N$35:$O$250,2,FALSE)))</f>
        <v/>
      </c>
      <c r="AS410" s="67" t="e">
        <f t="shared" si="31"/>
        <v>#VALUE!</v>
      </c>
      <c r="AT410" s="75" t="str">
        <f>IF(TablePipeInsulation[[#This Row],[System Application]]="Custom",TablePipeInsulation[[#This Row],[Full Load Hours (If Custom Application)]],IF(G410="","",IF(G410="Domestic Hot Water",8760,$AJ$16)))</f>
        <v/>
      </c>
      <c r="AU410" s="75" t="str">
        <f>VLOOKUP($G$7,'Incentive Structure'!$C$6:$D$10,2,FALSE)</f>
        <v>CI</v>
      </c>
      <c r="AV410" s="75" t="str">
        <f>IF(ISNUMBER(FIND("MF",TablePipeInsulation[[#This Row],[Incentive Code]]))=TRUE,"MF Logic","CI Logic")</f>
        <v>CI Logic</v>
      </c>
      <c r="AW41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10" t="str">
        <f t="shared" si="32"/>
        <v/>
      </c>
      <c r="AY410" t="str">
        <f t="shared" si="33"/>
        <v>CI</v>
      </c>
      <c r="AZ41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1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10" s="190" t="e">
        <f>INDEX(#REF!,MATCH(TablePipeInsulation[[#This Row],[Coding - Temperature of Pipe]],#REF!,0),MATCH(TEXT($P410,"#.00"),#REF!,0))</f>
        <v>#REF!</v>
      </c>
      <c r="BC410" s="211">
        <f>IFERROR(MIN(IF(TablePipeInsulation[[#This Row],[System Application]]="Custom",(TablePipeInsulation[[#This Row],[Therms saved]]*BE410)*CI_Custom_Incentive_USD_per_therm,IF(OR(TablePipeInsulation[[#This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saved]]*BE410),"Excel Error"))),TablePipeInsulation[[#This Row],[Total Cost]]),0)</f>
        <v>0</v>
      </c>
      <c r="BD410" s="216">
        <f>IFERROR(MIN(IF(TablePipeInsulation[[#This Row],[System Application]]="Custom",(TablePipeInsulation[[#This Row],[Therms saved]]*BE410)*CI_Custom_Bonus_Incentive_USD_per_therm,IF(OR(TablePipeInsulation[[#This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saved]]*BE410),"Excel Error"))),TablePipeInsulation[[#This Row],[Total Cost]]),0)</f>
        <v>0</v>
      </c>
      <c r="BE410" s="212">
        <f>Boiler!$AA$9</f>
        <v>0</v>
      </c>
    </row>
    <row r="411" spans="1:57">
      <c r="A411" s="75">
        <v>390</v>
      </c>
      <c r="Q411" s="69"/>
      <c r="R411" s="1" t="str">
        <f>IFERROR(INDEX(TableInsulationCodeReq[],MATCH(TablePipeInsulation[[#This Row],[Coding - Temperature of Pipe]],TableInsulationCodeReq[Coding Pipe Temperature],-1),MATCH(TEXT($P411,"0.00"),TableInsulationCodeReq[#Headers],0)),"")</f>
        <v/>
      </c>
      <c r="Y411" s="189" t="str">
        <f t="shared" si="34"/>
        <v/>
      </c>
      <c r="AA41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11" s="3" t="str">
        <f>IF(OR(G411="",TablePipeInsulation[[#This Row],[Insulation to be Added (")]]&lt;TablePipeInsulation[[#This Row],[Insulation Required by Code (")]]),"",IF(System_App_Only_DHW,(AN411-AR411)/(0.8*100000)*L411*AS411*AT411*1,(AN411-AR411)/($G$10*100000)*L411*AS411*AT411*1))</f>
        <v/>
      </c>
      <c r="AC411" s="78">
        <f>IF(TablePipeInsulation[[#This Row],[Insulation to be Added (")]]&lt;TablePipeInsulation[[#This Row],[Insulation Required by Code (")]],"",BC411)</f>
        <v>0</v>
      </c>
      <c r="AD411" s="78">
        <f>IF(TablePipeInsulation[[#This Row],[Insulation to be Added (")]]&lt;TablePipeInsulation[[#This Row],[Insulation Required by Code (")]],"",BD411)</f>
        <v>0</v>
      </c>
      <c r="AG411" s="67" t="e">
        <f>VLOOKUP(G411,'Insulation Table'!$AE$61:$AF$64,2,FALSE)</f>
        <v>#N/A</v>
      </c>
      <c r="AH411" s="75" t="str">
        <f>IF(TablePipeInsulation[[#This Row],[System Application]]="Custom",TablePipeInsulation[[#This Row],[Pipe Surface Temperature, °F (If Custom Application)]],IF(G411="","",VLOOKUP(G411,$BG$21:$BH$24,2,FALSE)))</f>
        <v/>
      </c>
      <c r="AI411" s="75" t="str">
        <f>IF(TablePipeInsulation[[#This Row],[System Application]]="Custom",TablePipeInsulation[[#This Row],[Ambient Temperature, °F (If Custom Application)]],IF(G411="","",VLOOKUP(G411,$BG$21:$BI$24,3,FALSE)))</f>
        <v/>
      </c>
      <c r="AJ41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1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1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1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11" s="75" t="str">
        <f>IF(TablePipeInsulation[[#This Row],[System Application]]="Custom",TablePipeInsulation[[#This Row],[Custom Pipe Bare Heat Transfer Coefficient]],IF(P411="","",(VLOOKUP(AJ411,'Insulation Table'!$F$35:$G$124,2,FALSE))))</f>
        <v/>
      </c>
      <c r="AO411" s="75" t="e">
        <f t="shared" si="30"/>
        <v>#N/A</v>
      </c>
      <c r="AP411" s="75" t="e">
        <f>VLOOKUP(AO411,'Insulation Table'!$Y$35:$Z$103,2,FALSE)</f>
        <v>#N/A</v>
      </c>
      <c r="AQ411" s="67" t="str">
        <f>CONCATENATE(P411,U411,MIN(TablePipeInsulation[[#This Row],[Insulation to be Added (")]],3))</f>
        <v>3</v>
      </c>
      <c r="AR411" s="75" t="str">
        <f>IF(P411="","",(VLOOKUP(AQ411,'Insulation Table'!$N$35:$O$250,2,FALSE)))</f>
        <v/>
      </c>
      <c r="AS411" s="67" t="e">
        <f t="shared" si="31"/>
        <v>#VALUE!</v>
      </c>
      <c r="AT411" s="75" t="str">
        <f>IF(TablePipeInsulation[[#This Row],[System Application]]="Custom",TablePipeInsulation[[#This Row],[Full Load Hours (If Custom Application)]],IF(G411="","",IF(G411="Domestic Hot Water",8760,$AJ$16)))</f>
        <v/>
      </c>
      <c r="AU411" s="75" t="str">
        <f>VLOOKUP($G$7,'Incentive Structure'!$C$6:$D$10,2,FALSE)</f>
        <v>CI</v>
      </c>
      <c r="AV411" s="75" t="str">
        <f>IF(ISNUMBER(FIND("MF",TablePipeInsulation[[#This Row],[Incentive Code]]))=TRUE,"MF Logic","CI Logic")</f>
        <v>CI Logic</v>
      </c>
      <c r="AW41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11" t="str">
        <f t="shared" si="32"/>
        <v/>
      </c>
      <c r="AY411" t="str">
        <f t="shared" si="33"/>
        <v>CI</v>
      </c>
      <c r="AZ41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1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11" s="190" t="e">
        <f>INDEX(#REF!,MATCH(TablePipeInsulation[[#This Row],[Coding - Temperature of Pipe]],#REF!,0),MATCH(TEXT($P411,"#.00"),#REF!,0))</f>
        <v>#REF!</v>
      </c>
      <c r="BC411" s="211">
        <f>IFERROR(MIN(IF(TablePipeInsulation[[#This Row],[System Application]]="Custom",(TablePipeInsulation[[#This Row],[Therms saved]]*BE411)*CI_Custom_Incentive_USD_per_therm,IF(OR(TablePipeInsulation[[#This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saved]]*BE411),"Excel Error"))),TablePipeInsulation[[#This Row],[Total Cost]]),0)</f>
        <v>0</v>
      </c>
      <c r="BD411" s="216">
        <f>IFERROR(MIN(IF(TablePipeInsulation[[#This Row],[System Application]]="Custom",(TablePipeInsulation[[#This Row],[Therms saved]]*BE411)*CI_Custom_Bonus_Incentive_USD_per_therm,IF(OR(TablePipeInsulation[[#This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saved]]*BE411),"Excel Error"))),TablePipeInsulation[[#This Row],[Total Cost]]),0)</f>
        <v>0</v>
      </c>
      <c r="BE411" s="212">
        <f>Boiler!$AA$9</f>
        <v>0</v>
      </c>
    </row>
    <row r="412" spans="1:57">
      <c r="A412" s="75">
        <v>391</v>
      </c>
      <c r="Q412" s="69"/>
      <c r="R412" s="1" t="str">
        <f>IFERROR(INDEX(TableInsulationCodeReq[],MATCH(TablePipeInsulation[[#This Row],[Coding - Temperature of Pipe]],TableInsulationCodeReq[Coding Pipe Temperature],-1),MATCH(TEXT($P412,"0.00"),TableInsulationCodeReq[#Headers],0)),"")</f>
        <v/>
      </c>
      <c r="Y412" s="189" t="str">
        <f t="shared" si="34"/>
        <v/>
      </c>
      <c r="AA41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12" s="3" t="str">
        <f>IF(OR(G412="",TablePipeInsulation[[#This Row],[Insulation to be Added (")]]&lt;TablePipeInsulation[[#This Row],[Insulation Required by Code (")]]),"",IF(System_App_Only_DHW,(AN412-AR412)/(0.8*100000)*L412*AS412*AT412*1,(AN412-AR412)/($G$10*100000)*L412*AS412*AT412*1))</f>
        <v/>
      </c>
      <c r="AC412" s="78">
        <f>IF(TablePipeInsulation[[#This Row],[Insulation to be Added (")]]&lt;TablePipeInsulation[[#This Row],[Insulation Required by Code (")]],"",BC412)</f>
        <v>0</v>
      </c>
      <c r="AD412" s="78">
        <f>IF(TablePipeInsulation[[#This Row],[Insulation to be Added (")]]&lt;TablePipeInsulation[[#This Row],[Insulation Required by Code (")]],"",BD412)</f>
        <v>0</v>
      </c>
      <c r="AG412" s="67" t="e">
        <f>VLOOKUP(G412,'Insulation Table'!$AE$61:$AF$64,2,FALSE)</f>
        <v>#N/A</v>
      </c>
      <c r="AH412" s="75" t="str">
        <f>IF(TablePipeInsulation[[#This Row],[System Application]]="Custom",TablePipeInsulation[[#This Row],[Pipe Surface Temperature, °F (If Custom Application)]],IF(G412="","",VLOOKUP(G412,$BG$21:$BH$24,2,FALSE)))</f>
        <v/>
      </c>
      <c r="AI412" s="75" t="str">
        <f>IF(TablePipeInsulation[[#This Row],[System Application]]="Custom",TablePipeInsulation[[#This Row],[Ambient Temperature, °F (If Custom Application)]],IF(G412="","",VLOOKUP(G412,$BG$21:$BI$24,3,FALSE)))</f>
        <v/>
      </c>
      <c r="AJ41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1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1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1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12" s="75" t="str">
        <f>IF(TablePipeInsulation[[#This Row],[System Application]]="Custom",TablePipeInsulation[[#This Row],[Custom Pipe Bare Heat Transfer Coefficient]],IF(P412="","",(VLOOKUP(AJ412,'Insulation Table'!$F$35:$G$124,2,FALSE))))</f>
        <v/>
      </c>
      <c r="AO412" s="75" t="e">
        <f t="shared" si="30"/>
        <v>#N/A</v>
      </c>
      <c r="AP412" s="75" t="e">
        <f>VLOOKUP(AO412,'Insulation Table'!$Y$35:$Z$103,2,FALSE)</f>
        <v>#N/A</v>
      </c>
      <c r="AQ412" s="67" t="str">
        <f>CONCATENATE(P412,U412,MIN(TablePipeInsulation[[#This Row],[Insulation to be Added (")]],3))</f>
        <v>3</v>
      </c>
      <c r="AR412" s="75" t="str">
        <f>IF(P412="","",(VLOOKUP(AQ412,'Insulation Table'!$N$35:$O$250,2,FALSE)))</f>
        <v/>
      </c>
      <c r="AS412" s="67" t="e">
        <f t="shared" si="31"/>
        <v>#VALUE!</v>
      </c>
      <c r="AT412" s="75" t="str">
        <f>IF(TablePipeInsulation[[#This Row],[System Application]]="Custom",TablePipeInsulation[[#This Row],[Full Load Hours (If Custom Application)]],IF(G412="","",IF(G412="Domestic Hot Water",8760,$AJ$16)))</f>
        <v/>
      </c>
      <c r="AU412" s="75" t="str">
        <f>VLOOKUP($G$7,'Incentive Structure'!$C$6:$D$10,2,FALSE)</f>
        <v>CI</v>
      </c>
      <c r="AV412" s="75" t="str">
        <f>IF(ISNUMBER(FIND("MF",TablePipeInsulation[[#This Row],[Incentive Code]]))=TRUE,"MF Logic","CI Logic")</f>
        <v>CI Logic</v>
      </c>
      <c r="AW41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12" t="str">
        <f t="shared" si="32"/>
        <v/>
      </c>
      <c r="AY412" t="str">
        <f t="shared" si="33"/>
        <v>CI</v>
      </c>
      <c r="AZ41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1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12" s="190" t="e">
        <f>INDEX(#REF!,MATCH(TablePipeInsulation[[#This Row],[Coding - Temperature of Pipe]],#REF!,0),MATCH(TEXT($P412,"#.00"),#REF!,0))</f>
        <v>#REF!</v>
      </c>
      <c r="BC412" s="211">
        <f>IFERROR(MIN(IF(TablePipeInsulation[[#This Row],[System Application]]="Custom",(TablePipeInsulation[[#This Row],[Therms saved]]*BE412)*CI_Custom_Incentive_USD_per_therm,IF(OR(TablePipeInsulation[[#This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saved]]*BE412),"Excel Error"))),TablePipeInsulation[[#This Row],[Total Cost]]),0)</f>
        <v>0</v>
      </c>
      <c r="BD412" s="216">
        <f>IFERROR(MIN(IF(TablePipeInsulation[[#This Row],[System Application]]="Custom",(TablePipeInsulation[[#This Row],[Therms saved]]*BE412)*CI_Custom_Bonus_Incentive_USD_per_therm,IF(OR(TablePipeInsulation[[#This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saved]]*BE412),"Excel Error"))),TablePipeInsulation[[#This Row],[Total Cost]]),0)</f>
        <v>0</v>
      </c>
      <c r="BE412" s="212">
        <f>Boiler!$AA$9</f>
        <v>0</v>
      </c>
    </row>
    <row r="413" spans="1:57">
      <c r="A413" s="75">
        <v>392</v>
      </c>
      <c r="Q413" s="69"/>
      <c r="R413" s="1" t="str">
        <f>IFERROR(INDEX(TableInsulationCodeReq[],MATCH(TablePipeInsulation[[#This Row],[Coding - Temperature of Pipe]],TableInsulationCodeReq[Coding Pipe Temperature],-1),MATCH(TEXT($P413,"0.00"),TableInsulationCodeReq[#Headers],0)),"")</f>
        <v/>
      </c>
      <c r="Y413" s="189" t="str">
        <f t="shared" si="34"/>
        <v/>
      </c>
      <c r="AA41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13" s="3" t="str">
        <f>IF(OR(G413="",TablePipeInsulation[[#This Row],[Insulation to be Added (")]]&lt;TablePipeInsulation[[#This Row],[Insulation Required by Code (")]]),"",IF(System_App_Only_DHW,(AN413-AR413)/(0.8*100000)*L413*AS413*AT413*1,(AN413-AR413)/($G$10*100000)*L413*AS413*AT413*1))</f>
        <v/>
      </c>
      <c r="AC413" s="78">
        <f>IF(TablePipeInsulation[[#This Row],[Insulation to be Added (")]]&lt;TablePipeInsulation[[#This Row],[Insulation Required by Code (")]],"",BC413)</f>
        <v>0</v>
      </c>
      <c r="AD413" s="78">
        <f>IF(TablePipeInsulation[[#This Row],[Insulation to be Added (")]]&lt;TablePipeInsulation[[#This Row],[Insulation Required by Code (")]],"",BD413)</f>
        <v>0</v>
      </c>
      <c r="AG413" s="67" t="e">
        <f>VLOOKUP(G413,'Insulation Table'!$AE$61:$AF$64,2,FALSE)</f>
        <v>#N/A</v>
      </c>
      <c r="AH413" s="75" t="str">
        <f>IF(TablePipeInsulation[[#This Row],[System Application]]="Custom",TablePipeInsulation[[#This Row],[Pipe Surface Temperature, °F (If Custom Application)]],IF(G413="","",VLOOKUP(G413,$BG$21:$BH$24,2,FALSE)))</f>
        <v/>
      </c>
      <c r="AI413" s="75" t="str">
        <f>IF(TablePipeInsulation[[#This Row],[System Application]]="Custom",TablePipeInsulation[[#This Row],[Ambient Temperature, °F (If Custom Application)]],IF(G413="","",VLOOKUP(G413,$BG$21:$BI$24,3,FALSE)))</f>
        <v/>
      </c>
      <c r="AJ41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1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1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1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13" s="75" t="str">
        <f>IF(TablePipeInsulation[[#This Row],[System Application]]="Custom",TablePipeInsulation[[#This Row],[Custom Pipe Bare Heat Transfer Coefficient]],IF(P413="","",(VLOOKUP(AJ413,'Insulation Table'!$F$35:$G$124,2,FALSE))))</f>
        <v/>
      </c>
      <c r="AO413" s="75" t="e">
        <f t="shared" si="30"/>
        <v>#N/A</v>
      </c>
      <c r="AP413" s="75" t="e">
        <f>VLOOKUP(AO413,'Insulation Table'!$Y$35:$Z$103,2,FALSE)</f>
        <v>#N/A</v>
      </c>
      <c r="AQ413" s="67" t="str">
        <f>CONCATENATE(P413,U413,MIN(TablePipeInsulation[[#This Row],[Insulation to be Added (")]],3))</f>
        <v>3</v>
      </c>
      <c r="AR413" s="75" t="str">
        <f>IF(P413="","",(VLOOKUP(AQ413,'Insulation Table'!$N$35:$O$250,2,FALSE)))</f>
        <v/>
      </c>
      <c r="AS413" s="67" t="e">
        <f t="shared" si="31"/>
        <v>#VALUE!</v>
      </c>
      <c r="AT413" s="75" t="str">
        <f>IF(TablePipeInsulation[[#This Row],[System Application]]="Custom",TablePipeInsulation[[#This Row],[Full Load Hours (If Custom Application)]],IF(G413="","",IF(G413="Domestic Hot Water",8760,$AJ$16)))</f>
        <v/>
      </c>
      <c r="AU413" s="75" t="str">
        <f>VLOOKUP($G$7,'Incentive Structure'!$C$6:$D$10,2,FALSE)</f>
        <v>CI</v>
      </c>
      <c r="AV413" s="75" t="str">
        <f>IF(ISNUMBER(FIND("MF",TablePipeInsulation[[#This Row],[Incentive Code]]))=TRUE,"MF Logic","CI Logic")</f>
        <v>CI Logic</v>
      </c>
      <c r="AW41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13" t="str">
        <f t="shared" si="32"/>
        <v/>
      </c>
      <c r="AY413" t="str">
        <f t="shared" si="33"/>
        <v>CI</v>
      </c>
      <c r="AZ41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1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13" s="190" t="e">
        <f>INDEX(#REF!,MATCH(TablePipeInsulation[[#This Row],[Coding - Temperature of Pipe]],#REF!,0),MATCH(TEXT($P413,"#.00"),#REF!,0))</f>
        <v>#REF!</v>
      </c>
      <c r="BC413" s="211">
        <f>IFERROR(MIN(IF(TablePipeInsulation[[#This Row],[System Application]]="Custom",(TablePipeInsulation[[#This Row],[Therms saved]]*BE413)*CI_Custom_Incentive_USD_per_therm,IF(OR(TablePipeInsulation[[#This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saved]]*BE413),"Excel Error"))),TablePipeInsulation[[#This Row],[Total Cost]]),0)</f>
        <v>0</v>
      </c>
      <c r="BD413" s="216">
        <f>IFERROR(MIN(IF(TablePipeInsulation[[#This Row],[System Application]]="Custom",(TablePipeInsulation[[#This Row],[Therms saved]]*BE413)*CI_Custom_Bonus_Incentive_USD_per_therm,IF(OR(TablePipeInsulation[[#This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saved]]*BE413),"Excel Error"))),TablePipeInsulation[[#This Row],[Total Cost]]),0)</f>
        <v>0</v>
      </c>
      <c r="BE413" s="212">
        <f>Boiler!$AA$9</f>
        <v>0</v>
      </c>
    </row>
    <row r="414" spans="1:57">
      <c r="A414" s="75">
        <v>393</v>
      </c>
      <c r="Q414" s="69"/>
      <c r="R414" s="1" t="str">
        <f>IFERROR(INDEX(TableInsulationCodeReq[],MATCH(TablePipeInsulation[[#This Row],[Coding - Temperature of Pipe]],TableInsulationCodeReq[Coding Pipe Temperature],-1),MATCH(TEXT($P414,"0.00"),TableInsulationCodeReq[#Headers],0)),"")</f>
        <v/>
      </c>
      <c r="Y414" s="189" t="str">
        <f t="shared" si="34"/>
        <v/>
      </c>
      <c r="AA41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14" s="3" t="str">
        <f>IF(OR(G414="",TablePipeInsulation[[#This Row],[Insulation to be Added (")]]&lt;TablePipeInsulation[[#This Row],[Insulation Required by Code (")]]),"",IF(System_App_Only_DHW,(AN414-AR414)/(0.8*100000)*L414*AS414*AT414*1,(AN414-AR414)/($G$10*100000)*L414*AS414*AT414*1))</f>
        <v/>
      </c>
      <c r="AC414" s="78">
        <f>IF(TablePipeInsulation[[#This Row],[Insulation to be Added (")]]&lt;TablePipeInsulation[[#This Row],[Insulation Required by Code (")]],"",BC414)</f>
        <v>0</v>
      </c>
      <c r="AD414" s="78">
        <f>IF(TablePipeInsulation[[#This Row],[Insulation to be Added (")]]&lt;TablePipeInsulation[[#This Row],[Insulation Required by Code (")]],"",BD414)</f>
        <v>0</v>
      </c>
      <c r="AG414" s="67" t="e">
        <f>VLOOKUP(G414,'Insulation Table'!$AE$61:$AF$64,2,FALSE)</f>
        <v>#N/A</v>
      </c>
      <c r="AH414" s="75" t="str">
        <f>IF(TablePipeInsulation[[#This Row],[System Application]]="Custom",TablePipeInsulation[[#This Row],[Pipe Surface Temperature, °F (If Custom Application)]],IF(G414="","",VLOOKUP(G414,$BG$21:$BH$24,2,FALSE)))</f>
        <v/>
      </c>
      <c r="AI414" s="75" t="str">
        <f>IF(TablePipeInsulation[[#This Row],[System Application]]="Custom",TablePipeInsulation[[#This Row],[Ambient Temperature, °F (If Custom Application)]],IF(G414="","",VLOOKUP(G414,$BG$21:$BI$24,3,FALSE)))</f>
        <v/>
      </c>
      <c r="AJ41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1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1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1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14" s="75" t="str">
        <f>IF(TablePipeInsulation[[#This Row],[System Application]]="Custom",TablePipeInsulation[[#This Row],[Custom Pipe Bare Heat Transfer Coefficient]],IF(P414="","",(VLOOKUP(AJ414,'Insulation Table'!$F$35:$G$124,2,FALSE))))</f>
        <v/>
      </c>
      <c r="AO414" s="75" t="e">
        <f t="shared" si="30"/>
        <v>#N/A</v>
      </c>
      <c r="AP414" s="75" t="e">
        <f>VLOOKUP(AO414,'Insulation Table'!$Y$35:$Z$103,2,FALSE)</f>
        <v>#N/A</v>
      </c>
      <c r="AQ414" s="67" t="str">
        <f>CONCATENATE(P414,U414,MIN(TablePipeInsulation[[#This Row],[Insulation to be Added (")]],3))</f>
        <v>3</v>
      </c>
      <c r="AR414" s="75" t="str">
        <f>IF(P414="","",(VLOOKUP(AQ414,'Insulation Table'!$N$35:$O$250,2,FALSE)))</f>
        <v/>
      </c>
      <c r="AS414" s="67" t="e">
        <f t="shared" si="31"/>
        <v>#VALUE!</v>
      </c>
      <c r="AT414" s="75" t="str">
        <f>IF(TablePipeInsulation[[#This Row],[System Application]]="Custom",TablePipeInsulation[[#This Row],[Full Load Hours (If Custom Application)]],IF(G414="","",IF(G414="Domestic Hot Water",8760,$AJ$16)))</f>
        <v/>
      </c>
      <c r="AU414" s="75" t="str">
        <f>VLOOKUP($G$7,'Incentive Structure'!$C$6:$D$10,2,FALSE)</f>
        <v>CI</v>
      </c>
      <c r="AV414" s="75" t="str">
        <f>IF(ISNUMBER(FIND("MF",TablePipeInsulation[[#This Row],[Incentive Code]]))=TRUE,"MF Logic","CI Logic")</f>
        <v>CI Logic</v>
      </c>
      <c r="AW41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14" t="str">
        <f t="shared" si="32"/>
        <v/>
      </c>
      <c r="AY414" t="str">
        <f t="shared" si="33"/>
        <v>CI</v>
      </c>
      <c r="AZ41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1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14" s="190" t="e">
        <f>INDEX(#REF!,MATCH(TablePipeInsulation[[#This Row],[Coding - Temperature of Pipe]],#REF!,0),MATCH(TEXT($P414,"#.00"),#REF!,0))</f>
        <v>#REF!</v>
      </c>
      <c r="BC414" s="211">
        <f>IFERROR(MIN(IF(TablePipeInsulation[[#This Row],[System Application]]="Custom",(TablePipeInsulation[[#This Row],[Therms saved]]*BE414)*CI_Custom_Incentive_USD_per_therm,IF(OR(TablePipeInsulation[[#This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saved]]*BE414),"Excel Error"))),TablePipeInsulation[[#This Row],[Total Cost]]),0)</f>
        <v>0</v>
      </c>
      <c r="BD414" s="216">
        <f>IFERROR(MIN(IF(TablePipeInsulation[[#This Row],[System Application]]="Custom",(TablePipeInsulation[[#This Row],[Therms saved]]*BE414)*CI_Custom_Bonus_Incentive_USD_per_therm,IF(OR(TablePipeInsulation[[#This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saved]]*BE414),"Excel Error"))),TablePipeInsulation[[#This Row],[Total Cost]]),0)</f>
        <v>0</v>
      </c>
      <c r="BE414" s="212">
        <f>Boiler!$AA$9</f>
        <v>0</v>
      </c>
    </row>
    <row r="415" spans="1:57">
      <c r="A415" s="75">
        <v>394</v>
      </c>
      <c r="Q415" s="69"/>
      <c r="R415" s="1" t="str">
        <f>IFERROR(INDEX(TableInsulationCodeReq[],MATCH(TablePipeInsulation[[#This Row],[Coding - Temperature of Pipe]],TableInsulationCodeReq[Coding Pipe Temperature],-1),MATCH(TEXT($P415,"0.00"),TableInsulationCodeReq[#Headers],0)),"")</f>
        <v/>
      </c>
      <c r="Y415" s="189" t="str">
        <f t="shared" si="34"/>
        <v/>
      </c>
      <c r="AA41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15" s="3" t="str">
        <f>IF(OR(G415="",TablePipeInsulation[[#This Row],[Insulation to be Added (")]]&lt;TablePipeInsulation[[#This Row],[Insulation Required by Code (")]]),"",IF(System_App_Only_DHW,(AN415-AR415)/(0.8*100000)*L415*AS415*AT415*1,(AN415-AR415)/($G$10*100000)*L415*AS415*AT415*1))</f>
        <v/>
      </c>
      <c r="AC415" s="78">
        <f>IF(TablePipeInsulation[[#This Row],[Insulation to be Added (")]]&lt;TablePipeInsulation[[#This Row],[Insulation Required by Code (")]],"",BC415)</f>
        <v>0</v>
      </c>
      <c r="AD415" s="78">
        <f>IF(TablePipeInsulation[[#This Row],[Insulation to be Added (")]]&lt;TablePipeInsulation[[#This Row],[Insulation Required by Code (")]],"",BD415)</f>
        <v>0</v>
      </c>
      <c r="AG415" s="67" t="e">
        <f>VLOOKUP(G415,'Insulation Table'!$AE$61:$AF$64,2,FALSE)</f>
        <v>#N/A</v>
      </c>
      <c r="AH415" s="75" t="str">
        <f>IF(TablePipeInsulation[[#This Row],[System Application]]="Custom",TablePipeInsulation[[#This Row],[Pipe Surface Temperature, °F (If Custom Application)]],IF(G415="","",VLOOKUP(G415,$BG$21:$BH$24,2,FALSE)))</f>
        <v/>
      </c>
      <c r="AI415" s="75" t="str">
        <f>IF(TablePipeInsulation[[#This Row],[System Application]]="Custom",TablePipeInsulation[[#This Row],[Ambient Temperature, °F (If Custom Application)]],IF(G415="","",VLOOKUP(G415,$BG$21:$BI$24,3,FALSE)))</f>
        <v/>
      </c>
      <c r="AJ41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1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1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1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15" s="75" t="str">
        <f>IF(TablePipeInsulation[[#This Row],[System Application]]="Custom",TablePipeInsulation[[#This Row],[Custom Pipe Bare Heat Transfer Coefficient]],IF(P415="","",(VLOOKUP(AJ415,'Insulation Table'!$F$35:$G$124,2,FALSE))))</f>
        <v/>
      </c>
      <c r="AO415" s="75" t="e">
        <f t="shared" si="30"/>
        <v>#N/A</v>
      </c>
      <c r="AP415" s="75" t="e">
        <f>VLOOKUP(AO415,'Insulation Table'!$Y$35:$Z$103,2,FALSE)</f>
        <v>#N/A</v>
      </c>
      <c r="AQ415" s="67" t="str">
        <f>CONCATENATE(P415,U415,MIN(TablePipeInsulation[[#This Row],[Insulation to be Added (")]],3))</f>
        <v>3</v>
      </c>
      <c r="AR415" s="75" t="str">
        <f>IF(P415="","",(VLOOKUP(AQ415,'Insulation Table'!$N$35:$O$250,2,FALSE)))</f>
        <v/>
      </c>
      <c r="AS415" s="67" t="e">
        <f t="shared" si="31"/>
        <v>#VALUE!</v>
      </c>
      <c r="AT415" s="75" t="str">
        <f>IF(TablePipeInsulation[[#This Row],[System Application]]="Custom",TablePipeInsulation[[#This Row],[Full Load Hours (If Custom Application)]],IF(G415="","",IF(G415="Domestic Hot Water",8760,$AJ$16)))</f>
        <v/>
      </c>
      <c r="AU415" s="75" t="str">
        <f>VLOOKUP($G$7,'Incentive Structure'!$C$6:$D$10,2,FALSE)</f>
        <v>CI</v>
      </c>
      <c r="AV415" s="75" t="str">
        <f>IF(ISNUMBER(FIND("MF",TablePipeInsulation[[#This Row],[Incentive Code]]))=TRUE,"MF Logic","CI Logic")</f>
        <v>CI Logic</v>
      </c>
      <c r="AW41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15" t="str">
        <f t="shared" si="32"/>
        <v/>
      </c>
      <c r="AY415" t="str">
        <f t="shared" si="33"/>
        <v>CI</v>
      </c>
      <c r="AZ41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1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15" s="190" t="e">
        <f>INDEX(#REF!,MATCH(TablePipeInsulation[[#This Row],[Coding - Temperature of Pipe]],#REF!,0),MATCH(TEXT($P415,"#.00"),#REF!,0))</f>
        <v>#REF!</v>
      </c>
      <c r="BC415" s="211">
        <f>IFERROR(MIN(IF(TablePipeInsulation[[#This Row],[System Application]]="Custom",(TablePipeInsulation[[#This Row],[Therms saved]]*BE415)*CI_Custom_Incentive_USD_per_therm,IF(OR(TablePipeInsulation[[#This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saved]]*BE415),"Excel Error"))),TablePipeInsulation[[#This Row],[Total Cost]]),0)</f>
        <v>0</v>
      </c>
      <c r="BD415" s="216">
        <f>IFERROR(MIN(IF(TablePipeInsulation[[#This Row],[System Application]]="Custom",(TablePipeInsulation[[#This Row],[Therms saved]]*BE415)*CI_Custom_Bonus_Incentive_USD_per_therm,IF(OR(TablePipeInsulation[[#This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saved]]*BE415),"Excel Error"))),TablePipeInsulation[[#This Row],[Total Cost]]),0)</f>
        <v>0</v>
      </c>
      <c r="BE415" s="212">
        <f>Boiler!$AA$9</f>
        <v>0</v>
      </c>
    </row>
    <row r="416" spans="1:57">
      <c r="A416" s="75">
        <v>395</v>
      </c>
      <c r="Q416" s="69"/>
      <c r="R416" s="1" t="str">
        <f>IFERROR(INDEX(TableInsulationCodeReq[],MATCH(TablePipeInsulation[[#This Row],[Coding - Temperature of Pipe]],TableInsulationCodeReq[Coding Pipe Temperature],-1),MATCH(TEXT($P416,"0.00"),TableInsulationCodeReq[#Headers],0)),"")</f>
        <v/>
      </c>
      <c r="Y416" s="189" t="str">
        <f t="shared" si="34"/>
        <v/>
      </c>
      <c r="AA41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16" s="3" t="str">
        <f>IF(OR(G416="",TablePipeInsulation[[#This Row],[Insulation to be Added (")]]&lt;TablePipeInsulation[[#This Row],[Insulation Required by Code (")]]),"",IF(System_App_Only_DHW,(AN416-AR416)/(0.8*100000)*L416*AS416*AT416*1,(AN416-AR416)/($G$10*100000)*L416*AS416*AT416*1))</f>
        <v/>
      </c>
      <c r="AC416" s="78">
        <f>IF(TablePipeInsulation[[#This Row],[Insulation to be Added (")]]&lt;TablePipeInsulation[[#This Row],[Insulation Required by Code (")]],"",BC416)</f>
        <v>0</v>
      </c>
      <c r="AD416" s="78">
        <f>IF(TablePipeInsulation[[#This Row],[Insulation to be Added (")]]&lt;TablePipeInsulation[[#This Row],[Insulation Required by Code (")]],"",BD416)</f>
        <v>0</v>
      </c>
      <c r="AG416" s="67" t="e">
        <f>VLOOKUP(G416,'Insulation Table'!$AE$61:$AF$64,2,FALSE)</f>
        <v>#N/A</v>
      </c>
      <c r="AH416" s="75" t="str">
        <f>IF(TablePipeInsulation[[#This Row],[System Application]]="Custom",TablePipeInsulation[[#This Row],[Pipe Surface Temperature, °F (If Custom Application)]],IF(G416="","",VLOOKUP(G416,$BG$21:$BH$24,2,FALSE)))</f>
        <v/>
      </c>
      <c r="AI416" s="75" t="str">
        <f>IF(TablePipeInsulation[[#This Row],[System Application]]="Custom",TablePipeInsulation[[#This Row],[Ambient Temperature, °F (If Custom Application)]],IF(G416="","",VLOOKUP(G416,$BG$21:$BI$24,3,FALSE)))</f>
        <v/>
      </c>
      <c r="AJ41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1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1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1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16" s="75" t="str">
        <f>IF(TablePipeInsulation[[#This Row],[System Application]]="Custom",TablePipeInsulation[[#This Row],[Custom Pipe Bare Heat Transfer Coefficient]],IF(P416="","",(VLOOKUP(AJ416,'Insulation Table'!$F$35:$G$124,2,FALSE))))</f>
        <v/>
      </c>
      <c r="AO416" s="75" t="e">
        <f t="shared" si="30"/>
        <v>#N/A</v>
      </c>
      <c r="AP416" s="75" t="e">
        <f>VLOOKUP(AO416,'Insulation Table'!$Y$35:$Z$103,2,FALSE)</f>
        <v>#N/A</v>
      </c>
      <c r="AQ416" s="67" t="str">
        <f>CONCATENATE(P416,U416,MIN(TablePipeInsulation[[#This Row],[Insulation to be Added (")]],3))</f>
        <v>3</v>
      </c>
      <c r="AR416" s="75" t="str">
        <f>IF(P416="","",(VLOOKUP(AQ416,'Insulation Table'!$N$35:$O$250,2,FALSE)))</f>
        <v/>
      </c>
      <c r="AS416" s="67" t="e">
        <f t="shared" si="31"/>
        <v>#VALUE!</v>
      </c>
      <c r="AT416" s="75" t="str">
        <f>IF(TablePipeInsulation[[#This Row],[System Application]]="Custom",TablePipeInsulation[[#This Row],[Full Load Hours (If Custom Application)]],IF(G416="","",IF(G416="Domestic Hot Water",8760,$AJ$16)))</f>
        <v/>
      </c>
      <c r="AU416" s="75" t="str">
        <f>VLOOKUP($G$7,'Incentive Structure'!$C$6:$D$10,2,FALSE)</f>
        <v>CI</v>
      </c>
      <c r="AV416" s="75" t="str">
        <f>IF(ISNUMBER(FIND("MF",TablePipeInsulation[[#This Row],[Incentive Code]]))=TRUE,"MF Logic","CI Logic")</f>
        <v>CI Logic</v>
      </c>
      <c r="AW41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16" t="str">
        <f t="shared" si="32"/>
        <v/>
      </c>
      <c r="AY416" t="str">
        <f t="shared" si="33"/>
        <v>CI</v>
      </c>
      <c r="AZ41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1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16" s="190" t="e">
        <f>INDEX(#REF!,MATCH(TablePipeInsulation[[#This Row],[Coding - Temperature of Pipe]],#REF!,0),MATCH(TEXT($P416,"#.00"),#REF!,0))</f>
        <v>#REF!</v>
      </c>
      <c r="BC416" s="211">
        <f>IFERROR(MIN(IF(TablePipeInsulation[[#This Row],[System Application]]="Custom",(TablePipeInsulation[[#This Row],[Therms saved]]*BE416)*CI_Custom_Incentive_USD_per_therm,IF(OR(TablePipeInsulation[[#This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saved]]*BE416),"Excel Error"))),TablePipeInsulation[[#This Row],[Total Cost]]),0)</f>
        <v>0</v>
      </c>
      <c r="BD416" s="216">
        <f>IFERROR(MIN(IF(TablePipeInsulation[[#This Row],[System Application]]="Custom",(TablePipeInsulation[[#This Row],[Therms saved]]*BE416)*CI_Custom_Bonus_Incentive_USD_per_therm,IF(OR(TablePipeInsulation[[#This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saved]]*BE416),"Excel Error"))),TablePipeInsulation[[#This Row],[Total Cost]]),0)</f>
        <v>0</v>
      </c>
      <c r="BE416" s="212">
        <f>Boiler!$AA$9</f>
        <v>0</v>
      </c>
    </row>
    <row r="417" spans="1:57">
      <c r="A417" s="75">
        <v>396</v>
      </c>
      <c r="Q417" s="69"/>
      <c r="R417" s="1" t="str">
        <f>IFERROR(INDEX(TableInsulationCodeReq[],MATCH(TablePipeInsulation[[#This Row],[Coding - Temperature of Pipe]],TableInsulationCodeReq[Coding Pipe Temperature],-1),MATCH(TEXT($P417,"0.00"),TableInsulationCodeReq[#Headers],0)),"")</f>
        <v/>
      </c>
      <c r="Y417" s="189" t="str">
        <f t="shared" si="34"/>
        <v/>
      </c>
      <c r="AA41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17" s="3" t="str">
        <f>IF(OR(G417="",TablePipeInsulation[[#This Row],[Insulation to be Added (")]]&lt;TablePipeInsulation[[#This Row],[Insulation Required by Code (")]]),"",IF(System_App_Only_DHW,(AN417-AR417)/(0.8*100000)*L417*AS417*AT417*1,(AN417-AR417)/($G$10*100000)*L417*AS417*AT417*1))</f>
        <v/>
      </c>
      <c r="AC417" s="78">
        <f>IF(TablePipeInsulation[[#This Row],[Insulation to be Added (")]]&lt;TablePipeInsulation[[#This Row],[Insulation Required by Code (")]],"",BC417)</f>
        <v>0</v>
      </c>
      <c r="AD417" s="78">
        <f>IF(TablePipeInsulation[[#This Row],[Insulation to be Added (")]]&lt;TablePipeInsulation[[#This Row],[Insulation Required by Code (")]],"",BD417)</f>
        <v>0</v>
      </c>
      <c r="AG417" s="67" t="e">
        <f>VLOOKUP(G417,'Insulation Table'!$AE$61:$AF$64,2,FALSE)</f>
        <v>#N/A</v>
      </c>
      <c r="AH417" s="75" t="str">
        <f>IF(TablePipeInsulation[[#This Row],[System Application]]="Custom",TablePipeInsulation[[#This Row],[Pipe Surface Temperature, °F (If Custom Application)]],IF(G417="","",VLOOKUP(G417,$BG$21:$BH$24,2,FALSE)))</f>
        <v/>
      </c>
      <c r="AI417" s="75" t="str">
        <f>IF(TablePipeInsulation[[#This Row],[System Application]]="Custom",TablePipeInsulation[[#This Row],[Ambient Temperature, °F (If Custom Application)]],IF(G417="","",VLOOKUP(G417,$BG$21:$BI$24,3,FALSE)))</f>
        <v/>
      </c>
      <c r="AJ41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1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1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1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17" s="75" t="str">
        <f>IF(TablePipeInsulation[[#This Row],[System Application]]="Custom",TablePipeInsulation[[#This Row],[Custom Pipe Bare Heat Transfer Coefficient]],IF(P417="","",(VLOOKUP(AJ417,'Insulation Table'!$F$35:$G$124,2,FALSE))))</f>
        <v/>
      </c>
      <c r="AO417" s="75" t="e">
        <f t="shared" si="30"/>
        <v>#N/A</v>
      </c>
      <c r="AP417" s="75" t="e">
        <f>VLOOKUP(AO417,'Insulation Table'!$Y$35:$Z$103,2,FALSE)</f>
        <v>#N/A</v>
      </c>
      <c r="AQ417" s="67" t="str">
        <f>CONCATENATE(P417,U417,MIN(TablePipeInsulation[[#This Row],[Insulation to be Added (")]],3))</f>
        <v>3</v>
      </c>
      <c r="AR417" s="75" t="str">
        <f>IF(P417="","",(VLOOKUP(AQ417,'Insulation Table'!$N$35:$O$250,2,FALSE)))</f>
        <v/>
      </c>
      <c r="AS417" s="67" t="e">
        <f t="shared" si="31"/>
        <v>#VALUE!</v>
      </c>
      <c r="AT417" s="75" t="str">
        <f>IF(TablePipeInsulation[[#This Row],[System Application]]="Custom",TablePipeInsulation[[#This Row],[Full Load Hours (If Custom Application)]],IF(G417="","",IF(G417="Domestic Hot Water",8760,$AJ$16)))</f>
        <v/>
      </c>
      <c r="AU417" s="75" t="str">
        <f>VLOOKUP($G$7,'Incentive Structure'!$C$6:$D$10,2,FALSE)</f>
        <v>CI</v>
      </c>
      <c r="AV417" s="75" t="str">
        <f>IF(ISNUMBER(FIND("MF",TablePipeInsulation[[#This Row],[Incentive Code]]))=TRUE,"MF Logic","CI Logic")</f>
        <v>CI Logic</v>
      </c>
      <c r="AW41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17" t="str">
        <f t="shared" si="32"/>
        <v/>
      </c>
      <c r="AY417" t="str">
        <f t="shared" si="33"/>
        <v>CI</v>
      </c>
      <c r="AZ41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1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17" s="190" t="e">
        <f>INDEX(#REF!,MATCH(TablePipeInsulation[[#This Row],[Coding - Temperature of Pipe]],#REF!,0),MATCH(TEXT($P417,"#.00"),#REF!,0))</f>
        <v>#REF!</v>
      </c>
      <c r="BC417" s="211">
        <f>IFERROR(MIN(IF(TablePipeInsulation[[#This Row],[System Application]]="Custom",(TablePipeInsulation[[#This Row],[Therms saved]]*BE417)*CI_Custom_Incentive_USD_per_therm,IF(OR(TablePipeInsulation[[#This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saved]]*BE417),"Excel Error"))),TablePipeInsulation[[#This Row],[Total Cost]]),0)</f>
        <v>0</v>
      </c>
      <c r="BD417" s="216">
        <f>IFERROR(MIN(IF(TablePipeInsulation[[#This Row],[System Application]]="Custom",(TablePipeInsulation[[#This Row],[Therms saved]]*BE417)*CI_Custom_Bonus_Incentive_USD_per_therm,IF(OR(TablePipeInsulation[[#This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saved]]*BE417),"Excel Error"))),TablePipeInsulation[[#This Row],[Total Cost]]),0)</f>
        <v>0</v>
      </c>
      <c r="BE417" s="212">
        <f>Boiler!$AA$9</f>
        <v>0</v>
      </c>
    </row>
    <row r="418" spans="1:57">
      <c r="A418" s="75">
        <v>397</v>
      </c>
      <c r="Q418" s="69"/>
      <c r="R418" s="1" t="str">
        <f>IFERROR(INDEX(TableInsulationCodeReq[],MATCH(TablePipeInsulation[[#This Row],[Coding - Temperature of Pipe]],TableInsulationCodeReq[Coding Pipe Temperature],-1),MATCH(TEXT($P418,"0.00"),TableInsulationCodeReq[#Headers],0)),"")</f>
        <v/>
      </c>
      <c r="Y418" s="189" t="str">
        <f t="shared" si="34"/>
        <v/>
      </c>
      <c r="AA41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18" s="3" t="str">
        <f>IF(OR(G418="",TablePipeInsulation[[#This Row],[Insulation to be Added (")]]&lt;TablePipeInsulation[[#This Row],[Insulation Required by Code (")]]),"",IF(System_App_Only_DHW,(AN418-AR418)/(0.8*100000)*L418*AS418*AT418*1,(AN418-AR418)/($G$10*100000)*L418*AS418*AT418*1))</f>
        <v/>
      </c>
      <c r="AC418" s="78">
        <f>IF(TablePipeInsulation[[#This Row],[Insulation to be Added (")]]&lt;TablePipeInsulation[[#This Row],[Insulation Required by Code (")]],"",BC418)</f>
        <v>0</v>
      </c>
      <c r="AD418" s="78">
        <f>IF(TablePipeInsulation[[#This Row],[Insulation to be Added (")]]&lt;TablePipeInsulation[[#This Row],[Insulation Required by Code (")]],"",BD418)</f>
        <v>0</v>
      </c>
      <c r="AG418" s="67" t="e">
        <f>VLOOKUP(G418,'Insulation Table'!$AE$61:$AF$64,2,FALSE)</f>
        <v>#N/A</v>
      </c>
      <c r="AH418" s="75" t="str">
        <f>IF(TablePipeInsulation[[#This Row],[System Application]]="Custom",TablePipeInsulation[[#This Row],[Pipe Surface Temperature, °F (If Custom Application)]],IF(G418="","",VLOOKUP(G418,$BG$21:$BH$24,2,FALSE)))</f>
        <v/>
      </c>
      <c r="AI418" s="75" t="str">
        <f>IF(TablePipeInsulation[[#This Row],[System Application]]="Custom",TablePipeInsulation[[#This Row],[Ambient Temperature, °F (If Custom Application)]],IF(G418="","",VLOOKUP(G418,$BG$21:$BI$24,3,FALSE)))</f>
        <v/>
      </c>
      <c r="AJ41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1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1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1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18" s="75" t="str">
        <f>IF(TablePipeInsulation[[#This Row],[System Application]]="Custom",TablePipeInsulation[[#This Row],[Custom Pipe Bare Heat Transfer Coefficient]],IF(P418="","",(VLOOKUP(AJ418,'Insulation Table'!$F$35:$G$124,2,FALSE))))</f>
        <v/>
      </c>
      <c r="AO418" s="75" t="e">
        <f t="shared" si="30"/>
        <v>#N/A</v>
      </c>
      <c r="AP418" s="75" t="e">
        <f>VLOOKUP(AO418,'Insulation Table'!$Y$35:$Z$103,2,FALSE)</f>
        <v>#N/A</v>
      </c>
      <c r="AQ418" s="67" t="str">
        <f>CONCATENATE(P418,U418,MIN(TablePipeInsulation[[#This Row],[Insulation to be Added (")]],3))</f>
        <v>3</v>
      </c>
      <c r="AR418" s="75" t="str">
        <f>IF(P418="","",(VLOOKUP(AQ418,'Insulation Table'!$N$35:$O$250,2,FALSE)))</f>
        <v/>
      </c>
      <c r="AS418" s="67" t="e">
        <f t="shared" si="31"/>
        <v>#VALUE!</v>
      </c>
      <c r="AT418" s="75" t="str">
        <f>IF(TablePipeInsulation[[#This Row],[System Application]]="Custom",TablePipeInsulation[[#This Row],[Full Load Hours (If Custom Application)]],IF(G418="","",IF(G418="Domestic Hot Water",8760,$AJ$16)))</f>
        <v/>
      </c>
      <c r="AU418" s="75" t="str">
        <f>VLOOKUP($G$7,'Incentive Structure'!$C$6:$D$10,2,FALSE)</f>
        <v>CI</v>
      </c>
      <c r="AV418" s="75" t="str">
        <f>IF(ISNUMBER(FIND("MF",TablePipeInsulation[[#This Row],[Incentive Code]]))=TRUE,"MF Logic","CI Logic")</f>
        <v>CI Logic</v>
      </c>
      <c r="AW41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18" t="str">
        <f t="shared" si="32"/>
        <v/>
      </c>
      <c r="AY418" t="str">
        <f t="shared" si="33"/>
        <v>CI</v>
      </c>
      <c r="AZ41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1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18" s="190" t="e">
        <f>INDEX(#REF!,MATCH(TablePipeInsulation[[#This Row],[Coding - Temperature of Pipe]],#REF!,0),MATCH(TEXT($P418,"#.00"),#REF!,0))</f>
        <v>#REF!</v>
      </c>
      <c r="BC418" s="211">
        <f>IFERROR(MIN(IF(TablePipeInsulation[[#This Row],[System Application]]="Custom",(TablePipeInsulation[[#This Row],[Therms saved]]*BE418)*CI_Custom_Incentive_USD_per_therm,IF(OR(TablePipeInsulation[[#This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saved]]*BE418),"Excel Error"))),TablePipeInsulation[[#This Row],[Total Cost]]),0)</f>
        <v>0</v>
      </c>
      <c r="BD418" s="216">
        <f>IFERROR(MIN(IF(TablePipeInsulation[[#This Row],[System Application]]="Custom",(TablePipeInsulation[[#This Row],[Therms saved]]*BE418)*CI_Custom_Bonus_Incentive_USD_per_therm,IF(OR(TablePipeInsulation[[#This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saved]]*BE418),"Excel Error"))),TablePipeInsulation[[#This Row],[Total Cost]]),0)</f>
        <v>0</v>
      </c>
      <c r="BE418" s="212">
        <f>Boiler!$AA$9</f>
        <v>0</v>
      </c>
    </row>
    <row r="419" spans="1:57">
      <c r="A419" s="75">
        <v>398</v>
      </c>
      <c r="Q419" s="69"/>
      <c r="R419" s="1" t="str">
        <f>IFERROR(INDEX(TableInsulationCodeReq[],MATCH(TablePipeInsulation[[#This Row],[Coding - Temperature of Pipe]],TableInsulationCodeReq[Coding Pipe Temperature],-1),MATCH(TEXT($P419,"0.00"),TableInsulationCodeReq[#Headers],0)),"")</f>
        <v/>
      </c>
      <c r="Y419" s="189" t="str">
        <f t="shared" si="34"/>
        <v/>
      </c>
      <c r="AA41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19" s="3" t="str">
        <f>IF(OR(G419="",TablePipeInsulation[[#This Row],[Insulation to be Added (")]]&lt;TablePipeInsulation[[#This Row],[Insulation Required by Code (")]]),"",IF(System_App_Only_DHW,(AN419-AR419)/(0.8*100000)*L419*AS419*AT419*1,(AN419-AR419)/($G$10*100000)*L419*AS419*AT419*1))</f>
        <v/>
      </c>
      <c r="AC419" s="78">
        <f>IF(TablePipeInsulation[[#This Row],[Insulation to be Added (")]]&lt;TablePipeInsulation[[#This Row],[Insulation Required by Code (")]],"",BC419)</f>
        <v>0</v>
      </c>
      <c r="AD419" s="78">
        <f>IF(TablePipeInsulation[[#This Row],[Insulation to be Added (")]]&lt;TablePipeInsulation[[#This Row],[Insulation Required by Code (")]],"",BD419)</f>
        <v>0</v>
      </c>
      <c r="AG419" s="67" t="e">
        <f>VLOOKUP(G419,'Insulation Table'!$AE$61:$AF$64,2,FALSE)</f>
        <v>#N/A</v>
      </c>
      <c r="AH419" s="75" t="str">
        <f>IF(TablePipeInsulation[[#This Row],[System Application]]="Custom",TablePipeInsulation[[#This Row],[Pipe Surface Temperature, °F (If Custom Application)]],IF(G419="","",VLOOKUP(G419,$BG$21:$BH$24,2,FALSE)))</f>
        <v/>
      </c>
      <c r="AI419" s="75" t="str">
        <f>IF(TablePipeInsulation[[#This Row],[System Application]]="Custom",TablePipeInsulation[[#This Row],[Ambient Temperature, °F (If Custom Application)]],IF(G419="","",VLOOKUP(G419,$BG$21:$BI$24,3,FALSE)))</f>
        <v/>
      </c>
      <c r="AJ41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1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1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1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19" s="75" t="str">
        <f>IF(TablePipeInsulation[[#This Row],[System Application]]="Custom",TablePipeInsulation[[#This Row],[Custom Pipe Bare Heat Transfer Coefficient]],IF(P419="","",(VLOOKUP(AJ419,'Insulation Table'!$F$35:$G$124,2,FALSE))))</f>
        <v/>
      </c>
      <c r="AO419" s="75" t="e">
        <f t="shared" si="30"/>
        <v>#N/A</v>
      </c>
      <c r="AP419" s="75" t="e">
        <f>VLOOKUP(AO419,'Insulation Table'!$Y$35:$Z$103,2,FALSE)</f>
        <v>#N/A</v>
      </c>
      <c r="AQ419" s="67" t="str">
        <f>CONCATENATE(P419,U419,MIN(TablePipeInsulation[[#This Row],[Insulation to be Added (")]],3))</f>
        <v>3</v>
      </c>
      <c r="AR419" s="75" t="str">
        <f>IF(P419="","",(VLOOKUP(AQ419,'Insulation Table'!$N$35:$O$250,2,FALSE)))</f>
        <v/>
      </c>
      <c r="AS419" s="67" t="e">
        <f t="shared" si="31"/>
        <v>#VALUE!</v>
      </c>
      <c r="AT419" s="75" t="str">
        <f>IF(TablePipeInsulation[[#This Row],[System Application]]="Custom",TablePipeInsulation[[#This Row],[Full Load Hours (If Custom Application)]],IF(G419="","",IF(G419="Domestic Hot Water",8760,$AJ$16)))</f>
        <v/>
      </c>
      <c r="AU419" s="75" t="str">
        <f>VLOOKUP($G$7,'Incentive Structure'!$C$6:$D$10,2,FALSE)</f>
        <v>CI</v>
      </c>
      <c r="AV419" s="75" t="str">
        <f>IF(ISNUMBER(FIND("MF",TablePipeInsulation[[#This Row],[Incentive Code]]))=TRUE,"MF Logic","CI Logic")</f>
        <v>CI Logic</v>
      </c>
      <c r="AW41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19" t="str">
        <f t="shared" si="32"/>
        <v/>
      </c>
      <c r="AY419" t="str">
        <f t="shared" si="33"/>
        <v>CI</v>
      </c>
      <c r="AZ41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1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19" s="190" t="e">
        <f>INDEX(#REF!,MATCH(TablePipeInsulation[[#This Row],[Coding - Temperature of Pipe]],#REF!,0),MATCH(TEXT($P419,"#.00"),#REF!,0))</f>
        <v>#REF!</v>
      </c>
      <c r="BC419" s="211">
        <f>IFERROR(MIN(IF(TablePipeInsulation[[#This Row],[System Application]]="Custom",(TablePipeInsulation[[#This Row],[Therms saved]]*BE419)*CI_Custom_Incentive_USD_per_therm,IF(OR(TablePipeInsulation[[#This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saved]]*BE419),"Excel Error"))),TablePipeInsulation[[#This Row],[Total Cost]]),0)</f>
        <v>0</v>
      </c>
      <c r="BD419" s="216">
        <f>IFERROR(MIN(IF(TablePipeInsulation[[#This Row],[System Application]]="Custom",(TablePipeInsulation[[#This Row],[Therms saved]]*BE419)*CI_Custom_Bonus_Incentive_USD_per_therm,IF(OR(TablePipeInsulation[[#This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saved]]*BE419),"Excel Error"))),TablePipeInsulation[[#This Row],[Total Cost]]),0)</f>
        <v>0</v>
      </c>
      <c r="BE419" s="212">
        <f>Boiler!$AA$9</f>
        <v>0</v>
      </c>
    </row>
    <row r="420" spans="1:57">
      <c r="A420" s="75">
        <v>399</v>
      </c>
      <c r="Q420" s="69"/>
      <c r="R420" s="1" t="str">
        <f>IFERROR(INDEX(TableInsulationCodeReq[],MATCH(TablePipeInsulation[[#This Row],[Coding - Temperature of Pipe]],TableInsulationCodeReq[Coding Pipe Temperature],-1),MATCH(TEXT($P420,"0.00"),TableInsulationCodeReq[#Headers],0)),"")</f>
        <v/>
      </c>
      <c r="Y420" s="189" t="str">
        <f t="shared" si="34"/>
        <v/>
      </c>
      <c r="AA42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20" s="3" t="str">
        <f>IF(OR(G420="",TablePipeInsulation[[#This Row],[Insulation to be Added (")]]&lt;TablePipeInsulation[[#This Row],[Insulation Required by Code (")]]),"",IF(System_App_Only_DHW,(AN420-AR420)/(0.8*100000)*L420*AS420*AT420*1,(AN420-AR420)/($G$10*100000)*L420*AS420*AT420*1))</f>
        <v/>
      </c>
      <c r="AC420" s="78">
        <f>IF(TablePipeInsulation[[#This Row],[Insulation to be Added (")]]&lt;TablePipeInsulation[[#This Row],[Insulation Required by Code (")]],"",BC420)</f>
        <v>0</v>
      </c>
      <c r="AD420" s="78">
        <f>IF(TablePipeInsulation[[#This Row],[Insulation to be Added (")]]&lt;TablePipeInsulation[[#This Row],[Insulation Required by Code (")]],"",BD420)</f>
        <v>0</v>
      </c>
      <c r="AG420" s="67" t="e">
        <f>VLOOKUP(G420,'Insulation Table'!$AE$61:$AF$64,2,FALSE)</f>
        <v>#N/A</v>
      </c>
      <c r="AH420" s="75" t="str">
        <f>IF(TablePipeInsulation[[#This Row],[System Application]]="Custom",TablePipeInsulation[[#This Row],[Pipe Surface Temperature, °F (If Custom Application)]],IF(G420="","",VLOOKUP(G420,$BG$21:$BH$24,2,FALSE)))</f>
        <v/>
      </c>
      <c r="AI420" s="75" t="str">
        <f>IF(TablePipeInsulation[[#This Row],[System Application]]="Custom",TablePipeInsulation[[#This Row],[Ambient Temperature, °F (If Custom Application)]],IF(G420="","",VLOOKUP(G420,$BG$21:$BI$24,3,FALSE)))</f>
        <v/>
      </c>
      <c r="AJ42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2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2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2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20" s="75" t="str">
        <f>IF(TablePipeInsulation[[#This Row],[System Application]]="Custom",TablePipeInsulation[[#This Row],[Custom Pipe Bare Heat Transfer Coefficient]],IF(P420="","",(VLOOKUP(AJ420,'Insulation Table'!$F$35:$G$124,2,FALSE))))</f>
        <v/>
      </c>
      <c r="AO420" s="75" t="e">
        <f t="shared" si="30"/>
        <v>#N/A</v>
      </c>
      <c r="AP420" s="75" t="e">
        <f>VLOOKUP(AO420,'Insulation Table'!$Y$35:$Z$103,2,FALSE)</f>
        <v>#N/A</v>
      </c>
      <c r="AQ420" s="67" t="str">
        <f>CONCATENATE(P420,U420,MIN(TablePipeInsulation[[#This Row],[Insulation to be Added (")]],3))</f>
        <v>3</v>
      </c>
      <c r="AR420" s="75" t="str">
        <f>IF(P420="","",(VLOOKUP(AQ420,'Insulation Table'!$N$35:$O$250,2,FALSE)))</f>
        <v/>
      </c>
      <c r="AS420" s="67" t="e">
        <f t="shared" si="31"/>
        <v>#VALUE!</v>
      </c>
      <c r="AT420" s="75" t="str">
        <f>IF(TablePipeInsulation[[#This Row],[System Application]]="Custom",TablePipeInsulation[[#This Row],[Full Load Hours (If Custom Application)]],IF(G420="","",IF(G420="Domestic Hot Water",8760,$AJ$16)))</f>
        <v/>
      </c>
      <c r="AU420" s="75" t="str">
        <f>VLOOKUP($G$7,'Incentive Structure'!$C$6:$D$10,2,FALSE)</f>
        <v>CI</v>
      </c>
      <c r="AV420" s="75" t="str">
        <f>IF(ISNUMBER(FIND("MF",TablePipeInsulation[[#This Row],[Incentive Code]]))=TRUE,"MF Logic","CI Logic")</f>
        <v>CI Logic</v>
      </c>
      <c r="AW42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20" t="str">
        <f t="shared" si="32"/>
        <v/>
      </c>
      <c r="AY420" t="str">
        <f t="shared" si="33"/>
        <v>CI</v>
      </c>
      <c r="AZ42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2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20" s="190" t="e">
        <f>INDEX(#REF!,MATCH(TablePipeInsulation[[#This Row],[Coding - Temperature of Pipe]],#REF!,0),MATCH(TEXT($P420,"#.00"),#REF!,0))</f>
        <v>#REF!</v>
      </c>
      <c r="BC420" s="211">
        <f>IFERROR(MIN(IF(TablePipeInsulation[[#This Row],[System Application]]="Custom",(TablePipeInsulation[[#This Row],[Therms saved]]*BE420)*CI_Custom_Incentive_USD_per_therm,IF(OR(TablePipeInsulation[[#This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saved]]*BE420),"Excel Error"))),TablePipeInsulation[[#This Row],[Total Cost]]),0)</f>
        <v>0</v>
      </c>
      <c r="BD420" s="216">
        <f>IFERROR(MIN(IF(TablePipeInsulation[[#This Row],[System Application]]="Custom",(TablePipeInsulation[[#This Row],[Therms saved]]*BE420)*CI_Custom_Bonus_Incentive_USD_per_therm,IF(OR(TablePipeInsulation[[#This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saved]]*BE420),"Excel Error"))),TablePipeInsulation[[#This Row],[Total Cost]]),0)</f>
        <v>0</v>
      </c>
      <c r="BE420" s="212">
        <f>Boiler!$AA$9</f>
        <v>0</v>
      </c>
    </row>
    <row r="421" spans="1:57">
      <c r="A421" s="75">
        <v>400</v>
      </c>
      <c r="Q421" s="69"/>
      <c r="R421" s="1" t="str">
        <f>IFERROR(INDEX(TableInsulationCodeReq[],MATCH(TablePipeInsulation[[#This Row],[Coding - Temperature of Pipe]],TableInsulationCodeReq[Coding Pipe Temperature],-1),MATCH(TEXT($P421,"0.00"),TableInsulationCodeReq[#Headers],0)),"")</f>
        <v/>
      </c>
      <c r="Y421" s="189" t="str">
        <f t="shared" si="34"/>
        <v/>
      </c>
      <c r="AA42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21" s="3" t="str">
        <f>IF(OR(G421="",TablePipeInsulation[[#This Row],[Insulation to be Added (")]]&lt;TablePipeInsulation[[#This Row],[Insulation Required by Code (")]]),"",IF(System_App_Only_DHW,(AN421-AR421)/(0.8*100000)*L421*AS421*AT421*1,(AN421-AR421)/($G$10*100000)*L421*AS421*AT421*1))</f>
        <v/>
      </c>
      <c r="AC421" s="78">
        <f>IF(TablePipeInsulation[[#This Row],[Insulation to be Added (")]]&lt;TablePipeInsulation[[#This Row],[Insulation Required by Code (")]],"",BC421)</f>
        <v>0</v>
      </c>
      <c r="AD421" s="78">
        <f>IF(TablePipeInsulation[[#This Row],[Insulation to be Added (")]]&lt;TablePipeInsulation[[#This Row],[Insulation Required by Code (")]],"",BD421)</f>
        <v>0</v>
      </c>
      <c r="AG421" s="67" t="e">
        <f>VLOOKUP(G421,'Insulation Table'!$AE$61:$AF$64,2,FALSE)</f>
        <v>#N/A</v>
      </c>
      <c r="AH421" s="75" t="str">
        <f>IF(TablePipeInsulation[[#This Row],[System Application]]="Custom",TablePipeInsulation[[#This Row],[Pipe Surface Temperature, °F (If Custom Application)]],IF(G421="","",VLOOKUP(G421,$BG$21:$BH$24,2,FALSE)))</f>
        <v/>
      </c>
      <c r="AI421" s="75" t="str">
        <f>IF(TablePipeInsulation[[#This Row],[System Application]]="Custom",TablePipeInsulation[[#This Row],[Ambient Temperature, °F (If Custom Application)]],IF(G421="","",VLOOKUP(G421,$BG$21:$BI$24,3,FALSE)))</f>
        <v/>
      </c>
      <c r="AJ42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2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2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2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21" s="75" t="str">
        <f>IF(TablePipeInsulation[[#This Row],[System Application]]="Custom",TablePipeInsulation[[#This Row],[Custom Pipe Bare Heat Transfer Coefficient]],IF(P421="","",(VLOOKUP(AJ421,'Insulation Table'!$F$35:$G$124,2,FALSE))))</f>
        <v/>
      </c>
      <c r="AO421" s="75" t="e">
        <f t="shared" si="30"/>
        <v>#N/A</v>
      </c>
      <c r="AP421" s="75" t="e">
        <f>VLOOKUP(AO421,'Insulation Table'!$Y$35:$Z$103,2,FALSE)</f>
        <v>#N/A</v>
      </c>
      <c r="AQ421" s="67" t="str">
        <f>CONCATENATE(P421,U421,MIN(TablePipeInsulation[[#This Row],[Insulation to be Added (")]],3))</f>
        <v>3</v>
      </c>
      <c r="AR421" s="75" t="str">
        <f>IF(P421="","",(VLOOKUP(AQ421,'Insulation Table'!$N$35:$O$250,2,FALSE)))</f>
        <v/>
      </c>
      <c r="AS421" s="67" t="e">
        <f t="shared" si="31"/>
        <v>#VALUE!</v>
      </c>
      <c r="AT421" s="75" t="str">
        <f>IF(TablePipeInsulation[[#This Row],[System Application]]="Custom",TablePipeInsulation[[#This Row],[Full Load Hours (If Custom Application)]],IF(G421="","",IF(G421="Domestic Hot Water",8760,$AJ$16)))</f>
        <v/>
      </c>
      <c r="AU421" s="75" t="str">
        <f>VLOOKUP($G$7,'Incentive Structure'!$C$6:$D$10,2,FALSE)</f>
        <v>CI</v>
      </c>
      <c r="AV421" s="75" t="str">
        <f>IF(ISNUMBER(FIND("MF",TablePipeInsulation[[#This Row],[Incentive Code]]))=TRUE,"MF Logic","CI Logic")</f>
        <v>CI Logic</v>
      </c>
      <c r="AW42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21" t="str">
        <f t="shared" si="32"/>
        <v/>
      </c>
      <c r="AY421" t="str">
        <f t="shared" si="33"/>
        <v>CI</v>
      </c>
      <c r="AZ42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2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21" s="190" t="e">
        <f>INDEX(#REF!,MATCH(TablePipeInsulation[[#This Row],[Coding - Temperature of Pipe]],#REF!,0),MATCH(TEXT($P421,"#.00"),#REF!,0))</f>
        <v>#REF!</v>
      </c>
      <c r="BC421" s="211">
        <f>IFERROR(MIN(IF(TablePipeInsulation[[#This Row],[System Application]]="Custom",(TablePipeInsulation[[#This Row],[Therms saved]]*BE421)*CI_Custom_Incentive_USD_per_therm,IF(OR(TablePipeInsulation[[#This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saved]]*BE421),"Excel Error"))),TablePipeInsulation[[#This Row],[Total Cost]]),0)</f>
        <v>0</v>
      </c>
      <c r="BD421" s="216">
        <f>IFERROR(MIN(IF(TablePipeInsulation[[#This Row],[System Application]]="Custom",(TablePipeInsulation[[#This Row],[Therms saved]]*BE421)*CI_Custom_Bonus_Incentive_USD_per_therm,IF(OR(TablePipeInsulation[[#This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saved]]*BE421),"Excel Error"))),TablePipeInsulation[[#This Row],[Total Cost]]),0)</f>
        <v>0</v>
      </c>
      <c r="BE421" s="212">
        <f>Boiler!$AA$9</f>
        <v>0</v>
      </c>
    </row>
    <row r="422" spans="1:57">
      <c r="A422" s="75">
        <v>401</v>
      </c>
      <c r="Q422" s="69"/>
      <c r="R422" s="1" t="str">
        <f>IFERROR(INDEX(TableInsulationCodeReq[],MATCH(TablePipeInsulation[[#This Row],[Coding - Temperature of Pipe]],TableInsulationCodeReq[Coding Pipe Temperature],-1),MATCH(TEXT($P422,"0.00"),TableInsulationCodeReq[#Headers],0)),"")</f>
        <v/>
      </c>
      <c r="Y422" s="189" t="str">
        <f t="shared" si="34"/>
        <v/>
      </c>
      <c r="AA42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22" s="3" t="str">
        <f>IF(OR(G422="",TablePipeInsulation[[#This Row],[Insulation to be Added (")]]&lt;TablePipeInsulation[[#This Row],[Insulation Required by Code (")]]),"",IF(System_App_Only_DHW,(AN422-AR422)/(0.8*100000)*L422*AS422*AT422*1,(AN422-AR422)/($G$10*100000)*L422*AS422*AT422*1))</f>
        <v/>
      </c>
      <c r="AC422" s="78">
        <f>IF(TablePipeInsulation[[#This Row],[Insulation to be Added (")]]&lt;TablePipeInsulation[[#This Row],[Insulation Required by Code (")]],"",BC422)</f>
        <v>0</v>
      </c>
      <c r="AD422" s="78">
        <f>IF(TablePipeInsulation[[#This Row],[Insulation to be Added (")]]&lt;TablePipeInsulation[[#This Row],[Insulation Required by Code (")]],"",BD422)</f>
        <v>0</v>
      </c>
      <c r="AG422" s="67" t="e">
        <f>VLOOKUP(G422,'Insulation Table'!$AE$61:$AF$64,2,FALSE)</f>
        <v>#N/A</v>
      </c>
      <c r="AH422" s="75" t="str">
        <f>IF(TablePipeInsulation[[#This Row],[System Application]]="Custom",TablePipeInsulation[[#This Row],[Pipe Surface Temperature, °F (If Custom Application)]],IF(G422="","",VLOOKUP(G422,$BG$21:$BH$24,2,FALSE)))</f>
        <v/>
      </c>
      <c r="AI422" s="75" t="str">
        <f>IF(TablePipeInsulation[[#This Row],[System Application]]="Custom",TablePipeInsulation[[#This Row],[Ambient Temperature, °F (If Custom Application)]],IF(G422="","",VLOOKUP(G422,$BG$21:$BI$24,3,FALSE)))</f>
        <v/>
      </c>
      <c r="AJ42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2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2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2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22" s="75" t="str">
        <f>IF(TablePipeInsulation[[#This Row],[System Application]]="Custom",TablePipeInsulation[[#This Row],[Custom Pipe Bare Heat Transfer Coefficient]],IF(P422="","",(VLOOKUP(AJ422,'Insulation Table'!$F$35:$G$124,2,FALSE))))</f>
        <v/>
      </c>
      <c r="AO422" s="75" t="e">
        <f t="shared" si="30"/>
        <v>#N/A</v>
      </c>
      <c r="AP422" s="75" t="e">
        <f>VLOOKUP(AO422,'Insulation Table'!$Y$35:$Z$103,2,FALSE)</f>
        <v>#N/A</v>
      </c>
      <c r="AQ422" s="67" t="str">
        <f>CONCATENATE(P422,U422,MIN(TablePipeInsulation[[#This Row],[Insulation to be Added (")]],3))</f>
        <v>3</v>
      </c>
      <c r="AR422" s="75" t="str">
        <f>IF(P422="","",(VLOOKUP(AQ422,'Insulation Table'!$N$35:$O$250,2,FALSE)))</f>
        <v/>
      </c>
      <c r="AS422" s="67" t="e">
        <f t="shared" si="31"/>
        <v>#VALUE!</v>
      </c>
      <c r="AT422" s="75" t="str">
        <f>IF(TablePipeInsulation[[#This Row],[System Application]]="Custom",TablePipeInsulation[[#This Row],[Full Load Hours (If Custom Application)]],IF(G422="","",IF(G422="Domestic Hot Water",8760,$AJ$16)))</f>
        <v/>
      </c>
      <c r="AU422" s="75" t="str">
        <f>VLOOKUP($G$7,'Incentive Structure'!$C$6:$D$10,2,FALSE)</f>
        <v>CI</v>
      </c>
      <c r="AV422" s="75" t="str">
        <f>IF(ISNUMBER(FIND("MF",TablePipeInsulation[[#This Row],[Incentive Code]]))=TRUE,"MF Logic","CI Logic")</f>
        <v>CI Logic</v>
      </c>
      <c r="AW42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22" t="str">
        <f t="shared" si="32"/>
        <v/>
      </c>
      <c r="AY422" t="str">
        <f t="shared" si="33"/>
        <v>CI</v>
      </c>
      <c r="AZ42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2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22" s="190" t="e">
        <f>INDEX(#REF!,MATCH(TablePipeInsulation[[#This Row],[Coding - Temperature of Pipe]],#REF!,0),MATCH(TEXT($P422,"#.00"),#REF!,0))</f>
        <v>#REF!</v>
      </c>
      <c r="BC422" s="211">
        <f>IFERROR(MIN(IF(TablePipeInsulation[[#This Row],[System Application]]="Custom",(TablePipeInsulation[[#This Row],[Therms saved]]*BE422)*CI_Custom_Incentive_USD_per_therm,IF(OR(TablePipeInsulation[[#This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saved]]*BE422),"Excel Error"))),TablePipeInsulation[[#This Row],[Total Cost]]),0)</f>
        <v>0</v>
      </c>
      <c r="BD422" s="216">
        <f>IFERROR(MIN(IF(TablePipeInsulation[[#This Row],[System Application]]="Custom",(TablePipeInsulation[[#This Row],[Therms saved]]*BE422)*CI_Custom_Bonus_Incentive_USD_per_therm,IF(OR(TablePipeInsulation[[#This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saved]]*BE422),"Excel Error"))),TablePipeInsulation[[#This Row],[Total Cost]]),0)</f>
        <v>0</v>
      </c>
      <c r="BE422" s="212">
        <f>Boiler!$AA$9</f>
        <v>0</v>
      </c>
    </row>
    <row r="423" spans="1:57">
      <c r="A423" s="75">
        <v>402</v>
      </c>
      <c r="Q423" s="69"/>
      <c r="R423" s="1" t="str">
        <f>IFERROR(INDEX(TableInsulationCodeReq[],MATCH(TablePipeInsulation[[#This Row],[Coding - Temperature of Pipe]],TableInsulationCodeReq[Coding Pipe Temperature],-1),MATCH(TEXT($P423,"0.00"),TableInsulationCodeReq[#Headers],0)),"")</f>
        <v/>
      </c>
      <c r="Y423" s="189" t="str">
        <f t="shared" si="34"/>
        <v/>
      </c>
      <c r="AA42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23" s="3" t="str">
        <f>IF(OR(G423="",TablePipeInsulation[[#This Row],[Insulation to be Added (")]]&lt;TablePipeInsulation[[#This Row],[Insulation Required by Code (")]]),"",IF(System_App_Only_DHW,(AN423-AR423)/(0.8*100000)*L423*AS423*AT423*1,(AN423-AR423)/($G$10*100000)*L423*AS423*AT423*1))</f>
        <v/>
      </c>
      <c r="AC423" s="78">
        <f>IF(TablePipeInsulation[[#This Row],[Insulation to be Added (")]]&lt;TablePipeInsulation[[#This Row],[Insulation Required by Code (")]],"",BC423)</f>
        <v>0</v>
      </c>
      <c r="AD423" s="78">
        <f>IF(TablePipeInsulation[[#This Row],[Insulation to be Added (")]]&lt;TablePipeInsulation[[#This Row],[Insulation Required by Code (")]],"",BD423)</f>
        <v>0</v>
      </c>
      <c r="AG423" s="67" t="e">
        <f>VLOOKUP(G423,'Insulation Table'!$AE$61:$AF$64,2,FALSE)</f>
        <v>#N/A</v>
      </c>
      <c r="AH423" s="75" t="str">
        <f>IF(TablePipeInsulation[[#This Row],[System Application]]="Custom",TablePipeInsulation[[#This Row],[Pipe Surface Temperature, °F (If Custom Application)]],IF(G423="","",VLOOKUP(G423,$BG$21:$BH$24,2,FALSE)))</f>
        <v/>
      </c>
      <c r="AI423" s="75" t="str">
        <f>IF(TablePipeInsulation[[#This Row],[System Application]]="Custom",TablePipeInsulation[[#This Row],[Ambient Temperature, °F (If Custom Application)]],IF(G423="","",VLOOKUP(G423,$BG$21:$BI$24,3,FALSE)))</f>
        <v/>
      </c>
      <c r="AJ42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2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2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2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23" s="75" t="str">
        <f>IF(TablePipeInsulation[[#This Row],[System Application]]="Custom",TablePipeInsulation[[#This Row],[Custom Pipe Bare Heat Transfer Coefficient]],IF(P423="","",(VLOOKUP(AJ423,'Insulation Table'!$F$35:$G$124,2,FALSE))))</f>
        <v/>
      </c>
      <c r="AO423" s="75" t="e">
        <f t="shared" si="30"/>
        <v>#N/A</v>
      </c>
      <c r="AP423" s="75" t="e">
        <f>VLOOKUP(AO423,'Insulation Table'!$Y$35:$Z$103,2,FALSE)</f>
        <v>#N/A</v>
      </c>
      <c r="AQ423" s="67" t="str">
        <f>CONCATENATE(P423,U423,MIN(TablePipeInsulation[[#This Row],[Insulation to be Added (")]],3))</f>
        <v>3</v>
      </c>
      <c r="AR423" s="75" t="str">
        <f>IF(P423="","",(VLOOKUP(AQ423,'Insulation Table'!$N$35:$O$250,2,FALSE)))</f>
        <v/>
      </c>
      <c r="AS423" s="67" t="e">
        <f t="shared" si="31"/>
        <v>#VALUE!</v>
      </c>
      <c r="AT423" s="75" t="str">
        <f>IF(TablePipeInsulation[[#This Row],[System Application]]="Custom",TablePipeInsulation[[#This Row],[Full Load Hours (If Custom Application)]],IF(G423="","",IF(G423="Domestic Hot Water",8760,$AJ$16)))</f>
        <v/>
      </c>
      <c r="AU423" s="75" t="str">
        <f>VLOOKUP($G$7,'Incentive Structure'!$C$6:$D$10,2,FALSE)</f>
        <v>CI</v>
      </c>
      <c r="AV423" s="75" t="str">
        <f>IF(ISNUMBER(FIND("MF",TablePipeInsulation[[#This Row],[Incentive Code]]))=TRUE,"MF Logic","CI Logic")</f>
        <v>CI Logic</v>
      </c>
      <c r="AW42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23" t="str">
        <f t="shared" si="32"/>
        <v/>
      </c>
      <c r="AY423" t="str">
        <f t="shared" si="33"/>
        <v>CI</v>
      </c>
      <c r="AZ42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2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23" s="190" t="e">
        <f>INDEX(#REF!,MATCH(TablePipeInsulation[[#This Row],[Coding - Temperature of Pipe]],#REF!,0),MATCH(TEXT($P423,"#.00"),#REF!,0))</f>
        <v>#REF!</v>
      </c>
      <c r="BC423" s="211">
        <f>IFERROR(MIN(IF(TablePipeInsulation[[#This Row],[System Application]]="Custom",(TablePipeInsulation[[#This Row],[Therms saved]]*BE423)*CI_Custom_Incentive_USD_per_therm,IF(OR(TablePipeInsulation[[#This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saved]]*BE423),"Excel Error"))),TablePipeInsulation[[#This Row],[Total Cost]]),0)</f>
        <v>0</v>
      </c>
      <c r="BD423" s="216">
        <f>IFERROR(MIN(IF(TablePipeInsulation[[#This Row],[System Application]]="Custom",(TablePipeInsulation[[#This Row],[Therms saved]]*BE423)*CI_Custom_Bonus_Incentive_USD_per_therm,IF(OR(TablePipeInsulation[[#This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saved]]*BE423),"Excel Error"))),TablePipeInsulation[[#This Row],[Total Cost]]),0)</f>
        <v>0</v>
      </c>
      <c r="BE423" s="212">
        <f>Boiler!$AA$9</f>
        <v>0</v>
      </c>
    </row>
    <row r="424" spans="1:57">
      <c r="A424" s="75">
        <v>403</v>
      </c>
      <c r="Q424" s="69"/>
      <c r="R424" s="1" t="str">
        <f>IFERROR(INDEX(TableInsulationCodeReq[],MATCH(TablePipeInsulation[[#This Row],[Coding - Temperature of Pipe]],TableInsulationCodeReq[Coding Pipe Temperature],-1),MATCH(TEXT($P424,"0.00"),TableInsulationCodeReq[#Headers],0)),"")</f>
        <v/>
      </c>
      <c r="Y424" s="189" t="str">
        <f t="shared" si="34"/>
        <v/>
      </c>
      <c r="AA42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24" s="3" t="str">
        <f>IF(OR(G424="",TablePipeInsulation[[#This Row],[Insulation to be Added (")]]&lt;TablePipeInsulation[[#This Row],[Insulation Required by Code (")]]),"",IF(System_App_Only_DHW,(AN424-AR424)/(0.8*100000)*L424*AS424*AT424*1,(AN424-AR424)/($G$10*100000)*L424*AS424*AT424*1))</f>
        <v/>
      </c>
      <c r="AC424" s="78">
        <f>IF(TablePipeInsulation[[#This Row],[Insulation to be Added (")]]&lt;TablePipeInsulation[[#This Row],[Insulation Required by Code (")]],"",BC424)</f>
        <v>0</v>
      </c>
      <c r="AD424" s="78">
        <f>IF(TablePipeInsulation[[#This Row],[Insulation to be Added (")]]&lt;TablePipeInsulation[[#This Row],[Insulation Required by Code (")]],"",BD424)</f>
        <v>0</v>
      </c>
      <c r="AG424" s="67" t="e">
        <f>VLOOKUP(G424,'Insulation Table'!$AE$61:$AF$64,2,FALSE)</f>
        <v>#N/A</v>
      </c>
      <c r="AH424" s="75" t="str">
        <f>IF(TablePipeInsulation[[#This Row],[System Application]]="Custom",TablePipeInsulation[[#This Row],[Pipe Surface Temperature, °F (If Custom Application)]],IF(G424="","",VLOOKUP(G424,$BG$21:$BH$24,2,FALSE)))</f>
        <v/>
      </c>
      <c r="AI424" s="75" t="str">
        <f>IF(TablePipeInsulation[[#This Row],[System Application]]="Custom",TablePipeInsulation[[#This Row],[Ambient Temperature, °F (If Custom Application)]],IF(G424="","",VLOOKUP(G424,$BG$21:$BI$24,3,FALSE)))</f>
        <v/>
      </c>
      <c r="AJ42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2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2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2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24" s="75" t="str">
        <f>IF(TablePipeInsulation[[#This Row],[System Application]]="Custom",TablePipeInsulation[[#This Row],[Custom Pipe Bare Heat Transfer Coefficient]],IF(P424="","",(VLOOKUP(AJ424,'Insulation Table'!$F$35:$G$124,2,FALSE))))</f>
        <v/>
      </c>
      <c r="AO424" s="75" t="e">
        <f t="shared" si="30"/>
        <v>#N/A</v>
      </c>
      <c r="AP424" s="75" t="e">
        <f>VLOOKUP(AO424,'Insulation Table'!$Y$35:$Z$103,2,FALSE)</f>
        <v>#N/A</v>
      </c>
      <c r="AQ424" s="67" t="str">
        <f>CONCATENATE(P424,U424,MIN(TablePipeInsulation[[#This Row],[Insulation to be Added (")]],3))</f>
        <v>3</v>
      </c>
      <c r="AR424" s="75" t="str">
        <f>IF(P424="","",(VLOOKUP(AQ424,'Insulation Table'!$N$35:$O$250,2,FALSE)))</f>
        <v/>
      </c>
      <c r="AS424" s="67" t="e">
        <f t="shared" si="31"/>
        <v>#VALUE!</v>
      </c>
      <c r="AT424" s="75" t="str">
        <f>IF(TablePipeInsulation[[#This Row],[System Application]]="Custom",TablePipeInsulation[[#This Row],[Full Load Hours (If Custom Application)]],IF(G424="","",IF(G424="Domestic Hot Water",8760,$AJ$16)))</f>
        <v/>
      </c>
      <c r="AU424" s="75" t="str">
        <f>VLOOKUP($G$7,'Incentive Structure'!$C$6:$D$10,2,FALSE)</f>
        <v>CI</v>
      </c>
      <c r="AV424" s="75" t="str">
        <f>IF(ISNUMBER(FIND("MF",TablePipeInsulation[[#This Row],[Incentive Code]]))=TRUE,"MF Logic","CI Logic")</f>
        <v>CI Logic</v>
      </c>
      <c r="AW42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24" t="str">
        <f t="shared" si="32"/>
        <v/>
      </c>
      <c r="AY424" t="str">
        <f t="shared" si="33"/>
        <v>CI</v>
      </c>
      <c r="AZ42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2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24" s="190" t="e">
        <f>INDEX(#REF!,MATCH(TablePipeInsulation[[#This Row],[Coding - Temperature of Pipe]],#REF!,0),MATCH(TEXT($P424,"#.00"),#REF!,0))</f>
        <v>#REF!</v>
      </c>
      <c r="BC424" s="211">
        <f>IFERROR(MIN(IF(TablePipeInsulation[[#This Row],[System Application]]="Custom",(TablePipeInsulation[[#This Row],[Therms saved]]*BE424)*CI_Custom_Incentive_USD_per_therm,IF(OR(TablePipeInsulation[[#This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saved]]*BE424),"Excel Error"))),TablePipeInsulation[[#This Row],[Total Cost]]),0)</f>
        <v>0</v>
      </c>
      <c r="BD424" s="216">
        <f>IFERROR(MIN(IF(TablePipeInsulation[[#This Row],[System Application]]="Custom",(TablePipeInsulation[[#This Row],[Therms saved]]*BE424)*CI_Custom_Bonus_Incentive_USD_per_therm,IF(OR(TablePipeInsulation[[#This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saved]]*BE424),"Excel Error"))),TablePipeInsulation[[#This Row],[Total Cost]]),0)</f>
        <v>0</v>
      </c>
      <c r="BE424" s="212">
        <f>Boiler!$AA$9</f>
        <v>0</v>
      </c>
    </row>
    <row r="425" spans="1:57">
      <c r="A425" s="75">
        <v>404</v>
      </c>
      <c r="Q425" s="69"/>
      <c r="R425" s="1" t="str">
        <f>IFERROR(INDEX(TableInsulationCodeReq[],MATCH(TablePipeInsulation[[#This Row],[Coding - Temperature of Pipe]],TableInsulationCodeReq[Coding Pipe Temperature],-1),MATCH(TEXT($P425,"0.00"),TableInsulationCodeReq[#Headers],0)),"")</f>
        <v/>
      </c>
      <c r="Y425" s="189" t="str">
        <f t="shared" si="34"/>
        <v/>
      </c>
      <c r="AA42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25" s="3" t="str">
        <f>IF(OR(G425="",TablePipeInsulation[[#This Row],[Insulation to be Added (")]]&lt;TablePipeInsulation[[#This Row],[Insulation Required by Code (")]]),"",IF(System_App_Only_DHW,(AN425-AR425)/(0.8*100000)*L425*AS425*AT425*1,(AN425-AR425)/($G$10*100000)*L425*AS425*AT425*1))</f>
        <v/>
      </c>
      <c r="AC425" s="78">
        <f>IF(TablePipeInsulation[[#This Row],[Insulation to be Added (")]]&lt;TablePipeInsulation[[#This Row],[Insulation Required by Code (")]],"",BC425)</f>
        <v>0</v>
      </c>
      <c r="AD425" s="78">
        <f>IF(TablePipeInsulation[[#This Row],[Insulation to be Added (")]]&lt;TablePipeInsulation[[#This Row],[Insulation Required by Code (")]],"",BD425)</f>
        <v>0</v>
      </c>
      <c r="AG425" s="67" t="e">
        <f>VLOOKUP(G425,'Insulation Table'!$AE$61:$AF$64,2,FALSE)</f>
        <v>#N/A</v>
      </c>
      <c r="AH425" s="75" t="str">
        <f>IF(TablePipeInsulation[[#This Row],[System Application]]="Custom",TablePipeInsulation[[#This Row],[Pipe Surface Temperature, °F (If Custom Application)]],IF(G425="","",VLOOKUP(G425,$BG$21:$BH$24,2,FALSE)))</f>
        <v/>
      </c>
      <c r="AI425" s="75" t="str">
        <f>IF(TablePipeInsulation[[#This Row],[System Application]]="Custom",TablePipeInsulation[[#This Row],[Ambient Temperature, °F (If Custom Application)]],IF(G425="","",VLOOKUP(G425,$BG$21:$BI$24,3,FALSE)))</f>
        <v/>
      </c>
      <c r="AJ42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2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2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2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25" s="75" t="str">
        <f>IF(TablePipeInsulation[[#This Row],[System Application]]="Custom",TablePipeInsulation[[#This Row],[Custom Pipe Bare Heat Transfer Coefficient]],IF(P425="","",(VLOOKUP(AJ425,'Insulation Table'!$F$35:$G$124,2,FALSE))))</f>
        <v/>
      </c>
      <c r="AO425" s="75" t="e">
        <f t="shared" si="30"/>
        <v>#N/A</v>
      </c>
      <c r="AP425" s="75" t="e">
        <f>VLOOKUP(AO425,'Insulation Table'!$Y$35:$Z$103,2,FALSE)</f>
        <v>#N/A</v>
      </c>
      <c r="AQ425" s="67" t="str">
        <f>CONCATENATE(P425,U425,MIN(TablePipeInsulation[[#This Row],[Insulation to be Added (")]],3))</f>
        <v>3</v>
      </c>
      <c r="AR425" s="75" t="str">
        <f>IF(P425="","",(VLOOKUP(AQ425,'Insulation Table'!$N$35:$O$250,2,FALSE)))</f>
        <v/>
      </c>
      <c r="AS425" s="67" t="e">
        <f t="shared" si="31"/>
        <v>#VALUE!</v>
      </c>
      <c r="AT425" s="75" t="str">
        <f>IF(TablePipeInsulation[[#This Row],[System Application]]="Custom",TablePipeInsulation[[#This Row],[Full Load Hours (If Custom Application)]],IF(G425="","",IF(G425="Domestic Hot Water",8760,$AJ$16)))</f>
        <v/>
      </c>
      <c r="AU425" s="75" t="str">
        <f>VLOOKUP($G$7,'Incentive Structure'!$C$6:$D$10,2,FALSE)</f>
        <v>CI</v>
      </c>
      <c r="AV425" s="75" t="str">
        <f>IF(ISNUMBER(FIND("MF",TablePipeInsulation[[#This Row],[Incentive Code]]))=TRUE,"MF Logic","CI Logic")</f>
        <v>CI Logic</v>
      </c>
      <c r="AW42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25" t="str">
        <f t="shared" si="32"/>
        <v/>
      </c>
      <c r="AY425" t="str">
        <f t="shared" si="33"/>
        <v>CI</v>
      </c>
      <c r="AZ42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2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25" s="190" t="e">
        <f>INDEX(#REF!,MATCH(TablePipeInsulation[[#This Row],[Coding - Temperature of Pipe]],#REF!,0),MATCH(TEXT($P425,"#.00"),#REF!,0))</f>
        <v>#REF!</v>
      </c>
      <c r="BC425" s="211">
        <f>IFERROR(MIN(IF(TablePipeInsulation[[#This Row],[System Application]]="Custom",(TablePipeInsulation[[#This Row],[Therms saved]]*BE425)*CI_Custom_Incentive_USD_per_therm,IF(OR(TablePipeInsulation[[#This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saved]]*BE425),"Excel Error"))),TablePipeInsulation[[#This Row],[Total Cost]]),0)</f>
        <v>0</v>
      </c>
      <c r="BD425" s="216">
        <f>IFERROR(MIN(IF(TablePipeInsulation[[#This Row],[System Application]]="Custom",(TablePipeInsulation[[#This Row],[Therms saved]]*BE425)*CI_Custom_Bonus_Incentive_USD_per_therm,IF(OR(TablePipeInsulation[[#This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saved]]*BE425),"Excel Error"))),TablePipeInsulation[[#This Row],[Total Cost]]),0)</f>
        <v>0</v>
      </c>
      <c r="BE425" s="212">
        <f>Boiler!$AA$9</f>
        <v>0</v>
      </c>
    </row>
    <row r="426" spans="1:57">
      <c r="A426" s="75">
        <v>405</v>
      </c>
      <c r="Q426" s="69"/>
      <c r="R426" s="1" t="str">
        <f>IFERROR(INDEX(TableInsulationCodeReq[],MATCH(TablePipeInsulation[[#This Row],[Coding - Temperature of Pipe]],TableInsulationCodeReq[Coding Pipe Temperature],-1),MATCH(TEXT($P426,"0.00"),TableInsulationCodeReq[#Headers],0)),"")</f>
        <v/>
      </c>
      <c r="Y426" s="189" t="str">
        <f t="shared" si="34"/>
        <v/>
      </c>
      <c r="AA42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26" s="3" t="str">
        <f>IF(OR(G426="",TablePipeInsulation[[#This Row],[Insulation to be Added (")]]&lt;TablePipeInsulation[[#This Row],[Insulation Required by Code (")]]),"",IF(System_App_Only_DHW,(AN426-AR426)/(0.8*100000)*L426*AS426*AT426*1,(AN426-AR426)/($G$10*100000)*L426*AS426*AT426*1))</f>
        <v/>
      </c>
      <c r="AC426" s="78">
        <f>IF(TablePipeInsulation[[#This Row],[Insulation to be Added (")]]&lt;TablePipeInsulation[[#This Row],[Insulation Required by Code (")]],"",BC426)</f>
        <v>0</v>
      </c>
      <c r="AD426" s="78">
        <f>IF(TablePipeInsulation[[#This Row],[Insulation to be Added (")]]&lt;TablePipeInsulation[[#This Row],[Insulation Required by Code (")]],"",BD426)</f>
        <v>0</v>
      </c>
      <c r="AG426" s="67" t="e">
        <f>VLOOKUP(G426,'Insulation Table'!$AE$61:$AF$64,2,FALSE)</f>
        <v>#N/A</v>
      </c>
      <c r="AH426" s="75" t="str">
        <f>IF(TablePipeInsulation[[#This Row],[System Application]]="Custom",TablePipeInsulation[[#This Row],[Pipe Surface Temperature, °F (If Custom Application)]],IF(G426="","",VLOOKUP(G426,$BG$21:$BH$24,2,FALSE)))</f>
        <v/>
      </c>
      <c r="AI426" s="75" t="str">
        <f>IF(TablePipeInsulation[[#This Row],[System Application]]="Custom",TablePipeInsulation[[#This Row],[Ambient Temperature, °F (If Custom Application)]],IF(G426="","",VLOOKUP(G426,$BG$21:$BI$24,3,FALSE)))</f>
        <v/>
      </c>
      <c r="AJ42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2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2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2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26" s="75" t="str">
        <f>IF(TablePipeInsulation[[#This Row],[System Application]]="Custom",TablePipeInsulation[[#This Row],[Custom Pipe Bare Heat Transfer Coefficient]],IF(P426="","",(VLOOKUP(AJ426,'Insulation Table'!$F$35:$G$124,2,FALSE))))</f>
        <v/>
      </c>
      <c r="AO426" s="75" t="e">
        <f t="shared" si="30"/>
        <v>#N/A</v>
      </c>
      <c r="AP426" s="75" t="e">
        <f>VLOOKUP(AO426,'Insulation Table'!$Y$35:$Z$103,2,FALSE)</f>
        <v>#N/A</v>
      </c>
      <c r="AQ426" s="67" t="str">
        <f>CONCATENATE(P426,U426,MIN(TablePipeInsulation[[#This Row],[Insulation to be Added (")]],3))</f>
        <v>3</v>
      </c>
      <c r="AR426" s="75" t="str">
        <f>IF(P426="","",(VLOOKUP(AQ426,'Insulation Table'!$N$35:$O$250,2,FALSE)))</f>
        <v/>
      </c>
      <c r="AS426" s="67" t="e">
        <f t="shared" si="31"/>
        <v>#VALUE!</v>
      </c>
      <c r="AT426" s="75" t="str">
        <f>IF(TablePipeInsulation[[#This Row],[System Application]]="Custom",TablePipeInsulation[[#This Row],[Full Load Hours (If Custom Application)]],IF(G426="","",IF(G426="Domestic Hot Water",8760,$AJ$16)))</f>
        <v/>
      </c>
      <c r="AU426" s="75" t="str">
        <f>VLOOKUP($G$7,'Incentive Structure'!$C$6:$D$10,2,FALSE)</f>
        <v>CI</v>
      </c>
      <c r="AV426" s="75" t="str">
        <f>IF(ISNUMBER(FIND("MF",TablePipeInsulation[[#This Row],[Incentive Code]]))=TRUE,"MF Logic","CI Logic")</f>
        <v>CI Logic</v>
      </c>
      <c r="AW42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26" t="str">
        <f t="shared" si="32"/>
        <v/>
      </c>
      <c r="AY426" t="str">
        <f t="shared" si="33"/>
        <v>CI</v>
      </c>
      <c r="AZ42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2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26" s="190" t="e">
        <f>INDEX(#REF!,MATCH(TablePipeInsulation[[#This Row],[Coding - Temperature of Pipe]],#REF!,0),MATCH(TEXT($P426,"#.00"),#REF!,0))</f>
        <v>#REF!</v>
      </c>
      <c r="BC426" s="211">
        <f>IFERROR(MIN(IF(TablePipeInsulation[[#This Row],[System Application]]="Custom",(TablePipeInsulation[[#This Row],[Therms saved]]*BE426)*CI_Custom_Incentive_USD_per_therm,IF(OR(TablePipeInsulation[[#This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saved]]*BE426),"Excel Error"))),TablePipeInsulation[[#This Row],[Total Cost]]),0)</f>
        <v>0</v>
      </c>
      <c r="BD426" s="216">
        <f>IFERROR(MIN(IF(TablePipeInsulation[[#This Row],[System Application]]="Custom",(TablePipeInsulation[[#This Row],[Therms saved]]*BE426)*CI_Custom_Bonus_Incentive_USD_per_therm,IF(OR(TablePipeInsulation[[#This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saved]]*BE426),"Excel Error"))),TablePipeInsulation[[#This Row],[Total Cost]]),0)</f>
        <v>0</v>
      </c>
      <c r="BE426" s="212">
        <f>Boiler!$AA$9</f>
        <v>0</v>
      </c>
    </row>
    <row r="427" spans="1:57">
      <c r="A427" s="75">
        <v>406</v>
      </c>
      <c r="Q427" s="69"/>
      <c r="R427" s="1" t="str">
        <f>IFERROR(INDEX(TableInsulationCodeReq[],MATCH(TablePipeInsulation[[#This Row],[Coding - Temperature of Pipe]],TableInsulationCodeReq[Coding Pipe Temperature],-1),MATCH(TEXT($P427,"0.00"),TableInsulationCodeReq[#Headers],0)),"")</f>
        <v/>
      </c>
      <c r="Y427" s="189" t="str">
        <f t="shared" si="34"/>
        <v/>
      </c>
      <c r="AA42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27" s="3" t="str">
        <f>IF(OR(G427="",TablePipeInsulation[[#This Row],[Insulation to be Added (")]]&lt;TablePipeInsulation[[#This Row],[Insulation Required by Code (")]]),"",IF(System_App_Only_DHW,(AN427-AR427)/(0.8*100000)*L427*AS427*AT427*1,(AN427-AR427)/($G$10*100000)*L427*AS427*AT427*1))</f>
        <v/>
      </c>
      <c r="AC427" s="78">
        <f>IF(TablePipeInsulation[[#This Row],[Insulation to be Added (")]]&lt;TablePipeInsulation[[#This Row],[Insulation Required by Code (")]],"",BC427)</f>
        <v>0</v>
      </c>
      <c r="AD427" s="78">
        <f>IF(TablePipeInsulation[[#This Row],[Insulation to be Added (")]]&lt;TablePipeInsulation[[#This Row],[Insulation Required by Code (")]],"",BD427)</f>
        <v>0</v>
      </c>
      <c r="AG427" s="67" t="e">
        <f>VLOOKUP(G427,'Insulation Table'!$AE$61:$AF$64,2,FALSE)</f>
        <v>#N/A</v>
      </c>
      <c r="AH427" s="75" t="str">
        <f>IF(TablePipeInsulation[[#This Row],[System Application]]="Custom",TablePipeInsulation[[#This Row],[Pipe Surface Temperature, °F (If Custom Application)]],IF(G427="","",VLOOKUP(G427,$BG$21:$BH$24,2,FALSE)))</f>
        <v/>
      </c>
      <c r="AI427" s="75" t="str">
        <f>IF(TablePipeInsulation[[#This Row],[System Application]]="Custom",TablePipeInsulation[[#This Row],[Ambient Temperature, °F (If Custom Application)]],IF(G427="","",VLOOKUP(G427,$BG$21:$BI$24,3,FALSE)))</f>
        <v/>
      </c>
      <c r="AJ42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2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2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2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27" s="75" t="str">
        <f>IF(TablePipeInsulation[[#This Row],[System Application]]="Custom",TablePipeInsulation[[#This Row],[Custom Pipe Bare Heat Transfer Coefficient]],IF(P427="","",(VLOOKUP(AJ427,'Insulation Table'!$F$35:$G$124,2,FALSE))))</f>
        <v/>
      </c>
      <c r="AO427" s="75" t="e">
        <f t="shared" si="30"/>
        <v>#N/A</v>
      </c>
      <c r="AP427" s="75" t="e">
        <f>VLOOKUP(AO427,'Insulation Table'!$Y$35:$Z$103,2,FALSE)</f>
        <v>#N/A</v>
      </c>
      <c r="AQ427" s="67" t="str">
        <f>CONCATENATE(P427,U427,MIN(TablePipeInsulation[[#This Row],[Insulation to be Added (")]],3))</f>
        <v>3</v>
      </c>
      <c r="AR427" s="75" t="str">
        <f>IF(P427="","",(VLOOKUP(AQ427,'Insulation Table'!$N$35:$O$250,2,FALSE)))</f>
        <v/>
      </c>
      <c r="AS427" s="67" t="e">
        <f t="shared" si="31"/>
        <v>#VALUE!</v>
      </c>
      <c r="AT427" s="75" t="str">
        <f>IF(TablePipeInsulation[[#This Row],[System Application]]="Custom",TablePipeInsulation[[#This Row],[Full Load Hours (If Custom Application)]],IF(G427="","",IF(G427="Domestic Hot Water",8760,$AJ$16)))</f>
        <v/>
      </c>
      <c r="AU427" s="75" t="str">
        <f>VLOOKUP($G$7,'Incentive Structure'!$C$6:$D$10,2,FALSE)</f>
        <v>CI</v>
      </c>
      <c r="AV427" s="75" t="str">
        <f>IF(ISNUMBER(FIND("MF",TablePipeInsulation[[#This Row],[Incentive Code]]))=TRUE,"MF Logic","CI Logic")</f>
        <v>CI Logic</v>
      </c>
      <c r="AW42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27" t="str">
        <f t="shared" si="32"/>
        <v/>
      </c>
      <c r="AY427" t="str">
        <f t="shared" si="33"/>
        <v>CI</v>
      </c>
      <c r="AZ42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2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27" s="190" t="e">
        <f>INDEX(#REF!,MATCH(TablePipeInsulation[[#This Row],[Coding - Temperature of Pipe]],#REF!,0),MATCH(TEXT($P427,"#.00"),#REF!,0))</f>
        <v>#REF!</v>
      </c>
      <c r="BC427" s="211">
        <f>IFERROR(MIN(IF(TablePipeInsulation[[#This Row],[System Application]]="Custom",(TablePipeInsulation[[#This Row],[Therms saved]]*BE427)*CI_Custom_Incentive_USD_per_therm,IF(OR(TablePipeInsulation[[#This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saved]]*BE427),"Excel Error"))),TablePipeInsulation[[#This Row],[Total Cost]]),0)</f>
        <v>0</v>
      </c>
      <c r="BD427" s="216">
        <f>IFERROR(MIN(IF(TablePipeInsulation[[#This Row],[System Application]]="Custom",(TablePipeInsulation[[#This Row],[Therms saved]]*BE427)*CI_Custom_Bonus_Incentive_USD_per_therm,IF(OR(TablePipeInsulation[[#This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saved]]*BE427),"Excel Error"))),TablePipeInsulation[[#This Row],[Total Cost]]),0)</f>
        <v>0</v>
      </c>
      <c r="BE427" s="212">
        <f>Boiler!$AA$9</f>
        <v>0</v>
      </c>
    </row>
    <row r="428" spans="1:57">
      <c r="A428" s="75">
        <v>407</v>
      </c>
      <c r="Q428" s="69"/>
      <c r="R428" s="1" t="str">
        <f>IFERROR(INDEX(TableInsulationCodeReq[],MATCH(TablePipeInsulation[[#This Row],[Coding - Temperature of Pipe]],TableInsulationCodeReq[Coding Pipe Temperature],-1),MATCH(TEXT($P428,"0.00"),TableInsulationCodeReq[#Headers],0)),"")</f>
        <v/>
      </c>
      <c r="Y428" s="189" t="str">
        <f t="shared" si="34"/>
        <v/>
      </c>
      <c r="AA42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28" s="3" t="str">
        <f>IF(OR(G428="",TablePipeInsulation[[#This Row],[Insulation to be Added (")]]&lt;TablePipeInsulation[[#This Row],[Insulation Required by Code (")]]),"",IF(System_App_Only_DHW,(AN428-AR428)/(0.8*100000)*L428*AS428*AT428*1,(AN428-AR428)/($G$10*100000)*L428*AS428*AT428*1))</f>
        <v/>
      </c>
      <c r="AC428" s="78">
        <f>IF(TablePipeInsulation[[#This Row],[Insulation to be Added (")]]&lt;TablePipeInsulation[[#This Row],[Insulation Required by Code (")]],"",BC428)</f>
        <v>0</v>
      </c>
      <c r="AD428" s="78">
        <f>IF(TablePipeInsulation[[#This Row],[Insulation to be Added (")]]&lt;TablePipeInsulation[[#This Row],[Insulation Required by Code (")]],"",BD428)</f>
        <v>0</v>
      </c>
      <c r="AG428" s="67" t="e">
        <f>VLOOKUP(G428,'Insulation Table'!$AE$61:$AF$64,2,FALSE)</f>
        <v>#N/A</v>
      </c>
      <c r="AH428" s="75" t="str">
        <f>IF(TablePipeInsulation[[#This Row],[System Application]]="Custom",TablePipeInsulation[[#This Row],[Pipe Surface Temperature, °F (If Custom Application)]],IF(G428="","",VLOOKUP(G428,$BG$21:$BH$24,2,FALSE)))</f>
        <v/>
      </c>
      <c r="AI428" s="75" t="str">
        <f>IF(TablePipeInsulation[[#This Row],[System Application]]="Custom",TablePipeInsulation[[#This Row],[Ambient Temperature, °F (If Custom Application)]],IF(G428="","",VLOOKUP(G428,$BG$21:$BI$24,3,FALSE)))</f>
        <v/>
      </c>
      <c r="AJ42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2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2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2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28" s="75" t="str">
        <f>IF(TablePipeInsulation[[#This Row],[System Application]]="Custom",TablePipeInsulation[[#This Row],[Custom Pipe Bare Heat Transfer Coefficient]],IF(P428="","",(VLOOKUP(AJ428,'Insulation Table'!$F$35:$G$124,2,FALSE))))</f>
        <v/>
      </c>
      <c r="AO428" s="75" t="e">
        <f t="shared" si="30"/>
        <v>#N/A</v>
      </c>
      <c r="AP428" s="75" t="e">
        <f>VLOOKUP(AO428,'Insulation Table'!$Y$35:$Z$103,2,FALSE)</f>
        <v>#N/A</v>
      </c>
      <c r="AQ428" s="67" t="str">
        <f>CONCATENATE(P428,U428,MIN(TablePipeInsulation[[#This Row],[Insulation to be Added (")]],3))</f>
        <v>3</v>
      </c>
      <c r="AR428" s="75" t="str">
        <f>IF(P428="","",(VLOOKUP(AQ428,'Insulation Table'!$N$35:$O$250,2,FALSE)))</f>
        <v/>
      </c>
      <c r="AS428" s="67" t="e">
        <f t="shared" si="31"/>
        <v>#VALUE!</v>
      </c>
      <c r="AT428" s="75" t="str">
        <f>IF(TablePipeInsulation[[#This Row],[System Application]]="Custom",TablePipeInsulation[[#This Row],[Full Load Hours (If Custom Application)]],IF(G428="","",IF(G428="Domestic Hot Water",8760,$AJ$16)))</f>
        <v/>
      </c>
      <c r="AU428" s="75" t="str">
        <f>VLOOKUP($G$7,'Incentive Structure'!$C$6:$D$10,2,FALSE)</f>
        <v>CI</v>
      </c>
      <c r="AV428" s="75" t="str">
        <f>IF(ISNUMBER(FIND("MF",TablePipeInsulation[[#This Row],[Incentive Code]]))=TRUE,"MF Logic","CI Logic")</f>
        <v>CI Logic</v>
      </c>
      <c r="AW42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28" t="str">
        <f t="shared" si="32"/>
        <v/>
      </c>
      <c r="AY428" t="str">
        <f t="shared" si="33"/>
        <v>CI</v>
      </c>
      <c r="AZ42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2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28" s="190" t="e">
        <f>INDEX(#REF!,MATCH(TablePipeInsulation[[#This Row],[Coding - Temperature of Pipe]],#REF!,0),MATCH(TEXT($P428,"#.00"),#REF!,0))</f>
        <v>#REF!</v>
      </c>
      <c r="BC428" s="211">
        <f>IFERROR(MIN(IF(TablePipeInsulation[[#This Row],[System Application]]="Custom",(TablePipeInsulation[[#This Row],[Therms saved]]*BE428)*CI_Custom_Incentive_USD_per_therm,IF(OR(TablePipeInsulation[[#This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saved]]*BE428),"Excel Error"))),TablePipeInsulation[[#This Row],[Total Cost]]),0)</f>
        <v>0</v>
      </c>
      <c r="BD428" s="216">
        <f>IFERROR(MIN(IF(TablePipeInsulation[[#This Row],[System Application]]="Custom",(TablePipeInsulation[[#This Row],[Therms saved]]*BE428)*CI_Custom_Bonus_Incentive_USD_per_therm,IF(OR(TablePipeInsulation[[#This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saved]]*BE428),"Excel Error"))),TablePipeInsulation[[#This Row],[Total Cost]]),0)</f>
        <v>0</v>
      </c>
      <c r="BE428" s="212">
        <f>Boiler!$AA$9</f>
        <v>0</v>
      </c>
    </row>
    <row r="429" spans="1:57">
      <c r="A429" s="75">
        <v>408</v>
      </c>
      <c r="Q429" s="69"/>
      <c r="R429" s="1" t="str">
        <f>IFERROR(INDEX(TableInsulationCodeReq[],MATCH(TablePipeInsulation[[#This Row],[Coding - Temperature of Pipe]],TableInsulationCodeReq[Coding Pipe Temperature],-1),MATCH(TEXT($P429,"0.00"),TableInsulationCodeReq[#Headers],0)),"")</f>
        <v/>
      </c>
      <c r="Y429" s="189" t="str">
        <f t="shared" si="34"/>
        <v/>
      </c>
      <c r="AA42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29" s="3" t="str">
        <f>IF(OR(G429="",TablePipeInsulation[[#This Row],[Insulation to be Added (")]]&lt;TablePipeInsulation[[#This Row],[Insulation Required by Code (")]]),"",IF(System_App_Only_DHW,(AN429-AR429)/(0.8*100000)*L429*AS429*AT429*1,(AN429-AR429)/($G$10*100000)*L429*AS429*AT429*1))</f>
        <v/>
      </c>
      <c r="AC429" s="78">
        <f>IF(TablePipeInsulation[[#This Row],[Insulation to be Added (")]]&lt;TablePipeInsulation[[#This Row],[Insulation Required by Code (")]],"",BC429)</f>
        <v>0</v>
      </c>
      <c r="AD429" s="78">
        <f>IF(TablePipeInsulation[[#This Row],[Insulation to be Added (")]]&lt;TablePipeInsulation[[#This Row],[Insulation Required by Code (")]],"",BD429)</f>
        <v>0</v>
      </c>
      <c r="AG429" s="67" t="e">
        <f>VLOOKUP(G429,'Insulation Table'!$AE$61:$AF$64,2,FALSE)</f>
        <v>#N/A</v>
      </c>
      <c r="AH429" s="75" t="str">
        <f>IF(TablePipeInsulation[[#This Row],[System Application]]="Custom",TablePipeInsulation[[#This Row],[Pipe Surface Temperature, °F (If Custom Application)]],IF(G429="","",VLOOKUP(G429,$BG$21:$BH$24,2,FALSE)))</f>
        <v/>
      </c>
      <c r="AI429" s="75" t="str">
        <f>IF(TablePipeInsulation[[#This Row],[System Application]]="Custom",TablePipeInsulation[[#This Row],[Ambient Temperature, °F (If Custom Application)]],IF(G429="","",VLOOKUP(G429,$BG$21:$BI$24,3,FALSE)))</f>
        <v/>
      </c>
      <c r="AJ42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2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2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2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29" s="75" t="str">
        <f>IF(TablePipeInsulation[[#This Row],[System Application]]="Custom",TablePipeInsulation[[#This Row],[Custom Pipe Bare Heat Transfer Coefficient]],IF(P429="","",(VLOOKUP(AJ429,'Insulation Table'!$F$35:$G$124,2,FALSE))))</f>
        <v/>
      </c>
      <c r="AO429" s="75" t="e">
        <f t="shared" si="30"/>
        <v>#N/A</v>
      </c>
      <c r="AP429" s="75" t="e">
        <f>VLOOKUP(AO429,'Insulation Table'!$Y$35:$Z$103,2,FALSE)</f>
        <v>#N/A</v>
      </c>
      <c r="AQ429" s="67" t="str">
        <f>CONCATENATE(P429,U429,MIN(TablePipeInsulation[[#This Row],[Insulation to be Added (")]],3))</f>
        <v>3</v>
      </c>
      <c r="AR429" s="75" t="str">
        <f>IF(P429="","",(VLOOKUP(AQ429,'Insulation Table'!$N$35:$O$250,2,FALSE)))</f>
        <v/>
      </c>
      <c r="AS429" s="67" t="e">
        <f t="shared" si="31"/>
        <v>#VALUE!</v>
      </c>
      <c r="AT429" s="75" t="str">
        <f>IF(TablePipeInsulation[[#This Row],[System Application]]="Custom",TablePipeInsulation[[#This Row],[Full Load Hours (If Custom Application)]],IF(G429="","",IF(G429="Domestic Hot Water",8760,$AJ$16)))</f>
        <v/>
      </c>
      <c r="AU429" s="75" t="str">
        <f>VLOOKUP($G$7,'Incentive Structure'!$C$6:$D$10,2,FALSE)</f>
        <v>CI</v>
      </c>
      <c r="AV429" s="75" t="str">
        <f>IF(ISNUMBER(FIND("MF",TablePipeInsulation[[#This Row],[Incentive Code]]))=TRUE,"MF Logic","CI Logic")</f>
        <v>CI Logic</v>
      </c>
      <c r="AW42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29" t="str">
        <f t="shared" si="32"/>
        <v/>
      </c>
      <c r="AY429" t="str">
        <f t="shared" si="33"/>
        <v>CI</v>
      </c>
      <c r="AZ42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2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29" s="190" t="e">
        <f>INDEX(#REF!,MATCH(TablePipeInsulation[[#This Row],[Coding - Temperature of Pipe]],#REF!,0),MATCH(TEXT($P429,"#.00"),#REF!,0))</f>
        <v>#REF!</v>
      </c>
      <c r="BC429" s="211">
        <f>IFERROR(MIN(IF(TablePipeInsulation[[#This Row],[System Application]]="Custom",(TablePipeInsulation[[#This Row],[Therms saved]]*BE429)*CI_Custom_Incentive_USD_per_therm,IF(OR(TablePipeInsulation[[#This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saved]]*BE429),"Excel Error"))),TablePipeInsulation[[#This Row],[Total Cost]]),0)</f>
        <v>0</v>
      </c>
      <c r="BD429" s="216">
        <f>IFERROR(MIN(IF(TablePipeInsulation[[#This Row],[System Application]]="Custom",(TablePipeInsulation[[#This Row],[Therms saved]]*BE429)*CI_Custom_Bonus_Incentive_USD_per_therm,IF(OR(TablePipeInsulation[[#This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saved]]*BE429),"Excel Error"))),TablePipeInsulation[[#This Row],[Total Cost]]),0)</f>
        <v>0</v>
      </c>
      <c r="BE429" s="212">
        <f>Boiler!$AA$9</f>
        <v>0</v>
      </c>
    </row>
    <row r="430" spans="1:57">
      <c r="A430" s="75">
        <v>409</v>
      </c>
      <c r="Q430" s="69"/>
      <c r="R430" s="1" t="str">
        <f>IFERROR(INDEX(TableInsulationCodeReq[],MATCH(TablePipeInsulation[[#This Row],[Coding - Temperature of Pipe]],TableInsulationCodeReq[Coding Pipe Temperature],-1),MATCH(TEXT($P430,"0.00"),TableInsulationCodeReq[#Headers],0)),"")</f>
        <v/>
      </c>
      <c r="Y430" s="189" t="str">
        <f t="shared" si="34"/>
        <v/>
      </c>
      <c r="AA43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30" s="3" t="str">
        <f>IF(OR(G430="",TablePipeInsulation[[#This Row],[Insulation to be Added (")]]&lt;TablePipeInsulation[[#This Row],[Insulation Required by Code (")]]),"",IF(System_App_Only_DHW,(AN430-AR430)/(0.8*100000)*L430*AS430*AT430*1,(AN430-AR430)/($G$10*100000)*L430*AS430*AT430*1))</f>
        <v/>
      </c>
      <c r="AC430" s="78">
        <f>IF(TablePipeInsulation[[#This Row],[Insulation to be Added (")]]&lt;TablePipeInsulation[[#This Row],[Insulation Required by Code (")]],"",BC430)</f>
        <v>0</v>
      </c>
      <c r="AD430" s="78">
        <f>IF(TablePipeInsulation[[#This Row],[Insulation to be Added (")]]&lt;TablePipeInsulation[[#This Row],[Insulation Required by Code (")]],"",BD430)</f>
        <v>0</v>
      </c>
      <c r="AG430" s="67" t="e">
        <f>VLOOKUP(G430,'Insulation Table'!$AE$61:$AF$64,2,FALSE)</f>
        <v>#N/A</v>
      </c>
      <c r="AH430" s="75" t="str">
        <f>IF(TablePipeInsulation[[#This Row],[System Application]]="Custom",TablePipeInsulation[[#This Row],[Pipe Surface Temperature, °F (If Custom Application)]],IF(G430="","",VLOOKUP(G430,$BG$21:$BH$24,2,FALSE)))</f>
        <v/>
      </c>
      <c r="AI430" s="75" t="str">
        <f>IF(TablePipeInsulation[[#This Row],[System Application]]="Custom",TablePipeInsulation[[#This Row],[Ambient Temperature, °F (If Custom Application)]],IF(G430="","",VLOOKUP(G430,$BG$21:$BI$24,3,FALSE)))</f>
        <v/>
      </c>
      <c r="AJ43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3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3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3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30" s="75" t="str">
        <f>IF(TablePipeInsulation[[#This Row],[System Application]]="Custom",TablePipeInsulation[[#This Row],[Custom Pipe Bare Heat Transfer Coefficient]],IF(P430="","",(VLOOKUP(AJ430,'Insulation Table'!$F$35:$G$124,2,FALSE))))</f>
        <v/>
      </c>
      <c r="AO430" s="75" t="e">
        <f t="shared" si="30"/>
        <v>#N/A</v>
      </c>
      <c r="AP430" s="75" t="e">
        <f>VLOOKUP(AO430,'Insulation Table'!$Y$35:$Z$103,2,FALSE)</f>
        <v>#N/A</v>
      </c>
      <c r="AQ430" s="67" t="str">
        <f>CONCATENATE(P430,U430,MIN(TablePipeInsulation[[#This Row],[Insulation to be Added (")]],3))</f>
        <v>3</v>
      </c>
      <c r="AR430" s="75" t="str">
        <f>IF(P430="","",(VLOOKUP(AQ430,'Insulation Table'!$N$35:$O$250,2,FALSE)))</f>
        <v/>
      </c>
      <c r="AS430" s="67" t="e">
        <f t="shared" si="31"/>
        <v>#VALUE!</v>
      </c>
      <c r="AT430" s="75" t="str">
        <f>IF(TablePipeInsulation[[#This Row],[System Application]]="Custom",TablePipeInsulation[[#This Row],[Full Load Hours (If Custom Application)]],IF(G430="","",IF(G430="Domestic Hot Water",8760,$AJ$16)))</f>
        <v/>
      </c>
      <c r="AU430" s="75" t="str">
        <f>VLOOKUP($G$7,'Incentive Structure'!$C$6:$D$10,2,FALSE)</f>
        <v>CI</v>
      </c>
      <c r="AV430" s="75" t="str">
        <f>IF(ISNUMBER(FIND("MF",TablePipeInsulation[[#This Row],[Incentive Code]]))=TRUE,"MF Logic","CI Logic")</f>
        <v>CI Logic</v>
      </c>
      <c r="AW43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30" t="str">
        <f t="shared" si="32"/>
        <v/>
      </c>
      <c r="AY430" t="str">
        <f t="shared" si="33"/>
        <v>CI</v>
      </c>
      <c r="AZ43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3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30" s="190" t="e">
        <f>INDEX(#REF!,MATCH(TablePipeInsulation[[#This Row],[Coding - Temperature of Pipe]],#REF!,0),MATCH(TEXT($P430,"#.00"),#REF!,0))</f>
        <v>#REF!</v>
      </c>
      <c r="BC430" s="211">
        <f>IFERROR(MIN(IF(TablePipeInsulation[[#This Row],[System Application]]="Custom",(TablePipeInsulation[[#This Row],[Therms saved]]*BE430)*CI_Custom_Incentive_USD_per_therm,IF(OR(TablePipeInsulation[[#This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saved]]*BE430),"Excel Error"))),TablePipeInsulation[[#This Row],[Total Cost]]),0)</f>
        <v>0</v>
      </c>
      <c r="BD430" s="216">
        <f>IFERROR(MIN(IF(TablePipeInsulation[[#This Row],[System Application]]="Custom",(TablePipeInsulation[[#This Row],[Therms saved]]*BE430)*CI_Custom_Bonus_Incentive_USD_per_therm,IF(OR(TablePipeInsulation[[#This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saved]]*BE430),"Excel Error"))),TablePipeInsulation[[#This Row],[Total Cost]]),0)</f>
        <v>0</v>
      </c>
      <c r="BE430" s="212">
        <f>Boiler!$AA$9</f>
        <v>0</v>
      </c>
    </row>
    <row r="431" spans="1:57">
      <c r="A431" s="75">
        <v>410</v>
      </c>
      <c r="Q431" s="69"/>
      <c r="R431" s="1" t="str">
        <f>IFERROR(INDEX(TableInsulationCodeReq[],MATCH(TablePipeInsulation[[#This Row],[Coding - Temperature of Pipe]],TableInsulationCodeReq[Coding Pipe Temperature],-1),MATCH(TEXT($P431,"0.00"),TableInsulationCodeReq[#Headers],0)),"")</f>
        <v/>
      </c>
      <c r="Y431" s="189" t="str">
        <f t="shared" si="34"/>
        <v/>
      </c>
      <c r="AA43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31" s="3" t="str">
        <f>IF(OR(G431="",TablePipeInsulation[[#This Row],[Insulation to be Added (")]]&lt;TablePipeInsulation[[#This Row],[Insulation Required by Code (")]]),"",IF(System_App_Only_DHW,(AN431-AR431)/(0.8*100000)*L431*AS431*AT431*1,(AN431-AR431)/($G$10*100000)*L431*AS431*AT431*1))</f>
        <v/>
      </c>
      <c r="AC431" s="78">
        <f>IF(TablePipeInsulation[[#This Row],[Insulation to be Added (")]]&lt;TablePipeInsulation[[#This Row],[Insulation Required by Code (")]],"",BC431)</f>
        <v>0</v>
      </c>
      <c r="AD431" s="78">
        <f>IF(TablePipeInsulation[[#This Row],[Insulation to be Added (")]]&lt;TablePipeInsulation[[#This Row],[Insulation Required by Code (")]],"",BD431)</f>
        <v>0</v>
      </c>
      <c r="AG431" s="67" t="e">
        <f>VLOOKUP(G431,'Insulation Table'!$AE$61:$AF$64,2,FALSE)</f>
        <v>#N/A</v>
      </c>
      <c r="AH431" s="75" t="str">
        <f>IF(TablePipeInsulation[[#This Row],[System Application]]="Custom",TablePipeInsulation[[#This Row],[Pipe Surface Temperature, °F (If Custom Application)]],IF(G431="","",VLOOKUP(G431,$BG$21:$BH$24,2,FALSE)))</f>
        <v/>
      </c>
      <c r="AI431" s="75" t="str">
        <f>IF(TablePipeInsulation[[#This Row],[System Application]]="Custom",TablePipeInsulation[[#This Row],[Ambient Temperature, °F (If Custom Application)]],IF(G431="","",VLOOKUP(G431,$BG$21:$BI$24,3,FALSE)))</f>
        <v/>
      </c>
      <c r="AJ43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3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3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3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31" s="75" t="str">
        <f>IF(TablePipeInsulation[[#This Row],[System Application]]="Custom",TablePipeInsulation[[#This Row],[Custom Pipe Bare Heat Transfer Coefficient]],IF(P431="","",(VLOOKUP(AJ431,'Insulation Table'!$F$35:$G$124,2,FALSE))))</f>
        <v/>
      </c>
      <c r="AO431" s="75" t="e">
        <f t="shared" si="30"/>
        <v>#N/A</v>
      </c>
      <c r="AP431" s="75" t="e">
        <f>VLOOKUP(AO431,'Insulation Table'!$Y$35:$Z$103,2,FALSE)</f>
        <v>#N/A</v>
      </c>
      <c r="AQ431" s="67" t="str">
        <f>CONCATENATE(P431,U431,MIN(TablePipeInsulation[[#This Row],[Insulation to be Added (")]],3))</f>
        <v>3</v>
      </c>
      <c r="AR431" s="75" t="str">
        <f>IF(P431="","",(VLOOKUP(AQ431,'Insulation Table'!$N$35:$O$250,2,FALSE)))</f>
        <v/>
      </c>
      <c r="AS431" s="67" t="e">
        <f t="shared" si="31"/>
        <v>#VALUE!</v>
      </c>
      <c r="AT431" s="75" t="str">
        <f>IF(TablePipeInsulation[[#This Row],[System Application]]="Custom",TablePipeInsulation[[#This Row],[Full Load Hours (If Custom Application)]],IF(G431="","",IF(G431="Domestic Hot Water",8760,$AJ$16)))</f>
        <v/>
      </c>
      <c r="AU431" s="75" t="str">
        <f>VLOOKUP($G$7,'Incentive Structure'!$C$6:$D$10,2,FALSE)</f>
        <v>CI</v>
      </c>
      <c r="AV431" s="75" t="str">
        <f>IF(ISNUMBER(FIND("MF",TablePipeInsulation[[#This Row],[Incentive Code]]))=TRUE,"MF Logic","CI Logic")</f>
        <v>CI Logic</v>
      </c>
      <c r="AW43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31" t="str">
        <f t="shared" si="32"/>
        <v/>
      </c>
      <c r="AY431" t="str">
        <f t="shared" si="33"/>
        <v>CI</v>
      </c>
      <c r="AZ43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3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31" s="190" t="e">
        <f>INDEX(#REF!,MATCH(TablePipeInsulation[[#This Row],[Coding - Temperature of Pipe]],#REF!,0),MATCH(TEXT($P431,"#.00"),#REF!,0))</f>
        <v>#REF!</v>
      </c>
      <c r="BC431" s="211">
        <f>IFERROR(MIN(IF(TablePipeInsulation[[#This Row],[System Application]]="Custom",(TablePipeInsulation[[#This Row],[Therms saved]]*BE431)*CI_Custom_Incentive_USD_per_therm,IF(OR(TablePipeInsulation[[#This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saved]]*BE431),"Excel Error"))),TablePipeInsulation[[#This Row],[Total Cost]]),0)</f>
        <v>0</v>
      </c>
      <c r="BD431" s="216">
        <f>IFERROR(MIN(IF(TablePipeInsulation[[#This Row],[System Application]]="Custom",(TablePipeInsulation[[#This Row],[Therms saved]]*BE431)*CI_Custom_Bonus_Incentive_USD_per_therm,IF(OR(TablePipeInsulation[[#This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saved]]*BE431),"Excel Error"))),TablePipeInsulation[[#This Row],[Total Cost]]),0)</f>
        <v>0</v>
      </c>
      <c r="BE431" s="212">
        <f>Boiler!$AA$9</f>
        <v>0</v>
      </c>
    </row>
    <row r="432" spans="1:57">
      <c r="A432" s="75">
        <v>411</v>
      </c>
      <c r="Q432" s="69"/>
      <c r="R432" s="1" t="str">
        <f>IFERROR(INDEX(TableInsulationCodeReq[],MATCH(TablePipeInsulation[[#This Row],[Coding - Temperature of Pipe]],TableInsulationCodeReq[Coding Pipe Temperature],-1),MATCH(TEXT($P432,"0.00"),TableInsulationCodeReq[#Headers],0)),"")</f>
        <v/>
      </c>
      <c r="Y432" s="189" t="str">
        <f t="shared" si="34"/>
        <v/>
      </c>
      <c r="AA43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32" s="3" t="str">
        <f>IF(OR(G432="",TablePipeInsulation[[#This Row],[Insulation to be Added (")]]&lt;TablePipeInsulation[[#This Row],[Insulation Required by Code (")]]),"",IF(System_App_Only_DHW,(AN432-AR432)/(0.8*100000)*L432*AS432*AT432*1,(AN432-AR432)/($G$10*100000)*L432*AS432*AT432*1))</f>
        <v/>
      </c>
      <c r="AC432" s="78">
        <f>IF(TablePipeInsulation[[#This Row],[Insulation to be Added (")]]&lt;TablePipeInsulation[[#This Row],[Insulation Required by Code (")]],"",BC432)</f>
        <v>0</v>
      </c>
      <c r="AD432" s="78">
        <f>IF(TablePipeInsulation[[#This Row],[Insulation to be Added (")]]&lt;TablePipeInsulation[[#This Row],[Insulation Required by Code (")]],"",BD432)</f>
        <v>0</v>
      </c>
      <c r="AG432" s="67" t="e">
        <f>VLOOKUP(G432,'Insulation Table'!$AE$61:$AF$64,2,FALSE)</f>
        <v>#N/A</v>
      </c>
      <c r="AH432" s="75" t="str">
        <f>IF(TablePipeInsulation[[#This Row],[System Application]]="Custom",TablePipeInsulation[[#This Row],[Pipe Surface Temperature, °F (If Custom Application)]],IF(G432="","",VLOOKUP(G432,$BG$21:$BH$24,2,FALSE)))</f>
        <v/>
      </c>
      <c r="AI432" s="75" t="str">
        <f>IF(TablePipeInsulation[[#This Row],[System Application]]="Custom",TablePipeInsulation[[#This Row],[Ambient Temperature, °F (If Custom Application)]],IF(G432="","",VLOOKUP(G432,$BG$21:$BI$24,3,FALSE)))</f>
        <v/>
      </c>
      <c r="AJ43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3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3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3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32" s="75" t="str">
        <f>IF(TablePipeInsulation[[#This Row],[System Application]]="Custom",TablePipeInsulation[[#This Row],[Custom Pipe Bare Heat Transfer Coefficient]],IF(P432="","",(VLOOKUP(AJ432,'Insulation Table'!$F$35:$G$124,2,FALSE))))</f>
        <v/>
      </c>
      <c r="AO432" s="75" t="e">
        <f t="shared" si="30"/>
        <v>#N/A</v>
      </c>
      <c r="AP432" s="75" t="e">
        <f>VLOOKUP(AO432,'Insulation Table'!$Y$35:$Z$103,2,FALSE)</f>
        <v>#N/A</v>
      </c>
      <c r="AQ432" s="67" t="str">
        <f>CONCATENATE(P432,U432,MIN(TablePipeInsulation[[#This Row],[Insulation to be Added (")]],3))</f>
        <v>3</v>
      </c>
      <c r="AR432" s="75" t="str">
        <f>IF(P432="","",(VLOOKUP(AQ432,'Insulation Table'!$N$35:$O$250,2,FALSE)))</f>
        <v/>
      </c>
      <c r="AS432" s="67" t="e">
        <f t="shared" si="31"/>
        <v>#VALUE!</v>
      </c>
      <c r="AT432" s="75" t="str">
        <f>IF(TablePipeInsulation[[#This Row],[System Application]]="Custom",TablePipeInsulation[[#This Row],[Full Load Hours (If Custom Application)]],IF(G432="","",IF(G432="Domestic Hot Water",8760,$AJ$16)))</f>
        <v/>
      </c>
      <c r="AU432" s="75" t="str">
        <f>VLOOKUP($G$7,'Incentive Structure'!$C$6:$D$10,2,FALSE)</f>
        <v>CI</v>
      </c>
      <c r="AV432" s="75" t="str">
        <f>IF(ISNUMBER(FIND("MF",TablePipeInsulation[[#This Row],[Incentive Code]]))=TRUE,"MF Logic","CI Logic")</f>
        <v>CI Logic</v>
      </c>
      <c r="AW43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32" t="str">
        <f t="shared" si="32"/>
        <v/>
      </c>
      <c r="AY432" t="str">
        <f t="shared" si="33"/>
        <v>CI</v>
      </c>
      <c r="AZ43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3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32" s="190" t="e">
        <f>INDEX(#REF!,MATCH(TablePipeInsulation[[#This Row],[Coding - Temperature of Pipe]],#REF!,0),MATCH(TEXT($P432,"#.00"),#REF!,0))</f>
        <v>#REF!</v>
      </c>
      <c r="BC432" s="211">
        <f>IFERROR(MIN(IF(TablePipeInsulation[[#This Row],[System Application]]="Custom",(TablePipeInsulation[[#This Row],[Therms saved]]*BE432)*CI_Custom_Incentive_USD_per_therm,IF(OR(TablePipeInsulation[[#This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saved]]*BE432),"Excel Error"))),TablePipeInsulation[[#This Row],[Total Cost]]),0)</f>
        <v>0</v>
      </c>
      <c r="BD432" s="216">
        <f>IFERROR(MIN(IF(TablePipeInsulation[[#This Row],[System Application]]="Custom",(TablePipeInsulation[[#This Row],[Therms saved]]*BE432)*CI_Custom_Bonus_Incentive_USD_per_therm,IF(OR(TablePipeInsulation[[#This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saved]]*BE432),"Excel Error"))),TablePipeInsulation[[#This Row],[Total Cost]]),0)</f>
        <v>0</v>
      </c>
      <c r="BE432" s="212">
        <f>Boiler!$AA$9</f>
        <v>0</v>
      </c>
    </row>
    <row r="433" spans="1:57">
      <c r="A433" s="75">
        <v>412</v>
      </c>
      <c r="Q433" s="69"/>
      <c r="R433" s="1" t="str">
        <f>IFERROR(INDEX(TableInsulationCodeReq[],MATCH(TablePipeInsulation[[#This Row],[Coding - Temperature of Pipe]],TableInsulationCodeReq[Coding Pipe Temperature],-1),MATCH(TEXT($P433,"0.00"),TableInsulationCodeReq[#Headers],0)),"")</f>
        <v/>
      </c>
      <c r="Y433" s="189" t="str">
        <f t="shared" si="34"/>
        <v/>
      </c>
      <c r="AA43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33" s="3" t="str">
        <f>IF(OR(G433="",TablePipeInsulation[[#This Row],[Insulation to be Added (")]]&lt;TablePipeInsulation[[#This Row],[Insulation Required by Code (")]]),"",IF(System_App_Only_DHW,(AN433-AR433)/(0.8*100000)*L433*AS433*AT433*1,(AN433-AR433)/($G$10*100000)*L433*AS433*AT433*1))</f>
        <v/>
      </c>
      <c r="AC433" s="78">
        <f>IF(TablePipeInsulation[[#This Row],[Insulation to be Added (")]]&lt;TablePipeInsulation[[#This Row],[Insulation Required by Code (")]],"",BC433)</f>
        <v>0</v>
      </c>
      <c r="AD433" s="78">
        <f>IF(TablePipeInsulation[[#This Row],[Insulation to be Added (")]]&lt;TablePipeInsulation[[#This Row],[Insulation Required by Code (")]],"",BD433)</f>
        <v>0</v>
      </c>
      <c r="AG433" s="67" t="e">
        <f>VLOOKUP(G433,'Insulation Table'!$AE$61:$AF$64,2,FALSE)</f>
        <v>#N/A</v>
      </c>
      <c r="AH433" s="75" t="str">
        <f>IF(TablePipeInsulation[[#This Row],[System Application]]="Custom",TablePipeInsulation[[#This Row],[Pipe Surface Temperature, °F (If Custom Application)]],IF(G433="","",VLOOKUP(G433,$BG$21:$BH$24,2,FALSE)))</f>
        <v/>
      </c>
      <c r="AI433" s="75" t="str">
        <f>IF(TablePipeInsulation[[#This Row],[System Application]]="Custom",TablePipeInsulation[[#This Row],[Ambient Temperature, °F (If Custom Application)]],IF(G433="","",VLOOKUP(G433,$BG$21:$BI$24,3,FALSE)))</f>
        <v/>
      </c>
      <c r="AJ43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3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3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3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33" s="75" t="str">
        <f>IF(TablePipeInsulation[[#This Row],[System Application]]="Custom",TablePipeInsulation[[#This Row],[Custom Pipe Bare Heat Transfer Coefficient]],IF(P433="","",(VLOOKUP(AJ433,'Insulation Table'!$F$35:$G$124,2,FALSE))))</f>
        <v/>
      </c>
      <c r="AO433" s="75" t="e">
        <f t="shared" si="30"/>
        <v>#N/A</v>
      </c>
      <c r="AP433" s="75" t="e">
        <f>VLOOKUP(AO433,'Insulation Table'!$Y$35:$Z$103,2,FALSE)</f>
        <v>#N/A</v>
      </c>
      <c r="AQ433" s="67" t="str">
        <f>CONCATENATE(P433,U433,MIN(TablePipeInsulation[[#This Row],[Insulation to be Added (")]],3))</f>
        <v>3</v>
      </c>
      <c r="AR433" s="75" t="str">
        <f>IF(P433="","",(VLOOKUP(AQ433,'Insulation Table'!$N$35:$O$250,2,FALSE)))</f>
        <v/>
      </c>
      <c r="AS433" s="67" t="e">
        <f t="shared" si="31"/>
        <v>#VALUE!</v>
      </c>
      <c r="AT433" s="75" t="str">
        <f>IF(TablePipeInsulation[[#This Row],[System Application]]="Custom",TablePipeInsulation[[#This Row],[Full Load Hours (If Custom Application)]],IF(G433="","",IF(G433="Domestic Hot Water",8760,$AJ$16)))</f>
        <v/>
      </c>
      <c r="AU433" s="75" t="str">
        <f>VLOOKUP($G$7,'Incentive Structure'!$C$6:$D$10,2,FALSE)</f>
        <v>CI</v>
      </c>
      <c r="AV433" s="75" t="str">
        <f>IF(ISNUMBER(FIND("MF",TablePipeInsulation[[#This Row],[Incentive Code]]))=TRUE,"MF Logic","CI Logic")</f>
        <v>CI Logic</v>
      </c>
      <c r="AW43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33" t="str">
        <f t="shared" si="32"/>
        <v/>
      </c>
      <c r="AY433" t="str">
        <f t="shared" si="33"/>
        <v>CI</v>
      </c>
      <c r="AZ43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3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33" s="190" t="e">
        <f>INDEX(#REF!,MATCH(TablePipeInsulation[[#This Row],[Coding - Temperature of Pipe]],#REF!,0),MATCH(TEXT($P433,"#.00"),#REF!,0))</f>
        <v>#REF!</v>
      </c>
      <c r="BC433" s="211">
        <f>IFERROR(MIN(IF(TablePipeInsulation[[#This Row],[System Application]]="Custom",(TablePipeInsulation[[#This Row],[Therms saved]]*BE433)*CI_Custom_Incentive_USD_per_therm,IF(OR(TablePipeInsulation[[#This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saved]]*BE433),"Excel Error"))),TablePipeInsulation[[#This Row],[Total Cost]]),0)</f>
        <v>0</v>
      </c>
      <c r="BD433" s="216">
        <f>IFERROR(MIN(IF(TablePipeInsulation[[#This Row],[System Application]]="Custom",(TablePipeInsulation[[#This Row],[Therms saved]]*BE433)*CI_Custom_Bonus_Incentive_USD_per_therm,IF(OR(TablePipeInsulation[[#This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saved]]*BE433),"Excel Error"))),TablePipeInsulation[[#This Row],[Total Cost]]),0)</f>
        <v>0</v>
      </c>
      <c r="BE433" s="212">
        <f>Boiler!$AA$9</f>
        <v>0</v>
      </c>
    </row>
    <row r="434" spans="1:57">
      <c r="A434" s="75">
        <v>413</v>
      </c>
      <c r="Q434" s="69"/>
      <c r="R434" s="1" t="str">
        <f>IFERROR(INDEX(TableInsulationCodeReq[],MATCH(TablePipeInsulation[[#This Row],[Coding - Temperature of Pipe]],TableInsulationCodeReq[Coding Pipe Temperature],-1),MATCH(TEXT($P434,"0.00"),TableInsulationCodeReq[#Headers],0)),"")</f>
        <v/>
      </c>
      <c r="Y434" s="189" t="str">
        <f t="shared" si="34"/>
        <v/>
      </c>
      <c r="AA43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34" s="3" t="str">
        <f>IF(OR(G434="",TablePipeInsulation[[#This Row],[Insulation to be Added (")]]&lt;TablePipeInsulation[[#This Row],[Insulation Required by Code (")]]),"",IF(System_App_Only_DHW,(AN434-AR434)/(0.8*100000)*L434*AS434*AT434*1,(AN434-AR434)/($G$10*100000)*L434*AS434*AT434*1))</f>
        <v/>
      </c>
      <c r="AC434" s="78">
        <f>IF(TablePipeInsulation[[#This Row],[Insulation to be Added (")]]&lt;TablePipeInsulation[[#This Row],[Insulation Required by Code (")]],"",BC434)</f>
        <v>0</v>
      </c>
      <c r="AD434" s="78">
        <f>IF(TablePipeInsulation[[#This Row],[Insulation to be Added (")]]&lt;TablePipeInsulation[[#This Row],[Insulation Required by Code (")]],"",BD434)</f>
        <v>0</v>
      </c>
      <c r="AG434" s="67" t="e">
        <f>VLOOKUP(G434,'Insulation Table'!$AE$61:$AF$64,2,FALSE)</f>
        <v>#N/A</v>
      </c>
      <c r="AH434" s="75" t="str">
        <f>IF(TablePipeInsulation[[#This Row],[System Application]]="Custom",TablePipeInsulation[[#This Row],[Pipe Surface Temperature, °F (If Custom Application)]],IF(G434="","",VLOOKUP(G434,$BG$21:$BH$24,2,FALSE)))</f>
        <v/>
      </c>
      <c r="AI434" s="75" t="str">
        <f>IF(TablePipeInsulation[[#This Row],[System Application]]="Custom",TablePipeInsulation[[#This Row],[Ambient Temperature, °F (If Custom Application)]],IF(G434="","",VLOOKUP(G434,$BG$21:$BI$24,3,FALSE)))</f>
        <v/>
      </c>
      <c r="AJ43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3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3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3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34" s="75" t="str">
        <f>IF(TablePipeInsulation[[#This Row],[System Application]]="Custom",TablePipeInsulation[[#This Row],[Custom Pipe Bare Heat Transfer Coefficient]],IF(P434="","",(VLOOKUP(AJ434,'Insulation Table'!$F$35:$G$124,2,FALSE))))</f>
        <v/>
      </c>
      <c r="AO434" s="75" t="e">
        <f t="shared" si="30"/>
        <v>#N/A</v>
      </c>
      <c r="AP434" s="75" t="e">
        <f>VLOOKUP(AO434,'Insulation Table'!$Y$35:$Z$103,2,FALSE)</f>
        <v>#N/A</v>
      </c>
      <c r="AQ434" s="67" t="str">
        <f>CONCATENATE(P434,U434,MIN(TablePipeInsulation[[#This Row],[Insulation to be Added (")]],3))</f>
        <v>3</v>
      </c>
      <c r="AR434" s="75" t="str">
        <f>IF(P434="","",(VLOOKUP(AQ434,'Insulation Table'!$N$35:$O$250,2,FALSE)))</f>
        <v/>
      </c>
      <c r="AS434" s="67" t="e">
        <f t="shared" si="31"/>
        <v>#VALUE!</v>
      </c>
      <c r="AT434" s="75" t="str">
        <f>IF(TablePipeInsulation[[#This Row],[System Application]]="Custom",TablePipeInsulation[[#This Row],[Full Load Hours (If Custom Application)]],IF(G434="","",IF(G434="Domestic Hot Water",8760,$AJ$16)))</f>
        <v/>
      </c>
      <c r="AU434" s="75" t="str">
        <f>VLOOKUP($G$7,'Incentive Structure'!$C$6:$D$10,2,FALSE)</f>
        <v>CI</v>
      </c>
      <c r="AV434" s="75" t="str">
        <f>IF(ISNUMBER(FIND("MF",TablePipeInsulation[[#This Row],[Incentive Code]]))=TRUE,"MF Logic","CI Logic")</f>
        <v>CI Logic</v>
      </c>
      <c r="AW43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34" t="str">
        <f t="shared" si="32"/>
        <v/>
      </c>
      <c r="AY434" t="str">
        <f t="shared" si="33"/>
        <v>CI</v>
      </c>
      <c r="AZ43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3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34" s="190" t="e">
        <f>INDEX(#REF!,MATCH(TablePipeInsulation[[#This Row],[Coding - Temperature of Pipe]],#REF!,0),MATCH(TEXT($P434,"#.00"),#REF!,0))</f>
        <v>#REF!</v>
      </c>
      <c r="BC434" s="211">
        <f>IFERROR(MIN(IF(TablePipeInsulation[[#This Row],[System Application]]="Custom",(TablePipeInsulation[[#This Row],[Therms saved]]*BE434)*CI_Custom_Incentive_USD_per_therm,IF(OR(TablePipeInsulation[[#This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saved]]*BE434),"Excel Error"))),TablePipeInsulation[[#This Row],[Total Cost]]),0)</f>
        <v>0</v>
      </c>
      <c r="BD434" s="216">
        <f>IFERROR(MIN(IF(TablePipeInsulation[[#This Row],[System Application]]="Custom",(TablePipeInsulation[[#This Row],[Therms saved]]*BE434)*CI_Custom_Bonus_Incentive_USD_per_therm,IF(OR(TablePipeInsulation[[#This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saved]]*BE434),"Excel Error"))),TablePipeInsulation[[#This Row],[Total Cost]]),0)</f>
        <v>0</v>
      </c>
      <c r="BE434" s="212">
        <f>Boiler!$AA$9</f>
        <v>0</v>
      </c>
    </row>
    <row r="435" spans="1:57">
      <c r="A435" s="75">
        <v>414</v>
      </c>
      <c r="Q435" s="69"/>
      <c r="R435" s="1" t="str">
        <f>IFERROR(INDEX(TableInsulationCodeReq[],MATCH(TablePipeInsulation[[#This Row],[Coding - Temperature of Pipe]],TableInsulationCodeReq[Coding Pipe Temperature],-1),MATCH(TEXT($P435,"0.00"),TableInsulationCodeReq[#Headers],0)),"")</f>
        <v/>
      </c>
      <c r="Y435" s="189" t="str">
        <f t="shared" si="34"/>
        <v/>
      </c>
      <c r="AA43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35" s="3" t="str">
        <f>IF(OR(G435="",TablePipeInsulation[[#This Row],[Insulation to be Added (")]]&lt;TablePipeInsulation[[#This Row],[Insulation Required by Code (")]]),"",IF(System_App_Only_DHW,(AN435-AR435)/(0.8*100000)*L435*AS435*AT435*1,(AN435-AR435)/($G$10*100000)*L435*AS435*AT435*1))</f>
        <v/>
      </c>
      <c r="AC435" s="78">
        <f>IF(TablePipeInsulation[[#This Row],[Insulation to be Added (")]]&lt;TablePipeInsulation[[#This Row],[Insulation Required by Code (")]],"",BC435)</f>
        <v>0</v>
      </c>
      <c r="AD435" s="78">
        <f>IF(TablePipeInsulation[[#This Row],[Insulation to be Added (")]]&lt;TablePipeInsulation[[#This Row],[Insulation Required by Code (")]],"",BD435)</f>
        <v>0</v>
      </c>
      <c r="AG435" s="67" t="e">
        <f>VLOOKUP(G435,'Insulation Table'!$AE$61:$AF$64,2,FALSE)</f>
        <v>#N/A</v>
      </c>
      <c r="AH435" s="75" t="str">
        <f>IF(TablePipeInsulation[[#This Row],[System Application]]="Custom",TablePipeInsulation[[#This Row],[Pipe Surface Temperature, °F (If Custom Application)]],IF(G435="","",VLOOKUP(G435,$BG$21:$BH$24,2,FALSE)))</f>
        <v/>
      </c>
      <c r="AI435" s="75" t="str">
        <f>IF(TablePipeInsulation[[#This Row],[System Application]]="Custom",TablePipeInsulation[[#This Row],[Ambient Temperature, °F (If Custom Application)]],IF(G435="","",VLOOKUP(G435,$BG$21:$BI$24,3,FALSE)))</f>
        <v/>
      </c>
      <c r="AJ43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3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3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3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35" s="75" t="str">
        <f>IF(TablePipeInsulation[[#This Row],[System Application]]="Custom",TablePipeInsulation[[#This Row],[Custom Pipe Bare Heat Transfer Coefficient]],IF(P435="","",(VLOOKUP(AJ435,'Insulation Table'!$F$35:$G$124,2,FALSE))))</f>
        <v/>
      </c>
      <c r="AO435" s="75" t="e">
        <f t="shared" si="30"/>
        <v>#N/A</v>
      </c>
      <c r="AP435" s="75" t="e">
        <f>VLOOKUP(AO435,'Insulation Table'!$Y$35:$Z$103,2,FALSE)</f>
        <v>#N/A</v>
      </c>
      <c r="AQ435" s="67" t="str">
        <f>CONCATENATE(P435,U435,MIN(TablePipeInsulation[[#This Row],[Insulation to be Added (")]],3))</f>
        <v>3</v>
      </c>
      <c r="AR435" s="75" t="str">
        <f>IF(P435="","",(VLOOKUP(AQ435,'Insulation Table'!$N$35:$O$250,2,FALSE)))</f>
        <v/>
      </c>
      <c r="AS435" s="67" t="e">
        <f t="shared" si="31"/>
        <v>#VALUE!</v>
      </c>
      <c r="AT435" s="75" t="str">
        <f>IF(TablePipeInsulation[[#This Row],[System Application]]="Custom",TablePipeInsulation[[#This Row],[Full Load Hours (If Custom Application)]],IF(G435="","",IF(G435="Domestic Hot Water",8760,$AJ$16)))</f>
        <v/>
      </c>
      <c r="AU435" s="75" t="str">
        <f>VLOOKUP($G$7,'Incentive Structure'!$C$6:$D$10,2,FALSE)</f>
        <v>CI</v>
      </c>
      <c r="AV435" s="75" t="str">
        <f>IF(ISNUMBER(FIND("MF",TablePipeInsulation[[#This Row],[Incentive Code]]))=TRUE,"MF Logic","CI Logic")</f>
        <v>CI Logic</v>
      </c>
      <c r="AW43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35" t="str">
        <f t="shared" si="32"/>
        <v/>
      </c>
      <c r="AY435" t="str">
        <f t="shared" si="33"/>
        <v>CI</v>
      </c>
      <c r="AZ43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3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35" s="190" t="e">
        <f>INDEX(#REF!,MATCH(TablePipeInsulation[[#This Row],[Coding - Temperature of Pipe]],#REF!,0),MATCH(TEXT($P435,"#.00"),#REF!,0))</f>
        <v>#REF!</v>
      </c>
      <c r="BC435" s="211">
        <f>IFERROR(MIN(IF(TablePipeInsulation[[#This Row],[System Application]]="Custom",(TablePipeInsulation[[#This Row],[Therms saved]]*BE435)*CI_Custom_Incentive_USD_per_therm,IF(OR(TablePipeInsulation[[#This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saved]]*BE435),"Excel Error"))),TablePipeInsulation[[#This Row],[Total Cost]]),0)</f>
        <v>0</v>
      </c>
      <c r="BD435" s="216">
        <f>IFERROR(MIN(IF(TablePipeInsulation[[#This Row],[System Application]]="Custom",(TablePipeInsulation[[#This Row],[Therms saved]]*BE435)*CI_Custom_Bonus_Incentive_USD_per_therm,IF(OR(TablePipeInsulation[[#This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saved]]*BE435),"Excel Error"))),TablePipeInsulation[[#This Row],[Total Cost]]),0)</f>
        <v>0</v>
      </c>
      <c r="BE435" s="212">
        <f>Boiler!$AA$9</f>
        <v>0</v>
      </c>
    </row>
    <row r="436" spans="1:57">
      <c r="A436" s="75">
        <v>415</v>
      </c>
      <c r="Q436" s="69"/>
      <c r="R436" s="1" t="str">
        <f>IFERROR(INDEX(TableInsulationCodeReq[],MATCH(TablePipeInsulation[[#This Row],[Coding - Temperature of Pipe]],TableInsulationCodeReq[Coding Pipe Temperature],-1),MATCH(TEXT($P436,"0.00"),TableInsulationCodeReq[#Headers],0)),"")</f>
        <v/>
      </c>
      <c r="Y436" s="189" t="str">
        <f t="shared" si="34"/>
        <v/>
      </c>
      <c r="AA43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36" s="3" t="str">
        <f>IF(OR(G436="",TablePipeInsulation[[#This Row],[Insulation to be Added (")]]&lt;TablePipeInsulation[[#This Row],[Insulation Required by Code (")]]),"",IF(System_App_Only_DHW,(AN436-AR436)/(0.8*100000)*L436*AS436*AT436*1,(AN436-AR436)/($G$10*100000)*L436*AS436*AT436*1))</f>
        <v/>
      </c>
      <c r="AC436" s="78">
        <f>IF(TablePipeInsulation[[#This Row],[Insulation to be Added (")]]&lt;TablePipeInsulation[[#This Row],[Insulation Required by Code (")]],"",BC436)</f>
        <v>0</v>
      </c>
      <c r="AD436" s="78">
        <f>IF(TablePipeInsulation[[#This Row],[Insulation to be Added (")]]&lt;TablePipeInsulation[[#This Row],[Insulation Required by Code (")]],"",BD436)</f>
        <v>0</v>
      </c>
      <c r="AG436" s="67" t="e">
        <f>VLOOKUP(G436,'Insulation Table'!$AE$61:$AF$64,2,FALSE)</f>
        <v>#N/A</v>
      </c>
      <c r="AH436" s="75" t="str">
        <f>IF(TablePipeInsulation[[#This Row],[System Application]]="Custom",TablePipeInsulation[[#This Row],[Pipe Surface Temperature, °F (If Custom Application)]],IF(G436="","",VLOOKUP(G436,$BG$21:$BH$24,2,FALSE)))</f>
        <v/>
      </c>
      <c r="AI436" s="75" t="str">
        <f>IF(TablePipeInsulation[[#This Row],[System Application]]="Custom",TablePipeInsulation[[#This Row],[Ambient Temperature, °F (If Custom Application)]],IF(G436="","",VLOOKUP(G436,$BG$21:$BI$24,3,FALSE)))</f>
        <v/>
      </c>
      <c r="AJ43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3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3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3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36" s="75" t="str">
        <f>IF(TablePipeInsulation[[#This Row],[System Application]]="Custom",TablePipeInsulation[[#This Row],[Custom Pipe Bare Heat Transfer Coefficient]],IF(P436="","",(VLOOKUP(AJ436,'Insulation Table'!$F$35:$G$124,2,FALSE))))</f>
        <v/>
      </c>
      <c r="AO436" s="75" t="e">
        <f t="shared" si="30"/>
        <v>#N/A</v>
      </c>
      <c r="AP436" s="75" t="e">
        <f>VLOOKUP(AO436,'Insulation Table'!$Y$35:$Z$103,2,FALSE)</f>
        <v>#N/A</v>
      </c>
      <c r="AQ436" s="67" t="str">
        <f>CONCATENATE(P436,U436,MIN(TablePipeInsulation[[#This Row],[Insulation to be Added (")]],3))</f>
        <v>3</v>
      </c>
      <c r="AR436" s="75" t="str">
        <f>IF(P436="","",(VLOOKUP(AQ436,'Insulation Table'!$N$35:$O$250,2,FALSE)))</f>
        <v/>
      </c>
      <c r="AS436" s="67" t="e">
        <f t="shared" si="31"/>
        <v>#VALUE!</v>
      </c>
      <c r="AT436" s="75" t="str">
        <f>IF(TablePipeInsulation[[#This Row],[System Application]]="Custom",TablePipeInsulation[[#This Row],[Full Load Hours (If Custom Application)]],IF(G436="","",IF(G436="Domestic Hot Water",8760,$AJ$16)))</f>
        <v/>
      </c>
      <c r="AU436" s="75" t="str">
        <f>VLOOKUP($G$7,'Incentive Structure'!$C$6:$D$10,2,FALSE)</f>
        <v>CI</v>
      </c>
      <c r="AV436" s="75" t="str">
        <f>IF(ISNUMBER(FIND("MF",TablePipeInsulation[[#This Row],[Incentive Code]]))=TRUE,"MF Logic","CI Logic")</f>
        <v>CI Logic</v>
      </c>
      <c r="AW43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36" t="str">
        <f t="shared" si="32"/>
        <v/>
      </c>
      <c r="AY436" t="str">
        <f t="shared" si="33"/>
        <v>CI</v>
      </c>
      <c r="AZ43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3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36" s="190" t="e">
        <f>INDEX(#REF!,MATCH(TablePipeInsulation[[#This Row],[Coding - Temperature of Pipe]],#REF!,0),MATCH(TEXT($P436,"#.00"),#REF!,0))</f>
        <v>#REF!</v>
      </c>
      <c r="BC436" s="211">
        <f>IFERROR(MIN(IF(TablePipeInsulation[[#This Row],[System Application]]="Custom",(TablePipeInsulation[[#This Row],[Therms saved]]*BE436)*CI_Custom_Incentive_USD_per_therm,IF(OR(TablePipeInsulation[[#This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saved]]*BE436),"Excel Error"))),TablePipeInsulation[[#This Row],[Total Cost]]),0)</f>
        <v>0</v>
      </c>
      <c r="BD436" s="216">
        <f>IFERROR(MIN(IF(TablePipeInsulation[[#This Row],[System Application]]="Custom",(TablePipeInsulation[[#This Row],[Therms saved]]*BE436)*CI_Custom_Bonus_Incentive_USD_per_therm,IF(OR(TablePipeInsulation[[#This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saved]]*BE436),"Excel Error"))),TablePipeInsulation[[#This Row],[Total Cost]]),0)</f>
        <v>0</v>
      </c>
      <c r="BE436" s="212">
        <f>Boiler!$AA$9</f>
        <v>0</v>
      </c>
    </row>
    <row r="437" spans="1:57">
      <c r="A437" s="75">
        <v>416</v>
      </c>
      <c r="Q437" s="69"/>
      <c r="R437" s="1" t="str">
        <f>IFERROR(INDEX(TableInsulationCodeReq[],MATCH(TablePipeInsulation[[#This Row],[Coding - Temperature of Pipe]],TableInsulationCodeReq[Coding Pipe Temperature],-1),MATCH(TEXT($P437,"0.00"),TableInsulationCodeReq[#Headers],0)),"")</f>
        <v/>
      </c>
      <c r="Y437" s="189" t="str">
        <f t="shared" si="34"/>
        <v/>
      </c>
      <c r="AA43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37" s="3" t="str">
        <f>IF(OR(G437="",TablePipeInsulation[[#This Row],[Insulation to be Added (")]]&lt;TablePipeInsulation[[#This Row],[Insulation Required by Code (")]]),"",IF(System_App_Only_DHW,(AN437-AR437)/(0.8*100000)*L437*AS437*AT437*1,(AN437-AR437)/($G$10*100000)*L437*AS437*AT437*1))</f>
        <v/>
      </c>
      <c r="AC437" s="78">
        <f>IF(TablePipeInsulation[[#This Row],[Insulation to be Added (")]]&lt;TablePipeInsulation[[#This Row],[Insulation Required by Code (")]],"",BC437)</f>
        <v>0</v>
      </c>
      <c r="AD437" s="78">
        <f>IF(TablePipeInsulation[[#This Row],[Insulation to be Added (")]]&lt;TablePipeInsulation[[#This Row],[Insulation Required by Code (")]],"",BD437)</f>
        <v>0</v>
      </c>
      <c r="AG437" s="67" t="e">
        <f>VLOOKUP(G437,'Insulation Table'!$AE$61:$AF$64,2,FALSE)</f>
        <v>#N/A</v>
      </c>
      <c r="AH437" s="75" t="str">
        <f>IF(TablePipeInsulation[[#This Row],[System Application]]="Custom",TablePipeInsulation[[#This Row],[Pipe Surface Temperature, °F (If Custom Application)]],IF(G437="","",VLOOKUP(G437,$BG$21:$BH$24,2,FALSE)))</f>
        <v/>
      </c>
      <c r="AI437" s="75" t="str">
        <f>IF(TablePipeInsulation[[#This Row],[System Application]]="Custom",TablePipeInsulation[[#This Row],[Ambient Temperature, °F (If Custom Application)]],IF(G437="","",VLOOKUP(G437,$BG$21:$BI$24,3,FALSE)))</f>
        <v/>
      </c>
      <c r="AJ43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3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3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3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37" s="75" t="str">
        <f>IF(TablePipeInsulation[[#This Row],[System Application]]="Custom",TablePipeInsulation[[#This Row],[Custom Pipe Bare Heat Transfer Coefficient]],IF(P437="","",(VLOOKUP(AJ437,'Insulation Table'!$F$35:$G$124,2,FALSE))))</f>
        <v/>
      </c>
      <c r="AO437" s="75" t="e">
        <f t="shared" si="30"/>
        <v>#N/A</v>
      </c>
      <c r="AP437" s="75" t="e">
        <f>VLOOKUP(AO437,'Insulation Table'!$Y$35:$Z$103,2,FALSE)</f>
        <v>#N/A</v>
      </c>
      <c r="AQ437" s="67" t="str">
        <f>CONCATENATE(P437,U437,MIN(TablePipeInsulation[[#This Row],[Insulation to be Added (")]],3))</f>
        <v>3</v>
      </c>
      <c r="AR437" s="75" t="str">
        <f>IF(P437="","",(VLOOKUP(AQ437,'Insulation Table'!$N$35:$O$250,2,FALSE)))</f>
        <v/>
      </c>
      <c r="AS437" s="67" t="e">
        <f t="shared" si="31"/>
        <v>#VALUE!</v>
      </c>
      <c r="AT437" s="75" t="str">
        <f>IF(TablePipeInsulation[[#This Row],[System Application]]="Custom",TablePipeInsulation[[#This Row],[Full Load Hours (If Custom Application)]],IF(G437="","",IF(G437="Domestic Hot Water",8760,$AJ$16)))</f>
        <v/>
      </c>
      <c r="AU437" s="75" t="str">
        <f>VLOOKUP($G$7,'Incentive Structure'!$C$6:$D$10,2,FALSE)</f>
        <v>CI</v>
      </c>
      <c r="AV437" s="75" t="str">
        <f>IF(ISNUMBER(FIND("MF",TablePipeInsulation[[#This Row],[Incentive Code]]))=TRUE,"MF Logic","CI Logic")</f>
        <v>CI Logic</v>
      </c>
      <c r="AW43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37" t="str">
        <f t="shared" si="32"/>
        <v/>
      </c>
      <c r="AY437" t="str">
        <f t="shared" si="33"/>
        <v>CI</v>
      </c>
      <c r="AZ43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3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37" s="190" t="e">
        <f>INDEX(#REF!,MATCH(TablePipeInsulation[[#This Row],[Coding - Temperature of Pipe]],#REF!,0),MATCH(TEXT($P437,"#.00"),#REF!,0))</f>
        <v>#REF!</v>
      </c>
      <c r="BC437" s="211">
        <f>IFERROR(MIN(IF(TablePipeInsulation[[#This Row],[System Application]]="Custom",(TablePipeInsulation[[#This Row],[Therms saved]]*BE437)*CI_Custom_Incentive_USD_per_therm,IF(OR(TablePipeInsulation[[#This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saved]]*BE437),"Excel Error"))),TablePipeInsulation[[#This Row],[Total Cost]]),0)</f>
        <v>0</v>
      </c>
      <c r="BD437" s="216">
        <f>IFERROR(MIN(IF(TablePipeInsulation[[#This Row],[System Application]]="Custom",(TablePipeInsulation[[#This Row],[Therms saved]]*BE437)*CI_Custom_Bonus_Incentive_USD_per_therm,IF(OR(TablePipeInsulation[[#This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saved]]*BE437),"Excel Error"))),TablePipeInsulation[[#This Row],[Total Cost]]),0)</f>
        <v>0</v>
      </c>
      <c r="BE437" s="212">
        <f>Boiler!$AA$9</f>
        <v>0</v>
      </c>
    </row>
    <row r="438" spans="1:57">
      <c r="A438" s="75">
        <v>417</v>
      </c>
      <c r="Q438" s="69"/>
      <c r="R438" s="1" t="str">
        <f>IFERROR(INDEX(TableInsulationCodeReq[],MATCH(TablePipeInsulation[[#This Row],[Coding - Temperature of Pipe]],TableInsulationCodeReq[Coding Pipe Temperature],-1),MATCH(TEXT($P438,"0.00"),TableInsulationCodeReq[#Headers],0)),"")</f>
        <v/>
      </c>
      <c r="Y438" s="189" t="str">
        <f t="shared" si="34"/>
        <v/>
      </c>
      <c r="AA43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38" s="3" t="str">
        <f>IF(OR(G438="",TablePipeInsulation[[#This Row],[Insulation to be Added (")]]&lt;TablePipeInsulation[[#This Row],[Insulation Required by Code (")]]),"",IF(System_App_Only_DHW,(AN438-AR438)/(0.8*100000)*L438*AS438*AT438*1,(AN438-AR438)/($G$10*100000)*L438*AS438*AT438*1))</f>
        <v/>
      </c>
      <c r="AC438" s="78">
        <f>IF(TablePipeInsulation[[#This Row],[Insulation to be Added (")]]&lt;TablePipeInsulation[[#This Row],[Insulation Required by Code (")]],"",BC438)</f>
        <v>0</v>
      </c>
      <c r="AD438" s="78">
        <f>IF(TablePipeInsulation[[#This Row],[Insulation to be Added (")]]&lt;TablePipeInsulation[[#This Row],[Insulation Required by Code (")]],"",BD438)</f>
        <v>0</v>
      </c>
      <c r="AG438" s="67" t="e">
        <f>VLOOKUP(G438,'Insulation Table'!$AE$61:$AF$64,2,FALSE)</f>
        <v>#N/A</v>
      </c>
      <c r="AH438" s="75" t="str">
        <f>IF(TablePipeInsulation[[#This Row],[System Application]]="Custom",TablePipeInsulation[[#This Row],[Pipe Surface Temperature, °F (If Custom Application)]],IF(G438="","",VLOOKUP(G438,$BG$21:$BH$24,2,FALSE)))</f>
        <v/>
      </c>
      <c r="AI438" s="75" t="str">
        <f>IF(TablePipeInsulation[[#This Row],[System Application]]="Custom",TablePipeInsulation[[#This Row],[Ambient Temperature, °F (If Custom Application)]],IF(G438="","",VLOOKUP(G438,$BG$21:$BI$24,3,FALSE)))</f>
        <v/>
      </c>
      <c r="AJ43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3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3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3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38" s="75" t="str">
        <f>IF(TablePipeInsulation[[#This Row],[System Application]]="Custom",TablePipeInsulation[[#This Row],[Custom Pipe Bare Heat Transfer Coefficient]],IF(P438="","",(VLOOKUP(AJ438,'Insulation Table'!$F$35:$G$124,2,FALSE))))</f>
        <v/>
      </c>
      <c r="AO438" s="75" t="e">
        <f t="shared" si="30"/>
        <v>#N/A</v>
      </c>
      <c r="AP438" s="75" t="e">
        <f>VLOOKUP(AO438,'Insulation Table'!$Y$35:$Z$103,2,FALSE)</f>
        <v>#N/A</v>
      </c>
      <c r="AQ438" s="67" t="str">
        <f>CONCATENATE(P438,U438,MIN(TablePipeInsulation[[#This Row],[Insulation to be Added (")]],3))</f>
        <v>3</v>
      </c>
      <c r="AR438" s="75" t="str">
        <f>IF(P438="","",(VLOOKUP(AQ438,'Insulation Table'!$N$35:$O$250,2,FALSE)))</f>
        <v/>
      </c>
      <c r="AS438" s="67" t="e">
        <f t="shared" si="31"/>
        <v>#VALUE!</v>
      </c>
      <c r="AT438" s="75" t="str">
        <f>IF(TablePipeInsulation[[#This Row],[System Application]]="Custom",TablePipeInsulation[[#This Row],[Full Load Hours (If Custom Application)]],IF(G438="","",IF(G438="Domestic Hot Water",8760,$AJ$16)))</f>
        <v/>
      </c>
      <c r="AU438" s="75" t="str">
        <f>VLOOKUP($G$7,'Incentive Structure'!$C$6:$D$10,2,FALSE)</f>
        <v>CI</v>
      </c>
      <c r="AV438" s="75" t="str">
        <f>IF(ISNUMBER(FIND("MF",TablePipeInsulation[[#This Row],[Incentive Code]]))=TRUE,"MF Logic","CI Logic")</f>
        <v>CI Logic</v>
      </c>
      <c r="AW43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38" t="str">
        <f t="shared" si="32"/>
        <v/>
      </c>
      <c r="AY438" t="str">
        <f t="shared" si="33"/>
        <v>CI</v>
      </c>
      <c r="AZ43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3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38" s="190" t="e">
        <f>INDEX(#REF!,MATCH(TablePipeInsulation[[#This Row],[Coding - Temperature of Pipe]],#REF!,0),MATCH(TEXT($P438,"#.00"),#REF!,0))</f>
        <v>#REF!</v>
      </c>
      <c r="BC438" s="211">
        <f>IFERROR(MIN(IF(TablePipeInsulation[[#This Row],[System Application]]="Custom",(TablePipeInsulation[[#This Row],[Therms saved]]*BE438)*CI_Custom_Incentive_USD_per_therm,IF(OR(TablePipeInsulation[[#This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saved]]*BE438),"Excel Error"))),TablePipeInsulation[[#This Row],[Total Cost]]),0)</f>
        <v>0</v>
      </c>
      <c r="BD438" s="216">
        <f>IFERROR(MIN(IF(TablePipeInsulation[[#This Row],[System Application]]="Custom",(TablePipeInsulation[[#This Row],[Therms saved]]*BE438)*CI_Custom_Bonus_Incentive_USD_per_therm,IF(OR(TablePipeInsulation[[#This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saved]]*BE438),"Excel Error"))),TablePipeInsulation[[#This Row],[Total Cost]]),0)</f>
        <v>0</v>
      </c>
      <c r="BE438" s="212">
        <f>Boiler!$AA$9</f>
        <v>0</v>
      </c>
    </row>
    <row r="439" spans="1:57">
      <c r="A439" s="75">
        <v>418</v>
      </c>
      <c r="Q439" s="69"/>
      <c r="R439" s="1" t="str">
        <f>IFERROR(INDEX(TableInsulationCodeReq[],MATCH(TablePipeInsulation[[#This Row],[Coding - Temperature of Pipe]],TableInsulationCodeReq[Coding Pipe Temperature],-1),MATCH(TEXT($P439,"0.00"),TableInsulationCodeReq[#Headers],0)),"")</f>
        <v/>
      </c>
      <c r="Y439" s="189" t="str">
        <f t="shared" si="34"/>
        <v/>
      </c>
      <c r="AA43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39" s="3" t="str">
        <f>IF(OR(G439="",TablePipeInsulation[[#This Row],[Insulation to be Added (")]]&lt;TablePipeInsulation[[#This Row],[Insulation Required by Code (")]]),"",IF(System_App_Only_DHW,(AN439-AR439)/(0.8*100000)*L439*AS439*AT439*1,(AN439-AR439)/($G$10*100000)*L439*AS439*AT439*1))</f>
        <v/>
      </c>
      <c r="AC439" s="78">
        <f>IF(TablePipeInsulation[[#This Row],[Insulation to be Added (")]]&lt;TablePipeInsulation[[#This Row],[Insulation Required by Code (")]],"",BC439)</f>
        <v>0</v>
      </c>
      <c r="AD439" s="78">
        <f>IF(TablePipeInsulation[[#This Row],[Insulation to be Added (")]]&lt;TablePipeInsulation[[#This Row],[Insulation Required by Code (")]],"",BD439)</f>
        <v>0</v>
      </c>
      <c r="AG439" s="67" t="e">
        <f>VLOOKUP(G439,'Insulation Table'!$AE$61:$AF$64,2,FALSE)</f>
        <v>#N/A</v>
      </c>
      <c r="AH439" s="75" t="str">
        <f>IF(TablePipeInsulation[[#This Row],[System Application]]="Custom",TablePipeInsulation[[#This Row],[Pipe Surface Temperature, °F (If Custom Application)]],IF(G439="","",VLOOKUP(G439,$BG$21:$BH$24,2,FALSE)))</f>
        <v/>
      </c>
      <c r="AI439" s="75" t="str">
        <f>IF(TablePipeInsulation[[#This Row],[System Application]]="Custom",TablePipeInsulation[[#This Row],[Ambient Temperature, °F (If Custom Application)]],IF(G439="","",VLOOKUP(G439,$BG$21:$BI$24,3,FALSE)))</f>
        <v/>
      </c>
      <c r="AJ43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3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3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3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39" s="75" t="str">
        <f>IF(TablePipeInsulation[[#This Row],[System Application]]="Custom",TablePipeInsulation[[#This Row],[Custom Pipe Bare Heat Transfer Coefficient]],IF(P439="","",(VLOOKUP(AJ439,'Insulation Table'!$F$35:$G$124,2,FALSE))))</f>
        <v/>
      </c>
      <c r="AO439" s="75" t="e">
        <f t="shared" si="30"/>
        <v>#N/A</v>
      </c>
      <c r="AP439" s="75" t="e">
        <f>VLOOKUP(AO439,'Insulation Table'!$Y$35:$Z$103,2,FALSE)</f>
        <v>#N/A</v>
      </c>
      <c r="AQ439" s="67" t="str">
        <f>CONCATENATE(P439,U439,MIN(TablePipeInsulation[[#This Row],[Insulation to be Added (")]],3))</f>
        <v>3</v>
      </c>
      <c r="AR439" s="75" t="str">
        <f>IF(P439="","",(VLOOKUP(AQ439,'Insulation Table'!$N$35:$O$250,2,FALSE)))</f>
        <v/>
      </c>
      <c r="AS439" s="67" t="e">
        <f t="shared" si="31"/>
        <v>#VALUE!</v>
      </c>
      <c r="AT439" s="75" t="str">
        <f>IF(TablePipeInsulation[[#This Row],[System Application]]="Custom",TablePipeInsulation[[#This Row],[Full Load Hours (If Custom Application)]],IF(G439="","",IF(G439="Domestic Hot Water",8760,$AJ$16)))</f>
        <v/>
      </c>
      <c r="AU439" s="75" t="str">
        <f>VLOOKUP($G$7,'Incentive Structure'!$C$6:$D$10,2,FALSE)</f>
        <v>CI</v>
      </c>
      <c r="AV439" s="75" t="str">
        <f>IF(ISNUMBER(FIND("MF",TablePipeInsulation[[#This Row],[Incentive Code]]))=TRUE,"MF Logic","CI Logic")</f>
        <v>CI Logic</v>
      </c>
      <c r="AW43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39" t="str">
        <f t="shared" si="32"/>
        <v/>
      </c>
      <c r="AY439" t="str">
        <f t="shared" si="33"/>
        <v>CI</v>
      </c>
      <c r="AZ43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3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39" s="190" t="e">
        <f>INDEX(#REF!,MATCH(TablePipeInsulation[[#This Row],[Coding - Temperature of Pipe]],#REF!,0),MATCH(TEXT($P439,"#.00"),#REF!,0))</f>
        <v>#REF!</v>
      </c>
      <c r="BC439" s="211">
        <f>IFERROR(MIN(IF(TablePipeInsulation[[#This Row],[System Application]]="Custom",(TablePipeInsulation[[#This Row],[Therms saved]]*BE439)*CI_Custom_Incentive_USD_per_therm,IF(OR(TablePipeInsulation[[#This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saved]]*BE439),"Excel Error"))),TablePipeInsulation[[#This Row],[Total Cost]]),0)</f>
        <v>0</v>
      </c>
      <c r="BD439" s="216">
        <f>IFERROR(MIN(IF(TablePipeInsulation[[#This Row],[System Application]]="Custom",(TablePipeInsulation[[#This Row],[Therms saved]]*BE439)*CI_Custom_Bonus_Incentive_USD_per_therm,IF(OR(TablePipeInsulation[[#This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saved]]*BE439),"Excel Error"))),TablePipeInsulation[[#This Row],[Total Cost]]),0)</f>
        <v>0</v>
      </c>
      <c r="BE439" s="212">
        <f>Boiler!$AA$9</f>
        <v>0</v>
      </c>
    </row>
    <row r="440" spans="1:57">
      <c r="A440" s="75">
        <v>419</v>
      </c>
      <c r="Q440" s="69"/>
      <c r="R440" s="1" t="str">
        <f>IFERROR(INDEX(TableInsulationCodeReq[],MATCH(TablePipeInsulation[[#This Row],[Coding - Temperature of Pipe]],TableInsulationCodeReq[Coding Pipe Temperature],-1),MATCH(TEXT($P440,"0.00"),TableInsulationCodeReq[#Headers],0)),"")</f>
        <v/>
      </c>
      <c r="Y440" s="189" t="str">
        <f t="shared" si="34"/>
        <v/>
      </c>
      <c r="AA44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40" s="3" t="str">
        <f>IF(OR(G440="",TablePipeInsulation[[#This Row],[Insulation to be Added (")]]&lt;TablePipeInsulation[[#This Row],[Insulation Required by Code (")]]),"",IF(System_App_Only_DHW,(AN440-AR440)/(0.8*100000)*L440*AS440*AT440*1,(AN440-AR440)/($G$10*100000)*L440*AS440*AT440*1))</f>
        <v/>
      </c>
      <c r="AC440" s="78">
        <f>IF(TablePipeInsulation[[#This Row],[Insulation to be Added (")]]&lt;TablePipeInsulation[[#This Row],[Insulation Required by Code (")]],"",BC440)</f>
        <v>0</v>
      </c>
      <c r="AD440" s="78">
        <f>IF(TablePipeInsulation[[#This Row],[Insulation to be Added (")]]&lt;TablePipeInsulation[[#This Row],[Insulation Required by Code (")]],"",BD440)</f>
        <v>0</v>
      </c>
      <c r="AG440" s="67" t="e">
        <f>VLOOKUP(G440,'Insulation Table'!$AE$61:$AF$64,2,FALSE)</f>
        <v>#N/A</v>
      </c>
      <c r="AH440" s="75" t="str">
        <f>IF(TablePipeInsulation[[#This Row],[System Application]]="Custom",TablePipeInsulation[[#This Row],[Pipe Surface Temperature, °F (If Custom Application)]],IF(G440="","",VLOOKUP(G440,$BG$21:$BH$24,2,FALSE)))</f>
        <v/>
      </c>
      <c r="AI440" s="75" t="str">
        <f>IF(TablePipeInsulation[[#This Row],[System Application]]="Custom",TablePipeInsulation[[#This Row],[Ambient Temperature, °F (If Custom Application)]],IF(G440="","",VLOOKUP(G440,$BG$21:$BI$24,3,FALSE)))</f>
        <v/>
      </c>
      <c r="AJ44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4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4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4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40" s="75" t="str">
        <f>IF(TablePipeInsulation[[#This Row],[System Application]]="Custom",TablePipeInsulation[[#This Row],[Custom Pipe Bare Heat Transfer Coefficient]],IF(P440="","",(VLOOKUP(AJ440,'Insulation Table'!$F$35:$G$124,2,FALSE))))</f>
        <v/>
      </c>
      <c r="AO440" s="75" t="e">
        <f t="shared" si="30"/>
        <v>#N/A</v>
      </c>
      <c r="AP440" s="75" t="e">
        <f>VLOOKUP(AO440,'Insulation Table'!$Y$35:$Z$103,2,FALSE)</f>
        <v>#N/A</v>
      </c>
      <c r="AQ440" s="67" t="str">
        <f>CONCATENATE(P440,U440,MIN(TablePipeInsulation[[#This Row],[Insulation to be Added (")]],3))</f>
        <v>3</v>
      </c>
      <c r="AR440" s="75" t="str">
        <f>IF(P440="","",(VLOOKUP(AQ440,'Insulation Table'!$N$35:$O$250,2,FALSE)))</f>
        <v/>
      </c>
      <c r="AS440" s="67" t="e">
        <f t="shared" si="31"/>
        <v>#VALUE!</v>
      </c>
      <c r="AT440" s="75" t="str">
        <f>IF(TablePipeInsulation[[#This Row],[System Application]]="Custom",TablePipeInsulation[[#This Row],[Full Load Hours (If Custom Application)]],IF(G440="","",IF(G440="Domestic Hot Water",8760,$AJ$16)))</f>
        <v/>
      </c>
      <c r="AU440" s="75" t="str">
        <f>VLOOKUP($G$7,'Incentive Structure'!$C$6:$D$10,2,FALSE)</f>
        <v>CI</v>
      </c>
      <c r="AV440" s="75" t="str">
        <f>IF(ISNUMBER(FIND("MF",TablePipeInsulation[[#This Row],[Incentive Code]]))=TRUE,"MF Logic","CI Logic")</f>
        <v>CI Logic</v>
      </c>
      <c r="AW44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40" t="str">
        <f t="shared" si="32"/>
        <v/>
      </c>
      <c r="AY440" t="str">
        <f t="shared" si="33"/>
        <v>CI</v>
      </c>
      <c r="AZ44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4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40" s="190" t="e">
        <f>INDEX(#REF!,MATCH(TablePipeInsulation[[#This Row],[Coding - Temperature of Pipe]],#REF!,0),MATCH(TEXT($P440,"#.00"),#REF!,0))</f>
        <v>#REF!</v>
      </c>
      <c r="BC440" s="211">
        <f>IFERROR(MIN(IF(TablePipeInsulation[[#This Row],[System Application]]="Custom",(TablePipeInsulation[[#This Row],[Therms saved]]*BE440)*CI_Custom_Incentive_USD_per_therm,IF(OR(TablePipeInsulation[[#This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saved]]*BE440),"Excel Error"))),TablePipeInsulation[[#This Row],[Total Cost]]),0)</f>
        <v>0</v>
      </c>
      <c r="BD440" s="216">
        <f>IFERROR(MIN(IF(TablePipeInsulation[[#This Row],[System Application]]="Custom",(TablePipeInsulation[[#This Row],[Therms saved]]*BE440)*CI_Custom_Bonus_Incentive_USD_per_therm,IF(OR(TablePipeInsulation[[#This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saved]]*BE440),"Excel Error"))),TablePipeInsulation[[#This Row],[Total Cost]]),0)</f>
        <v>0</v>
      </c>
      <c r="BE440" s="212">
        <f>Boiler!$AA$9</f>
        <v>0</v>
      </c>
    </row>
    <row r="441" spans="1:57">
      <c r="A441" s="75">
        <v>420</v>
      </c>
      <c r="Q441" s="69"/>
      <c r="R441" s="1" t="str">
        <f>IFERROR(INDEX(TableInsulationCodeReq[],MATCH(TablePipeInsulation[[#This Row],[Coding - Temperature of Pipe]],TableInsulationCodeReq[Coding Pipe Temperature],-1),MATCH(TEXT($P441,"0.00"),TableInsulationCodeReq[#Headers],0)),"")</f>
        <v/>
      </c>
      <c r="Y441" s="189" t="str">
        <f t="shared" si="34"/>
        <v/>
      </c>
      <c r="AA44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41" s="3" t="str">
        <f>IF(OR(G441="",TablePipeInsulation[[#This Row],[Insulation to be Added (")]]&lt;TablePipeInsulation[[#This Row],[Insulation Required by Code (")]]),"",IF(System_App_Only_DHW,(AN441-AR441)/(0.8*100000)*L441*AS441*AT441*1,(AN441-AR441)/($G$10*100000)*L441*AS441*AT441*1))</f>
        <v/>
      </c>
      <c r="AC441" s="78">
        <f>IF(TablePipeInsulation[[#This Row],[Insulation to be Added (")]]&lt;TablePipeInsulation[[#This Row],[Insulation Required by Code (")]],"",BC441)</f>
        <v>0</v>
      </c>
      <c r="AD441" s="78">
        <f>IF(TablePipeInsulation[[#This Row],[Insulation to be Added (")]]&lt;TablePipeInsulation[[#This Row],[Insulation Required by Code (")]],"",BD441)</f>
        <v>0</v>
      </c>
      <c r="AG441" s="67" t="e">
        <f>VLOOKUP(G441,'Insulation Table'!$AE$61:$AF$64,2,FALSE)</f>
        <v>#N/A</v>
      </c>
      <c r="AH441" s="75" t="str">
        <f>IF(TablePipeInsulation[[#This Row],[System Application]]="Custom",TablePipeInsulation[[#This Row],[Pipe Surface Temperature, °F (If Custom Application)]],IF(G441="","",VLOOKUP(G441,$BG$21:$BH$24,2,FALSE)))</f>
        <v/>
      </c>
      <c r="AI441" s="75" t="str">
        <f>IF(TablePipeInsulation[[#This Row],[System Application]]="Custom",TablePipeInsulation[[#This Row],[Ambient Temperature, °F (If Custom Application)]],IF(G441="","",VLOOKUP(G441,$BG$21:$BI$24,3,FALSE)))</f>
        <v/>
      </c>
      <c r="AJ44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4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4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4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41" s="75" t="str">
        <f>IF(TablePipeInsulation[[#This Row],[System Application]]="Custom",TablePipeInsulation[[#This Row],[Custom Pipe Bare Heat Transfer Coefficient]],IF(P441="","",(VLOOKUP(AJ441,'Insulation Table'!$F$35:$G$124,2,FALSE))))</f>
        <v/>
      </c>
      <c r="AO441" s="75" t="e">
        <f t="shared" si="30"/>
        <v>#N/A</v>
      </c>
      <c r="AP441" s="75" t="e">
        <f>VLOOKUP(AO441,'Insulation Table'!$Y$35:$Z$103,2,FALSE)</f>
        <v>#N/A</v>
      </c>
      <c r="AQ441" s="67" t="str">
        <f>CONCATENATE(P441,U441,MIN(TablePipeInsulation[[#This Row],[Insulation to be Added (")]],3))</f>
        <v>3</v>
      </c>
      <c r="AR441" s="75" t="str">
        <f>IF(P441="","",(VLOOKUP(AQ441,'Insulation Table'!$N$35:$O$250,2,FALSE)))</f>
        <v/>
      </c>
      <c r="AS441" s="67" t="e">
        <f t="shared" si="31"/>
        <v>#VALUE!</v>
      </c>
      <c r="AT441" s="75" t="str">
        <f>IF(TablePipeInsulation[[#This Row],[System Application]]="Custom",TablePipeInsulation[[#This Row],[Full Load Hours (If Custom Application)]],IF(G441="","",IF(G441="Domestic Hot Water",8760,$AJ$16)))</f>
        <v/>
      </c>
      <c r="AU441" s="75" t="str">
        <f>VLOOKUP($G$7,'Incentive Structure'!$C$6:$D$10,2,FALSE)</f>
        <v>CI</v>
      </c>
      <c r="AV441" s="75" t="str">
        <f>IF(ISNUMBER(FIND("MF",TablePipeInsulation[[#This Row],[Incentive Code]]))=TRUE,"MF Logic","CI Logic")</f>
        <v>CI Logic</v>
      </c>
      <c r="AW44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41" t="str">
        <f t="shared" si="32"/>
        <v/>
      </c>
      <c r="AY441" t="str">
        <f t="shared" si="33"/>
        <v>CI</v>
      </c>
      <c r="AZ44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4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41" s="190" t="e">
        <f>INDEX(#REF!,MATCH(TablePipeInsulation[[#This Row],[Coding - Temperature of Pipe]],#REF!,0),MATCH(TEXT($P441,"#.00"),#REF!,0))</f>
        <v>#REF!</v>
      </c>
      <c r="BC441" s="211">
        <f>IFERROR(MIN(IF(TablePipeInsulation[[#This Row],[System Application]]="Custom",(TablePipeInsulation[[#This Row],[Therms saved]]*BE441)*CI_Custom_Incentive_USD_per_therm,IF(OR(TablePipeInsulation[[#This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saved]]*BE441),"Excel Error"))),TablePipeInsulation[[#This Row],[Total Cost]]),0)</f>
        <v>0</v>
      </c>
      <c r="BD441" s="216">
        <f>IFERROR(MIN(IF(TablePipeInsulation[[#This Row],[System Application]]="Custom",(TablePipeInsulation[[#This Row],[Therms saved]]*BE441)*CI_Custom_Bonus_Incentive_USD_per_therm,IF(OR(TablePipeInsulation[[#This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saved]]*BE441),"Excel Error"))),TablePipeInsulation[[#This Row],[Total Cost]]),0)</f>
        <v>0</v>
      </c>
      <c r="BE441" s="212">
        <f>Boiler!$AA$9</f>
        <v>0</v>
      </c>
    </row>
    <row r="442" spans="1:57">
      <c r="A442" s="75">
        <v>421</v>
      </c>
      <c r="Q442" s="69"/>
      <c r="R442" s="1" t="str">
        <f>IFERROR(INDEX(TableInsulationCodeReq[],MATCH(TablePipeInsulation[[#This Row],[Coding - Temperature of Pipe]],TableInsulationCodeReq[Coding Pipe Temperature],-1),MATCH(TEXT($P442,"0.00"),TableInsulationCodeReq[#Headers],0)),"")</f>
        <v/>
      </c>
      <c r="Y442" s="189" t="str">
        <f t="shared" si="34"/>
        <v/>
      </c>
      <c r="AA44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42" s="3" t="str">
        <f>IF(OR(G442="",TablePipeInsulation[[#This Row],[Insulation to be Added (")]]&lt;TablePipeInsulation[[#This Row],[Insulation Required by Code (")]]),"",IF(System_App_Only_DHW,(AN442-AR442)/(0.8*100000)*L442*AS442*AT442*1,(AN442-AR442)/($G$10*100000)*L442*AS442*AT442*1))</f>
        <v/>
      </c>
      <c r="AC442" s="78">
        <f>IF(TablePipeInsulation[[#This Row],[Insulation to be Added (")]]&lt;TablePipeInsulation[[#This Row],[Insulation Required by Code (")]],"",BC442)</f>
        <v>0</v>
      </c>
      <c r="AD442" s="78">
        <f>IF(TablePipeInsulation[[#This Row],[Insulation to be Added (")]]&lt;TablePipeInsulation[[#This Row],[Insulation Required by Code (")]],"",BD442)</f>
        <v>0</v>
      </c>
      <c r="AG442" s="67" t="e">
        <f>VLOOKUP(G442,'Insulation Table'!$AE$61:$AF$64,2,FALSE)</f>
        <v>#N/A</v>
      </c>
      <c r="AH442" s="75" t="str">
        <f>IF(TablePipeInsulation[[#This Row],[System Application]]="Custom",TablePipeInsulation[[#This Row],[Pipe Surface Temperature, °F (If Custom Application)]],IF(G442="","",VLOOKUP(G442,$BG$21:$BH$24,2,FALSE)))</f>
        <v/>
      </c>
      <c r="AI442" s="75" t="str">
        <f>IF(TablePipeInsulation[[#This Row],[System Application]]="Custom",TablePipeInsulation[[#This Row],[Ambient Temperature, °F (If Custom Application)]],IF(G442="","",VLOOKUP(G442,$BG$21:$BI$24,3,FALSE)))</f>
        <v/>
      </c>
      <c r="AJ44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4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4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4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42" s="75" t="str">
        <f>IF(TablePipeInsulation[[#This Row],[System Application]]="Custom",TablePipeInsulation[[#This Row],[Custom Pipe Bare Heat Transfer Coefficient]],IF(P442="","",(VLOOKUP(AJ442,'Insulation Table'!$F$35:$G$124,2,FALSE))))</f>
        <v/>
      </c>
      <c r="AO442" s="75" t="e">
        <f t="shared" si="30"/>
        <v>#N/A</v>
      </c>
      <c r="AP442" s="75" t="e">
        <f>VLOOKUP(AO442,'Insulation Table'!$Y$35:$Z$103,2,FALSE)</f>
        <v>#N/A</v>
      </c>
      <c r="AQ442" s="67" t="str">
        <f>CONCATENATE(P442,U442,MIN(TablePipeInsulation[[#This Row],[Insulation to be Added (")]],3))</f>
        <v>3</v>
      </c>
      <c r="AR442" s="75" t="str">
        <f>IF(P442="","",(VLOOKUP(AQ442,'Insulation Table'!$N$35:$O$250,2,FALSE)))</f>
        <v/>
      </c>
      <c r="AS442" s="67" t="e">
        <f t="shared" si="31"/>
        <v>#VALUE!</v>
      </c>
      <c r="AT442" s="75" t="str">
        <f>IF(TablePipeInsulation[[#This Row],[System Application]]="Custom",TablePipeInsulation[[#This Row],[Full Load Hours (If Custom Application)]],IF(G442="","",IF(G442="Domestic Hot Water",8760,$AJ$16)))</f>
        <v/>
      </c>
      <c r="AU442" s="75" t="str">
        <f>VLOOKUP($G$7,'Incentive Structure'!$C$6:$D$10,2,FALSE)</f>
        <v>CI</v>
      </c>
      <c r="AV442" s="75" t="str">
        <f>IF(ISNUMBER(FIND("MF",TablePipeInsulation[[#This Row],[Incentive Code]]))=TRUE,"MF Logic","CI Logic")</f>
        <v>CI Logic</v>
      </c>
      <c r="AW44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42" t="str">
        <f t="shared" si="32"/>
        <v/>
      </c>
      <c r="AY442" t="str">
        <f t="shared" si="33"/>
        <v>CI</v>
      </c>
      <c r="AZ44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4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42" s="190" t="e">
        <f>INDEX(#REF!,MATCH(TablePipeInsulation[[#This Row],[Coding - Temperature of Pipe]],#REF!,0),MATCH(TEXT($P442,"#.00"),#REF!,0))</f>
        <v>#REF!</v>
      </c>
      <c r="BC442" s="211">
        <f>IFERROR(MIN(IF(TablePipeInsulation[[#This Row],[System Application]]="Custom",(TablePipeInsulation[[#This Row],[Therms saved]]*BE442)*CI_Custom_Incentive_USD_per_therm,IF(OR(TablePipeInsulation[[#This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saved]]*BE442),"Excel Error"))),TablePipeInsulation[[#This Row],[Total Cost]]),0)</f>
        <v>0</v>
      </c>
      <c r="BD442" s="216">
        <f>IFERROR(MIN(IF(TablePipeInsulation[[#This Row],[System Application]]="Custom",(TablePipeInsulation[[#This Row],[Therms saved]]*BE442)*CI_Custom_Bonus_Incentive_USD_per_therm,IF(OR(TablePipeInsulation[[#This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saved]]*BE442),"Excel Error"))),TablePipeInsulation[[#This Row],[Total Cost]]),0)</f>
        <v>0</v>
      </c>
      <c r="BE442" s="212">
        <f>Boiler!$AA$9</f>
        <v>0</v>
      </c>
    </row>
    <row r="443" spans="1:57">
      <c r="A443" s="75">
        <v>422</v>
      </c>
      <c r="Q443" s="69"/>
      <c r="R443" s="1" t="str">
        <f>IFERROR(INDEX(TableInsulationCodeReq[],MATCH(TablePipeInsulation[[#This Row],[Coding - Temperature of Pipe]],TableInsulationCodeReq[Coding Pipe Temperature],-1),MATCH(TEXT($P443,"0.00"),TableInsulationCodeReq[#Headers],0)),"")</f>
        <v/>
      </c>
      <c r="Y443" s="189" t="str">
        <f t="shared" si="34"/>
        <v/>
      </c>
      <c r="AA44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43" s="3" t="str">
        <f>IF(OR(G443="",TablePipeInsulation[[#This Row],[Insulation to be Added (")]]&lt;TablePipeInsulation[[#This Row],[Insulation Required by Code (")]]),"",IF(System_App_Only_DHW,(AN443-AR443)/(0.8*100000)*L443*AS443*AT443*1,(AN443-AR443)/($G$10*100000)*L443*AS443*AT443*1))</f>
        <v/>
      </c>
      <c r="AC443" s="78">
        <f>IF(TablePipeInsulation[[#This Row],[Insulation to be Added (")]]&lt;TablePipeInsulation[[#This Row],[Insulation Required by Code (")]],"",BC443)</f>
        <v>0</v>
      </c>
      <c r="AD443" s="78">
        <f>IF(TablePipeInsulation[[#This Row],[Insulation to be Added (")]]&lt;TablePipeInsulation[[#This Row],[Insulation Required by Code (")]],"",BD443)</f>
        <v>0</v>
      </c>
      <c r="AG443" s="67" t="e">
        <f>VLOOKUP(G443,'Insulation Table'!$AE$61:$AF$64,2,FALSE)</f>
        <v>#N/A</v>
      </c>
      <c r="AH443" s="75" t="str">
        <f>IF(TablePipeInsulation[[#This Row],[System Application]]="Custom",TablePipeInsulation[[#This Row],[Pipe Surface Temperature, °F (If Custom Application)]],IF(G443="","",VLOOKUP(G443,$BG$21:$BH$24,2,FALSE)))</f>
        <v/>
      </c>
      <c r="AI443" s="75" t="str">
        <f>IF(TablePipeInsulation[[#This Row],[System Application]]="Custom",TablePipeInsulation[[#This Row],[Ambient Temperature, °F (If Custom Application)]],IF(G443="","",VLOOKUP(G443,$BG$21:$BI$24,3,FALSE)))</f>
        <v/>
      </c>
      <c r="AJ44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4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4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4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43" s="75" t="str">
        <f>IF(TablePipeInsulation[[#This Row],[System Application]]="Custom",TablePipeInsulation[[#This Row],[Custom Pipe Bare Heat Transfer Coefficient]],IF(P443="","",(VLOOKUP(AJ443,'Insulation Table'!$F$35:$G$124,2,FALSE))))</f>
        <v/>
      </c>
      <c r="AO443" s="75" t="e">
        <f t="shared" si="30"/>
        <v>#N/A</v>
      </c>
      <c r="AP443" s="75" t="e">
        <f>VLOOKUP(AO443,'Insulation Table'!$Y$35:$Z$103,2,FALSE)</f>
        <v>#N/A</v>
      </c>
      <c r="AQ443" s="67" t="str">
        <f>CONCATENATE(P443,U443,MIN(TablePipeInsulation[[#This Row],[Insulation to be Added (")]],3))</f>
        <v>3</v>
      </c>
      <c r="AR443" s="75" t="str">
        <f>IF(P443="","",(VLOOKUP(AQ443,'Insulation Table'!$N$35:$O$250,2,FALSE)))</f>
        <v/>
      </c>
      <c r="AS443" s="67" t="e">
        <f t="shared" si="31"/>
        <v>#VALUE!</v>
      </c>
      <c r="AT443" s="75" t="str">
        <f>IF(TablePipeInsulation[[#This Row],[System Application]]="Custom",TablePipeInsulation[[#This Row],[Full Load Hours (If Custom Application)]],IF(G443="","",IF(G443="Domestic Hot Water",8760,$AJ$16)))</f>
        <v/>
      </c>
      <c r="AU443" s="75" t="str">
        <f>VLOOKUP($G$7,'Incentive Structure'!$C$6:$D$10,2,FALSE)</f>
        <v>CI</v>
      </c>
      <c r="AV443" s="75" t="str">
        <f>IF(ISNUMBER(FIND("MF",TablePipeInsulation[[#This Row],[Incentive Code]]))=TRUE,"MF Logic","CI Logic")</f>
        <v>CI Logic</v>
      </c>
      <c r="AW44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43" t="str">
        <f t="shared" si="32"/>
        <v/>
      </c>
      <c r="AY443" t="str">
        <f t="shared" si="33"/>
        <v>CI</v>
      </c>
      <c r="AZ44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4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43" s="190" t="e">
        <f>INDEX(#REF!,MATCH(TablePipeInsulation[[#This Row],[Coding - Temperature of Pipe]],#REF!,0),MATCH(TEXT($P443,"#.00"),#REF!,0))</f>
        <v>#REF!</v>
      </c>
      <c r="BC443" s="211">
        <f>IFERROR(MIN(IF(TablePipeInsulation[[#This Row],[System Application]]="Custom",(TablePipeInsulation[[#This Row],[Therms saved]]*BE443)*CI_Custom_Incentive_USD_per_therm,IF(OR(TablePipeInsulation[[#This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saved]]*BE443),"Excel Error"))),TablePipeInsulation[[#This Row],[Total Cost]]),0)</f>
        <v>0</v>
      </c>
      <c r="BD443" s="216">
        <f>IFERROR(MIN(IF(TablePipeInsulation[[#This Row],[System Application]]="Custom",(TablePipeInsulation[[#This Row],[Therms saved]]*BE443)*CI_Custom_Bonus_Incentive_USD_per_therm,IF(OR(TablePipeInsulation[[#This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saved]]*BE443),"Excel Error"))),TablePipeInsulation[[#This Row],[Total Cost]]),0)</f>
        <v>0</v>
      </c>
      <c r="BE443" s="212">
        <f>Boiler!$AA$9</f>
        <v>0</v>
      </c>
    </row>
    <row r="444" spans="1:57">
      <c r="A444" s="75">
        <v>423</v>
      </c>
      <c r="Q444" s="69"/>
      <c r="R444" s="1" t="str">
        <f>IFERROR(INDEX(TableInsulationCodeReq[],MATCH(TablePipeInsulation[[#This Row],[Coding - Temperature of Pipe]],TableInsulationCodeReq[Coding Pipe Temperature],-1),MATCH(TEXT($P444,"0.00"),TableInsulationCodeReq[#Headers],0)),"")</f>
        <v/>
      </c>
      <c r="Y444" s="189" t="str">
        <f t="shared" si="34"/>
        <v/>
      </c>
      <c r="AA44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44" s="3" t="str">
        <f>IF(OR(G444="",TablePipeInsulation[[#This Row],[Insulation to be Added (")]]&lt;TablePipeInsulation[[#This Row],[Insulation Required by Code (")]]),"",IF(System_App_Only_DHW,(AN444-AR444)/(0.8*100000)*L444*AS444*AT444*1,(AN444-AR444)/($G$10*100000)*L444*AS444*AT444*1))</f>
        <v/>
      </c>
      <c r="AC444" s="78">
        <f>IF(TablePipeInsulation[[#This Row],[Insulation to be Added (")]]&lt;TablePipeInsulation[[#This Row],[Insulation Required by Code (")]],"",BC444)</f>
        <v>0</v>
      </c>
      <c r="AD444" s="78">
        <f>IF(TablePipeInsulation[[#This Row],[Insulation to be Added (")]]&lt;TablePipeInsulation[[#This Row],[Insulation Required by Code (")]],"",BD444)</f>
        <v>0</v>
      </c>
      <c r="AG444" s="67" t="e">
        <f>VLOOKUP(G444,'Insulation Table'!$AE$61:$AF$64,2,FALSE)</f>
        <v>#N/A</v>
      </c>
      <c r="AH444" s="75" t="str">
        <f>IF(TablePipeInsulation[[#This Row],[System Application]]="Custom",TablePipeInsulation[[#This Row],[Pipe Surface Temperature, °F (If Custom Application)]],IF(G444="","",VLOOKUP(G444,$BG$21:$BH$24,2,FALSE)))</f>
        <v/>
      </c>
      <c r="AI444" s="75" t="str">
        <f>IF(TablePipeInsulation[[#This Row],[System Application]]="Custom",TablePipeInsulation[[#This Row],[Ambient Temperature, °F (If Custom Application)]],IF(G444="","",VLOOKUP(G444,$BG$21:$BI$24,3,FALSE)))</f>
        <v/>
      </c>
      <c r="AJ44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4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4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4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44" s="75" t="str">
        <f>IF(TablePipeInsulation[[#This Row],[System Application]]="Custom",TablePipeInsulation[[#This Row],[Custom Pipe Bare Heat Transfer Coefficient]],IF(P444="","",(VLOOKUP(AJ444,'Insulation Table'!$F$35:$G$124,2,FALSE))))</f>
        <v/>
      </c>
      <c r="AO444" s="75" t="e">
        <f t="shared" si="30"/>
        <v>#N/A</v>
      </c>
      <c r="AP444" s="75" t="e">
        <f>VLOOKUP(AO444,'Insulation Table'!$Y$35:$Z$103,2,FALSE)</f>
        <v>#N/A</v>
      </c>
      <c r="AQ444" s="67" t="str">
        <f>CONCATENATE(P444,U444,MIN(TablePipeInsulation[[#This Row],[Insulation to be Added (")]],3))</f>
        <v>3</v>
      </c>
      <c r="AR444" s="75" t="str">
        <f>IF(P444="","",(VLOOKUP(AQ444,'Insulation Table'!$N$35:$O$250,2,FALSE)))</f>
        <v/>
      </c>
      <c r="AS444" s="67" t="e">
        <f t="shared" si="31"/>
        <v>#VALUE!</v>
      </c>
      <c r="AT444" s="75" t="str">
        <f>IF(TablePipeInsulation[[#This Row],[System Application]]="Custom",TablePipeInsulation[[#This Row],[Full Load Hours (If Custom Application)]],IF(G444="","",IF(G444="Domestic Hot Water",8760,$AJ$16)))</f>
        <v/>
      </c>
      <c r="AU444" s="75" t="str">
        <f>VLOOKUP($G$7,'Incentive Structure'!$C$6:$D$10,2,FALSE)</f>
        <v>CI</v>
      </c>
      <c r="AV444" s="75" t="str">
        <f>IF(ISNUMBER(FIND("MF",TablePipeInsulation[[#This Row],[Incentive Code]]))=TRUE,"MF Logic","CI Logic")</f>
        <v>CI Logic</v>
      </c>
      <c r="AW44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44" t="str">
        <f t="shared" si="32"/>
        <v/>
      </c>
      <c r="AY444" t="str">
        <f t="shared" si="33"/>
        <v>CI</v>
      </c>
      <c r="AZ44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4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44" s="190" t="e">
        <f>INDEX(#REF!,MATCH(TablePipeInsulation[[#This Row],[Coding - Temperature of Pipe]],#REF!,0),MATCH(TEXT($P444,"#.00"),#REF!,0))</f>
        <v>#REF!</v>
      </c>
      <c r="BC444" s="211">
        <f>IFERROR(MIN(IF(TablePipeInsulation[[#This Row],[System Application]]="Custom",(TablePipeInsulation[[#This Row],[Therms saved]]*BE444)*CI_Custom_Incentive_USD_per_therm,IF(OR(TablePipeInsulation[[#This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saved]]*BE444),"Excel Error"))),TablePipeInsulation[[#This Row],[Total Cost]]),0)</f>
        <v>0</v>
      </c>
      <c r="BD444" s="216">
        <f>IFERROR(MIN(IF(TablePipeInsulation[[#This Row],[System Application]]="Custom",(TablePipeInsulation[[#This Row],[Therms saved]]*BE444)*CI_Custom_Bonus_Incentive_USD_per_therm,IF(OR(TablePipeInsulation[[#This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saved]]*BE444),"Excel Error"))),TablePipeInsulation[[#This Row],[Total Cost]]),0)</f>
        <v>0</v>
      </c>
      <c r="BE444" s="212">
        <f>Boiler!$AA$9</f>
        <v>0</v>
      </c>
    </row>
    <row r="445" spans="1:57">
      <c r="A445" s="75">
        <v>424</v>
      </c>
      <c r="Q445" s="69"/>
      <c r="R445" s="1" t="str">
        <f>IFERROR(INDEX(TableInsulationCodeReq[],MATCH(TablePipeInsulation[[#This Row],[Coding - Temperature of Pipe]],TableInsulationCodeReq[Coding Pipe Temperature],-1),MATCH(TEXT($P445,"0.00"),TableInsulationCodeReq[#Headers],0)),"")</f>
        <v/>
      </c>
      <c r="Y445" s="189" t="str">
        <f t="shared" si="34"/>
        <v/>
      </c>
      <c r="AA44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45" s="3" t="str">
        <f>IF(OR(G445="",TablePipeInsulation[[#This Row],[Insulation to be Added (")]]&lt;TablePipeInsulation[[#This Row],[Insulation Required by Code (")]]),"",IF(System_App_Only_DHW,(AN445-AR445)/(0.8*100000)*L445*AS445*AT445*1,(AN445-AR445)/($G$10*100000)*L445*AS445*AT445*1))</f>
        <v/>
      </c>
      <c r="AC445" s="78">
        <f>IF(TablePipeInsulation[[#This Row],[Insulation to be Added (")]]&lt;TablePipeInsulation[[#This Row],[Insulation Required by Code (")]],"",BC445)</f>
        <v>0</v>
      </c>
      <c r="AD445" s="78">
        <f>IF(TablePipeInsulation[[#This Row],[Insulation to be Added (")]]&lt;TablePipeInsulation[[#This Row],[Insulation Required by Code (")]],"",BD445)</f>
        <v>0</v>
      </c>
      <c r="AG445" s="67" t="e">
        <f>VLOOKUP(G445,'Insulation Table'!$AE$61:$AF$64,2,FALSE)</f>
        <v>#N/A</v>
      </c>
      <c r="AH445" s="75" t="str">
        <f>IF(TablePipeInsulation[[#This Row],[System Application]]="Custom",TablePipeInsulation[[#This Row],[Pipe Surface Temperature, °F (If Custom Application)]],IF(G445="","",VLOOKUP(G445,$BG$21:$BH$24,2,FALSE)))</f>
        <v/>
      </c>
      <c r="AI445" s="75" t="str">
        <f>IF(TablePipeInsulation[[#This Row],[System Application]]="Custom",TablePipeInsulation[[#This Row],[Ambient Temperature, °F (If Custom Application)]],IF(G445="","",VLOOKUP(G445,$BG$21:$BI$24,3,FALSE)))</f>
        <v/>
      </c>
      <c r="AJ44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4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4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4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45" s="75" t="str">
        <f>IF(TablePipeInsulation[[#This Row],[System Application]]="Custom",TablePipeInsulation[[#This Row],[Custom Pipe Bare Heat Transfer Coefficient]],IF(P445="","",(VLOOKUP(AJ445,'Insulation Table'!$F$35:$G$124,2,FALSE))))</f>
        <v/>
      </c>
      <c r="AO445" s="75" t="e">
        <f t="shared" si="30"/>
        <v>#N/A</v>
      </c>
      <c r="AP445" s="75" t="e">
        <f>VLOOKUP(AO445,'Insulation Table'!$Y$35:$Z$103,2,FALSE)</f>
        <v>#N/A</v>
      </c>
      <c r="AQ445" s="67" t="str">
        <f>CONCATENATE(P445,U445,MIN(TablePipeInsulation[[#This Row],[Insulation to be Added (")]],3))</f>
        <v>3</v>
      </c>
      <c r="AR445" s="75" t="str">
        <f>IF(P445="","",(VLOOKUP(AQ445,'Insulation Table'!$N$35:$O$250,2,FALSE)))</f>
        <v/>
      </c>
      <c r="AS445" s="67" t="e">
        <f t="shared" si="31"/>
        <v>#VALUE!</v>
      </c>
      <c r="AT445" s="75" t="str">
        <f>IF(TablePipeInsulation[[#This Row],[System Application]]="Custom",TablePipeInsulation[[#This Row],[Full Load Hours (If Custom Application)]],IF(G445="","",IF(G445="Domestic Hot Water",8760,$AJ$16)))</f>
        <v/>
      </c>
      <c r="AU445" s="75" t="str">
        <f>VLOOKUP($G$7,'Incentive Structure'!$C$6:$D$10,2,FALSE)</f>
        <v>CI</v>
      </c>
      <c r="AV445" s="75" t="str">
        <f>IF(ISNUMBER(FIND("MF",TablePipeInsulation[[#This Row],[Incentive Code]]))=TRUE,"MF Logic","CI Logic")</f>
        <v>CI Logic</v>
      </c>
      <c r="AW44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45" t="str">
        <f t="shared" si="32"/>
        <v/>
      </c>
      <c r="AY445" t="str">
        <f t="shared" si="33"/>
        <v>CI</v>
      </c>
      <c r="AZ44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4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45" s="190" t="e">
        <f>INDEX(#REF!,MATCH(TablePipeInsulation[[#This Row],[Coding - Temperature of Pipe]],#REF!,0),MATCH(TEXT($P445,"#.00"),#REF!,0))</f>
        <v>#REF!</v>
      </c>
      <c r="BC445" s="211">
        <f>IFERROR(MIN(IF(TablePipeInsulation[[#This Row],[System Application]]="Custom",(TablePipeInsulation[[#This Row],[Therms saved]]*BE445)*CI_Custom_Incentive_USD_per_therm,IF(OR(TablePipeInsulation[[#This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saved]]*BE445),"Excel Error"))),TablePipeInsulation[[#This Row],[Total Cost]]),0)</f>
        <v>0</v>
      </c>
      <c r="BD445" s="216">
        <f>IFERROR(MIN(IF(TablePipeInsulation[[#This Row],[System Application]]="Custom",(TablePipeInsulation[[#This Row],[Therms saved]]*BE445)*CI_Custom_Bonus_Incentive_USD_per_therm,IF(OR(TablePipeInsulation[[#This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saved]]*BE445),"Excel Error"))),TablePipeInsulation[[#This Row],[Total Cost]]),0)</f>
        <v>0</v>
      </c>
      <c r="BE445" s="212">
        <f>Boiler!$AA$9</f>
        <v>0</v>
      </c>
    </row>
    <row r="446" spans="1:57">
      <c r="A446" s="75">
        <v>425</v>
      </c>
      <c r="Q446" s="69"/>
      <c r="R446" s="1" t="str">
        <f>IFERROR(INDEX(TableInsulationCodeReq[],MATCH(TablePipeInsulation[[#This Row],[Coding - Temperature of Pipe]],TableInsulationCodeReq[Coding Pipe Temperature],-1),MATCH(TEXT($P446,"0.00"),TableInsulationCodeReq[#Headers],0)),"")</f>
        <v/>
      </c>
      <c r="Y446" s="189" t="str">
        <f t="shared" si="34"/>
        <v/>
      </c>
      <c r="AA44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46" s="3" t="str">
        <f>IF(OR(G446="",TablePipeInsulation[[#This Row],[Insulation to be Added (")]]&lt;TablePipeInsulation[[#This Row],[Insulation Required by Code (")]]),"",IF(System_App_Only_DHW,(AN446-AR446)/(0.8*100000)*L446*AS446*AT446*1,(AN446-AR446)/($G$10*100000)*L446*AS446*AT446*1))</f>
        <v/>
      </c>
      <c r="AC446" s="78">
        <f>IF(TablePipeInsulation[[#This Row],[Insulation to be Added (")]]&lt;TablePipeInsulation[[#This Row],[Insulation Required by Code (")]],"",BC446)</f>
        <v>0</v>
      </c>
      <c r="AD446" s="78">
        <f>IF(TablePipeInsulation[[#This Row],[Insulation to be Added (")]]&lt;TablePipeInsulation[[#This Row],[Insulation Required by Code (")]],"",BD446)</f>
        <v>0</v>
      </c>
      <c r="AG446" s="67" t="e">
        <f>VLOOKUP(G446,'Insulation Table'!$AE$61:$AF$64,2,FALSE)</f>
        <v>#N/A</v>
      </c>
      <c r="AH446" s="75" t="str">
        <f>IF(TablePipeInsulation[[#This Row],[System Application]]="Custom",TablePipeInsulation[[#This Row],[Pipe Surface Temperature, °F (If Custom Application)]],IF(G446="","",VLOOKUP(G446,$BG$21:$BH$24,2,FALSE)))</f>
        <v/>
      </c>
      <c r="AI446" s="75" t="str">
        <f>IF(TablePipeInsulation[[#This Row],[System Application]]="Custom",TablePipeInsulation[[#This Row],[Ambient Temperature, °F (If Custom Application)]],IF(G446="","",VLOOKUP(G446,$BG$21:$BI$24,3,FALSE)))</f>
        <v/>
      </c>
      <c r="AJ44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4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4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4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46" s="75" t="str">
        <f>IF(TablePipeInsulation[[#This Row],[System Application]]="Custom",TablePipeInsulation[[#This Row],[Custom Pipe Bare Heat Transfer Coefficient]],IF(P446="","",(VLOOKUP(AJ446,'Insulation Table'!$F$35:$G$124,2,FALSE))))</f>
        <v/>
      </c>
      <c r="AO446" s="75" t="e">
        <f t="shared" si="30"/>
        <v>#N/A</v>
      </c>
      <c r="AP446" s="75" t="e">
        <f>VLOOKUP(AO446,'Insulation Table'!$Y$35:$Z$103,2,FALSE)</f>
        <v>#N/A</v>
      </c>
      <c r="AQ446" s="67" t="str">
        <f>CONCATENATE(P446,U446,MIN(TablePipeInsulation[[#This Row],[Insulation to be Added (")]],3))</f>
        <v>3</v>
      </c>
      <c r="AR446" s="75" t="str">
        <f>IF(P446="","",(VLOOKUP(AQ446,'Insulation Table'!$N$35:$O$250,2,FALSE)))</f>
        <v/>
      </c>
      <c r="AS446" s="67" t="e">
        <f t="shared" si="31"/>
        <v>#VALUE!</v>
      </c>
      <c r="AT446" s="75" t="str">
        <f>IF(TablePipeInsulation[[#This Row],[System Application]]="Custom",TablePipeInsulation[[#This Row],[Full Load Hours (If Custom Application)]],IF(G446="","",IF(G446="Domestic Hot Water",8760,$AJ$16)))</f>
        <v/>
      </c>
      <c r="AU446" s="75" t="str">
        <f>VLOOKUP($G$7,'Incentive Structure'!$C$6:$D$10,2,FALSE)</f>
        <v>CI</v>
      </c>
      <c r="AV446" s="75" t="str">
        <f>IF(ISNUMBER(FIND("MF",TablePipeInsulation[[#This Row],[Incentive Code]]))=TRUE,"MF Logic","CI Logic")</f>
        <v>CI Logic</v>
      </c>
      <c r="AW44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46" t="str">
        <f t="shared" si="32"/>
        <v/>
      </c>
      <c r="AY446" t="str">
        <f t="shared" si="33"/>
        <v>CI</v>
      </c>
      <c r="AZ44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4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46" s="190" t="e">
        <f>INDEX(#REF!,MATCH(TablePipeInsulation[[#This Row],[Coding - Temperature of Pipe]],#REF!,0),MATCH(TEXT($P446,"#.00"),#REF!,0))</f>
        <v>#REF!</v>
      </c>
      <c r="BC446" s="211">
        <f>IFERROR(MIN(IF(TablePipeInsulation[[#This Row],[System Application]]="Custom",(TablePipeInsulation[[#This Row],[Therms saved]]*BE446)*CI_Custom_Incentive_USD_per_therm,IF(OR(TablePipeInsulation[[#This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saved]]*BE446),"Excel Error"))),TablePipeInsulation[[#This Row],[Total Cost]]),0)</f>
        <v>0</v>
      </c>
      <c r="BD446" s="216">
        <f>IFERROR(MIN(IF(TablePipeInsulation[[#This Row],[System Application]]="Custom",(TablePipeInsulation[[#This Row],[Therms saved]]*BE446)*CI_Custom_Bonus_Incentive_USD_per_therm,IF(OR(TablePipeInsulation[[#This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saved]]*BE446),"Excel Error"))),TablePipeInsulation[[#This Row],[Total Cost]]),0)</f>
        <v>0</v>
      </c>
      <c r="BE446" s="212">
        <f>Boiler!$AA$9</f>
        <v>0</v>
      </c>
    </row>
    <row r="447" spans="1:57">
      <c r="A447" s="75">
        <v>426</v>
      </c>
      <c r="Q447" s="69"/>
      <c r="R447" s="1" t="str">
        <f>IFERROR(INDEX(TableInsulationCodeReq[],MATCH(TablePipeInsulation[[#This Row],[Coding - Temperature of Pipe]],TableInsulationCodeReq[Coding Pipe Temperature],-1),MATCH(TEXT($P447,"0.00"),TableInsulationCodeReq[#Headers],0)),"")</f>
        <v/>
      </c>
      <c r="Y447" s="189" t="str">
        <f t="shared" si="34"/>
        <v/>
      </c>
      <c r="AA44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47" s="3" t="str">
        <f>IF(OR(G447="",TablePipeInsulation[[#This Row],[Insulation to be Added (")]]&lt;TablePipeInsulation[[#This Row],[Insulation Required by Code (")]]),"",IF(System_App_Only_DHW,(AN447-AR447)/(0.8*100000)*L447*AS447*AT447*1,(AN447-AR447)/($G$10*100000)*L447*AS447*AT447*1))</f>
        <v/>
      </c>
      <c r="AC447" s="78">
        <f>IF(TablePipeInsulation[[#This Row],[Insulation to be Added (")]]&lt;TablePipeInsulation[[#This Row],[Insulation Required by Code (")]],"",BC447)</f>
        <v>0</v>
      </c>
      <c r="AD447" s="78">
        <f>IF(TablePipeInsulation[[#This Row],[Insulation to be Added (")]]&lt;TablePipeInsulation[[#This Row],[Insulation Required by Code (")]],"",BD447)</f>
        <v>0</v>
      </c>
      <c r="AG447" s="67" t="e">
        <f>VLOOKUP(G447,'Insulation Table'!$AE$61:$AF$64,2,FALSE)</f>
        <v>#N/A</v>
      </c>
      <c r="AH447" s="75" t="str">
        <f>IF(TablePipeInsulation[[#This Row],[System Application]]="Custom",TablePipeInsulation[[#This Row],[Pipe Surface Temperature, °F (If Custom Application)]],IF(G447="","",VLOOKUP(G447,$BG$21:$BH$24,2,FALSE)))</f>
        <v/>
      </c>
      <c r="AI447" s="75" t="str">
        <f>IF(TablePipeInsulation[[#This Row],[System Application]]="Custom",TablePipeInsulation[[#This Row],[Ambient Temperature, °F (If Custom Application)]],IF(G447="","",VLOOKUP(G447,$BG$21:$BI$24,3,FALSE)))</f>
        <v/>
      </c>
      <c r="AJ44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4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4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4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47" s="75" t="str">
        <f>IF(TablePipeInsulation[[#This Row],[System Application]]="Custom",TablePipeInsulation[[#This Row],[Custom Pipe Bare Heat Transfer Coefficient]],IF(P447="","",(VLOOKUP(AJ447,'Insulation Table'!$F$35:$G$124,2,FALSE))))</f>
        <v/>
      </c>
      <c r="AO447" s="75" t="e">
        <f t="shared" si="30"/>
        <v>#N/A</v>
      </c>
      <c r="AP447" s="75" t="e">
        <f>VLOOKUP(AO447,'Insulation Table'!$Y$35:$Z$103,2,FALSE)</f>
        <v>#N/A</v>
      </c>
      <c r="AQ447" s="67" t="str">
        <f>CONCATENATE(P447,U447,MIN(TablePipeInsulation[[#This Row],[Insulation to be Added (")]],3))</f>
        <v>3</v>
      </c>
      <c r="AR447" s="75" t="str">
        <f>IF(P447="","",(VLOOKUP(AQ447,'Insulation Table'!$N$35:$O$250,2,FALSE)))</f>
        <v/>
      </c>
      <c r="AS447" s="67" t="e">
        <f t="shared" si="31"/>
        <v>#VALUE!</v>
      </c>
      <c r="AT447" s="75" t="str">
        <f>IF(TablePipeInsulation[[#This Row],[System Application]]="Custom",TablePipeInsulation[[#This Row],[Full Load Hours (If Custom Application)]],IF(G447="","",IF(G447="Domestic Hot Water",8760,$AJ$16)))</f>
        <v/>
      </c>
      <c r="AU447" s="75" t="str">
        <f>VLOOKUP($G$7,'Incentive Structure'!$C$6:$D$10,2,FALSE)</f>
        <v>CI</v>
      </c>
      <c r="AV447" s="75" t="str">
        <f>IF(ISNUMBER(FIND("MF",TablePipeInsulation[[#This Row],[Incentive Code]]))=TRUE,"MF Logic","CI Logic")</f>
        <v>CI Logic</v>
      </c>
      <c r="AW44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47" t="str">
        <f t="shared" si="32"/>
        <v/>
      </c>
      <c r="AY447" t="str">
        <f t="shared" si="33"/>
        <v>CI</v>
      </c>
      <c r="AZ44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4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47" s="190" t="e">
        <f>INDEX(#REF!,MATCH(TablePipeInsulation[[#This Row],[Coding - Temperature of Pipe]],#REF!,0),MATCH(TEXT($P447,"#.00"),#REF!,0))</f>
        <v>#REF!</v>
      </c>
      <c r="BC447" s="211">
        <f>IFERROR(MIN(IF(TablePipeInsulation[[#This Row],[System Application]]="Custom",(TablePipeInsulation[[#This Row],[Therms saved]]*BE447)*CI_Custom_Incentive_USD_per_therm,IF(OR(TablePipeInsulation[[#This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saved]]*BE447),"Excel Error"))),TablePipeInsulation[[#This Row],[Total Cost]]),0)</f>
        <v>0</v>
      </c>
      <c r="BD447" s="216">
        <f>IFERROR(MIN(IF(TablePipeInsulation[[#This Row],[System Application]]="Custom",(TablePipeInsulation[[#This Row],[Therms saved]]*BE447)*CI_Custom_Bonus_Incentive_USD_per_therm,IF(OR(TablePipeInsulation[[#This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saved]]*BE447),"Excel Error"))),TablePipeInsulation[[#This Row],[Total Cost]]),0)</f>
        <v>0</v>
      </c>
      <c r="BE447" s="212">
        <f>Boiler!$AA$9</f>
        <v>0</v>
      </c>
    </row>
    <row r="448" spans="1:57">
      <c r="A448" s="75">
        <v>427</v>
      </c>
      <c r="Q448" s="69"/>
      <c r="R448" s="1" t="str">
        <f>IFERROR(INDEX(TableInsulationCodeReq[],MATCH(TablePipeInsulation[[#This Row],[Coding - Temperature of Pipe]],TableInsulationCodeReq[Coding Pipe Temperature],-1),MATCH(TEXT($P448,"0.00"),TableInsulationCodeReq[#Headers],0)),"")</f>
        <v/>
      </c>
      <c r="Y448" s="189" t="str">
        <f t="shared" si="34"/>
        <v/>
      </c>
      <c r="AA44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48" s="3" t="str">
        <f>IF(OR(G448="",TablePipeInsulation[[#This Row],[Insulation to be Added (")]]&lt;TablePipeInsulation[[#This Row],[Insulation Required by Code (")]]),"",IF(System_App_Only_DHW,(AN448-AR448)/(0.8*100000)*L448*AS448*AT448*1,(AN448-AR448)/($G$10*100000)*L448*AS448*AT448*1))</f>
        <v/>
      </c>
      <c r="AC448" s="78">
        <f>IF(TablePipeInsulation[[#This Row],[Insulation to be Added (")]]&lt;TablePipeInsulation[[#This Row],[Insulation Required by Code (")]],"",BC448)</f>
        <v>0</v>
      </c>
      <c r="AD448" s="78">
        <f>IF(TablePipeInsulation[[#This Row],[Insulation to be Added (")]]&lt;TablePipeInsulation[[#This Row],[Insulation Required by Code (")]],"",BD448)</f>
        <v>0</v>
      </c>
      <c r="AG448" s="67" t="e">
        <f>VLOOKUP(G448,'Insulation Table'!$AE$61:$AF$64,2,FALSE)</f>
        <v>#N/A</v>
      </c>
      <c r="AH448" s="75" t="str">
        <f>IF(TablePipeInsulation[[#This Row],[System Application]]="Custom",TablePipeInsulation[[#This Row],[Pipe Surface Temperature, °F (If Custom Application)]],IF(G448="","",VLOOKUP(G448,$BG$21:$BH$24,2,FALSE)))</f>
        <v/>
      </c>
      <c r="AI448" s="75" t="str">
        <f>IF(TablePipeInsulation[[#This Row],[System Application]]="Custom",TablePipeInsulation[[#This Row],[Ambient Temperature, °F (If Custom Application)]],IF(G448="","",VLOOKUP(G448,$BG$21:$BI$24,3,FALSE)))</f>
        <v/>
      </c>
      <c r="AJ44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4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4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4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48" s="75" t="str">
        <f>IF(TablePipeInsulation[[#This Row],[System Application]]="Custom",TablePipeInsulation[[#This Row],[Custom Pipe Bare Heat Transfer Coefficient]],IF(P448="","",(VLOOKUP(AJ448,'Insulation Table'!$F$35:$G$124,2,FALSE))))</f>
        <v/>
      </c>
      <c r="AO448" s="75" t="e">
        <f t="shared" si="30"/>
        <v>#N/A</v>
      </c>
      <c r="AP448" s="75" t="e">
        <f>VLOOKUP(AO448,'Insulation Table'!$Y$35:$Z$103,2,FALSE)</f>
        <v>#N/A</v>
      </c>
      <c r="AQ448" s="67" t="str">
        <f>CONCATENATE(P448,U448,MIN(TablePipeInsulation[[#This Row],[Insulation to be Added (")]],3))</f>
        <v>3</v>
      </c>
      <c r="AR448" s="75" t="str">
        <f>IF(P448="","",(VLOOKUP(AQ448,'Insulation Table'!$N$35:$O$250,2,FALSE)))</f>
        <v/>
      </c>
      <c r="AS448" s="67" t="e">
        <f t="shared" si="31"/>
        <v>#VALUE!</v>
      </c>
      <c r="AT448" s="75" t="str">
        <f>IF(TablePipeInsulation[[#This Row],[System Application]]="Custom",TablePipeInsulation[[#This Row],[Full Load Hours (If Custom Application)]],IF(G448="","",IF(G448="Domestic Hot Water",8760,$AJ$16)))</f>
        <v/>
      </c>
      <c r="AU448" s="75" t="str">
        <f>VLOOKUP($G$7,'Incentive Structure'!$C$6:$D$10,2,FALSE)</f>
        <v>CI</v>
      </c>
      <c r="AV448" s="75" t="str">
        <f>IF(ISNUMBER(FIND("MF",TablePipeInsulation[[#This Row],[Incentive Code]]))=TRUE,"MF Logic","CI Logic")</f>
        <v>CI Logic</v>
      </c>
      <c r="AW44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48" t="str">
        <f t="shared" si="32"/>
        <v/>
      </c>
      <c r="AY448" t="str">
        <f t="shared" si="33"/>
        <v>CI</v>
      </c>
      <c r="AZ44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4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48" s="190" t="e">
        <f>INDEX(#REF!,MATCH(TablePipeInsulation[[#This Row],[Coding - Temperature of Pipe]],#REF!,0),MATCH(TEXT($P448,"#.00"),#REF!,0))</f>
        <v>#REF!</v>
      </c>
      <c r="BC448" s="211">
        <f>IFERROR(MIN(IF(TablePipeInsulation[[#This Row],[System Application]]="Custom",(TablePipeInsulation[[#This Row],[Therms saved]]*BE448)*CI_Custom_Incentive_USD_per_therm,IF(OR(TablePipeInsulation[[#This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saved]]*BE448),"Excel Error"))),TablePipeInsulation[[#This Row],[Total Cost]]),0)</f>
        <v>0</v>
      </c>
      <c r="BD448" s="216">
        <f>IFERROR(MIN(IF(TablePipeInsulation[[#This Row],[System Application]]="Custom",(TablePipeInsulation[[#This Row],[Therms saved]]*BE448)*CI_Custom_Bonus_Incentive_USD_per_therm,IF(OR(TablePipeInsulation[[#This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saved]]*BE448),"Excel Error"))),TablePipeInsulation[[#This Row],[Total Cost]]),0)</f>
        <v>0</v>
      </c>
      <c r="BE448" s="212">
        <f>Boiler!$AA$9</f>
        <v>0</v>
      </c>
    </row>
    <row r="449" spans="1:57">
      <c r="A449" s="75">
        <v>428</v>
      </c>
      <c r="Q449" s="69"/>
      <c r="R449" s="1" t="str">
        <f>IFERROR(INDEX(TableInsulationCodeReq[],MATCH(TablePipeInsulation[[#This Row],[Coding - Temperature of Pipe]],TableInsulationCodeReq[Coding Pipe Temperature],-1),MATCH(TEXT($P449,"0.00"),TableInsulationCodeReq[#Headers],0)),"")</f>
        <v/>
      </c>
      <c r="Y449" s="189" t="str">
        <f t="shared" si="34"/>
        <v/>
      </c>
      <c r="AA44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49" s="3" t="str">
        <f>IF(OR(G449="",TablePipeInsulation[[#This Row],[Insulation to be Added (")]]&lt;TablePipeInsulation[[#This Row],[Insulation Required by Code (")]]),"",IF(System_App_Only_DHW,(AN449-AR449)/(0.8*100000)*L449*AS449*AT449*1,(AN449-AR449)/($G$10*100000)*L449*AS449*AT449*1))</f>
        <v/>
      </c>
      <c r="AC449" s="78">
        <f>IF(TablePipeInsulation[[#This Row],[Insulation to be Added (")]]&lt;TablePipeInsulation[[#This Row],[Insulation Required by Code (")]],"",BC449)</f>
        <v>0</v>
      </c>
      <c r="AD449" s="78">
        <f>IF(TablePipeInsulation[[#This Row],[Insulation to be Added (")]]&lt;TablePipeInsulation[[#This Row],[Insulation Required by Code (")]],"",BD449)</f>
        <v>0</v>
      </c>
      <c r="AG449" s="67" t="e">
        <f>VLOOKUP(G449,'Insulation Table'!$AE$61:$AF$64,2,FALSE)</f>
        <v>#N/A</v>
      </c>
      <c r="AH449" s="75" t="str">
        <f>IF(TablePipeInsulation[[#This Row],[System Application]]="Custom",TablePipeInsulation[[#This Row],[Pipe Surface Temperature, °F (If Custom Application)]],IF(G449="","",VLOOKUP(G449,$BG$21:$BH$24,2,FALSE)))</f>
        <v/>
      </c>
      <c r="AI449" s="75" t="str">
        <f>IF(TablePipeInsulation[[#This Row],[System Application]]="Custom",TablePipeInsulation[[#This Row],[Ambient Temperature, °F (If Custom Application)]],IF(G449="","",VLOOKUP(G449,$BG$21:$BI$24,3,FALSE)))</f>
        <v/>
      </c>
      <c r="AJ44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4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4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4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49" s="75" t="str">
        <f>IF(TablePipeInsulation[[#This Row],[System Application]]="Custom",TablePipeInsulation[[#This Row],[Custom Pipe Bare Heat Transfer Coefficient]],IF(P449="","",(VLOOKUP(AJ449,'Insulation Table'!$F$35:$G$124,2,FALSE))))</f>
        <v/>
      </c>
      <c r="AO449" s="75" t="e">
        <f t="shared" si="30"/>
        <v>#N/A</v>
      </c>
      <c r="AP449" s="75" t="e">
        <f>VLOOKUP(AO449,'Insulation Table'!$Y$35:$Z$103,2,FALSE)</f>
        <v>#N/A</v>
      </c>
      <c r="AQ449" s="67" t="str">
        <f>CONCATENATE(P449,U449,MIN(TablePipeInsulation[[#This Row],[Insulation to be Added (")]],3))</f>
        <v>3</v>
      </c>
      <c r="AR449" s="75" t="str">
        <f>IF(P449="","",(VLOOKUP(AQ449,'Insulation Table'!$N$35:$O$250,2,FALSE)))</f>
        <v/>
      </c>
      <c r="AS449" s="67" t="e">
        <f t="shared" si="31"/>
        <v>#VALUE!</v>
      </c>
      <c r="AT449" s="75" t="str">
        <f>IF(TablePipeInsulation[[#This Row],[System Application]]="Custom",TablePipeInsulation[[#This Row],[Full Load Hours (If Custom Application)]],IF(G449="","",IF(G449="Domestic Hot Water",8760,$AJ$16)))</f>
        <v/>
      </c>
      <c r="AU449" s="75" t="str">
        <f>VLOOKUP($G$7,'Incentive Structure'!$C$6:$D$10,2,FALSE)</f>
        <v>CI</v>
      </c>
      <c r="AV449" s="75" t="str">
        <f>IF(ISNUMBER(FIND("MF",TablePipeInsulation[[#This Row],[Incentive Code]]))=TRUE,"MF Logic","CI Logic")</f>
        <v>CI Logic</v>
      </c>
      <c r="AW44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49" t="str">
        <f t="shared" si="32"/>
        <v/>
      </c>
      <c r="AY449" t="str">
        <f t="shared" si="33"/>
        <v>CI</v>
      </c>
      <c r="AZ44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4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49" s="190" t="e">
        <f>INDEX(#REF!,MATCH(TablePipeInsulation[[#This Row],[Coding - Temperature of Pipe]],#REF!,0),MATCH(TEXT($P449,"#.00"),#REF!,0))</f>
        <v>#REF!</v>
      </c>
      <c r="BC449" s="211">
        <f>IFERROR(MIN(IF(TablePipeInsulation[[#This Row],[System Application]]="Custom",(TablePipeInsulation[[#This Row],[Therms saved]]*BE449)*CI_Custom_Incentive_USD_per_therm,IF(OR(TablePipeInsulation[[#This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saved]]*BE449),"Excel Error"))),TablePipeInsulation[[#This Row],[Total Cost]]),0)</f>
        <v>0</v>
      </c>
      <c r="BD449" s="216">
        <f>IFERROR(MIN(IF(TablePipeInsulation[[#This Row],[System Application]]="Custom",(TablePipeInsulation[[#This Row],[Therms saved]]*BE449)*CI_Custom_Bonus_Incentive_USD_per_therm,IF(OR(TablePipeInsulation[[#This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saved]]*BE449),"Excel Error"))),TablePipeInsulation[[#This Row],[Total Cost]]),0)</f>
        <v>0</v>
      </c>
      <c r="BE449" s="212">
        <f>Boiler!$AA$9</f>
        <v>0</v>
      </c>
    </row>
    <row r="450" spans="1:57">
      <c r="A450" s="75">
        <v>429</v>
      </c>
      <c r="Q450" s="69"/>
      <c r="R450" s="1" t="str">
        <f>IFERROR(INDEX(TableInsulationCodeReq[],MATCH(TablePipeInsulation[[#This Row],[Coding - Temperature of Pipe]],TableInsulationCodeReq[Coding Pipe Temperature],-1),MATCH(TEXT($P450,"0.00"),TableInsulationCodeReq[#Headers],0)),"")</f>
        <v/>
      </c>
      <c r="Y450" s="189" t="str">
        <f t="shared" si="34"/>
        <v/>
      </c>
      <c r="AA45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50" s="3" t="str">
        <f>IF(OR(G450="",TablePipeInsulation[[#This Row],[Insulation to be Added (")]]&lt;TablePipeInsulation[[#This Row],[Insulation Required by Code (")]]),"",IF(System_App_Only_DHW,(AN450-AR450)/(0.8*100000)*L450*AS450*AT450*1,(AN450-AR450)/($G$10*100000)*L450*AS450*AT450*1))</f>
        <v/>
      </c>
      <c r="AC450" s="78">
        <f>IF(TablePipeInsulation[[#This Row],[Insulation to be Added (")]]&lt;TablePipeInsulation[[#This Row],[Insulation Required by Code (")]],"",BC450)</f>
        <v>0</v>
      </c>
      <c r="AD450" s="78">
        <f>IF(TablePipeInsulation[[#This Row],[Insulation to be Added (")]]&lt;TablePipeInsulation[[#This Row],[Insulation Required by Code (")]],"",BD450)</f>
        <v>0</v>
      </c>
      <c r="AG450" s="67" t="e">
        <f>VLOOKUP(G450,'Insulation Table'!$AE$61:$AF$64,2,FALSE)</f>
        <v>#N/A</v>
      </c>
      <c r="AH450" s="75" t="str">
        <f>IF(TablePipeInsulation[[#This Row],[System Application]]="Custom",TablePipeInsulation[[#This Row],[Pipe Surface Temperature, °F (If Custom Application)]],IF(G450="","",VLOOKUP(G450,$BG$21:$BH$24,2,FALSE)))</f>
        <v/>
      </c>
      <c r="AI450" s="75" t="str">
        <f>IF(TablePipeInsulation[[#This Row],[System Application]]="Custom",TablePipeInsulation[[#This Row],[Ambient Temperature, °F (If Custom Application)]],IF(G450="","",VLOOKUP(G450,$BG$21:$BI$24,3,FALSE)))</f>
        <v/>
      </c>
      <c r="AJ45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5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5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5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50" s="75" t="str">
        <f>IF(TablePipeInsulation[[#This Row],[System Application]]="Custom",TablePipeInsulation[[#This Row],[Custom Pipe Bare Heat Transfer Coefficient]],IF(P450="","",(VLOOKUP(AJ450,'Insulation Table'!$F$35:$G$124,2,FALSE))))</f>
        <v/>
      </c>
      <c r="AO450" s="75" t="e">
        <f t="shared" si="30"/>
        <v>#N/A</v>
      </c>
      <c r="AP450" s="75" t="e">
        <f>VLOOKUP(AO450,'Insulation Table'!$Y$35:$Z$103,2,FALSE)</f>
        <v>#N/A</v>
      </c>
      <c r="AQ450" s="67" t="str">
        <f>CONCATENATE(P450,U450,MIN(TablePipeInsulation[[#This Row],[Insulation to be Added (")]],3))</f>
        <v>3</v>
      </c>
      <c r="AR450" s="75" t="str">
        <f>IF(P450="","",(VLOOKUP(AQ450,'Insulation Table'!$N$35:$O$250,2,FALSE)))</f>
        <v/>
      </c>
      <c r="AS450" s="67" t="e">
        <f t="shared" si="31"/>
        <v>#VALUE!</v>
      </c>
      <c r="AT450" s="75" t="str">
        <f>IF(TablePipeInsulation[[#This Row],[System Application]]="Custom",TablePipeInsulation[[#This Row],[Full Load Hours (If Custom Application)]],IF(G450="","",IF(G450="Domestic Hot Water",8760,$AJ$16)))</f>
        <v/>
      </c>
      <c r="AU450" s="75" t="str">
        <f>VLOOKUP($G$7,'Incentive Structure'!$C$6:$D$10,2,FALSE)</f>
        <v>CI</v>
      </c>
      <c r="AV450" s="75" t="str">
        <f>IF(ISNUMBER(FIND("MF",TablePipeInsulation[[#This Row],[Incentive Code]]))=TRUE,"MF Logic","CI Logic")</f>
        <v>CI Logic</v>
      </c>
      <c r="AW45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50" t="str">
        <f t="shared" si="32"/>
        <v/>
      </c>
      <c r="AY450" t="str">
        <f t="shared" si="33"/>
        <v>CI</v>
      </c>
      <c r="AZ45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5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50" s="190" t="e">
        <f>INDEX(#REF!,MATCH(TablePipeInsulation[[#This Row],[Coding - Temperature of Pipe]],#REF!,0),MATCH(TEXT($P450,"#.00"),#REF!,0))</f>
        <v>#REF!</v>
      </c>
      <c r="BC450" s="211">
        <f>IFERROR(MIN(IF(TablePipeInsulation[[#This Row],[System Application]]="Custom",(TablePipeInsulation[[#This Row],[Therms saved]]*BE450)*CI_Custom_Incentive_USD_per_therm,IF(OR(TablePipeInsulation[[#This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saved]]*BE450),"Excel Error"))),TablePipeInsulation[[#This Row],[Total Cost]]),0)</f>
        <v>0</v>
      </c>
      <c r="BD450" s="216">
        <f>IFERROR(MIN(IF(TablePipeInsulation[[#This Row],[System Application]]="Custom",(TablePipeInsulation[[#This Row],[Therms saved]]*BE450)*CI_Custom_Bonus_Incentive_USD_per_therm,IF(OR(TablePipeInsulation[[#This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saved]]*BE450),"Excel Error"))),TablePipeInsulation[[#This Row],[Total Cost]]),0)</f>
        <v>0</v>
      </c>
      <c r="BE450" s="212">
        <f>Boiler!$AA$9</f>
        <v>0</v>
      </c>
    </row>
    <row r="451" spans="1:57">
      <c r="A451" s="75">
        <v>430</v>
      </c>
      <c r="Q451" s="69"/>
      <c r="R451" s="1" t="str">
        <f>IFERROR(INDEX(TableInsulationCodeReq[],MATCH(TablePipeInsulation[[#This Row],[Coding - Temperature of Pipe]],TableInsulationCodeReq[Coding Pipe Temperature],-1),MATCH(TEXT($P451,"0.00"),TableInsulationCodeReq[#Headers],0)),"")</f>
        <v/>
      </c>
      <c r="Y451" s="189" t="str">
        <f t="shared" si="34"/>
        <v/>
      </c>
      <c r="AA45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51" s="3" t="str">
        <f>IF(OR(G451="",TablePipeInsulation[[#This Row],[Insulation to be Added (")]]&lt;TablePipeInsulation[[#This Row],[Insulation Required by Code (")]]),"",IF(System_App_Only_DHW,(AN451-AR451)/(0.8*100000)*L451*AS451*AT451*1,(AN451-AR451)/($G$10*100000)*L451*AS451*AT451*1))</f>
        <v/>
      </c>
      <c r="AC451" s="78">
        <f>IF(TablePipeInsulation[[#This Row],[Insulation to be Added (")]]&lt;TablePipeInsulation[[#This Row],[Insulation Required by Code (")]],"",BC451)</f>
        <v>0</v>
      </c>
      <c r="AD451" s="78">
        <f>IF(TablePipeInsulation[[#This Row],[Insulation to be Added (")]]&lt;TablePipeInsulation[[#This Row],[Insulation Required by Code (")]],"",BD451)</f>
        <v>0</v>
      </c>
      <c r="AG451" s="67" t="e">
        <f>VLOOKUP(G451,'Insulation Table'!$AE$61:$AF$64,2,FALSE)</f>
        <v>#N/A</v>
      </c>
      <c r="AH451" s="75" t="str">
        <f>IF(TablePipeInsulation[[#This Row],[System Application]]="Custom",TablePipeInsulation[[#This Row],[Pipe Surface Temperature, °F (If Custom Application)]],IF(G451="","",VLOOKUP(G451,$BG$21:$BH$24,2,FALSE)))</f>
        <v/>
      </c>
      <c r="AI451" s="75" t="str">
        <f>IF(TablePipeInsulation[[#This Row],[System Application]]="Custom",TablePipeInsulation[[#This Row],[Ambient Temperature, °F (If Custom Application)]],IF(G451="","",VLOOKUP(G451,$BG$21:$BI$24,3,FALSE)))</f>
        <v/>
      </c>
      <c r="AJ45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5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5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5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51" s="75" t="str">
        <f>IF(TablePipeInsulation[[#This Row],[System Application]]="Custom",TablePipeInsulation[[#This Row],[Custom Pipe Bare Heat Transfer Coefficient]],IF(P451="","",(VLOOKUP(AJ451,'Insulation Table'!$F$35:$G$124,2,FALSE))))</f>
        <v/>
      </c>
      <c r="AO451" s="75" t="e">
        <f t="shared" si="30"/>
        <v>#N/A</v>
      </c>
      <c r="AP451" s="75" t="e">
        <f>VLOOKUP(AO451,'Insulation Table'!$Y$35:$Z$103,2,FALSE)</f>
        <v>#N/A</v>
      </c>
      <c r="AQ451" s="67" t="str">
        <f>CONCATENATE(P451,U451,MIN(TablePipeInsulation[[#This Row],[Insulation to be Added (")]],3))</f>
        <v>3</v>
      </c>
      <c r="AR451" s="75" t="str">
        <f>IF(P451="","",(VLOOKUP(AQ451,'Insulation Table'!$N$35:$O$250,2,FALSE)))</f>
        <v/>
      </c>
      <c r="AS451" s="67" t="e">
        <f t="shared" si="31"/>
        <v>#VALUE!</v>
      </c>
      <c r="AT451" s="75" t="str">
        <f>IF(TablePipeInsulation[[#This Row],[System Application]]="Custom",TablePipeInsulation[[#This Row],[Full Load Hours (If Custom Application)]],IF(G451="","",IF(G451="Domestic Hot Water",8760,$AJ$16)))</f>
        <v/>
      </c>
      <c r="AU451" s="75" t="str">
        <f>VLOOKUP($G$7,'Incentive Structure'!$C$6:$D$10,2,FALSE)</f>
        <v>CI</v>
      </c>
      <c r="AV451" s="75" t="str">
        <f>IF(ISNUMBER(FIND("MF",TablePipeInsulation[[#This Row],[Incentive Code]]))=TRUE,"MF Logic","CI Logic")</f>
        <v>CI Logic</v>
      </c>
      <c r="AW45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51" t="str">
        <f t="shared" si="32"/>
        <v/>
      </c>
      <c r="AY451" t="str">
        <f t="shared" si="33"/>
        <v>CI</v>
      </c>
      <c r="AZ45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5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51" s="190" t="e">
        <f>INDEX(#REF!,MATCH(TablePipeInsulation[[#This Row],[Coding - Temperature of Pipe]],#REF!,0),MATCH(TEXT($P451,"#.00"),#REF!,0))</f>
        <v>#REF!</v>
      </c>
      <c r="BC451" s="211">
        <f>IFERROR(MIN(IF(TablePipeInsulation[[#This Row],[System Application]]="Custom",(TablePipeInsulation[[#This Row],[Therms saved]]*BE451)*CI_Custom_Incentive_USD_per_therm,IF(OR(TablePipeInsulation[[#This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saved]]*BE451),"Excel Error"))),TablePipeInsulation[[#This Row],[Total Cost]]),0)</f>
        <v>0</v>
      </c>
      <c r="BD451" s="216">
        <f>IFERROR(MIN(IF(TablePipeInsulation[[#This Row],[System Application]]="Custom",(TablePipeInsulation[[#This Row],[Therms saved]]*BE451)*CI_Custom_Bonus_Incentive_USD_per_therm,IF(OR(TablePipeInsulation[[#This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saved]]*BE451),"Excel Error"))),TablePipeInsulation[[#This Row],[Total Cost]]),0)</f>
        <v>0</v>
      </c>
      <c r="BE451" s="212">
        <f>Boiler!$AA$9</f>
        <v>0</v>
      </c>
    </row>
    <row r="452" spans="1:57">
      <c r="A452" s="75">
        <v>431</v>
      </c>
      <c r="Q452" s="69"/>
      <c r="R452" s="1" t="str">
        <f>IFERROR(INDEX(TableInsulationCodeReq[],MATCH(TablePipeInsulation[[#This Row],[Coding - Temperature of Pipe]],TableInsulationCodeReq[Coding Pipe Temperature],-1),MATCH(TEXT($P452,"0.00"),TableInsulationCodeReq[#Headers],0)),"")</f>
        <v/>
      </c>
      <c r="Y452" s="189" t="str">
        <f t="shared" si="34"/>
        <v/>
      </c>
      <c r="AA45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52" s="3" t="str">
        <f>IF(OR(G452="",TablePipeInsulation[[#This Row],[Insulation to be Added (")]]&lt;TablePipeInsulation[[#This Row],[Insulation Required by Code (")]]),"",IF(System_App_Only_DHW,(AN452-AR452)/(0.8*100000)*L452*AS452*AT452*1,(AN452-AR452)/($G$10*100000)*L452*AS452*AT452*1))</f>
        <v/>
      </c>
      <c r="AC452" s="78">
        <f>IF(TablePipeInsulation[[#This Row],[Insulation to be Added (")]]&lt;TablePipeInsulation[[#This Row],[Insulation Required by Code (")]],"",BC452)</f>
        <v>0</v>
      </c>
      <c r="AD452" s="78">
        <f>IF(TablePipeInsulation[[#This Row],[Insulation to be Added (")]]&lt;TablePipeInsulation[[#This Row],[Insulation Required by Code (")]],"",BD452)</f>
        <v>0</v>
      </c>
      <c r="AG452" s="67" t="e">
        <f>VLOOKUP(G452,'Insulation Table'!$AE$61:$AF$64,2,FALSE)</f>
        <v>#N/A</v>
      </c>
      <c r="AH452" s="75" t="str">
        <f>IF(TablePipeInsulation[[#This Row],[System Application]]="Custom",TablePipeInsulation[[#This Row],[Pipe Surface Temperature, °F (If Custom Application)]],IF(G452="","",VLOOKUP(G452,$BG$21:$BH$24,2,FALSE)))</f>
        <v/>
      </c>
      <c r="AI452" s="75" t="str">
        <f>IF(TablePipeInsulation[[#This Row],[System Application]]="Custom",TablePipeInsulation[[#This Row],[Ambient Temperature, °F (If Custom Application)]],IF(G452="","",VLOOKUP(G452,$BG$21:$BI$24,3,FALSE)))</f>
        <v/>
      </c>
      <c r="AJ45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5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5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5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52" s="75" t="str">
        <f>IF(TablePipeInsulation[[#This Row],[System Application]]="Custom",TablePipeInsulation[[#This Row],[Custom Pipe Bare Heat Transfer Coefficient]],IF(P452="","",(VLOOKUP(AJ452,'Insulation Table'!$F$35:$G$124,2,FALSE))))</f>
        <v/>
      </c>
      <c r="AO452" s="75" t="e">
        <f t="shared" si="30"/>
        <v>#N/A</v>
      </c>
      <c r="AP452" s="75" t="e">
        <f>VLOOKUP(AO452,'Insulation Table'!$Y$35:$Z$103,2,FALSE)</f>
        <v>#N/A</v>
      </c>
      <c r="AQ452" s="67" t="str">
        <f>CONCATENATE(P452,U452,MIN(TablePipeInsulation[[#This Row],[Insulation to be Added (")]],3))</f>
        <v>3</v>
      </c>
      <c r="AR452" s="75" t="str">
        <f>IF(P452="","",(VLOOKUP(AQ452,'Insulation Table'!$N$35:$O$250,2,FALSE)))</f>
        <v/>
      </c>
      <c r="AS452" s="67" t="e">
        <f t="shared" si="31"/>
        <v>#VALUE!</v>
      </c>
      <c r="AT452" s="75" t="str">
        <f>IF(TablePipeInsulation[[#This Row],[System Application]]="Custom",TablePipeInsulation[[#This Row],[Full Load Hours (If Custom Application)]],IF(G452="","",IF(G452="Domestic Hot Water",8760,$AJ$16)))</f>
        <v/>
      </c>
      <c r="AU452" s="75" t="str">
        <f>VLOOKUP($G$7,'Incentive Structure'!$C$6:$D$10,2,FALSE)</f>
        <v>CI</v>
      </c>
      <c r="AV452" s="75" t="str">
        <f>IF(ISNUMBER(FIND("MF",TablePipeInsulation[[#This Row],[Incentive Code]]))=TRUE,"MF Logic","CI Logic")</f>
        <v>CI Logic</v>
      </c>
      <c r="AW45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52" t="str">
        <f t="shared" si="32"/>
        <v/>
      </c>
      <c r="AY452" t="str">
        <f t="shared" si="33"/>
        <v>CI</v>
      </c>
      <c r="AZ45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5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52" s="190" t="e">
        <f>INDEX(#REF!,MATCH(TablePipeInsulation[[#This Row],[Coding - Temperature of Pipe]],#REF!,0),MATCH(TEXT($P452,"#.00"),#REF!,0))</f>
        <v>#REF!</v>
      </c>
      <c r="BC452" s="211">
        <f>IFERROR(MIN(IF(TablePipeInsulation[[#This Row],[System Application]]="Custom",(TablePipeInsulation[[#This Row],[Therms saved]]*BE452)*CI_Custom_Incentive_USD_per_therm,IF(OR(TablePipeInsulation[[#This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saved]]*BE452),"Excel Error"))),TablePipeInsulation[[#This Row],[Total Cost]]),0)</f>
        <v>0</v>
      </c>
      <c r="BD452" s="216">
        <f>IFERROR(MIN(IF(TablePipeInsulation[[#This Row],[System Application]]="Custom",(TablePipeInsulation[[#This Row],[Therms saved]]*BE452)*CI_Custom_Bonus_Incentive_USD_per_therm,IF(OR(TablePipeInsulation[[#This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saved]]*BE452),"Excel Error"))),TablePipeInsulation[[#This Row],[Total Cost]]),0)</f>
        <v>0</v>
      </c>
      <c r="BE452" s="212">
        <f>Boiler!$AA$9</f>
        <v>0</v>
      </c>
    </row>
    <row r="453" spans="1:57">
      <c r="A453" s="75">
        <v>432</v>
      </c>
      <c r="Q453" s="69"/>
      <c r="R453" s="1" t="str">
        <f>IFERROR(INDEX(TableInsulationCodeReq[],MATCH(TablePipeInsulation[[#This Row],[Coding - Temperature of Pipe]],TableInsulationCodeReq[Coding Pipe Temperature],-1),MATCH(TEXT($P453,"0.00"),TableInsulationCodeReq[#Headers],0)),"")</f>
        <v/>
      </c>
      <c r="Y453" s="189" t="str">
        <f t="shared" si="34"/>
        <v/>
      </c>
      <c r="AA45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53" s="3" t="str">
        <f>IF(OR(G453="",TablePipeInsulation[[#This Row],[Insulation to be Added (")]]&lt;TablePipeInsulation[[#This Row],[Insulation Required by Code (")]]),"",IF(System_App_Only_DHW,(AN453-AR453)/(0.8*100000)*L453*AS453*AT453*1,(AN453-AR453)/($G$10*100000)*L453*AS453*AT453*1))</f>
        <v/>
      </c>
      <c r="AC453" s="78">
        <f>IF(TablePipeInsulation[[#This Row],[Insulation to be Added (")]]&lt;TablePipeInsulation[[#This Row],[Insulation Required by Code (")]],"",BC453)</f>
        <v>0</v>
      </c>
      <c r="AD453" s="78">
        <f>IF(TablePipeInsulation[[#This Row],[Insulation to be Added (")]]&lt;TablePipeInsulation[[#This Row],[Insulation Required by Code (")]],"",BD453)</f>
        <v>0</v>
      </c>
      <c r="AG453" s="67" t="e">
        <f>VLOOKUP(G453,'Insulation Table'!$AE$61:$AF$64,2,FALSE)</f>
        <v>#N/A</v>
      </c>
      <c r="AH453" s="75" t="str">
        <f>IF(TablePipeInsulation[[#This Row],[System Application]]="Custom",TablePipeInsulation[[#This Row],[Pipe Surface Temperature, °F (If Custom Application)]],IF(G453="","",VLOOKUP(G453,$BG$21:$BH$24,2,FALSE)))</f>
        <v/>
      </c>
      <c r="AI453" s="75" t="str">
        <f>IF(TablePipeInsulation[[#This Row],[System Application]]="Custom",TablePipeInsulation[[#This Row],[Ambient Temperature, °F (If Custom Application)]],IF(G453="","",VLOOKUP(G453,$BG$21:$BI$24,3,FALSE)))</f>
        <v/>
      </c>
      <c r="AJ45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5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5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5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53" s="75" t="str">
        <f>IF(TablePipeInsulation[[#This Row],[System Application]]="Custom",TablePipeInsulation[[#This Row],[Custom Pipe Bare Heat Transfer Coefficient]],IF(P453="","",(VLOOKUP(AJ453,'Insulation Table'!$F$35:$G$124,2,FALSE))))</f>
        <v/>
      </c>
      <c r="AO453" s="75" t="e">
        <f t="shared" si="30"/>
        <v>#N/A</v>
      </c>
      <c r="AP453" s="75" t="e">
        <f>VLOOKUP(AO453,'Insulation Table'!$Y$35:$Z$103,2,FALSE)</f>
        <v>#N/A</v>
      </c>
      <c r="AQ453" s="67" t="str">
        <f>CONCATENATE(P453,U453,MIN(TablePipeInsulation[[#This Row],[Insulation to be Added (")]],3))</f>
        <v>3</v>
      </c>
      <c r="AR453" s="75" t="str">
        <f>IF(P453="","",(VLOOKUP(AQ453,'Insulation Table'!$N$35:$O$250,2,FALSE)))</f>
        <v/>
      </c>
      <c r="AS453" s="67" t="e">
        <f t="shared" si="31"/>
        <v>#VALUE!</v>
      </c>
      <c r="AT453" s="75" t="str">
        <f>IF(TablePipeInsulation[[#This Row],[System Application]]="Custom",TablePipeInsulation[[#This Row],[Full Load Hours (If Custom Application)]],IF(G453="","",IF(G453="Domestic Hot Water",8760,$AJ$16)))</f>
        <v/>
      </c>
      <c r="AU453" s="75" t="str">
        <f>VLOOKUP($G$7,'Incentive Structure'!$C$6:$D$10,2,FALSE)</f>
        <v>CI</v>
      </c>
      <c r="AV453" s="75" t="str">
        <f>IF(ISNUMBER(FIND("MF",TablePipeInsulation[[#This Row],[Incentive Code]]))=TRUE,"MF Logic","CI Logic")</f>
        <v>CI Logic</v>
      </c>
      <c r="AW45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53" t="str">
        <f t="shared" si="32"/>
        <v/>
      </c>
      <c r="AY453" t="str">
        <f t="shared" si="33"/>
        <v>CI</v>
      </c>
      <c r="AZ45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5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53" s="190" t="e">
        <f>INDEX(#REF!,MATCH(TablePipeInsulation[[#This Row],[Coding - Temperature of Pipe]],#REF!,0),MATCH(TEXT($P453,"#.00"),#REF!,0))</f>
        <v>#REF!</v>
      </c>
      <c r="BC453" s="211">
        <f>IFERROR(MIN(IF(TablePipeInsulation[[#This Row],[System Application]]="Custom",(TablePipeInsulation[[#This Row],[Therms saved]]*BE453)*CI_Custom_Incentive_USD_per_therm,IF(OR(TablePipeInsulation[[#This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saved]]*BE453),"Excel Error"))),TablePipeInsulation[[#This Row],[Total Cost]]),0)</f>
        <v>0</v>
      </c>
      <c r="BD453" s="216">
        <f>IFERROR(MIN(IF(TablePipeInsulation[[#This Row],[System Application]]="Custom",(TablePipeInsulation[[#This Row],[Therms saved]]*BE453)*CI_Custom_Bonus_Incentive_USD_per_therm,IF(OR(TablePipeInsulation[[#This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saved]]*BE453),"Excel Error"))),TablePipeInsulation[[#This Row],[Total Cost]]),0)</f>
        <v>0</v>
      </c>
      <c r="BE453" s="212">
        <f>Boiler!$AA$9</f>
        <v>0</v>
      </c>
    </row>
    <row r="454" spans="1:57">
      <c r="A454" s="75">
        <v>433</v>
      </c>
      <c r="Q454" s="69"/>
      <c r="R454" s="1" t="str">
        <f>IFERROR(INDEX(TableInsulationCodeReq[],MATCH(TablePipeInsulation[[#This Row],[Coding - Temperature of Pipe]],TableInsulationCodeReq[Coding Pipe Temperature],-1),MATCH(TEXT($P454,"0.00"),TableInsulationCodeReq[#Headers],0)),"")</f>
        <v/>
      </c>
      <c r="Y454" s="189" t="str">
        <f t="shared" si="34"/>
        <v/>
      </c>
      <c r="AA45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54" s="3" t="str">
        <f>IF(OR(G454="",TablePipeInsulation[[#This Row],[Insulation to be Added (")]]&lt;TablePipeInsulation[[#This Row],[Insulation Required by Code (")]]),"",IF(System_App_Only_DHW,(AN454-AR454)/(0.8*100000)*L454*AS454*AT454*1,(AN454-AR454)/($G$10*100000)*L454*AS454*AT454*1))</f>
        <v/>
      </c>
      <c r="AC454" s="78">
        <f>IF(TablePipeInsulation[[#This Row],[Insulation to be Added (")]]&lt;TablePipeInsulation[[#This Row],[Insulation Required by Code (")]],"",BC454)</f>
        <v>0</v>
      </c>
      <c r="AD454" s="78">
        <f>IF(TablePipeInsulation[[#This Row],[Insulation to be Added (")]]&lt;TablePipeInsulation[[#This Row],[Insulation Required by Code (")]],"",BD454)</f>
        <v>0</v>
      </c>
      <c r="AG454" s="67" t="e">
        <f>VLOOKUP(G454,'Insulation Table'!$AE$61:$AF$64,2,FALSE)</f>
        <v>#N/A</v>
      </c>
      <c r="AH454" s="75" t="str">
        <f>IF(TablePipeInsulation[[#This Row],[System Application]]="Custom",TablePipeInsulation[[#This Row],[Pipe Surface Temperature, °F (If Custom Application)]],IF(G454="","",VLOOKUP(G454,$BG$21:$BH$24,2,FALSE)))</f>
        <v/>
      </c>
      <c r="AI454" s="75" t="str">
        <f>IF(TablePipeInsulation[[#This Row],[System Application]]="Custom",TablePipeInsulation[[#This Row],[Ambient Temperature, °F (If Custom Application)]],IF(G454="","",VLOOKUP(G454,$BG$21:$BI$24,3,FALSE)))</f>
        <v/>
      </c>
      <c r="AJ45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5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5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5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54" s="75" t="str">
        <f>IF(TablePipeInsulation[[#This Row],[System Application]]="Custom",TablePipeInsulation[[#This Row],[Custom Pipe Bare Heat Transfer Coefficient]],IF(P454="","",(VLOOKUP(AJ454,'Insulation Table'!$F$35:$G$124,2,FALSE))))</f>
        <v/>
      </c>
      <c r="AO454" s="75" t="e">
        <f t="shared" si="30"/>
        <v>#N/A</v>
      </c>
      <c r="AP454" s="75" t="e">
        <f>VLOOKUP(AO454,'Insulation Table'!$Y$35:$Z$103,2,FALSE)</f>
        <v>#N/A</v>
      </c>
      <c r="AQ454" s="67" t="str">
        <f>CONCATENATE(P454,U454,MIN(TablePipeInsulation[[#This Row],[Insulation to be Added (")]],3))</f>
        <v>3</v>
      </c>
      <c r="AR454" s="75" t="str">
        <f>IF(P454="","",(VLOOKUP(AQ454,'Insulation Table'!$N$35:$O$250,2,FALSE)))</f>
        <v/>
      </c>
      <c r="AS454" s="67" t="e">
        <f t="shared" si="31"/>
        <v>#VALUE!</v>
      </c>
      <c r="AT454" s="75" t="str">
        <f>IF(TablePipeInsulation[[#This Row],[System Application]]="Custom",TablePipeInsulation[[#This Row],[Full Load Hours (If Custom Application)]],IF(G454="","",IF(G454="Domestic Hot Water",8760,$AJ$16)))</f>
        <v/>
      </c>
      <c r="AU454" s="75" t="str">
        <f>VLOOKUP($G$7,'Incentive Structure'!$C$6:$D$10,2,FALSE)</f>
        <v>CI</v>
      </c>
      <c r="AV454" s="75" t="str">
        <f>IF(ISNUMBER(FIND("MF",TablePipeInsulation[[#This Row],[Incentive Code]]))=TRUE,"MF Logic","CI Logic")</f>
        <v>CI Logic</v>
      </c>
      <c r="AW45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54" t="str">
        <f t="shared" si="32"/>
        <v/>
      </c>
      <c r="AY454" t="str">
        <f t="shared" si="33"/>
        <v>CI</v>
      </c>
      <c r="AZ45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5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54" s="190" t="e">
        <f>INDEX(#REF!,MATCH(TablePipeInsulation[[#This Row],[Coding - Temperature of Pipe]],#REF!,0),MATCH(TEXT($P454,"#.00"),#REF!,0))</f>
        <v>#REF!</v>
      </c>
      <c r="BC454" s="211">
        <f>IFERROR(MIN(IF(TablePipeInsulation[[#This Row],[System Application]]="Custom",(TablePipeInsulation[[#This Row],[Therms saved]]*BE454)*CI_Custom_Incentive_USD_per_therm,IF(OR(TablePipeInsulation[[#This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saved]]*BE454),"Excel Error"))),TablePipeInsulation[[#This Row],[Total Cost]]),0)</f>
        <v>0</v>
      </c>
      <c r="BD454" s="216">
        <f>IFERROR(MIN(IF(TablePipeInsulation[[#This Row],[System Application]]="Custom",(TablePipeInsulation[[#This Row],[Therms saved]]*BE454)*CI_Custom_Bonus_Incentive_USD_per_therm,IF(OR(TablePipeInsulation[[#This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saved]]*BE454),"Excel Error"))),TablePipeInsulation[[#This Row],[Total Cost]]),0)</f>
        <v>0</v>
      </c>
      <c r="BE454" s="212">
        <f>Boiler!$AA$9</f>
        <v>0</v>
      </c>
    </row>
    <row r="455" spans="1:57">
      <c r="A455" s="75">
        <v>434</v>
      </c>
      <c r="Q455" s="69"/>
      <c r="R455" s="1" t="str">
        <f>IFERROR(INDEX(TableInsulationCodeReq[],MATCH(TablePipeInsulation[[#This Row],[Coding - Temperature of Pipe]],TableInsulationCodeReq[Coding Pipe Temperature],-1),MATCH(TEXT($P455,"0.00"),TableInsulationCodeReq[#Headers],0)),"")</f>
        <v/>
      </c>
      <c r="Y455" s="189" t="str">
        <f t="shared" si="34"/>
        <v/>
      </c>
      <c r="AA45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55" s="3" t="str">
        <f>IF(OR(G455="",TablePipeInsulation[[#This Row],[Insulation to be Added (")]]&lt;TablePipeInsulation[[#This Row],[Insulation Required by Code (")]]),"",IF(System_App_Only_DHW,(AN455-AR455)/(0.8*100000)*L455*AS455*AT455*1,(AN455-AR455)/($G$10*100000)*L455*AS455*AT455*1))</f>
        <v/>
      </c>
      <c r="AC455" s="78">
        <f>IF(TablePipeInsulation[[#This Row],[Insulation to be Added (")]]&lt;TablePipeInsulation[[#This Row],[Insulation Required by Code (")]],"",BC455)</f>
        <v>0</v>
      </c>
      <c r="AD455" s="78">
        <f>IF(TablePipeInsulation[[#This Row],[Insulation to be Added (")]]&lt;TablePipeInsulation[[#This Row],[Insulation Required by Code (")]],"",BD455)</f>
        <v>0</v>
      </c>
      <c r="AG455" s="67" t="e">
        <f>VLOOKUP(G455,'Insulation Table'!$AE$61:$AF$64,2,FALSE)</f>
        <v>#N/A</v>
      </c>
      <c r="AH455" s="75" t="str">
        <f>IF(TablePipeInsulation[[#This Row],[System Application]]="Custom",TablePipeInsulation[[#This Row],[Pipe Surface Temperature, °F (If Custom Application)]],IF(G455="","",VLOOKUP(G455,$BG$21:$BH$24,2,FALSE)))</f>
        <v/>
      </c>
      <c r="AI455" s="75" t="str">
        <f>IF(TablePipeInsulation[[#This Row],[System Application]]="Custom",TablePipeInsulation[[#This Row],[Ambient Temperature, °F (If Custom Application)]],IF(G455="","",VLOOKUP(G455,$BG$21:$BI$24,3,FALSE)))</f>
        <v/>
      </c>
      <c r="AJ45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5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5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5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55" s="75" t="str">
        <f>IF(TablePipeInsulation[[#This Row],[System Application]]="Custom",TablePipeInsulation[[#This Row],[Custom Pipe Bare Heat Transfer Coefficient]],IF(P455="","",(VLOOKUP(AJ455,'Insulation Table'!$F$35:$G$124,2,FALSE))))</f>
        <v/>
      </c>
      <c r="AO455" s="75" t="e">
        <f t="shared" si="30"/>
        <v>#N/A</v>
      </c>
      <c r="AP455" s="75" t="e">
        <f>VLOOKUP(AO455,'Insulation Table'!$Y$35:$Z$103,2,FALSE)</f>
        <v>#N/A</v>
      </c>
      <c r="AQ455" s="67" t="str">
        <f>CONCATENATE(P455,U455,MIN(TablePipeInsulation[[#This Row],[Insulation to be Added (")]],3))</f>
        <v>3</v>
      </c>
      <c r="AR455" s="75" t="str">
        <f>IF(P455="","",(VLOOKUP(AQ455,'Insulation Table'!$N$35:$O$250,2,FALSE)))</f>
        <v/>
      </c>
      <c r="AS455" s="67" t="e">
        <f t="shared" si="31"/>
        <v>#VALUE!</v>
      </c>
      <c r="AT455" s="75" t="str">
        <f>IF(TablePipeInsulation[[#This Row],[System Application]]="Custom",TablePipeInsulation[[#This Row],[Full Load Hours (If Custom Application)]],IF(G455="","",IF(G455="Domestic Hot Water",8760,$AJ$16)))</f>
        <v/>
      </c>
      <c r="AU455" s="75" t="str">
        <f>VLOOKUP($G$7,'Incentive Structure'!$C$6:$D$10,2,FALSE)</f>
        <v>CI</v>
      </c>
      <c r="AV455" s="75" t="str">
        <f>IF(ISNUMBER(FIND("MF",TablePipeInsulation[[#This Row],[Incentive Code]]))=TRUE,"MF Logic","CI Logic")</f>
        <v>CI Logic</v>
      </c>
      <c r="AW45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55" t="str">
        <f t="shared" si="32"/>
        <v/>
      </c>
      <c r="AY455" t="str">
        <f t="shared" si="33"/>
        <v>CI</v>
      </c>
      <c r="AZ45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5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55" s="190" t="e">
        <f>INDEX(#REF!,MATCH(TablePipeInsulation[[#This Row],[Coding - Temperature of Pipe]],#REF!,0),MATCH(TEXT($P455,"#.00"),#REF!,0))</f>
        <v>#REF!</v>
      </c>
      <c r="BC455" s="211">
        <f>IFERROR(MIN(IF(TablePipeInsulation[[#This Row],[System Application]]="Custom",(TablePipeInsulation[[#This Row],[Therms saved]]*BE455)*CI_Custom_Incentive_USD_per_therm,IF(OR(TablePipeInsulation[[#This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saved]]*BE455),"Excel Error"))),TablePipeInsulation[[#This Row],[Total Cost]]),0)</f>
        <v>0</v>
      </c>
      <c r="BD455" s="216">
        <f>IFERROR(MIN(IF(TablePipeInsulation[[#This Row],[System Application]]="Custom",(TablePipeInsulation[[#This Row],[Therms saved]]*BE455)*CI_Custom_Bonus_Incentive_USD_per_therm,IF(OR(TablePipeInsulation[[#This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saved]]*BE455),"Excel Error"))),TablePipeInsulation[[#This Row],[Total Cost]]),0)</f>
        <v>0</v>
      </c>
      <c r="BE455" s="212">
        <f>Boiler!$AA$9</f>
        <v>0</v>
      </c>
    </row>
    <row r="456" spans="1:57">
      <c r="A456" s="75">
        <v>435</v>
      </c>
      <c r="Q456" s="69"/>
      <c r="R456" s="1" t="str">
        <f>IFERROR(INDEX(TableInsulationCodeReq[],MATCH(TablePipeInsulation[[#This Row],[Coding - Temperature of Pipe]],TableInsulationCodeReq[Coding Pipe Temperature],-1),MATCH(TEXT($P456,"0.00"),TableInsulationCodeReq[#Headers],0)),"")</f>
        <v/>
      </c>
      <c r="Y456" s="189" t="str">
        <f t="shared" si="34"/>
        <v/>
      </c>
      <c r="AA45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56" s="3" t="str">
        <f>IF(OR(G456="",TablePipeInsulation[[#This Row],[Insulation to be Added (")]]&lt;TablePipeInsulation[[#This Row],[Insulation Required by Code (")]]),"",IF(System_App_Only_DHW,(AN456-AR456)/(0.8*100000)*L456*AS456*AT456*1,(AN456-AR456)/($G$10*100000)*L456*AS456*AT456*1))</f>
        <v/>
      </c>
      <c r="AC456" s="78">
        <f>IF(TablePipeInsulation[[#This Row],[Insulation to be Added (")]]&lt;TablePipeInsulation[[#This Row],[Insulation Required by Code (")]],"",BC456)</f>
        <v>0</v>
      </c>
      <c r="AD456" s="78">
        <f>IF(TablePipeInsulation[[#This Row],[Insulation to be Added (")]]&lt;TablePipeInsulation[[#This Row],[Insulation Required by Code (")]],"",BD456)</f>
        <v>0</v>
      </c>
      <c r="AG456" s="67" t="e">
        <f>VLOOKUP(G456,'Insulation Table'!$AE$61:$AF$64,2,FALSE)</f>
        <v>#N/A</v>
      </c>
      <c r="AH456" s="75" t="str">
        <f>IF(TablePipeInsulation[[#This Row],[System Application]]="Custom",TablePipeInsulation[[#This Row],[Pipe Surface Temperature, °F (If Custom Application)]],IF(G456="","",VLOOKUP(G456,$BG$21:$BH$24,2,FALSE)))</f>
        <v/>
      </c>
      <c r="AI456" s="75" t="str">
        <f>IF(TablePipeInsulation[[#This Row],[System Application]]="Custom",TablePipeInsulation[[#This Row],[Ambient Temperature, °F (If Custom Application)]],IF(G456="","",VLOOKUP(G456,$BG$21:$BI$24,3,FALSE)))</f>
        <v/>
      </c>
      <c r="AJ45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5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5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5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56" s="75" t="str">
        <f>IF(TablePipeInsulation[[#This Row],[System Application]]="Custom",TablePipeInsulation[[#This Row],[Custom Pipe Bare Heat Transfer Coefficient]],IF(P456="","",(VLOOKUP(AJ456,'Insulation Table'!$F$35:$G$124,2,FALSE))))</f>
        <v/>
      </c>
      <c r="AO456" s="75" t="e">
        <f t="shared" si="30"/>
        <v>#N/A</v>
      </c>
      <c r="AP456" s="75" t="e">
        <f>VLOOKUP(AO456,'Insulation Table'!$Y$35:$Z$103,2,FALSE)</f>
        <v>#N/A</v>
      </c>
      <c r="AQ456" s="67" t="str">
        <f>CONCATENATE(P456,U456,MIN(TablePipeInsulation[[#This Row],[Insulation to be Added (")]],3))</f>
        <v>3</v>
      </c>
      <c r="AR456" s="75" t="str">
        <f>IF(P456="","",(VLOOKUP(AQ456,'Insulation Table'!$N$35:$O$250,2,FALSE)))</f>
        <v/>
      </c>
      <c r="AS456" s="67" t="e">
        <f t="shared" si="31"/>
        <v>#VALUE!</v>
      </c>
      <c r="AT456" s="75" t="str">
        <f>IF(TablePipeInsulation[[#This Row],[System Application]]="Custom",TablePipeInsulation[[#This Row],[Full Load Hours (If Custom Application)]],IF(G456="","",IF(G456="Domestic Hot Water",8760,$AJ$16)))</f>
        <v/>
      </c>
      <c r="AU456" s="75" t="str">
        <f>VLOOKUP($G$7,'Incentive Structure'!$C$6:$D$10,2,FALSE)</f>
        <v>CI</v>
      </c>
      <c r="AV456" s="75" t="str">
        <f>IF(ISNUMBER(FIND("MF",TablePipeInsulation[[#This Row],[Incentive Code]]))=TRUE,"MF Logic","CI Logic")</f>
        <v>CI Logic</v>
      </c>
      <c r="AW45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56" t="str">
        <f t="shared" si="32"/>
        <v/>
      </c>
      <c r="AY456" t="str">
        <f t="shared" si="33"/>
        <v>CI</v>
      </c>
      <c r="AZ45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5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56" s="190" t="e">
        <f>INDEX(#REF!,MATCH(TablePipeInsulation[[#This Row],[Coding - Temperature of Pipe]],#REF!,0),MATCH(TEXT($P456,"#.00"),#REF!,0))</f>
        <v>#REF!</v>
      </c>
      <c r="BC456" s="211">
        <f>IFERROR(MIN(IF(TablePipeInsulation[[#This Row],[System Application]]="Custom",(TablePipeInsulation[[#This Row],[Therms saved]]*BE456)*CI_Custom_Incentive_USD_per_therm,IF(OR(TablePipeInsulation[[#This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saved]]*BE456),"Excel Error"))),TablePipeInsulation[[#This Row],[Total Cost]]),0)</f>
        <v>0</v>
      </c>
      <c r="BD456" s="216">
        <f>IFERROR(MIN(IF(TablePipeInsulation[[#This Row],[System Application]]="Custom",(TablePipeInsulation[[#This Row],[Therms saved]]*BE456)*CI_Custom_Bonus_Incentive_USD_per_therm,IF(OR(TablePipeInsulation[[#This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saved]]*BE456),"Excel Error"))),TablePipeInsulation[[#This Row],[Total Cost]]),0)</f>
        <v>0</v>
      </c>
      <c r="BE456" s="212">
        <f>Boiler!$AA$9</f>
        <v>0</v>
      </c>
    </row>
    <row r="457" spans="1:57">
      <c r="A457" s="75">
        <v>436</v>
      </c>
      <c r="Q457" s="69"/>
      <c r="R457" s="1" t="str">
        <f>IFERROR(INDEX(TableInsulationCodeReq[],MATCH(TablePipeInsulation[[#This Row],[Coding - Temperature of Pipe]],TableInsulationCodeReq[Coding Pipe Temperature],-1),MATCH(TEXT($P457,"0.00"),TableInsulationCodeReq[#Headers],0)),"")</f>
        <v/>
      </c>
      <c r="Y457" s="189" t="str">
        <f t="shared" si="34"/>
        <v/>
      </c>
      <c r="AA45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57" s="3" t="str">
        <f>IF(OR(G457="",TablePipeInsulation[[#This Row],[Insulation to be Added (")]]&lt;TablePipeInsulation[[#This Row],[Insulation Required by Code (")]]),"",IF(System_App_Only_DHW,(AN457-AR457)/(0.8*100000)*L457*AS457*AT457*1,(AN457-AR457)/($G$10*100000)*L457*AS457*AT457*1))</f>
        <v/>
      </c>
      <c r="AC457" s="78">
        <f>IF(TablePipeInsulation[[#This Row],[Insulation to be Added (")]]&lt;TablePipeInsulation[[#This Row],[Insulation Required by Code (")]],"",BC457)</f>
        <v>0</v>
      </c>
      <c r="AD457" s="78">
        <f>IF(TablePipeInsulation[[#This Row],[Insulation to be Added (")]]&lt;TablePipeInsulation[[#This Row],[Insulation Required by Code (")]],"",BD457)</f>
        <v>0</v>
      </c>
      <c r="AG457" s="67" t="e">
        <f>VLOOKUP(G457,'Insulation Table'!$AE$61:$AF$64,2,FALSE)</f>
        <v>#N/A</v>
      </c>
      <c r="AH457" s="75" t="str">
        <f>IF(TablePipeInsulation[[#This Row],[System Application]]="Custom",TablePipeInsulation[[#This Row],[Pipe Surface Temperature, °F (If Custom Application)]],IF(G457="","",VLOOKUP(G457,$BG$21:$BH$24,2,FALSE)))</f>
        <v/>
      </c>
      <c r="AI457" s="75" t="str">
        <f>IF(TablePipeInsulation[[#This Row],[System Application]]="Custom",TablePipeInsulation[[#This Row],[Ambient Temperature, °F (If Custom Application)]],IF(G457="","",VLOOKUP(G457,$BG$21:$BI$24,3,FALSE)))</f>
        <v/>
      </c>
      <c r="AJ45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5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5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5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57" s="75" t="str">
        <f>IF(TablePipeInsulation[[#This Row],[System Application]]="Custom",TablePipeInsulation[[#This Row],[Custom Pipe Bare Heat Transfer Coefficient]],IF(P457="","",(VLOOKUP(AJ457,'Insulation Table'!$F$35:$G$124,2,FALSE))))</f>
        <v/>
      </c>
      <c r="AO457" s="75" t="e">
        <f t="shared" si="30"/>
        <v>#N/A</v>
      </c>
      <c r="AP457" s="75" t="e">
        <f>VLOOKUP(AO457,'Insulation Table'!$Y$35:$Z$103,2,FALSE)</f>
        <v>#N/A</v>
      </c>
      <c r="AQ457" s="67" t="str">
        <f>CONCATENATE(P457,U457,MIN(TablePipeInsulation[[#This Row],[Insulation to be Added (")]],3))</f>
        <v>3</v>
      </c>
      <c r="AR457" s="75" t="str">
        <f>IF(P457="","",(VLOOKUP(AQ457,'Insulation Table'!$N$35:$O$250,2,FALSE)))</f>
        <v/>
      </c>
      <c r="AS457" s="67" t="e">
        <f t="shared" si="31"/>
        <v>#VALUE!</v>
      </c>
      <c r="AT457" s="75" t="str">
        <f>IF(TablePipeInsulation[[#This Row],[System Application]]="Custom",TablePipeInsulation[[#This Row],[Full Load Hours (If Custom Application)]],IF(G457="","",IF(G457="Domestic Hot Water",8760,$AJ$16)))</f>
        <v/>
      </c>
      <c r="AU457" s="75" t="str">
        <f>VLOOKUP($G$7,'Incentive Structure'!$C$6:$D$10,2,FALSE)</f>
        <v>CI</v>
      </c>
      <c r="AV457" s="75" t="str">
        <f>IF(ISNUMBER(FIND("MF",TablePipeInsulation[[#This Row],[Incentive Code]]))=TRUE,"MF Logic","CI Logic")</f>
        <v>CI Logic</v>
      </c>
      <c r="AW45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57" t="str">
        <f t="shared" si="32"/>
        <v/>
      </c>
      <c r="AY457" t="str">
        <f t="shared" si="33"/>
        <v>CI</v>
      </c>
      <c r="AZ45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5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57" s="190" t="e">
        <f>INDEX(#REF!,MATCH(TablePipeInsulation[[#This Row],[Coding - Temperature of Pipe]],#REF!,0),MATCH(TEXT($P457,"#.00"),#REF!,0))</f>
        <v>#REF!</v>
      </c>
      <c r="BC457" s="211">
        <f>IFERROR(MIN(IF(TablePipeInsulation[[#This Row],[System Application]]="Custom",(TablePipeInsulation[[#This Row],[Therms saved]]*BE457)*CI_Custom_Incentive_USD_per_therm,IF(OR(TablePipeInsulation[[#This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saved]]*BE457),"Excel Error"))),TablePipeInsulation[[#This Row],[Total Cost]]),0)</f>
        <v>0</v>
      </c>
      <c r="BD457" s="216">
        <f>IFERROR(MIN(IF(TablePipeInsulation[[#This Row],[System Application]]="Custom",(TablePipeInsulation[[#This Row],[Therms saved]]*BE457)*CI_Custom_Bonus_Incentive_USD_per_therm,IF(OR(TablePipeInsulation[[#This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saved]]*BE457),"Excel Error"))),TablePipeInsulation[[#This Row],[Total Cost]]),0)</f>
        <v>0</v>
      </c>
      <c r="BE457" s="212">
        <f>Boiler!$AA$9</f>
        <v>0</v>
      </c>
    </row>
    <row r="458" spans="1:57">
      <c r="A458" s="75">
        <v>437</v>
      </c>
      <c r="Q458" s="69"/>
      <c r="R458" s="1" t="str">
        <f>IFERROR(INDEX(TableInsulationCodeReq[],MATCH(TablePipeInsulation[[#This Row],[Coding - Temperature of Pipe]],TableInsulationCodeReq[Coding Pipe Temperature],-1),MATCH(TEXT($P458,"0.00"),TableInsulationCodeReq[#Headers],0)),"")</f>
        <v/>
      </c>
      <c r="Y458" s="189" t="str">
        <f t="shared" si="34"/>
        <v/>
      </c>
      <c r="AA45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58" s="3" t="str">
        <f>IF(OR(G458="",TablePipeInsulation[[#This Row],[Insulation to be Added (")]]&lt;TablePipeInsulation[[#This Row],[Insulation Required by Code (")]]),"",IF(System_App_Only_DHW,(AN458-AR458)/(0.8*100000)*L458*AS458*AT458*1,(AN458-AR458)/($G$10*100000)*L458*AS458*AT458*1))</f>
        <v/>
      </c>
      <c r="AC458" s="78">
        <f>IF(TablePipeInsulation[[#This Row],[Insulation to be Added (")]]&lt;TablePipeInsulation[[#This Row],[Insulation Required by Code (")]],"",BC458)</f>
        <v>0</v>
      </c>
      <c r="AD458" s="78">
        <f>IF(TablePipeInsulation[[#This Row],[Insulation to be Added (")]]&lt;TablePipeInsulation[[#This Row],[Insulation Required by Code (")]],"",BD458)</f>
        <v>0</v>
      </c>
      <c r="AG458" s="67" t="e">
        <f>VLOOKUP(G458,'Insulation Table'!$AE$61:$AF$64,2,FALSE)</f>
        <v>#N/A</v>
      </c>
      <c r="AH458" s="75" t="str">
        <f>IF(TablePipeInsulation[[#This Row],[System Application]]="Custom",TablePipeInsulation[[#This Row],[Pipe Surface Temperature, °F (If Custom Application)]],IF(G458="","",VLOOKUP(G458,$BG$21:$BH$24,2,FALSE)))</f>
        <v/>
      </c>
      <c r="AI458" s="75" t="str">
        <f>IF(TablePipeInsulation[[#This Row],[System Application]]="Custom",TablePipeInsulation[[#This Row],[Ambient Temperature, °F (If Custom Application)]],IF(G458="","",VLOOKUP(G458,$BG$21:$BI$24,3,FALSE)))</f>
        <v/>
      </c>
      <c r="AJ45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5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5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5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58" s="75" t="str">
        <f>IF(TablePipeInsulation[[#This Row],[System Application]]="Custom",TablePipeInsulation[[#This Row],[Custom Pipe Bare Heat Transfer Coefficient]],IF(P458="","",(VLOOKUP(AJ458,'Insulation Table'!$F$35:$G$124,2,FALSE))))</f>
        <v/>
      </c>
      <c r="AO458" s="75" t="e">
        <f t="shared" si="30"/>
        <v>#N/A</v>
      </c>
      <c r="AP458" s="75" t="e">
        <f>VLOOKUP(AO458,'Insulation Table'!$Y$35:$Z$103,2,FALSE)</f>
        <v>#N/A</v>
      </c>
      <c r="AQ458" s="67" t="str">
        <f>CONCATENATE(P458,U458,MIN(TablePipeInsulation[[#This Row],[Insulation to be Added (")]],3))</f>
        <v>3</v>
      </c>
      <c r="AR458" s="75" t="str">
        <f>IF(P458="","",(VLOOKUP(AQ458,'Insulation Table'!$N$35:$O$250,2,FALSE)))</f>
        <v/>
      </c>
      <c r="AS458" s="67" t="e">
        <f t="shared" si="31"/>
        <v>#VALUE!</v>
      </c>
      <c r="AT458" s="75" t="str">
        <f>IF(TablePipeInsulation[[#This Row],[System Application]]="Custom",TablePipeInsulation[[#This Row],[Full Load Hours (If Custom Application)]],IF(G458="","",IF(G458="Domestic Hot Water",8760,$AJ$16)))</f>
        <v/>
      </c>
      <c r="AU458" s="75" t="str">
        <f>VLOOKUP($G$7,'Incentive Structure'!$C$6:$D$10,2,FALSE)</f>
        <v>CI</v>
      </c>
      <c r="AV458" s="75" t="str">
        <f>IF(ISNUMBER(FIND("MF",TablePipeInsulation[[#This Row],[Incentive Code]]))=TRUE,"MF Logic","CI Logic")</f>
        <v>CI Logic</v>
      </c>
      <c r="AW45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58" t="str">
        <f t="shared" si="32"/>
        <v/>
      </c>
      <c r="AY458" t="str">
        <f t="shared" si="33"/>
        <v>CI</v>
      </c>
      <c r="AZ45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5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58" s="190" t="e">
        <f>INDEX(#REF!,MATCH(TablePipeInsulation[[#This Row],[Coding - Temperature of Pipe]],#REF!,0),MATCH(TEXT($P458,"#.00"),#REF!,0))</f>
        <v>#REF!</v>
      </c>
      <c r="BC458" s="211">
        <f>IFERROR(MIN(IF(TablePipeInsulation[[#This Row],[System Application]]="Custom",(TablePipeInsulation[[#This Row],[Therms saved]]*BE458)*CI_Custom_Incentive_USD_per_therm,IF(OR(TablePipeInsulation[[#This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saved]]*BE458),"Excel Error"))),TablePipeInsulation[[#This Row],[Total Cost]]),0)</f>
        <v>0</v>
      </c>
      <c r="BD458" s="216">
        <f>IFERROR(MIN(IF(TablePipeInsulation[[#This Row],[System Application]]="Custom",(TablePipeInsulation[[#This Row],[Therms saved]]*BE458)*CI_Custom_Bonus_Incentive_USD_per_therm,IF(OR(TablePipeInsulation[[#This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saved]]*BE458),"Excel Error"))),TablePipeInsulation[[#This Row],[Total Cost]]),0)</f>
        <v>0</v>
      </c>
      <c r="BE458" s="212">
        <f>Boiler!$AA$9</f>
        <v>0</v>
      </c>
    </row>
    <row r="459" spans="1:57">
      <c r="A459" s="75">
        <v>438</v>
      </c>
      <c r="Q459" s="69"/>
      <c r="R459" s="1" t="str">
        <f>IFERROR(INDEX(TableInsulationCodeReq[],MATCH(TablePipeInsulation[[#This Row],[Coding - Temperature of Pipe]],TableInsulationCodeReq[Coding Pipe Temperature],-1),MATCH(TEXT($P459,"0.00"),TableInsulationCodeReq[#Headers],0)),"")</f>
        <v/>
      </c>
      <c r="Y459" s="189" t="str">
        <f t="shared" si="34"/>
        <v/>
      </c>
      <c r="AA45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59" s="3" t="str">
        <f>IF(OR(G459="",TablePipeInsulation[[#This Row],[Insulation to be Added (")]]&lt;TablePipeInsulation[[#This Row],[Insulation Required by Code (")]]),"",IF(System_App_Only_DHW,(AN459-AR459)/(0.8*100000)*L459*AS459*AT459*1,(AN459-AR459)/($G$10*100000)*L459*AS459*AT459*1))</f>
        <v/>
      </c>
      <c r="AC459" s="78">
        <f>IF(TablePipeInsulation[[#This Row],[Insulation to be Added (")]]&lt;TablePipeInsulation[[#This Row],[Insulation Required by Code (")]],"",BC459)</f>
        <v>0</v>
      </c>
      <c r="AD459" s="78">
        <f>IF(TablePipeInsulation[[#This Row],[Insulation to be Added (")]]&lt;TablePipeInsulation[[#This Row],[Insulation Required by Code (")]],"",BD459)</f>
        <v>0</v>
      </c>
      <c r="AG459" s="67" t="e">
        <f>VLOOKUP(G459,'Insulation Table'!$AE$61:$AF$64,2,FALSE)</f>
        <v>#N/A</v>
      </c>
      <c r="AH459" s="75" t="str">
        <f>IF(TablePipeInsulation[[#This Row],[System Application]]="Custom",TablePipeInsulation[[#This Row],[Pipe Surface Temperature, °F (If Custom Application)]],IF(G459="","",VLOOKUP(G459,$BG$21:$BH$24,2,FALSE)))</f>
        <v/>
      </c>
      <c r="AI459" s="75" t="str">
        <f>IF(TablePipeInsulation[[#This Row],[System Application]]="Custom",TablePipeInsulation[[#This Row],[Ambient Temperature, °F (If Custom Application)]],IF(G459="","",VLOOKUP(G459,$BG$21:$BI$24,3,FALSE)))</f>
        <v/>
      </c>
      <c r="AJ45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5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5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5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59" s="75" t="str">
        <f>IF(TablePipeInsulation[[#This Row],[System Application]]="Custom",TablePipeInsulation[[#This Row],[Custom Pipe Bare Heat Transfer Coefficient]],IF(P459="","",(VLOOKUP(AJ459,'Insulation Table'!$F$35:$G$124,2,FALSE))))</f>
        <v/>
      </c>
      <c r="AO459" s="75" t="e">
        <f t="shared" si="30"/>
        <v>#N/A</v>
      </c>
      <c r="AP459" s="75" t="e">
        <f>VLOOKUP(AO459,'Insulation Table'!$Y$35:$Z$103,2,FALSE)</f>
        <v>#N/A</v>
      </c>
      <c r="AQ459" s="67" t="str">
        <f>CONCATENATE(P459,U459,MIN(TablePipeInsulation[[#This Row],[Insulation to be Added (")]],3))</f>
        <v>3</v>
      </c>
      <c r="AR459" s="75" t="str">
        <f>IF(P459="","",(VLOOKUP(AQ459,'Insulation Table'!$N$35:$O$250,2,FALSE)))</f>
        <v/>
      </c>
      <c r="AS459" s="67" t="e">
        <f t="shared" si="31"/>
        <v>#VALUE!</v>
      </c>
      <c r="AT459" s="75" t="str">
        <f>IF(TablePipeInsulation[[#This Row],[System Application]]="Custom",TablePipeInsulation[[#This Row],[Full Load Hours (If Custom Application)]],IF(G459="","",IF(G459="Domestic Hot Water",8760,$AJ$16)))</f>
        <v/>
      </c>
      <c r="AU459" s="75" t="str">
        <f>VLOOKUP($G$7,'Incentive Structure'!$C$6:$D$10,2,FALSE)</f>
        <v>CI</v>
      </c>
      <c r="AV459" s="75" t="str">
        <f>IF(ISNUMBER(FIND("MF",TablePipeInsulation[[#This Row],[Incentive Code]]))=TRUE,"MF Logic","CI Logic")</f>
        <v>CI Logic</v>
      </c>
      <c r="AW45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59" t="str">
        <f t="shared" si="32"/>
        <v/>
      </c>
      <c r="AY459" t="str">
        <f t="shared" si="33"/>
        <v>CI</v>
      </c>
      <c r="AZ45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5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59" s="190" t="e">
        <f>INDEX(#REF!,MATCH(TablePipeInsulation[[#This Row],[Coding - Temperature of Pipe]],#REF!,0),MATCH(TEXT($P459,"#.00"),#REF!,0))</f>
        <v>#REF!</v>
      </c>
      <c r="BC459" s="211">
        <f>IFERROR(MIN(IF(TablePipeInsulation[[#This Row],[System Application]]="Custom",(TablePipeInsulation[[#This Row],[Therms saved]]*BE459)*CI_Custom_Incentive_USD_per_therm,IF(OR(TablePipeInsulation[[#This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saved]]*BE459),"Excel Error"))),TablePipeInsulation[[#This Row],[Total Cost]]),0)</f>
        <v>0</v>
      </c>
      <c r="BD459" s="216">
        <f>IFERROR(MIN(IF(TablePipeInsulation[[#This Row],[System Application]]="Custom",(TablePipeInsulation[[#This Row],[Therms saved]]*BE459)*CI_Custom_Bonus_Incentive_USD_per_therm,IF(OR(TablePipeInsulation[[#This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saved]]*BE459),"Excel Error"))),TablePipeInsulation[[#This Row],[Total Cost]]),0)</f>
        <v>0</v>
      </c>
      <c r="BE459" s="212">
        <f>Boiler!$AA$9</f>
        <v>0</v>
      </c>
    </row>
    <row r="460" spans="1:57">
      <c r="A460" s="75">
        <v>439</v>
      </c>
      <c r="Q460" s="69"/>
      <c r="R460" s="1" t="str">
        <f>IFERROR(INDEX(TableInsulationCodeReq[],MATCH(TablePipeInsulation[[#This Row],[Coding - Temperature of Pipe]],TableInsulationCodeReq[Coding Pipe Temperature],-1),MATCH(TEXT($P460,"0.00"),TableInsulationCodeReq[#Headers],0)),"")</f>
        <v/>
      </c>
      <c r="Y460" s="189" t="str">
        <f t="shared" si="34"/>
        <v/>
      </c>
      <c r="AA46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60" s="3" t="str">
        <f>IF(OR(G460="",TablePipeInsulation[[#This Row],[Insulation to be Added (")]]&lt;TablePipeInsulation[[#This Row],[Insulation Required by Code (")]]),"",IF(System_App_Only_DHW,(AN460-AR460)/(0.8*100000)*L460*AS460*AT460*1,(AN460-AR460)/($G$10*100000)*L460*AS460*AT460*1))</f>
        <v/>
      </c>
      <c r="AC460" s="78">
        <f>IF(TablePipeInsulation[[#This Row],[Insulation to be Added (")]]&lt;TablePipeInsulation[[#This Row],[Insulation Required by Code (")]],"",BC460)</f>
        <v>0</v>
      </c>
      <c r="AD460" s="78">
        <f>IF(TablePipeInsulation[[#This Row],[Insulation to be Added (")]]&lt;TablePipeInsulation[[#This Row],[Insulation Required by Code (")]],"",BD460)</f>
        <v>0</v>
      </c>
      <c r="AG460" s="67" t="e">
        <f>VLOOKUP(G460,'Insulation Table'!$AE$61:$AF$64,2,FALSE)</f>
        <v>#N/A</v>
      </c>
      <c r="AH460" s="75" t="str">
        <f>IF(TablePipeInsulation[[#This Row],[System Application]]="Custom",TablePipeInsulation[[#This Row],[Pipe Surface Temperature, °F (If Custom Application)]],IF(G460="","",VLOOKUP(G460,$BG$21:$BH$24,2,FALSE)))</f>
        <v/>
      </c>
      <c r="AI460" s="75" t="str">
        <f>IF(TablePipeInsulation[[#This Row],[System Application]]="Custom",TablePipeInsulation[[#This Row],[Ambient Temperature, °F (If Custom Application)]],IF(G460="","",VLOOKUP(G460,$BG$21:$BI$24,3,FALSE)))</f>
        <v/>
      </c>
      <c r="AJ46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6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6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6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60" s="75" t="str">
        <f>IF(TablePipeInsulation[[#This Row],[System Application]]="Custom",TablePipeInsulation[[#This Row],[Custom Pipe Bare Heat Transfer Coefficient]],IF(P460="","",(VLOOKUP(AJ460,'Insulation Table'!$F$35:$G$124,2,FALSE))))</f>
        <v/>
      </c>
      <c r="AO460" s="75" t="e">
        <f t="shared" si="30"/>
        <v>#N/A</v>
      </c>
      <c r="AP460" s="75" t="e">
        <f>VLOOKUP(AO460,'Insulation Table'!$Y$35:$Z$103,2,FALSE)</f>
        <v>#N/A</v>
      </c>
      <c r="AQ460" s="67" t="str">
        <f>CONCATENATE(P460,U460,MIN(TablePipeInsulation[[#This Row],[Insulation to be Added (")]],3))</f>
        <v>3</v>
      </c>
      <c r="AR460" s="75" t="str">
        <f>IF(P460="","",(VLOOKUP(AQ460,'Insulation Table'!$N$35:$O$250,2,FALSE)))</f>
        <v/>
      </c>
      <c r="AS460" s="67" t="e">
        <f t="shared" si="31"/>
        <v>#VALUE!</v>
      </c>
      <c r="AT460" s="75" t="str">
        <f>IF(TablePipeInsulation[[#This Row],[System Application]]="Custom",TablePipeInsulation[[#This Row],[Full Load Hours (If Custom Application)]],IF(G460="","",IF(G460="Domestic Hot Water",8760,$AJ$16)))</f>
        <v/>
      </c>
      <c r="AU460" s="75" t="str">
        <f>VLOOKUP($G$7,'Incentive Structure'!$C$6:$D$10,2,FALSE)</f>
        <v>CI</v>
      </c>
      <c r="AV460" s="75" t="str">
        <f>IF(ISNUMBER(FIND("MF",TablePipeInsulation[[#This Row],[Incentive Code]]))=TRUE,"MF Logic","CI Logic")</f>
        <v>CI Logic</v>
      </c>
      <c r="AW46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60" t="str">
        <f t="shared" si="32"/>
        <v/>
      </c>
      <c r="AY460" t="str">
        <f t="shared" si="33"/>
        <v>CI</v>
      </c>
      <c r="AZ46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6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60" s="190" t="e">
        <f>INDEX(#REF!,MATCH(TablePipeInsulation[[#This Row],[Coding - Temperature of Pipe]],#REF!,0),MATCH(TEXT($P460,"#.00"),#REF!,0))</f>
        <v>#REF!</v>
      </c>
      <c r="BC460" s="211">
        <f>IFERROR(MIN(IF(TablePipeInsulation[[#This Row],[System Application]]="Custom",(TablePipeInsulation[[#This Row],[Therms saved]]*BE460)*CI_Custom_Incentive_USD_per_therm,IF(OR(TablePipeInsulation[[#This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saved]]*BE460),"Excel Error"))),TablePipeInsulation[[#This Row],[Total Cost]]),0)</f>
        <v>0</v>
      </c>
      <c r="BD460" s="216">
        <f>IFERROR(MIN(IF(TablePipeInsulation[[#This Row],[System Application]]="Custom",(TablePipeInsulation[[#This Row],[Therms saved]]*BE460)*CI_Custom_Bonus_Incentive_USD_per_therm,IF(OR(TablePipeInsulation[[#This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saved]]*BE460),"Excel Error"))),TablePipeInsulation[[#This Row],[Total Cost]]),0)</f>
        <v>0</v>
      </c>
      <c r="BE460" s="212">
        <f>Boiler!$AA$9</f>
        <v>0</v>
      </c>
    </row>
    <row r="461" spans="1:57">
      <c r="A461" s="75">
        <v>440</v>
      </c>
      <c r="Q461" s="69"/>
      <c r="R461" s="1" t="str">
        <f>IFERROR(INDEX(TableInsulationCodeReq[],MATCH(TablePipeInsulation[[#This Row],[Coding - Temperature of Pipe]],TableInsulationCodeReq[Coding Pipe Temperature],-1),MATCH(TEXT($P461,"0.00"),TableInsulationCodeReq[#Headers],0)),"")</f>
        <v/>
      </c>
      <c r="Y461" s="189" t="str">
        <f t="shared" si="34"/>
        <v/>
      </c>
      <c r="AA46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61" s="3" t="str">
        <f>IF(OR(G461="",TablePipeInsulation[[#This Row],[Insulation to be Added (")]]&lt;TablePipeInsulation[[#This Row],[Insulation Required by Code (")]]),"",IF(System_App_Only_DHW,(AN461-AR461)/(0.8*100000)*L461*AS461*AT461*1,(AN461-AR461)/($G$10*100000)*L461*AS461*AT461*1))</f>
        <v/>
      </c>
      <c r="AC461" s="78">
        <f>IF(TablePipeInsulation[[#This Row],[Insulation to be Added (")]]&lt;TablePipeInsulation[[#This Row],[Insulation Required by Code (")]],"",BC461)</f>
        <v>0</v>
      </c>
      <c r="AD461" s="78">
        <f>IF(TablePipeInsulation[[#This Row],[Insulation to be Added (")]]&lt;TablePipeInsulation[[#This Row],[Insulation Required by Code (")]],"",BD461)</f>
        <v>0</v>
      </c>
      <c r="AG461" s="67" t="e">
        <f>VLOOKUP(G461,'Insulation Table'!$AE$61:$AF$64,2,FALSE)</f>
        <v>#N/A</v>
      </c>
      <c r="AH461" s="75" t="str">
        <f>IF(TablePipeInsulation[[#This Row],[System Application]]="Custom",TablePipeInsulation[[#This Row],[Pipe Surface Temperature, °F (If Custom Application)]],IF(G461="","",VLOOKUP(G461,$BG$21:$BH$24,2,FALSE)))</f>
        <v/>
      </c>
      <c r="AI461" s="75" t="str">
        <f>IF(TablePipeInsulation[[#This Row],[System Application]]="Custom",TablePipeInsulation[[#This Row],[Ambient Temperature, °F (If Custom Application)]],IF(G461="","",VLOOKUP(G461,$BG$21:$BI$24,3,FALSE)))</f>
        <v/>
      </c>
      <c r="AJ46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6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6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6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61" s="75" t="str">
        <f>IF(TablePipeInsulation[[#This Row],[System Application]]="Custom",TablePipeInsulation[[#This Row],[Custom Pipe Bare Heat Transfer Coefficient]],IF(P461="","",(VLOOKUP(AJ461,'Insulation Table'!$F$35:$G$124,2,FALSE))))</f>
        <v/>
      </c>
      <c r="AO461" s="75" t="e">
        <f t="shared" si="30"/>
        <v>#N/A</v>
      </c>
      <c r="AP461" s="75" t="e">
        <f>VLOOKUP(AO461,'Insulation Table'!$Y$35:$Z$103,2,FALSE)</f>
        <v>#N/A</v>
      </c>
      <c r="AQ461" s="67" t="str">
        <f>CONCATENATE(P461,U461,MIN(TablePipeInsulation[[#This Row],[Insulation to be Added (")]],3))</f>
        <v>3</v>
      </c>
      <c r="AR461" s="75" t="str">
        <f>IF(P461="","",(VLOOKUP(AQ461,'Insulation Table'!$N$35:$O$250,2,FALSE)))</f>
        <v/>
      </c>
      <c r="AS461" s="67" t="e">
        <f t="shared" si="31"/>
        <v>#VALUE!</v>
      </c>
      <c r="AT461" s="75" t="str">
        <f>IF(TablePipeInsulation[[#This Row],[System Application]]="Custom",TablePipeInsulation[[#This Row],[Full Load Hours (If Custom Application)]],IF(G461="","",IF(G461="Domestic Hot Water",8760,$AJ$16)))</f>
        <v/>
      </c>
      <c r="AU461" s="75" t="str">
        <f>VLOOKUP($G$7,'Incentive Structure'!$C$6:$D$10,2,FALSE)</f>
        <v>CI</v>
      </c>
      <c r="AV461" s="75" t="str">
        <f>IF(ISNUMBER(FIND("MF",TablePipeInsulation[[#This Row],[Incentive Code]]))=TRUE,"MF Logic","CI Logic")</f>
        <v>CI Logic</v>
      </c>
      <c r="AW46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61" t="str">
        <f t="shared" si="32"/>
        <v/>
      </c>
      <c r="AY461" t="str">
        <f t="shared" si="33"/>
        <v>CI</v>
      </c>
      <c r="AZ46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6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61" s="190" t="e">
        <f>INDEX(#REF!,MATCH(TablePipeInsulation[[#This Row],[Coding - Temperature of Pipe]],#REF!,0),MATCH(TEXT($P461,"#.00"),#REF!,0))</f>
        <v>#REF!</v>
      </c>
      <c r="BC461" s="211">
        <f>IFERROR(MIN(IF(TablePipeInsulation[[#This Row],[System Application]]="Custom",(TablePipeInsulation[[#This Row],[Therms saved]]*BE461)*CI_Custom_Incentive_USD_per_therm,IF(OR(TablePipeInsulation[[#This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saved]]*BE461),"Excel Error"))),TablePipeInsulation[[#This Row],[Total Cost]]),0)</f>
        <v>0</v>
      </c>
      <c r="BD461" s="216">
        <f>IFERROR(MIN(IF(TablePipeInsulation[[#This Row],[System Application]]="Custom",(TablePipeInsulation[[#This Row],[Therms saved]]*BE461)*CI_Custom_Bonus_Incentive_USD_per_therm,IF(OR(TablePipeInsulation[[#This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saved]]*BE461),"Excel Error"))),TablePipeInsulation[[#This Row],[Total Cost]]),0)</f>
        <v>0</v>
      </c>
      <c r="BE461" s="212">
        <f>Boiler!$AA$9</f>
        <v>0</v>
      </c>
    </row>
    <row r="462" spans="1:57">
      <c r="A462" s="75">
        <v>441</v>
      </c>
      <c r="Q462" s="69"/>
      <c r="R462" s="1" t="str">
        <f>IFERROR(INDEX(TableInsulationCodeReq[],MATCH(TablePipeInsulation[[#This Row],[Coding - Temperature of Pipe]],TableInsulationCodeReq[Coding Pipe Temperature],-1),MATCH(TEXT($P462,"0.00"),TableInsulationCodeReq[#Headers],0)),"")</f>
        <v/>
      </c>
      <c r="Y462" s="189" t="str">
        <f t="shared" si="34"/>
        <v/>
      </c>
      <c r="AA46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62" s="3" t="str">
        <f>IF(OR(G462="",TablePipeInsulation[[#This Row],[Insulation to be Added (")]]&lt;TablePipeInsulation[[#This Row],[Insulation Required by Code (")]]),"",IF(System_App_Only_DHW,(AN462-AR462)/(0.8*100000)*L462*AS462*AT462*1,(AN462-AR462)/($G$10*100000)*L462*AS462*AT462*1))</f>
        <v/>
      </c>
      <c r="AC462" s="78">
        <f>IF(TablePipeInsulation[[#This Row],[Insulation to be Added (")]]&lt;TablePipeInsulation[[#This Row],[Insulation Required by Code (")]],"",BC462)</f>
        <v>0</v>
      </c>
      <c r="AD462" s="78">
        <f>IF(TablePipeInsulation[[#This Row],[Insulation to be Added (")]]&lt;TablePipeInsulation[[#This Row],[Insulation Required by Code (")]],"",BD462)</f>
        <v>0</v>
      </c>
      <c r="AG462" s="67" t="e">
        <f>VLOOKUP(G462,'Insulation Table'!$AE$61:$AF$64,2,FALSE)</f>
        <v>#N/A</v>
      </c>
      <c r="AH462" s="75" t="str">
        <f>IF(TablePipeInsulation[[#This Row],[System Application]]="Custom",TablePipeInsulation[[#This Row],[Pipe Surface Temperature, °F (If Custom Application)]],IF(G462="","",VLOOKUP(G462,$BG$21:$BH$24,2,FALSE)))</f>
        <v/>
      </c>
      <c r="AI462" s="75" t="str">
        <f>IF(TablePipeInsulation[[#This Row],[System Application]]="Custom",TablePipeInsulation[[#This Row],[Ambient Temperature, °F (If Custom Application)]],IF(G462="","",VLOOKUP(G462,$BG$21:$BI$24,3,FALSE)))</f>
        <v/>
      </c>
      <c r="AJ46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6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6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6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62" s="75" t="str">
        <f>IF(TablePipeInsulation[[#This Row],[System Application]]="Custom",TablePipeInsulation[[#This Row],[Custom Pipe Bare Heat Transfer Coefficient]],IF(P462="","",(VLOOKUP(AJ462,'Insulation Table'!$F$35:$G$124,2,FALSE))))</f>
        <v/>
      </c>
      <c r="AO462" s="75" t="e">
        <f t="shared" si="30"/>
        <v>#N/A</v>
      </c>
      <c r="AP462" s="75" t="e">
        <f>VLOOKUP(AO462,'Insulation Table'!$Y$35:$Z$103,2,FALSE)</f>
        <v>#N/A</v>
      </c>
      <c r="AQ462" s="67" t="str">
        <f>CONCATENATE(P462,U462,MIN(TablePipeInsulation[[#This Row],[Insulation to be Added (")]],3))</f>
        <v>3</v>
      </c>
      <c r="AR462" s="75" t="str">
        <f>IF(P462="","",(VLOOKUP(AQ462,'Insulation Table'!$N$35:$O$250,2,FALSE)))</f>
        <v/>
      </c>
      <c r="AS462" s="67" t="e">
        <f t="shared" si="31"/>
        <v>#VALUE!</v>
      </c>
      <c r="AT462" s="75" t="str">
        <f>IF(TablePipeInsulation[[#This Row],[System Application]]="Custom",TablePipeInsulation[[#This Row],[Full Load Hours (If Custom Application)]],IF(G462="","",IF(G462="Domestic Hot Water",8760,$AJ$16)))</f>
        <v/>
      </c>
      <c r="AU462" s="75" t="str">
        <f>VLOOKUP($G$7,'Incentive Structure'!$C$6:$D$10,2,FALSE)</f>
        <v>CI</v>
      </c>
      <c r="AV462" s="75" t="str">
        <f>IF(ISNUMBER(FIND("MF",TablePipeInsulation[[#This Row],[Incentive Code]]))=TRUE,"MF Logic","CI Logic")</f>
        <v>CI Logic</v>
      </c>
      <c r="AW46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62" t="str">
        <f t="shared" si="32"/>
        <v/>
      </c>
      <c r="AY462" t="str">
        <f t="shared" si="33"/>
        <v>CI</v>
      </c>
      <c r="AZ46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6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62" s="190" t="e">
        <f>INDEX(#REF!,MATCH(TablePipeInsulation[[#This Row],[Coding - Temperature of Pipe]],#REF!,0),MATCH(TEXT($P462,"#.00"),#REF!,0))</f>
        <v>#REF!</v>
      </c>
      <c r="BC462" s="211">
        <f>IFERROR(MIN(IF(TablePipeInsulation[[#This Row],[System Application]]="Custom",(TablePipeInsulation[[#This Row],[Therms saved]]*BE462)*CI_Custom_Incentive_USD_per_therm,IF(OR(TablePipeInsulation[[#This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saved]]*BE462),"Excel Error"))),TablePipeInsulation[[#This Row],[Total Cost]]),0)</f>
        <v>0</v>
      </c>
      <c r="BD462" s="216">
        <f>IFERROR(MIN(IF(TablePipeInsulation[[#This Row],[System Application]]="Custom",(TablePipeInsulation[[#This Row],[Therms saved]]*BE462)*CI_Custom_Bonus_Incentive_USD_per_therm,IF(OR(TablePipeInsulation[[#This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saved]]*BE462),"Excel Error"))),TablePipeInsulation[[#This Row],[Total Cost]]),0)</f>
        <v>0</v>
      </c>
      <c r="BE462" s="212">
        <f>Boiler!$AA$9</f>
        <v>0</v>
      </c>
    </row>
    <row r="463" spans="1:57">
      <c r="A463" s="75">
        <v>442</v>
      </c>
      <c r="Q463" s="69"/>
      <c r="R463" s="1" t="str">
        <f>IFERROR(INDEX(TableInsulationCodeReq[],MATCH(TablePipeInsulation[[#This Row],[Coding - Temperature of Pipe]],TableInsulationCodeReq[Coding Pipe Temperature],-1),MATCH(TEXT($P463,"0.00"),TableInsulationCodeReq[#Headers],0)),"")</f>
        <v/>
      </c>
      <c r="Y463" s="189" t="str">
        <f t="shared" si="34"/>
        <v/>
      </c>
      <c r="AA46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63" s="3" t="str">
        <f>IF(OR(G463="",TablePipeInsulation[[#This Row],[Insulation to be Added (")]]&lt;TablePipeInsulation[[#This Row],[Insulation Required by Code (")]]),"",IF(System_App_Only_DHW,(AN463-AR463)/(0.8*100000)*L463*AS463*AT463*1,(AN463-AR463)/($G$10*100000)*L463*AS463*AT463*1))</f>
        <v/>
      </c>
      <c r="AC463" s="78">
        <f>IF(TablePipeInsulation[[#This Row],[Insulation to be Added (")]]&lt;TablePipeInsulation[[#This Row],[Insulation Required by Code (")]],"",BC463)</f>
        <v>0</v>
      </c>
      <c r="AD463" s="78">
        <f>IF(TablePipeInsulation[[#This Row],[Insulation to be Added (")]]&lt;TablePipeInsulation[[#This Row],[Insulation Required by Code (")]],"",BD463)</f>
        <v>0</v>
      </c>
      <c r="AG463" s="67" t="e">
        <f>VLOOKUP(G463,'Insulation Table'!$AE$61:$AF$64,2,FALSE)</f>
        <v>#N/A</v>
      </c>
      <c r="AH463" s="75" t="str">
        <f>IF(TablePipeInsulation[[#This Row],[System Application]]="Custom",TablePipeInsulation[[#This Row],[Pipe Surface Temperature, °F (If Custom Application)]],IF(G463="","",VLOOKUP(G463,$BG$21:$BH$24,2,FALSE)))</f>
        <v/>
      </c>
      <c r="AI463" s="75" t="str">
        <f>IF(TablePipeInsulation[[#This Row],[System Application]]="Custom",TablePipeInsulation[[#This Row],[Ambient Temperature, °F (If Custom Application)]],IF(G463="","",VLOOKUP(G463,$BG$21:$BI$24,3,FALSE)))</f>
        <v/>
      </c>
      <c r="AJ46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6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6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6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63" s="75" t="str">
        <f>IF(TablePipeInsulation[[#This Row],[System Application]]="Custom",TablePipeInsulation[[#This Row],[Custom Pipe Bare Heat Transfer Coefficient]],IF(P463="","",(VLOOKUP(AJ463,'Insulation Table'!$F$35:$G$124,2,FALSE))))</f>
        <v/>
      </c>
      <c r="AO463" s="75" t="e">
        <f t="shared" si="30"/>
        <v>#N/A</v>
      </c>
      <c r="AP463" s="75" t="e">
        <f>VLOOKUP(AO463,'Insulation Table'!$Y$35:$Z$103,2,FALSE)</f>
        <v>#N/A</v>
      </c>
      <c r="AQ463" s="67" t="str">
        <f>CONCATENATE(P463,U463,MIN(TablePipeInsulation[[#This Row],[Insulation to be Added (")]],3))</f>
        <v>3</v>
      </c>
      <c r="AR463" s="75" t="str">
        <f>IF(P463="","",(VLOOKUP(AQ463,'Insulation Table'!$N$35:$O$250,2,FALSE)))</f>
        <v/>
      </c>
      <c r="AS463" s="67" t="e">
        <f t="shared" si="31"/>
        <v>#VALUE!</v>
      </c>
      <c r="AT463" s="75" t="str">
        <f>IF(TablePipeInsulation[[#This Row],[System Application]]="Custom",TablePipeInsulation[[#This Row],[Full Load Hours (If Custom Application)]],IF(G463="","",IF(G463="Domestic Hot Water",8760,$AJ$16)))</f>
        <v/>
      </c>
      <c r="AU463" s="75" t="str">
        <f>VLOOKUP($G$7,'Incentive Structure'!$C$6:$D$10,2,FALSE)</f>
        <v>CI</v>
      </c>
      <c r="AV463" s="75" t="str">
        <f>IF(ISNUMBER(FIND("MF",TablePipeInsulation[[#This Row],[Incentive Code]]))=TRUE,"MF Logic","CI Logic")</f>
        <v>CI Logic</v>
      </c>
      <c r="AW46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63" t="str">
        <f t="shared" si="32"/>
        <v/>
      </c>
      <c r="AY463" t="str">
        <f t="shared" si="33"/>
        <v>CI</v>
      </c>
      <c r="AZ46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6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63" s="190" t="e">
        <f>INDEX(#REF!,MATCH(TablePipeInsulation[[#This Row],[Coding - Temperature of Pipe]],#REF!,0),MATCH(TEXT($P463,"#.00"),#REF!,0))</f>
        <v>#REF!</v>
      </c>
      <c r="BC463" s="211">
        <f>IFERROR(MIN(IF(TablePipeInsulation[[#This Row],[System Application]]="Custom",(TablePipeInsulation[[#This Row],[Therms saved]]*BE463)*CI_Custom_Incentive_USD_per_therm,IF(OR(TablePipeInsulation[[#This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saved]]*BE463),"Excel Error"))),TablePipeInsulation[[#This Row],[Total Cost]]),0)</f>
        <v>0</v>
      </c>
      <c r="BD463" s="216">
        <f>IFERROR(MIN(IF(TablePipeInsulation[[#This Row],[System Application]]="Custom",(TablePipeInsulation[[#This Row],[Therms saved]]*BE463)*CI_Custom_Bonus_Incentive_USD_per_therm,IF(OR(TablePipeInsulation[[#This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saved]]*BE463),"Excel Error"))),TablePipeInsulation[[#This Row],[Total Cost]]),0)</f>
        <v>0</v>
      </c>
      <c r="BE463" s="212">
        <f>Boiler!$AA$9</f>
        <v>0</v>
      </c>
    </row>
    <row r="464" spans="1:57">
      <c r="A464" s="75">
        <v>443</v>
      </c>
      <c r="Q464" s="69"/>
      <c r="R464" s="1" t="str">
        <f>IFERROR(INDEX(TableInsulationCodeReq[],MATCH(TablePipeInsulation[[#This Row],[Coding - Temperature of Pipe]],TableInsulationCodeReq[Coding Pipe Temperature],-1),MATCH(TEXT($P464,"0.00"),TableInsulationCodeReq[#Headers],0)),"")</f>
        <v/>
      </c>
      <c r="Y464" s="189" t="str">
        <f t="shared" si="34"/>
        <v/>
      </c>
      <c r="AA46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64" s="3" t="str">
        <f>IF(OR(G464="",TablePipeInsulation[[#This Row],[Insulation to be Added (")]]&lt;TablePipeInsulation[[#This Row],[Insulation Required by Code (")]]),"",IF(System_App_Only_DHW,(AN464-AR464)/(0.8*100000)*L464*AS464*AT464*1,(AN464-AR464)/($G$10*100000)*L464*AS464*AT464*1))</f>
        <v/>
      </c>
      <c r="AC464" s="78">
        <f>IF(TablePipeInsulation[[#This Row],[Insulation to be Added (")]]&lt;TablePipeInsulation[[#This Row],[Insulation Required by Code (")]],"",BC464)</f>
        <v>0</v>
      </c>
      <c r="AD464" s="78">
        <f>IF(TablePipeInsulation[[#This Row],[Insulation to be Added (")]]&lt;TablePipeInsulation[[#This Row],[Insulation Required by Code (")]],"",BD464)</f>
        <v>0</v>
      </c>
      <c r="AG464" s="67" t="e">
        <f>VLOOKUP(G464,'Insulation Table'!$AE$61:$AF$64,2,FALSE)</f>
        <v>#N/A</v>
      </c>
      <c r="AH464" s="75" t="str">
        <f>IF(TablePipeInsulation[[#This Row],[System Application]]="Custom",TablePipeInsulation[[#This Row],[Pipe Surface Temperature, °F (If Custom Application)]],IF(G464="","",VLOOKUP(G464,$BG$21:$BH$24,2,FALSE)))</f>
        <v/>
      </c>
      <c r="AI464" s="75" t="str">
        <f>IF(TablePipeInsulation[[#This Row],[System Application]]="Custom",TablePipeInsulation[[#This Row],[Ambient Temperature, °F (If Custom Application)]],IF(G464="","",VLOOKUP(G464,$BG$21:$BI$24,3,FALSE)))</f>
        <v/>
      </c>
      <c r="AJ46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6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6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6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64" s="75" t="str">
        <f>IF(TablePipeInsulation[[#This Row],[System Application]]="Custom",TablePipeInsulation[[#This Row],[Custom Pipe Bare Heat Transfer Coefficient]],IF(P464="","",(VLOOKUP(AJ464,'Insulation Table'!$F$35:$G$124,2,FALSE))))</f>
        <v/>
      </c>
      <c r="AO464" s="75" t="e">
        <f t="shared" ref="AO464:AO527" si="35">CONCATENATE(AG464,P464)</f>
        <v>#N/A</v>
      </c>
      <c r="AP464" s="75" t="e">
        <f>VLOOKUP(AO464,'Insulation Table'!$Y$35:$Z$103,2,FALSE)</f>
        <v>#N/A</v>
      </c>
      <c r="AQ464" s="67" t="str">
        <f>CONCATENATE(P464,U464,MIN(TablePipeInsulation[[#This Row],[Insulation to be Added (")]],3))</f>
        <v>3</v>
      </c>
      <c r="AR464" s="75" t="str">
        <f>IF(P464="","",(VLOOKUP(AQ464,'Insulation Table'!$N$35:$O$250,2,FALSE)))</f>
        <v/>
      </c>
      <c r="AS464" s="67" t="e">
        <f t="shared" ref="AS464:AS527" si="36">AH464-AI464</f>
        <v>#VALUE!</v>
      </c>
      <c r="AT464" s="75" t="str">
        <f>IF(TablePipeInsulation[[#This Row],[System Application]]="Custom",TablePipeInsulation[[#This Row],[Full Load Hours (If Custom Application)]],IF(G464="","",IF(G464="Domestic Hot Water",8760,$AJ$16)))</f>
        <v/>
      </c>
      <c r="AU464" s="75" t="str">
        <f>VLOOKUP($G$7,'Incentive Structure'!$C$6:$D$10,2,FALSE)</f>
        <v>CI</v>
      </c>
      <c r="AV464" s="75" t="str">
        <f>IF(ISNUMBER(FIND("MF",TablePipeInsulation[[#This Row],[Incentive Code]]))=TRUE,"MF Logic","CI Logic")</f>
        <v>CI Logic</v>
      </c>
      <c r="AW46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64" t="str">
        <f t="shared" ref="AX464:AX527" si="37">CONCATENATE(G464,AW464)</f>
        <v/>
      </c>
      <c r="AY464" t="str">
        <f t="shared" ref="AY464:AY527" si="38">CONCATENATE(AU464,AW464)</f>
        <v>CI</v>
      </c>
      <c r="AZ46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6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64" s="190" t="e">
        <f>INDEX(#REF!,MATCH(TablePipeInsulation[[#This Row],[Coding - Temperature of Pipe]],#REF!,0),MATCH(TEXT($P464,"#.00"),#REF!,0))</f>
        <v>#REF!</v>
      </c>
      <c r="BC464" s="211">
        <f>IFERROR(MIN(IF(TablePipeInsulation[[#This Row],[System Application]]="Custom",(TablePipeInsulation[[#This Row],[Therms saved]]*BE464)*CI_Custom_Incentive_USD_per_therm,IF(OR(TablePipeInsulation[[#This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saved]]*BE464),"Excel Error"))),TablePipeInsulation[[#This Row],[Total Cost]]),0)</f>
        <v>0</v>
      </c>
      <c r="BD464" s="216">
        <f>IFERROR(MIN(IF(TablePipeInsulation[[#This Row],[System Application]]="Custom",(TablePipeInsulation[[#This Row],[Therms saved]]*BE464)*CI_Custom_Bonus_Incentive_USD_per_therm,IF(OR(TablePipeInsulation[[#This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saved]]*BE464),"Excel Error"))),TablePipeInsulation[[#This Row],[Total Cost]]),0)</f>
        <v>0</v>
      </c>
      <c r="BE464" s="212">
        <f>Boiler!$AA$9</f>
        <v>0</v>
      </c>
    </row>
    <row r="465" spans="1:57">
      <c r="A465" s="75">
        <v>444</v>
      </c>
      <c r="Q465" s="69"/>
      <c r="R465" s="1" t="str">
        <f>IFERROR(INDEX(TableInsulationCodeReq[],MATCH(TablePipeInsulation[[#This Row],[Coding - Temperature of Pipe]],TableInsulationCodeReq[Coding Pipe Temperature],-1),MATCH(TEXT($P465,"0.00"),TableInsulationCodeReq[#Headers],0)),"")</f>
        <v/>
      </c>
      <c r="Y465" s="189" t="str">
        <f t="shared" si="34"/>
        <v/>
      </c>
      <c r="AA46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65" s="3" t="str">
        <f>IF(OR(G465="",TablePipeInsulation[[#This Row],[Insulation to be Added (")]]&lt;TablePipeInsulation[[#This Row],[Insulation Required by Code (")]]),"",IF(System_App_Only_DHW,(AN465-AR465)/(0.8*100000)*L465*AS465*AT465*1,(AN465-AR465)/($G$10*100000)*L465*AS465*AT465*1))</f>
        <v/>
      </c>
      <c r="AC465" s="78">
        <f>IF(TablePipeInsulation[[#This Row],[Insulation to be Added (")]]&lt;TablePipeInsulation[[#This Row],[Insulation Required by Code (")]],"",BC465)</f>
        <v>0</v>
      </c>
      <c r="AD465" s="78">
        <f>IF(TablePipeInsulation[[#This Row],[Insulation to be Added (")]]&lt;TablePipeInsulation[[#This Row],[Insulation Required by Code (")]],"",BD465)</f>
        <v>0</v>
      </c>
      <c r="AG465" s="67" t="e">
        <f>VLOOKUP(G465,'Insulation Table'!$AE$61:$AF$64,2,FALSE)</f>
        <v>#N/A</v>
      </c>
      <c r="AH465" s="75" t="str">
        <f>IF(TablePipeInsulation[[#This Row],[System Application]]="Custom",TablePipeInsulation[[#This Row],[Pipe Surface Temperature, °F (If Custom Application)]],IF(G465="","",VLOOKUP(G465,$BG$21:$BH$24,2,FALSE)))</f>
        <v/>
      </c>
      <c r="AI465" s="75" t="str">
        <f>IF(TablePipeInsulation[[#This Row],[System Application]]="Custom",TablePipeInsulation[[#This Row],[Ambient Temperature, °F (If Custom Application)]],IF(G465="","",VLOOKUP(G465,$BG$21:$BI$24,3,FALSE)))</f>
        <v/>
      </c>
      <c r="AJ46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6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6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6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65" s="75" t="str">
        <f>IF(TablePipeInsulation[[#This Row],[System Application]]="Custom",TablePipeInsulation[[#This Row],[Custom Pipe Bare Heat Transfer Coefficient]],IF(P465="","",(VLOOKUP(AJ465,'Insulation Table'!$F$35:$G$124,2,FALSE))))</f>
        <v/>
      </c>
      <c r="AO465" s="75" t="e">
        <f t="shared" si="35"/>
        <v>#N/A</v>
      </c>
      <c r="AP465" s="75" t="e">
        <f>VLOOKUP(AO465,'Insulation Table'!$Y$35:$Z$103,2,FALSE)</f>
        <v>#N/A</v>
      </c>
      <c r="AQ465" s="67" t="str">
        <f>CONCATENATE(P465,U465,MIN(TablePipeInsulation[[#This Row],[Insulation to be Added (")]],3))</f>
        <v>3</v>
      </c>
      <c r="AR465" s="75" t="str">
        <f>IF(P465="","",(VLOOKUP(AQ465,'Insulation Table'!$N$35:$O$250,2,FALSE)))</f>
        <v/>
      </c>
      <c r="AS465" s="67" t="e">
        <f t="shared" si="36"/>
        <v>#VALUE!</v>
      </c>
      <c r="AT465" s="75" t="str">
        <f>IF(TablePipeInsulation[[#This Row],[System Application]]="Custom",TablePipeInsulation[[#This Row],[Full Load Hours (If Custom Application)]],IF(G465="","",IF(G465="Domestic Hot Water",8760,$AJ$16)))</f>
        <v/>
      </c>
      <c r="AU465" s="75" t="str">
        <f>VLOOKUP($G$7,'Incentive Structure'!$C$6:$D$10,2,FALSE)</f>
        <v>CI</v>
      </c>
      <c r="AV465" s="75" t="str">
        <f>IF(ISNUMBER(FIND("MF",TablePipeInsulation[[#This Row],[Incentive Code]]))=TRUE,"MF Logic","CI Logic")</f>
        <v>CI Logic</v>
      </c>
      <c r="AW46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65" t="str">
        <f t="shared" si="37"/>
        <v/>
      </c>
      <c r="AY465" t="str">
        <f t="shared" si="38"/>
        <v>CI</v>
      </c>
      <c r="AZ46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6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65" s="190" t="e">
        <f>INDEX(#REF!,MATCH(TablePipeInsulation[[#This Row],[Coding - Temperature of Pipe]],#REF!,0),MATCH(TEXT($P465,"#.00"),#REF!,0))</f>
        <v>#REF!</v>
      </c>
      <c r="BC465" s="211">
        <f>IFERROR(MIN(IF(TablePipeInsulation[[#This Row],[System Application]]="Custom",(TablePipeInsulation[[#This Row],[Therms saved]]*BE465)*CI_Custom_Incentive_USD_per_therm,IF(OR(TablePipeInsulation[[#This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saved]]*BE465),"Excel Error"))),TablePipeInsulation[[#This Row],[Total Cost]]),0)</f>
        <v>0</v>
      </c>
      <c r="BD465" s="216">
        <f>IFERROR(MIN(IF(TablePipeInsulation[[#This Row],[System Application]]="Custom",(TablePipeInsulation[[#This Row],[Therms saved]]*BE465)*CI_Custom_Bonus_Incentive_USD_per_therm,IF(OR(TablePipeInsulation[[#This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saved]]*BE465),"Excel Error"))),TablePipeInsulation[[#This Row],[Total Cost]]),0)</f>
        <v>0</v>
      </c>
      <c r="BE465" s="212">
        <f>Boiler!$AA$9</f>
        <v>0</v>
      </c>
    </row>
    <row r="466" spans="1:57">
      <c r="A466" s="75">
        <v>445</v>
      </c>
      <c r="Q466" s="69"/>
      <c r="R466" s="1" t="str">
        <f>IFERROR(INDEX(TableInsulationCodeReq[],MATCH(TablePipeInsulation[[#This Row],[Coding - Temperature of Pipe]],TableInsulationCodeReq[Coding Pipe Temperature],-1),MATCH(TEXT($P466,"0.00"),TableInsulationCodeReq[#Headers],0)),"")</f>
        <v/>
      </c>
      <c r="Y466" s="189" t="str">
        <f t="shared" si="34"/>
        <v/>
      </c>
      <c r="AA46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66" s="3" t="str">
        <f>IF(OR(G466="",TablePipeInsulation[[#This Row],[Insulation to be Added (")]]&lt;TablePipeInsulation[[#This Row],[Insulation Required by Code (")]]),"",IF(System_App_Only_DHW,(AN466-AR466)/(0.8*100000)*L466*AS466*AT466*1,(AN466-AR466)/($G$10*100000)*L466*AS466*AT466*1))</f>
        <v/>
      </c>
      <c r="AC466" s="78">
        <f>IF(TablePipeInsulation[[#This Row],[Insulation to be Added (")]]&lt;TablePipeInsulation[[#This Row],[Insulation Required by Code (")]],"",BC466)</f>
        <v>0</v>
      </c>
      <c r="AD466" s="78">
        <f>IF(TablePipeInsulation[[#This Row],[Insulation to be Added (")]]&lt;TablePipeInsulation[[#This Row],[Insulation Required by Code (")]],"",BD466)</f>
        <v>0</v>
      </c>
      <c r="AG466" s="67" t="e">
        <f>VLOOKUP(G466,'Insulation Table'!$AE$61:$AF$64,2,FALSE)</f>
        <v>#N/A</v>
      </c>
      <c r="AH466" s="75" t="str">
        <f>IF(TablePipeInsulation[[#This Row],[System Application]]="Custom",TablePipeInsulation[[#This Row],[Pipe Surface Temperature, °F (If Custom Application)]],IF(G466="","",VLOOKUP(G466,$BG$21:$BH$24,2,FALSE)))</f>
        <v/>
      </c>
      <c r="AI466" s="75" t="str">
        <f>IF(TablePipeInsulation[[#This Row],[System Application]]="Custom",TablePipeInsulation[[#This Row],[Ambient Temperature, °F (If Custom Application)]],IF(G466="","",VLOOKUP(G466,$BG$21:$BI$24,3,FALSE)))</f>
        <v/>
      </c>
      <c r="AJ46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6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6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6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66" s="75" t="str">
        <f>IF(TablePipeInsulation[[#This Row],[System Application]]="Custom",TablePipeInsulation[[#This Row],[Custom Pipe Bare Heat Transfer Coefficient]],IF(P466="","",(VLOOKUP(AJ466,'Insulation Table'!$F$35:$G$124,2,FALSE))))</f>
        <v/>
      </c>
      <c r="AO466" s="75" t="e">
        <f t="shared" si="35"/>
        <v>#N/A</v>
      </c>
      <c r="AP466" s="75" t="e">
        <f>VLOOKUP(AO466,'Insulation Table'!$Y$35:$Z$103,2,FALSE)</f>
        <v>#N/A</v>
      </c>
      <c r="AQ466" s="67" t="str">
        <f>CONCATENATE(P466,U466,MIN(TablePipeInsulation[[#This Row],[Insulation to be Added (")]],3))</f>
        <v>3</v>
      </c>
      <c r="AR466" s="75" t="str">
        <f>IF(P466="","",(VLOOKUP(AQ466,'Insulation Table'!$N$35:$O$250,2,FALSE)))</f>
        <v/>
      </c>
      <c r="AS466" s="67" t="e">
        <f t="shared" si="36"/>
        <v>#VALUE!</v>
      </c>
      <c r="AT466" s="75" t="str">
        <f>IF(TablePipeInsulation[[#This Row],[System Application]]="Custom",TablePipeInsulation[[#This Row],[Full Load Hours (If Custom Application)]],IF(G466="","",IF(G466="Domestic Hot Water",8760,$AJ$16)))</f>
        <v/>
      </c>
      <c r="AU466" s="75" t="str">
        <f>VLOOKUP($G$7,'Incentive Structure'!$C$6:$D$10,2,FALSE)</f>
        <v>CI</v>
      </c>
      <c r="AV466" s="75" t="str">
        <f>IF(ISNUMBER(FIND("MF",TablePipeInsulation[[#This Row],[Incentive Code]]))=TRUE,"MF Logic","CI Logic")</f>
        <v>CI Logic</v>
      </c>
      <c r="AW46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66" t="str">
        <f t="shared" si="37"/>
        <v/>
      </c>
      <c r="AY466" t="str">
        <f t="shared" si="38"/>
        <v>CI</v>
      </c>
      <c r="AZ46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6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66" s="190" t="e">
        <f>INDEX(#REF!,MATCH(TablePipeInsulation[[#This Row],[Coding - Temperature of Pipe]],#REF!,0),MATCH(TEXT($P466,"#.00"),#REF!,0))</f>
        <v>#REF!</v>
      </c>
      <c r="BC466" s="211">
        <f>IFERROR(MIN(IF(TablePipeInsulation[[#This Row],[System Application]]="Custom",(TablePipeInsulation[[#This Row],[Therms saved]]*BE466)*CI_Custom_Incentive_USD_per_therm,IF(OR(TablePipeInsulation[[#This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saved]]*BE466),"Excel Error"))),TablePipeInsulation[[#This Row],[Total Cost]]),0)</f>
        <v>0</v>
      </c>
      <c r="BD466" s="216">
        <f>IFERROR(MIN(IF(TablePipeInsulation[[#This Row],[System Application]]="Custom",(TablePipeInsulation[[#This Row],[Therms saved]]*BE466)*CI_Custom_Bonus_Incentive_USD_per_therm,IF(OR(TablePipeInsulation[[#This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saved]]*BE466),"Excel Error"))),TablePipeInsulation[[#This Row],[Total Cost]]),0)</f>
        <v>0</v>
      </c>
      <c r="BE466" s="212">
        <f>Boiler!$AA$9</f>
        <v>0</v>
      </c>
    </row>
    <row r="467" spans="1:57">
      <c r="A467" s="75">
        <v>446</v>
      </c>
      <c r="Q467" s="69"/>
      <c r="R467" s="1" t="str">
        <f>IFERROR(INDEX(TableInsulationCodeReq[],MATCH(TablePipeInsulation[[#This Row],[Coding - Temperature of Pipe]],TableInsulationCodeReq[Coding Pipe Temperature],-1),MATCH(TEXT($P467,"0.00"),TableInsulationCodeReq[#Headers],0)),"")</f>
        <v/>
      </c>
      <c r="Y467" s="189" t="str">
        <f t="shared" si="34"/>
        <v/>
      </c>
      <c r="AA46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67" s="3" t="str">
        <f>IF(OR(G467="",TablePipeInsulation[[#This Row],[Insulation to be Added (")]]&lt;TablePipeInsulation[[#This Row],[Insulation Required by Code (")]]),"",IF(System_App_Only_DHW,(AN467-AR467)/(0.8*100000)*L467*AS467*AT467*1,(AN467-AR467)/($G$10*100000)*L467*AS467*AT467*1))</f>
        <v/>
      </c>
      <c r="AC467" s="78">
        <f>IF(TablePipeInsulation[[#This Row],[Insulation to be Added (")]]&lt;TablePipeInsulation[[#This Row],[Insulation Required by Code (")]],"",BC467)</f>
        <v>0</v>
      </c>
      <c r="AD467" s="78">
        <f>IF(TablePipeInsulation[[#This Row],[Insulation to be Added (")]]&lt;TablePipeInsulation[[#This Row],[Insulation Required by Code (")]],"",BD467)</f>
        <v>0</v>
      </c>
      <c r="AG467" s="67" t="e">
        <f>VLOOKUP(G467,'Insulation Table'!$AE$61:$AF$64,2,FALSE)</f>
        <v>#N/A</v>
      </c>
      <c r="AH467" s="75" t="str">
        <f>IF(TablePipeInsulation[[#This Row],[System Application]]="Custom",TablePipeInsulation[[#This Row],[Pipe Surface Temperature, °F (If Custom Application)]],IF(G467="","",VLOOKUP(G467,$BG$21:$BH$24,2,FALSE)))</f>
        <v/>
      </c>
      <c r="AI467" s="75" t="str">
        <f>IF(TablePipeInsulation[[#This Row],[System Application]]="Custom",TablePipeInsulation[[#This Row],[Ambient Temperature, °F (If Custom Application)]],IF(G467="","",VLOOKUP(G467,$BG$21:$BI$24,3,FALSE)))</f>
        <v/>
      </c>
      <c r="AJ46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6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6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6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67" s="75" t="str">
        <f>IF(TablePipeInsulation[[#This Row],[System Application]]="Custom",TablePipeInsulation[[#This Row],[Custom Pipe Bare Heat Transfer Coefficient]],IF(P467="","",(VLOOKUP(AJ467,'Insulation Table'!$F$35:$G$124,2,FALSE))))</f>
        <v/>
      </c>
      <c r="AO467" s="75" t="e">
        <f t="shared" si="35"/>
        <v>#N/A</v>
      </c>
      <c r="AP467" s="75" t="e">
        <f>VLOOKUP(AO467,'Insulation Table'!$Y$35:$Z$103,2,FALSE)</f>
        <v>#N/A</v>
      </c>
      <c r="AQ467" s="67" t="str">
        <f>CONCATENATE(P467,U467,MIN(TablePipeInsulation[[#This Row],[Insulation to be Added (")]],3))</f>
        <v>3</v>
      </c>
      <c r="AR467" s="75" t="str">
        <f>IF(P467="","",(VLOOKUP(AQ467,'Insulation Table'!$N$35:$O$250,2,FALSE)))</f>
        <v/>
      </c>
      <c r="AS467" s="67" t="e">
        <f t="shared" si="36"/>
        <v>#VALUE!</v>
      </c>
      <c r="AT467" s="75" t="str">
        <f>IF(TablePipeInsulation[[#This Row],[System Application]]="Custom",TablePipeInsulation[[#This Row],[Full Load Hours (If Custom Application)]],IF(G467="","",IF(G467="Domestic Hot Water",8760,$AJ$16)))</f>
        <v/>
      </c>
      <c r="AU467" s="75" t="str">
        <f>VLOOKUP($G$7,'Incentive Structure'!$C$6:$D$10,2,FALSE)</f>
        <v>CI</v>
      </c>
      <c r="AV467" s="75" t="str">
        <f>IF(ISNUMBER(FIND("MF",TablePipeInsulation[[#This Row],[Incentive Code]]))=TRUE,"MF Logic","CI Logic")</f>
        <v>CI Logic</v>
      </c>
      <c r="AW46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67" t="str">
        <f t="shared" si="37"/>
        <v/>
      </c>
      <c r="AY467" t="str">
        <f t="shared" si="38"/>
        <v>CI</v>
      </c>
      <c r="AZ46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6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67" s="190" t="e">
        <f>INDEX(#REF!,MATCH(TablePipeInsulation[[#This Row],[Coding - Temperature of Pipe]],#REF!,0),MATCH(TEXT($P467,"#.00"),#REF!,0))</f>
        <v>#REF!</v>
      </c>
      <c r="BC467" s="211">
        <f>IFERROR(MIN(IF(TablePipeInsulation[[#This Row],[System Application]]="Custom",(TablePipeInsulation[[#This Row],[Therms saved]]*BE467)*CI_Custom_Incentive_USD_per_therm,IF(OR(TablePipeInsulation[[#This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saved]]*BE467),"Excel Error"))),TablePipeInsulation[[#This Row],[Total Cost]]),0)</f>
        <v>0</v>
      </c>
      <c r="BD467" s="216">
        <f>IFERROR(MIN(IF(TablePipeInsulation[[#This Row],[System Application]]="Custom",(TablePipeInsulation[[#This Row],[Therms saved]]*BE467)*CI_Custom_Bonus_Incentive_USD_per_therm,IF(OR(TablePipeInsulation[[#This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saved]]*BE467),"Excel Error"))),TablePipeInsulation[[#This Row],[Total Cost]]),0)</f>
        <v>0</v>
      </c>
      <c r="BE467" s="212">
        <f>Boiler!$AA$9</f>
        <v>0</v>
      </c>
    </row>
    <row r="468" spans="1:57">
      <c r="A468" s="75">
        <v>447</v>
      </c>
      <c r="Q468" s="69"/>
      <c r="R468" s="1" t="str">
        <f>IFERROR(INDEX(TableInsulationCodeReq[],MATCH(TablePipeInsulation[[#This Row],[Coding - Temperature of Pipe]],TableInsulationCodeReq[Coding Pipe Temperature],-1),MATCH(TEXT($P468,"0.00"),TableInsulationCodeReq[#Headers],0)),"")</f>
        <v/>
      </c>
      <c r="Y468" s="189" t="str">
        <f t="shared" si="34"/>
        <v/>
      </c>
      <c r="AA46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68" s="3" t="str">
        <f>IF(OR(G468="",TablePipeInsulation[[#This Row],[Insulation to be Added (")]]&lt;TablePipeInsulation[[#This Row],[Insulation Required by Code (")]]),"",IF(System_App_Only_DHW,(AN468-AR468)/(0.8*100000)*L468*AS468*AT468*1,(AN468-AR468)/($G$10*100000)*L468*AS468*AT468*1))</f>
        <v/>
      </c>
      <c r="AC468" s="78">
        <f>IF(TablePipeInsulation[[#This Row],[Insulation to be Added (")]]&lt;TablePipeInsulation[[#This Row],[Insulation Required by Code (")]],"",BC468)</f>
        <v>0</v>
      </c>
      <c r="AD468" s="78">
        <f>IF(TablePipeInsulation[[#This Row],[Insulation to be Added (")]]&lt;TablePipeInsulation[[#This Row],[Insulation Required by Code (")]],"",BD468)</f>
        <v>0</v>
      </c>
      <c r="AG468" s="67" t="e">
        <f>VLOOKUP(G468,'Insulation Table'!$AE$61:$AF$64,2,FALSE)</f>
        <v>#N/A</v>
      </c>
      <c r="AH468" s="75" t="str">
        <f>IF(TablePipeInsulation[[#This Row],[System Application]]="Custom",TablePipeInsulation[[#This Row],[Pipe Surface Temperature, °F (If Custom Application)]],IF(G468="","",VLOOKUP(G468,$BG$21:$BH$24,2,FALSE)))</f>
        <v/>
      </c>
      <c r="AI468" s="75" t="str">
        <f>IF(TablePipeInsulation[[#This Row],[System Application]]="Custom",TablePipeInsulation[[#This Row],[Ambient Temperature, °F (If Custom Application)]],IF(G468="","",VLOOKUP(G468,$BG$21:$BI$24,3,FALSE)))</f>
        <v/>
      </c>
      <c r="AJ46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6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6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6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68" s="75" t="str">
        <f>IF(TablePipeInsulation[[#This Row],[System Application]]="Custom",TablePipeInsulation[[#This Row],[Custom Pipe Bare Heat Transfer Coefficient]],IF(P468="","",(VLOOKUP(AJ468,'Insulation Table'!$F$35:$G$124,2,FALSE))))</f>
        <v/>
      </c>
      <c r="AO468" s="75" t="e">
        <f t="shared" si="35"/>
        <v>#N/A</v>
      </c>
      <c r="AP468" s="75" t="e">
        <f>VLOOKUP(AO468,'Insulation Table'!$Y$35:$Z$103,2,FALSE)</f>
        <v>#N/A</v>
      </c>
      <c r="AQ468" s="67" t="str">
        <f>CONCATENATE(P468,U468,MIN(TablePipeInsulation[[#This Row],[Insulation to be Added (")]],3))</f>
        <v>3</v>
      </c>
      <c r="AR468" s="75" t="str">
        <f>IF(P468="","",(VLOOKUP(AQ468,'Insulation Table'!$N$35:$O$250,2,FALSE)))</f>
        <v/>
      </c>
      <c r="AS468" s="67" t="e">
        <f t="shared" si="36"/>
        <v>#VALUE!</v>
      </c>
      <c r="AT468" s="75" t="str">
        <f>IF(TablePipeInsulation[[#This Row],[System Application]]="Custom",TablePipeInsulation[[#This Row],[Full Load Hours (If Custom Application)]],IF(G468="","",IF(G468="Domestic Hot Water",8760,$AJ$16)))</f>
        <v/>
      </c>
      <c r="AU468" s="75" t="str">
        <f>VLOOKUP($G$7,'Incentive Structure'!$C$6:$D$10,2,FALSE)</f>
        <v>CI</v>
      </c>
      <c r="AV468" s="75" t="str">
        <f>IF(ISNUMBER(FIND("MF",TablePipeInsulation[[#This Row],[Incentive Code]]))=TRUE,"MF Logic","CI Logic")</f>
        <v>CI Logic</v>
      </c>
      <c r="AW46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68" t="str">
        <f t="shared" si="37"/>
        <v/>
      </c>
      <c r="AY468" t="str">
        <f t="shared" si="38"/>
        <v>CI</v>
      </c>
      <c r="AZ46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6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68" s="190" t="e">
        <f>INDEX(#REF!,MATCH(TablePipeInsulation[[#This Row],[Coding - Temperature of Pipe]],#REF!,0),MATCH(TEXT($P468,"#.00"),#REF!,0))</f>
        <v>#REF!</v>
      </c>
      <c r="BC468" s="211">
        <f>IFERROR(MIN(IF(TablePipeInsulation[[#This Row],[System Application]]="Custom",(TablePipeInsulation[[#This Row],[Therms saved]]*BE468)*CI_Custom_Incentive_USD_per_therm,IF(OR(TablePipeInsulation[[#This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saved]]*BE468),"Excel Error"))),TablePipeInsulation[[#This Row],[Total Cost]]),0)</f>
        <v>0</v>
      </c>
      <c r="BD468" s="216">
        <f>IFERROR(MIN(IF(TablePipeInsulation[[#This Row],[System Application]]="Custom",(TablePipeInsulation[[#This Row],[Therms saved]]*BE468)*CI_Custom_Bonus_Incentive_USD_per_therm,IF(OR(TablePipeInsulation[[#This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saved]]*BE468),"Excel Error"))),TablePipeInsulation[[#This Row],[Total Cost]]),0)</f>
        <v>0</v>
      </c>
      <c r="BE468" s="212">
        <f>Boiler!$AA$9</f>
        <v>0</v>
      </c>
    </row>
    <row r="469" spans="1:57">
      <c r="A469" s="75">
        <v>448</v>
      </c>
      <c r="Q469" s="69"/>
      <c r="R469" s="1" t="str">
        <f>IFERROR(INDEX(TableInsulationCodeReq[],MATCH(TablePipeInsulation[[#This Row],[Coding - Temperature of Pipe]],TableInsulationCodeReq[Coding Pipe Temperature],-1),MATCH(TEXT($P469,"0.00"),TableInsulationCodeReq[#Headers],0)),"")</f>
        <v/>
      </c>
      <c r="Y469" s="189" t="str">
        <f t="shared" si="34"/>
        <v/>
      </c>
      <c r="AA46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69" s="3" t="str">
        <f>IF(OR(G469="",TablePipeInsulation[[#This Row],[Insulation to be Added (")]]&lt;TablePipeInsulation[[#This Row],[Insulation Required by Code (")]]),"",IF(System_App_Only_DHW,(AN469-AR469)/(0.8*100000)*L469*AS469*AT469*1,(AN469-AR469)/($G$10*100000)*L469*AS469*AT469*1))</f>
        <v/>
      </c>
      <c r="AC469" s="78">
        <f>IF(TablePipeInsulation[[#This Row],[Insulation to be Added (")]]&lt;TablePipeInsulation[[#This Row],[Insulation Required by Code (")]],"",BC469)</f>
        <v>0</v>
      </c>
      <c r="AD469" s="78">
        <f>IF(TablePipeInsulation[[#This Row],[Insulation to be Added (")]]&lt;TablePipeInsulation[[#This Row],[Insulation Required by Code (")]],"",BD469)</f>
        <v>0</v>
      </c>
      <c r="AG469" s="67" t="e">
        <f>VLOOKUP(G469,'Insulation Table'!$AE$61:$AF$64,2,FALSE)</f>
        <v>#N/A</v>
      </c>
      <c r="AH469" s="75" t="str">
        <f>IF(TablePipeInsulation[[#This Row],[System Application]]="Custom",TablePipeInsulation[[#This Row],[Pipe Surface Temperature, °F (If Custom Application)]],IF(G469="","",VLOOKUP(G469,$BG$21:$BH$24,2,FALSE)))</f>
        <v/>
      </c>
      <c r="AI469" s="75" t="str">
        <f>IF(TablePipeInsulation[[#This Row],[System Application]]="Custom",TablePipeInsulation[[#This Row],[Ambient Temperature, °F (If Custom Application)]],IF(G469="","",VLOOKUP(G469,$BG$21:$BI$24,3,FALSE)))</f>
        <v/>
      </c>
      <c r="AJ46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6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6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6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69" s="75" t="str">
        <f>IF(TablePipeInsulation[[#This Row],[System Application]]="Custom",TablePipeInsulation[[#This Row],[Custom Pipe Bare Heat Transfer Coefficient]],IF(P469="","",(VLOOKUP(AJ469,'Insulation Table'!$F$35:$G$124,2,FALSE))))</f>
        <v/>
      </c>
      <c r="AO469" s="75" t="e">
        <f t="shared" si="35"/>
        <v>#N/A</v>
      </c>
      <c r="AP469" s="75" t="e">
        <f>VLOOKUP(AO469,'Insulation Table'!$Y$35:$Z$103,2,FALSE)</f>
        <v>#N/A</v>
      </c>
      <c r="AQ469" s="67" t="str">
        <f>CONCATENATE(P469,U469,MIN(TablePipeInsulation[[#This Row],[Insulation to be Added (")]],3))</f>
        <v>3</v>
      </c>
      <c r="AR469" s="75" t="str">
        <f>IF(P469="","",(VLOOKUP(AQ469,'Insulation Table'!$N$35:$O$250,2,FALSE)))</f>
        <v/>
      </c>
      <c r="AS469" s="67" t="e">
        <f t="shared" si="36"/>
        <v>#VALUE!</v>
      </c>
      <c r="AT469" s="75" t="str">
        <f>IF(TablePipeInsulation[[#This Row],[System Application]]="Custom",TablePipeInsulation[[#This Row],[Full Load Hours (If Custom Application)]],IF(G469="","",IF(G469="Domestic Hot Water",8760,$AJ$16)))</f>
        <v/>
      </c>
      <c r="AU469" s="75" t="str">
        <f>VLOOKUP($G$7,'Incentive Structure'!$C$6:$D$10,2,FALSE)</f>
        <v>CI</v>
      </c>
      <c r="AV469" s="75" t="str">
        <f>IF(ISNUMBER(FIND("MF",TablePipeInsulation[[#This Row],[Incentive Code]]))=TRUE,"MF Logic","CI Logic")</f>
        <v>CI Logic</v>
      </c>
      <c r="AW46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69" t="str">
        <f t="shared" si="37"/>
        <v/>
      </c>
      <c r="AY469" t="str">
        <f t="shared" si="38"/>
        <v>CI</v>
      </c>
      <c r="AZ46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6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69" s="190" t="e">
        <f>INDEX(#REF!,MATCH(TablePipeInsulation[[#This Row],[Coding - Temperature of Pipe]],#REF!,0),MATCH(TEXT($P469,"#.00"),#REF!,0))</f>
        <v>#REF!</v>
      </c>
      <c r="BC469" s="211">
        <f>IFERROR(MIN(IF(TablePipeInsulation[[#This Row],[System Application]]="Custom",(TablePipeInsulation[[#This Row],[Therms saved]]*BE469)*CI_Custom_Incentive_USD_per_therm,IF(OR(TablePipeInsulation[[#This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saved]]*BE469),"Excel Error"))),TablePipeInsulation[[#This Row],[Total Cost]]),0)</f>
        <v>0</v>
      </c>
      <c r="BD469" s="216">
        <f>IFERROR(MIN(IF(TablePipeInsulation[[#This Row],[System Application]]="Custom",(TablePipeInsulation[[#This Row],[Therms saved]]*BE469)*CI_Custom_Bonus_Incentive_USD_per_therm,IF(OR(TablePipeInsulation[[#This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saved]]*BE469),"Excel Error"))),TablePipeInsulation[[#This Row],[Total Cost]]),0)</f>
        <v>0</v>
      </c>
      <c r="BE469" s="212">
        <f>Boiler!$AA$9</f>
        <v>0</v>
      </c>
    </row>
    <row r="470" spans="1:57">
      <c r="A470" s="75">
        <v>449</v>
      </c>
      <c r="Q470" s="69"/>
      <c r="R470" s="1" t="str">
        <f>IFERROR(INDEX(TableInsulationCodeReq[],MATCH(TablePipeInsulation[[#This Row],[Coding - Temperature of Pipe]],TableInsulationCodeReq[Coding Pipe Temperature],-1),MATCH(TEXT($P470,"0.00"),TableInsulationCodeReq[#Headers],0)),"")</f>
        <v/>
      </c>
      <c r="Y470" s="189" t="str">
        <f t="shared" ref="Y470:Y533" si="39">IF(B470="","",(X470+W470))</f>
        <v/>
      </c>
      <c r="AA47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70" s="3" t="str">
        <f>IF(OR(G470="",TablePipeInsulation[[#This Row],[Insulation to be Added (")]]&lt;TablePipeInsulation[[#This Row],[Insulation Required by Code (")]]),"",IF(System_App_Only_DHW,(AN470-AR470)/(0.8*100000)*L470*AS470*AT470*1,(AN470-AR470)/($G$10*100000)*L470*AS470*AT470*1))</f>
        <v/>
      </c>
      <c r="AC470" s="78">
        <f>IF(TablePipeInsulation[[#This Row],[Insulation to be Added (")]]&lt;TablePipeInsulation[[#This Row],[Insulation Required by Code (")]],"",BC470)</f>
        <v>0</v>
      </c>
      <c r="AD470" s="78">
        <f>IF(TablePipeInsulation[[#This Row],[Insulation to be Added (")]]&lt;TablePipeInsulation[[#This Row],[Insulation Required by Code (")]],"",BD470)</f>
        <v>0</v>
      </c>
      <c r="AG470" s="67" t="e">
        <f>VLOOKUP(G470,'Insulation Table'!$AE$61:$AF$64,2,FALSE)</f>
        <v>#N/A</v>
      </c>
      <c r="AH470" s="75" t="str">
        <f>IF(TablePipeInsulation[[#This Row],[System Application]]="Custom",TablePipeInsulation[[#This Row],[Pipe Surface Temperature, °F (If Custom Application)]],IF(G470="","",VLOOKUP(G470,$BG$21:$BH$24,2,FALSE)))</f>
        <v/>
      </c>
      <c r="AI470" s="75" t="str">
        <f>IF(TablePipeInsulation[[#This Row],[System Application]]="Custom",TablePipeInsulation[[#This Row],[Ambient Temperature, °F (If Custom Application)]],IF(G470="","",VLOOKUP(G470,$BG$21:$BI$24,3,FALSE)))</f>
        <v/>
      </c>
      <c r="AJ47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7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7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7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70" s="75" t="str">
        <f>IF(TablePipeInsulation[[#This Row],[System Application]]="Custom",TablePipeInsulation[[#This Row],[Custom Pipe Bare Heat Transfer Coefficient]],IF(P470="","",(VLOOKUP(AJ470,'Insulation Table'!$F$35:$G$124,2,FALSE))))</f>
        <v/>
      </c>
      <c r="AO470" s="75" t="e">
        <f t="shared" si="35"/>
        <v>#N/A</v>
      </c>
      <c r="AP470" s="75" t="e">
        <f>VLOOKUP(AO470,'Insulation Table'!$Y$35:$Z$103,2,FALSE)</f>
        <v>#N/A</v>
      </c>
      <c r="AQ470" s="67" t="str">
        <f>CONCATENATE(P470,U470,MIN(TablePipeInsulation[[#This Row],[Insulation to be Added (")]],3))</f>
        <v>3</v>
      </c>
      <c r="AR470" s="75" t="str">
        <f>IF(P470="","",(VLOOKUP(AQ470,'Insulation Table'!$N$35:$O$250,2,FALSE)))</f>
        <v/>
      </c>
      <c r="AS470" s="67" t="e">
        <f t="shared" si="36"/>
        <v>#VALUE!</v>
      </c>
      <c r="AT470" s="75" t="str">
        <f>IF(TablePipeInsulation[[#This Row],[System Application]]="Custom",TablePipeInsulation[[#This Row],[Full Load Hours (If Custom Application)]],IF(G470="","",IF(G470="Domestic Hot Water",8760,$AJ$16)))</f>
        <v/>
      </c>
      <c r="AU470" s="75" t="str">
        <f>VLOOKUP($G$7,'Incentive Structure'!$C$6:$D$10,2,FALSE)</f>
        <v>CI</v>
      </c>
      <c r="AV470" s="75" t="str">
        <f>IF(ISNUMBER(FIND("MF",TablePipeInsulation[[#This Row],[Incentive Code]]))=TRUE,"MF Logic","CI Logic")</f>
        <v>CI Logic</v>
      </c>
      <c r="AW47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70" t="str">
        <f t="shared" si="37"/>
        <v/>
      </c>
      <c r="AY470" t="str">
        <f t="shared" si="38"/>
        <v>CI</v>
      </c>
      <c r="AZ47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7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70" s="190" t="e">
        <f>INDEX(#REF!,MATCH(TablePipeInsulation[[#This Row],[Coding - Temperature of Pipe]],#REF!,0),MATCH(TEXT($P470,"#.00"),#REF!,0))</f>
        <v>#REF!</v>
      </c>
      <c r="BC470" s="211">
        <f>IFERROR(MIN(IF(TablePipeInsulation[[#This Row],[System Application]]="Custom",(TablePipeInsulation[[#This Row],[Therms saved]]*BE470)*CI_Custom_Incentive_USD_per_therm,IF(OR(TablePipeInsulation[[#This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saved]]*BE470),"Excel Error"))),TablePipeInsulation[[#This Row],[Total Cost]]),0)</f>
        <v>0</v>
      </c>
      <c r="BD470" s="216">
        <f>IFERROR(MIN(IF(TablePipeInsulation[[#This Row],[System Application]]="Custom",(TablePipeInsulation[[#This Row],[Therms saved]]*BE470)*CI_Custom_Bonus_Incentive_USD_per_therm,IF(OR(TablePipeInsulation[[#This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saved]]*BE470),"Excel Error"))),TablePipeInsulation[[#This Row],[Total Cost]]),0)</f>
        <v>0</v>
      </c>
      <c r="BE470" s="212">
        <f>Boiler!$AA$9</f>
        <v>0</v>
      </c>
    </row>
    <row r="471" spans="1:57">
      <c r="A471" s="75">
        <v>450</v>
      </c>
      <c r="Q471" s="69"/>
      <c r="R471" s="1" t="str">
        <f>IFERROR(INDEX(TableInsulationCodeReq[],MATCH(TablePipeInsulation[[#This Row],[Coding - Temperature of Pipe]],TableInsulationCodeReq[Coding Pipe Temperature],-1),MATCH(TEXT($P471,"0.00"),TableInsulationCodeReq[#Headers],0)),"")</f>
        <v/>
      </c>
      <c r="Y471" s="189" t="str">
        <f t="shared" si="39"/>
        <v/>
      </c>
      <c r="AA47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71" s="3" t="str">
        <f>IF(OR(G471="",TablePipeInsulation[[#This Row],[Insulation to be Added (")]]&lt;TablePipeInsulation[[#This Row],[Insulation Required by Code (")]]),"",IF(System_App_Only_DHW,(AN471-AR471)/(0.8*100000)*L471*AS471*AT471*1,(AN471-AR471)/($G$10*100000)*L471*AS471*AT471*1))</f>
        <v/>
      </c>
      <c r="AC471" s="78">
        <f>IF(TablePipeInsulation[[#This Row],[Insulation to be Added (")]]&lt;TablePipeInsulation[[#This Row],[Insulation Required by Code (")]],"",BC471)</f>
        <v>0</v>
      </c>
      <c r="AD471" s="78">
        <f>IF(TablePipeInsulation[[#This Row],[Insulation to be Added (")]]&lt;TablePipeInsulation[[#This Row],[Insulation Required by Code (")]],"",BD471)</f>
        <v>0</v>
      </c>
      <c r="AG471" s="67" t="e">
        <f>VLOOKUP(G471,'Insulation Table'!$AE$61:$AF$64,2,FALSE)</f>
        <v>#N/A</v>
      </c>
      <c r="AH471" s="75" t="str">
        <f>IF(TablePipeInsulation[[#This Row],[System Application]]="Custom",TablePipeInsulation[[#This Row],[Pipe Surface Temperature, °F (If Custom Application)]],IF(G471="","",VLOOKUP(G471,$BG$21:$BH$24,2,FALSE)))</f>
        <v/>
      </c>
      <c r="AI471" s="75" t="str">
        <f>IF(TablePipeInsulation[[#This Row],[System Application]]="Custom",TablePipeInsulation[[#This Row],[Ambient Temperature, °F (If Custom Application)]],IF(G471="","",VLOOKUP(G471,$BG$21:$BI$24,3,FALSE)))</f>
        <v/>
      </c>
      <c r="AJ47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7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7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7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71" s="75" t="str">
        <f>IF(TablePipeInsulation[[#This Row],[System Application]]="Custom",TablePipeInsulation[[#This Row],[Custom Pipe Bare Heat Transfer Coefficient]],IF(P471="","",(VLOOKUP(AJ471,'Insulation Table'!$F$35:$G$124,2,FALSE))))</f>
        <v/>
      </c>
      <c r="AO471" s="75" t="e">
        <f t="shared" si="35"/>
        <v>#N/A</v>
      </c>
      <c r="AP471" s="75" t="e">
        <f>VLOOKUP(AO471,'Insulation Table'!$Y$35:$Z$103,2,FALSE)</f>
        <v>#N/A</v>
      </c>
      <c r="AQ471" s="67" t="str">
        <f>CONCATENATE(P471,U471,MIN(TablePipeInsulation[[#This Row],[Insulation to be Added (")]],3))</f>
        <v>3</v>
      </c>
      <c r="AR471" s="75" t="str">
        <f>IF(P471="","",(VLOOKUP(AQ471,'Insulation Table'!$N$35:$O$250,2,FALSE)))</f>
        <v/>
      </c>
      <c r="AS471" s="67" t="e">
        <f t="shared" si="36"/>
        <v>#VALUE!</v>
      </c>
      <c r="AT471" s="75" t="str">
        <f>IF(TablePipeInsulation[[#This Row],[System Application]]="Custom",TablePipeInsulation[[#This Row],[Full Load Hours (If Custom Application)]],IF(G471="","",IF(G471="Domestic Hot Water",8760,$AJ$16)))</f>
        <v/>
      </c>
      <c r="AU471" s="75" t="str">
        <f>VLOOKUP($G$7,'Incentive Structure'!$C$6:$D$10,2,FALSE)</f>
        <v>CI</v>
      </c>
      <c r="AV471" s="75" t="str">
        <f>IF(ISNUMBER(FIND("MF",TablePipeInsulation[[#This Row],[Incentive Code]]))=TRUE,"MF Logic","CI Logic")</f>
        <v>CI Logic</v>
      </c>
      <c r="AW47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71" t="str">
        <f t="shared" si="37"/>
        <v/>
      </c>
      <c r="AY471" t="str">
        <f t="shared" si="38"/>
        <v>CI</v>
      </c>
      <c r="AZ47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7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71" s="190" t="e">
        <f>INDEX(#REF!,MATCH(TablePipeInsulation[[#This Row],[Coding - Temperature of Pipe]],#REF!,0),MATCH(TEXT($P471,"#.00"),#REF!,0))</f>
        <v>#REF!</v>
      </c>
      <c r="BC471" s="211">
        <f>IFERROR(MIN(IF(TablePipeInsulation[[#This Row],[System Application]]="Custom",(TablePipeInsulation[[#This Row],[Therms saved]]*BE471)*CI_Custom_Incentive_USD_per_therm,IF(OR(TablePipeInsulation[[#This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saved]]*BE471),"Excel Error"))),TablePipeInsulation[[#This Row],[Total Cost]]),0)</f>
        <v>0</v>
      </c>
      <c r="BD471" s="216">
        <f>IFERROR(MIN(IF(TablePipeInsulation[[#This Row],[System Application]]="Custom",(TablePipeInsulation[[#This Row],[Therms saved]]*BE471)*CI_Custom_Bonus_Incentive_USD_per_therm,IF(OR(TablePipeInsulation[[#This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saved]]*BE471),"Excel Error"))),TablePipeInsulation[[#This Row],[Total Cost]]),0)</f>
        <v>0</v>
      </c>
      <c r="BE471" s="212">
        <f>Boiler!$AA$9</f>
        <v>0</v>
      </c>
    </row>
    <row r="472" spans="1:57">
      <c r="A472" s="75">
        <v>451</v>
      </c>
      <c r="Q472" s="69"/>
      <c r="R472" s="1" t="str">
        <f>IFERROR(INDEX(TableInsulationCodeReq[],MATCH(TablePipeInsulation[[#This Row],[Coding - Temperature of Pipe]],TableInsulationCodeReq[Coding Pipe Temperature],-1),MATCH(TEXT($P472,"0.00"),TableInsulationCodeReq[#Headers],0)),"")</f>
        <v/>
      </c>
      <c r="Y472" s="189" t="str">
        <f t="shared" si="39"/>
        <v/>
      </c>
      <c r="AA47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72" s="3" t="str">
        <f>IF(OR(G472="",TablePipeInsulation[[#This Row],[Insulation to be Added (")]]&lt;TablePipeInsulation[[#This Row],[Insulation Required by Code (")]]),"",IF(System_App_Only_DHW,(AN472-AR472)/(0.8*100000)*L472*AS472*AT472*1,(AN472-AR472)/($G$10*100000)*L472*AS472*AT472*1))</f>
        <v/>
      </c>
      <c r="AC472" s="78">
        <f>IF(TablePipeInsulation[[#This Row],[Insulation to be Added (")]]&lt;TablePipeInsulation[[#This Row],[Insulation Required by Code (")]],"",BC472)</f>
        <v>0</v>
      </c>
      <c r="AD472" s="78">
        <f>IF(TablePipeInsulation[[#This Row],[Insulation to be Added (")]]&lt;TablePipeInsulation[[#This Row],[Insulation Required by Code (")]],"",BD472)</f>
        <v>0</v>
      </c>
      <c r="AG472" s="67" t="e">
        <f>VLOOKUP(G472,'Insulation Table'!$AE$61:$AF$64,2,FALSE)</f>
        <v>#N/A</v>
      </c>
      <c r="AH472" s="75" t="str">
        <f>IF(TablePipeInsulation[[#This Row],[System Application]]="Custom",TablePipeInsulation[[#This Row],[Pipe Surface Temperature, °F (If Custom Application)]],IF(G472="","",VLOOKUP(G472,$BG$21:$BH$24,2,FALSE)))</f>
        <v/>
      </c>
      <c r="AI472" s="75" t="str">
        <f>IF(TablePipeInsulation[[#This Row],[System Application]]="Custom",TablePipeInsulation[[#This Row],[Ambient Temperature, °F (If Custom Application)]],IF(G472="","",VLOOKUP(G472,$BG$21:$BI$24,3,FALSE)))</f>
        <v/>
      </c>
      <c r="AJ47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7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7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7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72" s="75" t="str">
        <f>IF(TablePipeInsulation[[#This Row],[System Application]]="Custom",TablePipeInsulation[[#This Row],[Custom Pipe Bare Heat Transfer Coefficient]],IF(P472="","",(VLOOKUP(AJ472,'Insulation Table'!$F$35:$G$124,2,FALSE))))</f>
        <v/>
      </c>
      <c r="AO472" s="75" t="e">
        <f t="shared" si="35"/>
        <v>#N/A</v>
      </c>
      <c r="AP472" s="75" t="e">
        <f>VLOOKUP(AO472,'Insulation Table'!$Y$35:$Z$103,2,FALSE)</f>
        <v>#N/A</v>
      </c>
      <c r="AQ472" s="67" t="str">
        <f>CONCATENATE(P472,U472,MIN(TablePipeInsulation[[#This Row],[Insulation to be Added (")]],3))</f>
        <v>3</v>
      </c>
      <c r="AR472" s="75" t="str">
        <f>IF(P472="","",(VLOOKUP(AQ472,'Insulation Table'!$N$35:$O$250,2,FALSE)))</f>
        <v/>
      </c>
      <c r="AS472" s="67" t="e">
        <f t="shared" si="36"/>
        <v>#VALUE!</v>
      </c>
      <c r="AT472" s="75" t="str">
        <f>IF(TablePipeInsulation[[#This Row],[System Application]]="Custom",TablePipeInsulation[[#This Row],[Full Load Hours (If Custom Application)]],IF(G472="","",IF(G472="Domestic Hot Water",8760,$AJ$16)))</f>
        <v/>
      </c>
      <c r="AU472" s="75" t="str">
        <f>VLOOKUP($G$7,'Incentive Structure'!$C$6:$D$10,2,FALSE)</f>
        <v>CI</v>
      </c>
      <c r="AV472" s="75" t="str">
        <f>IF(ISNUMBER(FIND("MF",TablePipeInsulation[[#This Row],[Incentive Code]]))=TRUE,"MF Logic","CI Logic")</f>
        <v>CI Logic</v>
      </c>
      <c r="AW47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72" t="str">
        <f t="shared" si="37"/>
        <v/>
      </c>
      <c r="AY472" t="str">
        <f t="shared" si="38"/>
        <v>CI</v>
      </c>
      <c r="AZ47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7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72" s="190" t="e">
        <f>INDEX(#REF!,MATCH(TablePipeInsulation[[#This Row],[Coding - Temperature of Pipe]],#REF!,0),MATCH(TEXT($P472,"#.00"),#REF!,0))</f>
        <v>#REF!</v>
      </c>
      <c r="BC472" s="211">
        <f>IFERROR(MIN(IF(TablePipeInsulation[[#This Row],[System Application]]="Custom",(TablePipeInsulation[[#This Row],[Therms saved]]*BE472)*CI_Custom_Incentive_USD_per_therm,IF(OR(TablePipeInsulation[[#This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saved]]*BE472),"Excel Error"))),TablePipeInsulation[[#This Row],[Total Cost]]),0)</f>
        <v>0</v>
      </c>
      <c r="BD472" s="216">
        <f>IFERROR(MIN(IF(TablePipeInsulation[[#This Row],[System Application]]="Custom",(TablePipeInsulation[[#This Row],[Therms saved]]*BE472)*CI_Custom_Bonus_Incentive_USD_per_therm,IF(OR(TablePipeInsulation[[#This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saved]]*BE472),"Excel Error"))),TablePipeInsulation[[#This Row],[Total Cost]]),0)</f>
        <v>0</v>
      </c>
      <c r="BE472" s="212">
        <f>Boiler!$AA$9</f>
        <v>0</v>
      </c>
    </row>
    <row r="473" spans="1:57">
      <c r="A473" s="75">
        <v>452</v>
      </c>
      <c r="Q473" s="69"/>
      <c r="R473" s="1" t="str">
        <f>IFERROR(INDEX(TableInsulationCodeReq[],MATCH(TablePipeInsulation[[#This Row],[Coding - Temperature of Pipe]],TableInsulationCodeReq[Coding Pipe Temperature],-1),MATCH(TEXT($P473,"0.00"),TableInsulationCodeReq[#Headers],0)),"")</f>
        <v/>
      </c>
      <c r="Y473" s="189" t="str">
        <f t="shared" si="39"/>
        <v/>
      </c>
      <c r="AA47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73" s="3" t="str">
        <f>IF(OR(G473="",TablePipeInsulation[[#This Row],[Insulation to be Added (")]]&lt;TablePipeInsulation[[#This Row],[Insulation Required by Code (")]]),"",IF(System_App_Only_DHW,(AN473-AR473)/(0.8*100000)*L473*AS473*AT473*1,(AN473-AR473)/($G$10*100000)*L473*AS473*AT473*1))</f>
        <v/>
      </c>
      <c r="AC473" s="78">
        <f>IF(TablePipeInsulation[[#This Row],[Insulation to be Added (")]]&lt;TablePipeInsulation[[#This Row],[Insulation Required by Code (")]],"",BC473)</f>
        <v>0</v>
      </c>
      <c r="AD473" s="78">
        <f>IF(TablePipeInsulation[[#This Row],[Insulation to be Added (")]]&lt;TablePipeInsulation[[#This Row],[Insulation Required by Code (")]],"",BD473)</f>
        <v>0</v>
      </c>
      <c r="AG473" s="67" t="e">
        <f>VLOOKUP(G473,'Insulation Table'!$AE$61:$AF$64,2,FALSE)</f>
        <v>#N/A</v>
      </c>
      <c r="AH473" s="75" t="str">
        <f>IF(TablePipeInsulation[[#This Row],[System Application]]="Custom",TablePipeInsulation[[#This Row],[Pipe Surface Temperature, °F (If Custom Application)]],IF(G473="","",VLOOKUP(G473,$BG$21:$BH$24,2,FALSE)))</f>
        <v/>
      </c>
      <c r="AI473" s="75" t="str">
        <f>IF(TablePipeInsulation[[#This Row],[System Application]]="Custom",TablePipeInsulation[[#This Row],[Ambient Temperature, °F (If Custom Application)]],IF(G473="","",VLOOKUP(G473,$BG$21:$BI$24,3,FALSE)))</f>
        <v/>
      </c>
      <c r="AJ47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7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7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7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73" s="75" t="str">
        <f>IF(TablePipeInsulation[[#This Row],[System Application]]="Custom",TablePipeInsulation[[#This Row],[Custom Pipe Bare Heat Transfer Coefficient]],IF(P473="","",(VLOOKUP(AJ473,'Insulation Table'!$F$35:$G$124,2,FALSE))))</f>
        <v/>
      </c>
      <c r="AO473" s="75" t="e">
        <f t="shared" si="35"/>
        <v>#N/A</v>
      </c>
      <c r="AP473" s="75" t="e">
        <f>VLOOKUP(AO473,'Insulation Table'!$Y$35:$Z$103,2,FALSE)</f>
        <v>#N/A</v>
      </c>
      <c r="AQ473" s="67" t="str">
        <f>CONCATENATE(P473,U473,MIN(TablePipeInsulation[[#This Row],[Insulation to be Added (")]],3))</f>
        <v>3</v>
      </c>
      <c r="AR473" s="75" t="str">
        <f>IF(P473="","",(VLOOKUP(AQ473,'Insulation Table'!$N$35:$O$250,2,FALSE)))</f>
        <v/>
      </c>
      <c r="AS473" s="67" t="e">
        <f t="shared" si="36"/>
        <v>#VALUE!</v>
      </c>
      <c r="AT473" s="75" t="str">
        <f>IF(TablePipeInsulation[[#This Row],[System Application]]="Custom",TablePipeInsulation[[#This Row],[Full Load Hours (If Custom Application)]],IF(G473="","",IF(G473="Domestic Hot Water",8760,$AJ$16)))</f>
        <v/>
      </c>
      <c r="AU473" s="75" t="str">
        <f>VLOOKUP($G$7,'Incentive Structure'!$C$6:$D$10,2,FALSE)</f>
        <v>CI</v>
      </c>
      <c r="AV473" s="75" t="str">
        <f>IF(ISNUMBER(FIND("MF",TablePipeInsulation[[#This Row],[Incentive Code]]))=TRUE,"MF Logic","CI Logic")</f>
        <v>CI Logic</v>
      </c>
      <c r="AW47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73" t="str">
        <f t="shared" si="37"/>
        <v/>
      </c>
      <c r="AY473" t="str">
        <f t="shared" si="38"/>
        <v>CI</v>
      </c>
      <c r="AZ47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7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73" s="190" t="e">
        <f>INDEX(#REF!,MATCH(TablePipeInsulation[[#This Row],[Coding - Temperature of Pipe]],#REF!,0),MATCH(TEXT($P473,"#.00"),#REF!,0))</f>
        <v>#REF!</v>
      </c>
      <c r="BC473" s="211">
        <f>IFERROR(MIN(IF(TablePipeInsulation[[#This Row],[System Application]]="Custom",(TablePipeInsulation[[#This Row],[Therms saved]]*BE473)*CI_Custom_Incentive_USD_per_therm,IF(OR(TablePipeInsulation[[#This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saved]]*BE473),"Excel Error"))),TablePipeInsulation[[#This Row],[Total Cost]]),0)</f>
        <v>0</v>
      </c>
      <c r="BD473" s="216">
        <f>IFERROR(MIN(IF(TablePipeInsulation[[#This Row],[System Application]]="Custom",(TablePipeInsulation[[#This Row],[Therms saved]]*BE473)*CI_Custom_Bonus_Incentive_USD_per_therm,IF(OR(TablePipeInsulation[[#This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saved]]*BE473),"Excel Error"))),TablePipeInsulation[[#This Row],[Total Cost]]),0)</f>
        <v>0</v>
      </c>
      <c r="BE473" s="212">
        <f>Boiler!$AA$9</f>
        <v>0</v>
      </c>
    </row>
    <row r="474" spans="1:57">
      <c r="A474" s="75">
        <v>453</v>
      </c>
      <c r="Q474" s="69"/>
      <c r="R474" s="1" t="str">
        <f>IFERROR(INDEX(TableInsulationCodeReq[],MATCH(TablePipeInsulation[[#This Row],[Coding - Temperature of Pipe]],TableInsulationCodeReq[Coding Pipe Temperature],-1),MATCH(TEXT($P474,"0.00"),TableInsulationCodeReq[#Headers],0)),"")</f>
        <v/>
      </c>
      <c r="Y474" s="189" t="str">
        <f t="shared" si="39"/>
        <v/>
      </c>
      <c r="AA47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74" s="3" t="str">
        <f>IF(OR(G474="",TablePipeInsulation[[#This Row],[Insulation to be Added (")]]&lt;TablePipeInsulation[[#This Row],[Insulation Required by Code (")]]),"",IF(System_App_Only_DHW,(AN474-AR474)/(0.8*100000)*L474*AS474*AT474*1,(AN474-AR474)/($G$10*100000)*L474*AS474*AT474*1))</f>
        <v/>
      </c>
      <c r="AC474" s="78">
        <f>IF(TablePipeInsulation[[#This Row],[Insulation to be Added (")]]&lt;TablePipeInsulation[[#This Row],[Insulation Required by Code (")]],"",BC474)</f>
        <v>0</v>
      </c>
      <c r="AD474" s="78">
        <f>IF(TablePipeInsulation[[#This Row],[Insulation to be Added (")]]&lt;TablePipeInsulation[[#This Row],[Insulation Required by Code (")]],"",BD474)</f>
        <v>0</v>
      </c>
      <c r="AG474" s="67" t="e">
        <f>VLOOKUP(G474,'Insulation Table'!$AE$61:$AF$64,2,FALSE)</f>
        <v>#N/A</v>
      </c>
      <c r="AH474" s="75" t="str">
        <f>IF(TablePipeInsulation[[#This Row],[System Application]]="Custom",TablePipeInsulation[[#This Row],[Pipe Surface Temperature, °F (If Custom Application)]],IF(G474="","",VLOOKUP(G474,$BG$21:$BH$24,2,FALSE)))</f>
        <v/>
      </c>
      <c r="AI474" s="75" t="str">
        <f>IF(TablePipeInsulation[[#This Row],[System Application]]="Custom",TablePipeInsulation[[#This Row],[Ambient Temperature, °F (If Custom Application)]],IF(G474="","",VLOOKUP(G474,$BG$21:$BI$24,3,FALSE)))</f>
        <v/>
      </c>
      <c r="AJ47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7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7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7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74" s="75" t="str">
        <f>IF(TablePipeInsulation[[#This Row],[System Application]]="Custom",TablePipeInsulation[[#This Row],[Custom Pipe Bare Heat Transfer Coefficient]],IF(P474="","",(VLOOKUP(AJ474,'Insulation Table'!$F$35:$G$124,2,FALSE))))</f>
        <v/>
      </c>
      <c r="AO474" s="75" t="e">
        <f t="shared" si="35"/>
        <v>#N/A</v>
      </c>
      <c r="AP474" s="75" t="e">
        <f>VLOOKUP(AO474,'Insulation Table'!$Y$35:$Z$103,2,FALSE)</f>
        <v>#N/A</v>
      </c>
      <c r="AQ474" s="67" t="str">
        <f>CONCATENATE(P474,U474,MIN(TablePipeInsulation[[#This Row],[Insulation to be Added (")]],3))</f>
        <v>3</v>
      </c>
      <c r="AR474" s="75" t="str">
        <f>IF(P474="","",(VLOOKUP(AQ474,'Insulation Table'!$N$35:$O$250,2,FALSE)))</f>
        <v/>
      </c>
      <c r="AS474" s="67" t="e">
        <f t="shared" si="36"/>
        <v>#VALUE!</v>
      </c>
      <c r="AT474" s="75" t="str">
        <f>IF(TablePipeInsulation[[#This Row],[System Application]]="Custom",TablePipeInsulation[[#This Row],[Full Load Hours (If Custom Application)]],IF(G474="","",IF(G474="Domestic Hot Water",8760,$AJ$16)))</f>
        <v/>
      </c>
      <c r="AU474" s="75" t="str">
        <f>VLOOKUP($G$7,'Incentive Structure'!$C$6:$D$10,2,FALSE)</f>
        <v>CI</v>
      </c>
      <c r="AV474" s="75" t="str">
        <f>IF(ISNUMBER(FIND("MF",TablePipeInsulation[[#This Row],[Incentive Code]]))=TRUE,"MF Logic","CI Logic")</f>
        <v>CI Logic</v>
      </c>
      <c r="AW47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74" t="str">
        <f t="shared" si="37"/>
        <v/>
      </c>
      <c r="AY474" t="str">
        <f t="shared" si="38"/>
        <v>CI</v>
      </c>
      <c r="AZ47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7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74" s="190" t="e">
        <f>INDEX(#REF!,MATCH(TablePipeInsulation[[#This Row],[Coding - Temperature of Pipe]],#REF!,0),MATCH(TEXT($P474,"#.00"),#REF!,0))</f>
        <v>#REF!</v>
      </c>
      <c r="BC474" s="211">
        <f>IFERROR(MIN(IF(TablePipeInsulation[[#This Row],[System Application]]="Custom",(TablePipeInsulation[[#This Row],[Therms saved]]*BE474)*CI_Custom_Incentive_USD_per_therm,IF(OR(TablePipeInsulation[[#This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saved]]*BE474),"Excel Error"))),TablePipeInsulation[[#This Row],[Total Cost]]),0)</f>
        <v>0</v>
      </c>
      <c r="BD474" s="216">
        <f>IFERROR(MIN(IF(TablePipeInsulation[[#This Row],[System Application]]="Custom",(TablePipeInsulation[[#This Row],[Therms saved]]*BE474)*CI_Custom_Bonus_Incentive_USD_per_therm,IF(OR(TablePipeInsulation[[#This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saved]]*BE474),"Excel Error"))),TablePipeInsulation[[#This Row],[Total Cost]]),0)</f>
        <v>0</v>
      </c>
      <c r="BE474" s="212">
        <f>Boiler!$AA$9</f>
        <v>0</v>
      </c>
    </row>
    <row r="475" spans="1:57">
      <c r="A475" s="75">
        <v>454</v>
      </c>
      <c r="Q475" s="69"/>
      <c r="R475" s="1" t="str">
        <f>IFERROR(INDEX(TableInsulationCodeReq[],MATCH(TablePipeInsulation[[#This Row],[Coding - Temperature of Pipe]],TableInsulationCodeReq[Coding Pipe Temperature],-1),MATCH(TEXT($P475,"0.00"),TableInsulationCodeReq[#Headers],0)),"")</f>
        <v/>
      </c>
      <c r="Y475" s="189" t="str">
        <f t="shared" si="39"/>
        <v/>
      </c>
      <c r="AA47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75" s="3" t="str">
        <f>IF(OR(G475="",TablePipeInsulation[[#This Row],[Insulation to be Added (")]]&lt;TablePipeInsulation[[#This Row],[Insulation Required by Code (")]]),"",IF(System_App_Only_DHW,(AN475-AR475)/(0.8*100000)*L475*AS475*AT475*1,(AN475-AR475)/($G$10*100000)*L475*AS475*AT475*1))</f>
        <v/>
      </c>
      <c r="AC475" s="78">
        <f>IF(TablePipeInsulation[[#This Row],[Insulation to be Added (")]]&lt;TablePipeInsulation[[#This Row],[Insulation Required by Code (")]],"",BC475)</f>
        <v>0</v>
      </c>
      <c r="AD475" s="78">
        <f>IF(TablePipeInsulation[[#This Row],[Insulation to be Added (")]]&lt;TablePipeInsulation[[#This Row],[Insulation Required by Code (")]],"",BD475)</f>
        <v>0</v>
      </c>
      <c r="AG475" s="67" t="e">
        <f>VLOOKUP(G475,'Insulation Table'!$AE$61:$AF$64,2,FALSE)</f>
        <v>#N/A</v>
      </c>
      <c r="AH475" s="75" t="str">
        <f>IF(TablePipeInsulation[[#This Row],[System Application]]="Custom",TablePipeInsulation[[#This Row],[Pipe Surface Temperature, °F (If Custom Application)]],IF(G475="","",VLOOKUP(G475,$BG$21:$BH$24,2,FALSE)))</f>
        <v/>
      </c>
      <c r="AI475" s="75" t="str">
        <f>IF(TablePipeInsulation[[#This Row],[System Application]]="Custom",TablePipeInsulation[[#This Row],[Ambient Temperature, °F (If Custom Application)]],IF(G475="","",VLOOKUP(G475,$BG$21:$BI$24,3,FALSE)))</f>
        <v/>
      </c>
      <c r="AJ47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7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7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7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75" s="75" t="str">
        <f>IF(TablePipeInsulation[[#This Row],[System Application]]="Custom",TablePipeInsulation[[#This Row],[Custom Pipe Bare Heat Transfer Coefficient]],IF(P475="","",(VLOOKUP(AJ475,'Insulation Table'!$F$35:$G$124,2,FALSE))))</f>
        <v/>
      </c>
      <c r="AO475" s="75" t="e">
        <f t="shared" si="35"/>
        <v>#N/A</v>
      </c>
      <c r="AP475" s="75" t="e">
        <f>VLOOKUP(AO475,'Insulation Table'!$Y$35:$Z$103,2,FALSE)</f>
        <v>#N/A</v>
      </c>
      <c r="AQ475" s="67" t="str">
        <f>CONCATENATE(P475,U475,MIN(TablePipeInsulation[[#This Row],[Insulation to be Added (")]],3))</f>
        <v>3</v>
      </c>
      <c r="AR475" s="75" t="str">
        <f>IF(P475="","",(VLOOKUP(AQ475,'Insulation Table'!$N$35:$O$250,2,FALSE)))</f>
        <v/>
      </c>
      <c r="AS475" s="67" t="e">
        <f t="shared" si="36"/>
        <v>#VALUE!</v>
      </c>
      <c r="AT475" s="75" t="str">
        <f>IF(TablePipeInsulation[[#This Row],[System Application]]="Custom",TablePipeInsulation[[#This Row],[Full Load Hours (If Custom Application)]],IF(G475="","",IF(G475="Domestic Hot Water",8760,$AJ$16)))</f>
        <v/>
      </c>
      <c r="AU475" s="75" t="str">
        <f>VLOOKUP($G$7,'Incentive Structure'!$C$6:$D$10,2,FALSE)</f>
        <v>CI</v>
      </c>
      <c r="AV475" s="75" t="str">
        <f>IF(ISNUMBER(FIND("MF",TablePipeInsulation[[#This Row],[Incentive Code]]))=TRUE,"MF Logic","CI Logic")</f>
        <v>CI Logic</v>
      </c>
      <c r="AW47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75" t="str">
        <f t="shared" si="37"/>
        <v/>
      </c>
      <c r="AY475" t="str">
        <f t="shared" si="38"/>
        <v>CI</v>
      </c>
      <c r="AZ47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7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75" s="190" t="e">
        <f>INDEX(#REF!,MATCH(TablePipeInsulation[[#This Row],[Coding - Temperature of Pipe]],#REF!,0),MATCH(TEXT($P475,"#.00"),#REF!,0))</f>
        <v>#REF!</v>
      </c>
      <c r="BC475" s="211">
        <f>IFERROR(MIN(IF(TablePipeInsulation[[#This Row],[System Application]]="Custom",(TablePipeInsulation[[#This Row],[Therms saved]]*BE475)*CI_Custom_Incentive_USD_per_therm,IF(OR(TablePipeInsulation[[#This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saved]]*BE475),"Excel Error"))),TablePipeInsulation[[#This Row],[Total Cost]]),0)</f>
        <v>0</v>
      </c>
      <c r="BD475" s="216">
        <f>IFERROR(MIN(IF(TablePipeInsulation[[#This Row],[System Application]]="Custom",(TablePipeInsulation[[#This Row],[Therms saved]]*BE475)*CI_Custom_Bonus_Incentive_USD_per_therm,IF(OR(TablePipeInsulation[[#This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saved]]*BE475),"Excel Error"))),TablePipeInsulation[[#This Row],[Total Cost]]),0)</f>
        <v>0</v>
      </c>
      <c r="BE475" s="212">
        <f>Boiler!$AA$9</f>
        <v>0</v>
      </c>
    </row>
    <row r="476" spans="1:57">
      <c r="A476" s="75">
        <v>455</v>
      </c>
      <c r="Q476" s="69"/>
      <c r="R476" s="1" t="str">
        <f>IFERROR(INDEX(TableInsulationCodeReq[],MATCH(TablePipeInsulation[[#This Row],[Coding - Temperature of Pipe]],TableInsulationCodeReq[Coding Pipe Temperature],-1),MATCH(TEXT($P476,"0.00"),TableInsulationCodeReq[#Headers],0)),"")</f>
        <v/>
      </c>
      <c r="Y476" s="189" t="str">
        <f t="shared" si="39"/>
        <v/>
      </c>
      <c r="AA47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76" s="3" t="str">
        <f>IF(OR(G476="",TablePipeInsulation[[#This Row],[Insulation to be Added (")]]&lt;TablePipeInsulation[[#This Row],[Insulation Required by Code (")]]),"",IF(System_App_Only_DHW,(AN476-AR476)/(0.8*100000)*L476*AS476*AT476*1,(AN476-AR476)/($G$10*100000)*L476*AS476*AT476*1))</f>
        <v/>
      </c>
      <c r="AC476" s="78">
        <f>IF(TablePipeInsulation[[#This Row],[Insulation to be Added (")]]&lt;TablePipeInsulation[[#This Row],[Insulation Required by Code (")]],"",BC476)</f>
        <v>0</v>
      </c>
      <c r="AD476" s="78">
        <f>IF(TablePipeInsulation[[#This Row],[Insulation to be Added (")]]&lt;TablePipeInsulation[[#This Row],[Insulation Required by Code (")]],"",BD476)</f>
        <v>0</v>
      </c>
      <c r="AG476" s="67" t="e">
        <f>VLOOKUP(G476,'Insulation Table'!$AE$61:$AF$64,2,FALSE)</f>
        <v>#N/A</v>
      </c>
      <c r="AH476" s="75" t="str">
        <f>IF(TablePipeInsulation[[#This Row],[System Application]]="Custom",TablePipeInsulation[[#This Row],[Pipe Surface Temperature, °F (If Custom Application)]],IF(G476="","",VLOOKUP(G476,$BG$21:$BH$24,2,FALSE)))</f>
        <v/>
      </c>
      <c r="AI476" s="75" t="str">
        <f>IF(TablePipeInsulation[[#This Row],[System Application]]="Custom",TablePipeInsulation[[#This Row],[Ambient Temperature, °F (If Custom Application)]],IF(G476="","",VLOOKUP(G476,$BG$21:$BI$24,3,FALSE)))</f>
        <v/>
      </c>
      <c r="AJ47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7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7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7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76" s="75" t="str">
        <f>IF(TablePipeInsulation[[#This Row],[System Application]]="Custom",TablePipeInsulation[[#This Row],[Custom Pipe Bare Heat Transfer Coefficient]],IF(P476="","",(VLOOKUP(AJ476,'Insulation Table'!$F$35:$G$124,2,FALSE))))</f>
        <v/>
      </c>
      <c r="AO476" s="75" t="e">
        <f t="shared" si="35"/>
        <v>#N/A</v>
      </c>
      <c r="AP476" s="75" t="e">
        <f>VLOOKUP(AO476,'Insulation Table'!$Y$35:$Z$103,2,FALSE)</f>
        <v>#N/A</v>
      </c>
      <c r="AQ476" s="67" t="str">
        <f>CONCATENATE(P476,U476,MIN(TablePipeInsulation[[#This Row],[Insulation to be Added (")]],3))</f>
        <v>3</v>
      </c>
      <c r="AR476" s="75" t="str">
        <f>IF(P476="","",(VLOOKUP(AQ476,'Insulation Table'!$N$35:$O$250,2,FALSE)))</f>
        <v/>
      </c>
      <c r="AS476" s="67" t="e">
        <f t="shared" si="36"/>
        <v>#VALUE!</v>
      </c>
      <c r="AT476" s="75" t="str">
        <f>IF(TablePipeInsulation[[#This Row],[System Application]]="Custom",TablePipeInsulation[[#This Row],[Full Load Hours (If Custom Application)]],IF(G476="","",IF(G476="Domestic Hot Water",8760,$AJ$16)))</f>
        <v/>
      </c>
      <c r="AU476" s="75" t="str">
        <f>VLOOKUP($G$7,'Incentive Structure'!$C$6:$D$10,2,FALSE)</f>
        <v>CI</v>
      </c>
      <c r="AV476" s="75" t="str">
        <f>IF(ISNUMBER(FIND("MF",TablePipeInsulation[[#This Row],[Incentive Code]]))=TRUE,"MF Logic","CI Logic")</f>
        <v>CI Logic</v>
      </c>
      <c r="AW47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76" t="str">
        <f t="shared" si="37"/>
        <v/>
      </c>
      <c r="AY476" t="str">
        <f t="shared" si="38"/>
        <v>CI</v>
      </c>
      <c r="AZ47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7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76" s="190" t="e">
        <f>INDEX(#REF!,MATCH(TablePipeInsulation[[#This Row],[Coding - Temperature of Pipe]],#REF!,0),MATCH(TEXT($P476,"#.00"),#REF!,0))</f>
        <v>#REF!</v>
      </c>
      <c r="BC476" s="211">
        <f>IFERROR(MIN(IF(TablePipeInsulation[[#This Row],[System Application]]="Custom",(TablePipeInsulation[[#This Row],[Therms saved]]*BE476)*CI_Custom_Incentive_USD_per_therm,IF(OR(TablePipeInsulation[[#This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saved]]*BE476),"Excel Error"))),TablePipeInsulation[[#This Row],[Total Cost]]),0)</f>
        <v>0</v>
      </c>
      <c r="BD476" s="216">
        <f>IFERROR(MIN(IF(TablePipeInsulation[[#This Row],[System Application]]="Custom",(TablePipeInsulation[[#This Row],[Therms saved]]*BE476)*CI_Custom_Bonus_Incentive_USD_per_therm,IF(OR(TablePipeInsulation[[#This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saved]]*BE476),"Excel Error"))),TablePipeInsulation[[#This Row],[Total Cost]]),0)</f>
        <v>0</v>
      </c>
      <c r="BE476" s="212">
        <f>Boiler!$AA$9</f>
        <v>0</v>
      </c>
    </row>
    <row r="477" spans="1:57">
      <c r="A477" s="75">
        <v>456</v>
      </c>
      <c r="Q477" s="69"/>
      <c r="R477" s="1" t="str">
        <f>IFERROR(INDEX(TableInsulationCodeReq[],MATCH(TablePipeInsulation[[#This Row],[Coding - Temperature of Pipe]],TableInsulationCodeReq[Coding Pipe Temperature],-1),MATCH(TEXT($P477,"0.00"),TableInsulationCodeReq[#Headers],0)),"")</f>
        <v/>
      </c>
      <c r="Y477" s="189" t="str">
        <f t="shared" si="39"/>
        <v/>
      </c>
      <c r="AA47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77" s="3" t="str">
        <f>IF(OR(G477="",TablePipeInsulation[[#This Row],[Insulation to be Added (")]]&lt;TablePipeInsulation[[#This Row],[Insulation Required by Code (")]]),"",IF(System_App_Only_DHW,(AN477-AR477)/(0.8*100000)*L477*AS477*AT477*1,(AN477-AR477)/($G$10*100000)*L477*AS477*AT477*1))</f>
        <v/>
      </c>
      <c r="AC477" s="78">
        <f>IF(TablePipeInsulation[[#This Row],[Insulation to be Added (")]]&lt;TablePipeInsulation[[#This Row],[Insulation Required by Code (")]],"",BC477)</f>
        <v>0</v>
      </c>
      <c r="AD477" s="78">
        <f>IF(TablePipeInsulation[[#This Row],[Insulation to be Added (")]]&lt;TablePipeInsulation[[#This Row],[Insulation Required by Code (")]],"",BD477)</f>
        <v>0</v>
      </c>
      <c r="AG477" s="67" t="e">
        <f>VLOOKUP(G477,'Insulation Table'!$AE$61:$AF$64,2,FALSE)</f>
        <v>#N/A</v>
      </c>
      <c r="AH477" s="75" t="str">
        <f>IF(TablePipeInsulation[[#This Row],[System Application]]="Custom",TablePipeInsulation[[#This Row],[Pipe Surface Temperature, °F (If Custom Application)]],IF(G477="","",VLOOKUP(G477,$BG$21:$BH$24,2,FALSE)))</f>
        <v/>
      </c>
      <c r="AI477" s="75" t="str">
        <f>IF(TablePipeInsulation[[#This Row],[System Application]]="Custom",TablePipeInsulation[[#This Row],[Ambient Temperature, °F (If Custom Application)]],IF(G477="","",VLOOKUP(G477,$BG$21:$BI$24,3,FALSE)))</f>
        <v/>
      </c>
      <c r="AJ47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7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7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7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77" s="75" t="str">
        <f>IF(TablePipeInsulation[[#This Row],[System Application]]="Custom",TablePipeInsulation[[#This Row],[Custom Pipe Bare Heat Transfer Coefficient]],IF(P477="","",(VLOOKUP(AJ477,'Insulation Table'!$F$35:$G$124,2,FALSE))))</f>
        <v/>
      </c>
      <c r="AO477" s="75" t="e">
        <f t="shared" si="35"/>
        <v>#N/A</v>
      </c>
      <c r="AP477" s="75" t="e">
        <f>VLOOKUP(AO477,'Insulation Table'!$Y$35:$Z$103,2,FALSE)</f>
        <v>#N/A</v>
      </c>
      <c r="AQ477" s="67" t="str">
        <f>CONCATENATE(P477,U477,MIN(TablePipeInsulation[[#This Row],[Insulation to be Added (")]],3))</f>
        <v>3</v>
      </c>
      <c r="AR477" s="75" t="str">
        <f>IF(P477="","",(VLOOKUP(AQ477,'Insulation Table'!$N$35:$O$250,2,FALSE)))</f>
        <v/>
      </c>
      <c r="AS477" s="67" t="e">
        <f t="shared" si="36"/>
        <v>#VALUE!</v>
      </c>
      <c r="AT477" s="75" t="str">
        <f>IF(TablePipeInsulation[[#This Row],[System Application]]="Custom",TablePipeInsulation[[#This Row],[Full Load Hours (If Custom Application)]],IF(G477="","",IF(G477="Domestic Hot Water",8760,$AJ$16)))</f>
        <v/>
      </c>
      <c r="AU477" s="75" t="str">
        <f>VLOOKUP($G$7,'Incentive Structure'!$C$6:$D$10,2,FALSE)</f>
        <v>CI</v>
      </c>
      <c r="AV477" s="75" t="str">
        <f>IF(ISNUMBER(FIND("MF",TablePipeInsulation[[#This Row],[Incentive Code]]))=TRUE,"MF Logic","CI Logic")</f>
        <v>CI Logic</v>
      </c>
      <c r="AW47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77" t="str">
        <f t="shared" si="37"/>
        <v/>
      </c>
      <c r="AY477" t="str">
        <f t="shared" si="38"/>
        <v>CI</v>
      </c>
      <c r="AZ47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7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77" s="190" t="e">
        <f>INDEX(#REF!,MATCH(TablePipeInsulation[[#This Row],[Coding - Temperature of Pipe]],#REF!,0),MATCH(TEXT($P477,"#.00"),#REF!,0))</f>
        <v>#REF!</v>
      </c>
      <c r="BC477" s="211">
        <f>IFERROR(MIN(IF(TablePipeInsulation[[#This Row],[System Application]]="Custom",(TablePipeInsulation[[#This Row],[Therms saved]]*BE477)*CI_Custom_Incentive_USD_per_therm,IF(OR(TablePipeInsulation[[#This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saved]]*BE477),"Excel Error"))),TablePipeInsulation[[#This Row],[Total Cost]]),0)</f>
        <v>0</v>
      </c>
      <c r="BD477" s="216">
        <f>IFERROR(MIN(IF(TablePipeInsulation[[#This Row],[System Application]]="Custom",(TablePipeInsulation[[#This Row],[Therms saved]]*BE477)*CI_Custom_Bonus_Incentive_USD_per_therm,IF(OR(TablePipeInsulation[[#This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saved]]*BE477),"Excel Error"))),TablePipeInsulation[[#This Row],[Total Cost]]),0)</f>
        <v>0</v>
      </c>
      <c r="BE477" s="212">
        <f>Boiler!$AA$9</f>
        <v>0</v>
      </c>
    </row>
    <row r="478" spans="1:57">
      <c r="A478" s="75">
        <v>457</v>
      </c>
      <c r="Q478" s="69"/>
      <c r="R478" s="1" t="str">
        <f>IFERROR(INDEX(TableInsulationCodeReq[],MATCH(TablePipeInsulation[[#This Row],[Coding - Temperature of Pipe]],TableInsulationCodeReq[Coding Pipe Temperature],-1),MATCH(TEXT($P478,"0.00"),TableInsulationCodeReq[#Headers],0)),"")</f>
        <v/>
      </c>
      <c r="Y478" s="189" t="str">
        <f t="shared" si="39"/>
        <v/>
      </c>
      <c r="AA47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78" s="3" t="str">
        <f>IF(OR(G478="",TablePipeInsulation[[#This Row],[Insulation to be Added (")]]&lt;TablePipeInsulation[[#This Row],[Insulation Required by Code (")]]),"",IF(System_App_Only_DHW,(AN478-AR478)/(0.8*100000)*L478*AS478*AT478*1,(AN478-AR478)/($G$10*100000)*L478*AS478*AT478*1))</f>
        <v/>
      </c>
      <c r="AC478" s="78">
        <f>IF(TablePipeInsulation[[#This Row],[Insulation to be Added (")]]&lt;TablePipeInsulation[[#This Row],[Insulation Required by Code (")]],"",BC478)</f>
        <v>0</v>
      </c>
      <c r="AD478" s="78">
        <f>IF(TablePipeInsulation[[#This Row],[Insulation to be Added (")]]&lt;TablePipeInsulation[[#This Row],[Insulation Required by Code (")]],"",BD478)</f>
        <v>0</v>
      </c>
      <c r="AG478" s="67" t="e">
        <f>VLOOKUP(G478,'Insulation Table'!$AE$61:$AF$64,2,FALSE)</f>
        <v>#N/A</v>
      </c>
      <c r="AH478" s="75" t="str">
        <f>IF(TablePipeInsulation[[#This Row],[System Application]]="Custom",TablePipeInsulation[[#This Row],[Pipe Surface Temperature, °F (If Custom Application)]],IF(G478="","",VLOOKUP(G478,$BG$21:$BH$24,2,FALSE)))</f>
        <v/>
      </c>
      <c r="AI478" s="75" t="str">
        <f>IF(TablePipeInsulation[[#This Row],[System Application]]="Custom",TablePipeInsulation[[#This Row],[Ambient Temperature, °F (If Custom Application)]],IF(G478="","",VLOOKUP(G478,$BG$21:$BI$24,3,FALSE)))</f>
        <v/>
      </c>
      <c r="AJ47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7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7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7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78" s="75" t="str">
        <f>IF(TablePipeInsulation[[#This Row],[System Application]]="Custom",TablePipeInsulation[[#This Row],[Custom Pipe Bare Heat Transfer Coefficient]],IF(P478="","",(VLOOKUP(AJ478,'Insulation Table'!$F$35:$G$124,2,FALSE))))</f>
        <v/>
      </c>
      <c r="AO478" s="75" t="e">
        <f t="shared" si="35"/>
        <v>#N/A</v>
      </c>
      <c r="AP478" s="75" t="e">
        <f>VLOOKUP(AO478,'Insulation Table'!$Y$35:$Z$103,2,FALSE)</f>
        <v>#N/A</v>
      </c>
      <c r="AQ478" s="67" t="str">
        <f>CONCATENATE(P478,U478,MIN(TablePipeInsulation[[#This Row],[Insulation to be Added (")]],3))</f>
        <v>3</v>
      </c>
      <c r="AR478" s="75" t="str">
        <f>IF(P478="","",(VLOOKUP(AQ478,'Insulation Table'!$N$35:$O$250,2,FALSE)))</f>
        <v/>
      </c>
      <c r="AS478" s="67" t="e">
        <f t="shared" si="36"/>
        <v>#VALUE!</v>
      </c>
      <c r="AT478" s="75" t="str">
        <f>IF(TablePipeInsulation[[#This Row],[System Application]]="Custom",TablePipeInsulation[[#This Row],[Full Load Hours (If Custom Application)]],IF(G478="","",IF(G478="Domestic Hot Water",8760,$AJ$16)))</f>
        <v/>
      </c>
      <c r="AU478" s="75" t="str">
        <f>VLOOKUP($G$7,'Incentive Structure'!$C$6:$D$10,2,FALSE)</f>
        <v>CI</v>
      </c>
      <c r="AV478" s="75" t="str">
        <f>IF(ISNUMBER(FIND("MF",TablePipeInsulation[[#This Row],[Incentive Code]]))=TRUE,"MF Logic","CI Logic")</f>
        <v>CI Logic</v>
      </c>
      <c r="AW47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78" t="str">
        <f t="shared" si="37"/>
        <v/>
      </c>
      <c r="AY478" t="str">
        <f t="shared" si="38"/>
        <v>CI</v>
      </c>
      <c r="AZ47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7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78" s="190" t="e">
        <f>INDEX(#REF!,MATCH(TablePipeInsulation[[#This Row],[Coding - Temperature of Pipe]],#REF!,0),MATCH(TEXT($P478,"#.00"),#REF!,0))</f>
        <v>#REF!</v>
      </c>
      <c r="BC478" s="211">
        <f>IFERROR(MIN(IF(TablePipeInsulation[[#This Row],[System Application]]="Custom",(TablePipeInsulation[[#This Row],[Therms saved]]*BE478)*CI_Custom_Incentive_USD_per_therm,IF(OR(TablePipeInsulation[[#This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saved]]*BE478),"Excel Error"))),TablePipeInsulation[[#This Row],[Total Cost]]),0)</f>
        <v>0</v>
      </c>
      <c r="BD478" s="216">
        <f>IFERROR(MIN(IF(TablePipeInsulation[[#This Row],[System Application]]="Custom",(TablePipeInsulation[[#This Row],[Therms saved]]*BE478)*CI_Custom_Bonus_Incentive_USD_per_therm,IF(OR(TablePipeInsulation[[#This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saved]]*BE478),"Excel Error"))),TablePipeInsulation[[#This Row],[Total Cost]]),0)</f>
        <v>0</v>
      </c>
      <c r="BE478" s="212">
        <f>Boiler!$AA$9</f>
        <v>0</v>
      </c>
    </row>
    <row r="479" spans="1:57">
      <c r="A479" s="75">
        <v>458</v>
      </c>
      <c r="Q479" s="69"/>
      <c r="R479" s="1" t="str">
        <f>IFERROR(INDEX(TableInsulationCodeReq[],MATCH(TablePipeInsulation[[#This Row],[Coding - Temperature of Pipe]],TableInsulationCodeReq[Coding Pipe Temperature],-1),MATCH(TEXT($P479,"0.00"),TableInsulationCodeReq[#Headers],0)),"")</f>
        <v/>
      </c>
      <c r="Y479" s="189" t="str">
        <f t="shared" si="39"/>
        <v/>
      </c>
      <c r="AA47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79" s="3" t="str">
        <f>IF(OR(G479="",TablePipeInsulation[[#This Row],[Insulation to be Added (")]]&lt;TablePipeInsulation[[#This Row],[Insulation Required by Code (")]]),"",IF(System_App_Only_DHW,(AN479-AR479)/(0.8*100000)*L479*AS479*AT479*1,(AN479-AR479)/($G$10*100000)*L479*AS479*AT479*1))</f>
        <v/>
      </c>
      <c r="AC479" s="78">
        <f>IF(TablePipeInsulation[[#This Row],[Insulation to be Added (")]]&lt;TablePipeInsulation[[#This Row],[Insulation Required by Code (")]],"",BC479)</f>
        <v>0</v>
      </c>
      <c r="AD479" s="78">
        <f>IF(TablePipeInsulation[[#This Row],[Insulation to be Added (")]]&lt;TablePipeInsulation[[#This Row],[Insulation Required by Code (")]],"",BD479)</f>
        <v>0</v>
      </c>
      <c r="AG479" s="67" t="e">
        <f>VLOOKUP(G479,'Insulation Table'!$AE$61:$AF$64,2,FALSE)</f>
        <v>#N/A</v>
      </c>
      <c r="AH479" s="75" t="str">
        <f>IF(TablePipeInsulation[[#This Row],[System Application]]="Custom",TablePipeInsulation[[#This Row],[Pipe Surface Temperature, °F (If Custom Application)]],IF(G479="","",VLOOKUP(G479,$BG$21:$BH$24,2,FALSE)))</f>
        <v/>
      </c>
      <c r="AI479" s="75" t="str">
        <f>IF(TablePipeInsulation[[#This Row],[System Application]]="Custom",TablePipeInsulation[[#This Row],[Ambient Temperature, °F (If Custom Application)]],IF(G479="","",VLOOKUP(G479,$BG$21:$BI$24,3,FALSE)))</f>
        <v/>
      </c>
      <c r="AJ47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7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7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7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79" s="75" t="str">
        <f>IF(TablePipeInsulation[[#This Row],[System Application]]="Custom",TablePipeInsulation[[#This Row],[Custom Pipe Bare Heat Transfer Coefficient]],IF(P479="","",(VLOOKUP(AJ479,'Insulation Table'!$F$35:$G$124,2,FALSE))))</f>
        <v/>
      </c>
      <c r="AO479" s="75" t="e">
        <f t="shared" si="35"/>
        <v>#N/A</v>
      </c>
      <c r="AP479" s="75" t="e">
        <f>VLOOKUP(AO479,'Insulation Table'!$Y$35:$Z$103,2,FALSE)</f>
        <v>#N/A</v>
      </c>
      <c r="AQ479" s="67" t="str">
        <f>CONCATENATE(P479,U479,MIN(TablePipeInsulation[[#This Row],[Insulation to be Added (")]],3))</f>
        <v>3</v>
      </c>
      <c r="AR479" s="75" t="str">
        <f>IF(P479="","",(VLOOKUP(AQ479,'Insulation Table'!$N$35:$O$250,2,FALSE)))</f>
        <v/>
      </c>
      <c r="AS479" s="67" t="e">
        <f t="shared" si="36"/>
        <v>#VALUE!</v>
      </c>
      <c r="AT479" s="75" t="str">
        <f>IF(TablePipeInsulation[[#This Row],[System Application]]="Custom",TablePipeInsulation[[#This Row],[Full Load Hours (If Custom Application)]],IF(G479="","",IF(G479="Domestic Hot Water",8760,$AJ$16)))</f>
        <v/>
      </c>
      <c r="AU479" s="75" t="str">
        <f>VLOOKUP($G$7,'Incentive Structure'!$C$6:$D$10,2,FALSE)</f>
        <v>CI</v>
      </c>
      <c r="AV479" s="75" t="str">
        <f>IF(ISNUMBER(FIND("MF",TablePipeInsulation[[#This Row],[Incentive Code]]))=TRUE,"MF Logic","CI Logic")</f>
        <v>CI Logic</v>
      </c>
      <c r="AW47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79" t="str">
        <f t="shared" si="37"/>
        <v/>
      </c>
      <c r="AY479" t="str">
        <f t="shared" si="38"/>
        <v>CI</v>
      </c>
      <c r="AZ47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7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79" s="190" t="e">
        <f>INDEX(#REF!,MATCH(TablePipeInsulation[[#This Row],[Coding - Temperature of Pipe]],#REF!,0),MATCH(TEXT($P479,"#.00"),#REF!,0))</f>
        <v>#REF!</v>
      </c>
      <c r="BC479" s="211">
        <f>IFERROR(MIN(IF(TablePipeInsulation[[#This Row],[System Application]]="Custom",(TablePipeInsulation[[#This Row],[Therms saved]]*BE479)*CI_Custom_Incentive_USD_per_therm,IF(OR(TablePipeInsulation[[#This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saved]]*BE479),"Excel Error"))),TablePipeInsulation[[#This Row],[Total Cost]]),0)</f>
        <v>0</v>
      </c>
      <c r="BD479" s="216">
        <f>IFERROR(MIN(IF(TablePipeInsulation[[#This Row],[System Application]]="Custom",(TablePipeInsulation[[#This Row],[Therms saved]]*BE479)*CI_Custom_Bonus_Incentive_USD_per_therm,IF(OR(TablePipeInsulation[[#This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saved]]*BE479),"Excel Error"))),TablePipeInsulation[[#This Row],[Total Cost]]),0)</f>
        <v>0</v>
      </c>
      <c r="BE479" s="212">
        <f>Boiler!$AA$9</f>
        <v>0</v>
      </c>
    </row>
    <row r="480" spans="1:57">
      <c r="A480" s="75">
        <v>459</v>
      </c>
      <c r="Q480" s="69"/>
      <c r="R480" s="1" t="str">
        <f>IFERROR(INDEX(TableInsulationCodeReq[],MATCH(TablePipeInsulation[[#This Row],[Coding - Temperature of Pipe]],TableInsulationCodeReq[Coding Pipe Temperature],-1),MATCH(TEXT($P480,"0.00"),TableInsulationCodeReq[#Headers],0)),"")</f>
        <v/>
      </c>
      <c r="Y480" s="189" t="str">
        <f t="shared" si="39"/>
        <v/>
      </c>
      <c r="AA48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80" s="3" t="str">
        <f>IF(OR(G480="",TablePipeInsulation[[#This Row],[Insulation to be Added (")]]&lt;TablePipeInsulation[[#This Row],[Insulation Required by Code (")]]),"",IF(System_App_Only_DHW,(AN480-AR480)/(0.8*100000)*L480*AS480*AT480*1,(AN480-AR480)/($G$10*100000)*L480*AS480*AT480*1))</f>
        <v/>
      </c>
      <c r="AC480" s="78">
        <f>IF(TablePipeInsulation[[#This Row],[Insulation to be Added (")]]&lt;TablePipeInsulation[[#This Row],[Insulation Required by Code (")]],"",BC480)</f>
        <v>0</v>
      </c>
      <c r="AD480" s="78">
        <f>IF(TablePipeInsulation[[#This Row],[Insulation to be Added (")]]&lt;TablePipeInsulation[[#This Row],[Insulation Required by Code (")]],"",BD480)</f>
        <v>0</v>
      </c>
      <c r="AG480" s="67" t="e">
        <f>VLOOKUP(G480,'Insulation Table'!$AE$61:$AF$64,2,FALSE)</f>
        <v>#N/A</v>
      </c>
      <c r="AH480" s="75" t="str">
        <f>IF(TablePipeInsulation[[#This Row],[System Application]]="Custom",TablePipeInsulation[[#This Row],[Pipe Surface Temperature, °F (If Custom Application)]],IF(G480="","",VLOOKUP(G480,$BG$21:$BH$24,2,FALSE)))</f>
        <v/>
      </c>
      <c r="AI480" s="75" t="str">
        <f>IF(TablePipeInsulation[[#This Row],[System Application]]="Custom",TablePipeInsulation[[#This Row],[Ambient Temperature, °F (If Custom Application)]],IF(G480="","",VLOOKUP(G480,$BG$21:$BI$24,3,FALSE)))</f>
        <v/>
      </c>
      <c r="AJ48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8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8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8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80" s="75" t="str">
        <f>IF(TablePipeInsulation[[#This Row],[System Application]]="Custom",TablePipeInsulation[[#This Row],[Custom Pipe Bare Heat Transfer Coefficient]],IF(P480="","",(VLOOKUP(AJ480,'Insulation Table'!$F$35:$G$124,2,FALSE))))</f>
        <v/>
      </c>
      <c r="AO480" s="75" t="e">
        <f t="shared" si="35"/>
        <v>#N/A</v>
      </c>
      <c r="AP480" s="75" t="e">
        <f>VLOOKUP(AO480,'Insulation Table'!$Y$35:$Z$103,2,FALSE)</f>
        <v>#N/A</v>
      </c>
      <c r="AQ480" s="67" t="str">
        <f>CONCATENATE(P480,U480,MIN(TablePipeInsulation[[#This Row],[Insulation to be Added (")]],3))</f>
        <v>3</v>
      </c>
      <c r="AR480" s="75" t="str">
        <f>IF(P480="","",(VLOOKUP(AQ480,'Insulation Table'!$N$35:$O$250,2,FALSE)))</f>
        <v/>
      </c>
      <c r="AS480" s="67" t="e">
        <f t="shared" si="36"/>
        <v>#VALUE!</v>
      </c>
      <c r="AT480" s="75" t="str">
        <f>IF(TablePipeInsulation[[#This Row],[System Application]]="Custom",TablePipeInsulation[[#This Row],[Full Load Hours (If Custom Application)]],IF(G480="","",IF(G480="Domestic Hot Water",8760,$AJ$16)))</f>
        <v/>
      </c>
      <c r="AU480" s="75" t="str">
        <f>VLOOKUP($G$7,'Incentive Structure'!$C$6:$D$10,2,FALSE)</f>
        <v>CI</v>
      </c>
      <c r="AV480" s="75" t="str">
        <f>IF(ISNUMBER(FIND("MF",TablePipeInsulation[[#This Row],[Incentive Code]]))=TRUE,"MF Logic","CI Logic")</f>
        <v>CI Logic</v>
      </c>
      <c r="AW48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80" t="str">
        <f t="shared" si="37"/>
        <v/>
      </c>
      <c r="AY480" t="str">
        <f t="shared" si="38"/>
        <v>CI</v>
      </c>
      <c r="AZ48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8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80" s="190" t="e">
        <f>INDEX(#REF!,MATCH(TablePipeInsulation[[#This Row],[Coding - Temperature of Pipe]],#REF!,0),MATCH(TEXT($P480,"#.00"),#REF!,0))</f>
        <v>#REF!</v>
      </c>
      <c r="BC480" s="211">
        <f>IFERROR(MIN(IF(TablePipeInsulation[[#This Row],[System Application]]="Custom",(TablePipeInsulation[[#This Row],[Therms saved]]*BE480)*CI_Custom_Incentive_USD_per_therm,IF(OR(TablePipeInsulation[[#This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saved]]*BE480),"Excel Error"))),TablePipeInsulation[[#This Row],[Total Cost]]),0)</f>
        <v>0</v>
      </c>
      <c r="BD480" s="216">
        <f>IFERROR(MIN(IF(TablePipeInsulation[[#This Row],[System Application]]="Custom",(TablePipeInsulation[[#This Row],[Therms saved]]*BE480)*CI_Custom_Bonus_Incentive_USD_per_therm,IF(OR(TablePipeInsulation[[#This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saved]]*BE480),"Excel Error"))),TablePipeInsulation[[#This Row],[Total Cost]]),0)</f>
        <v>0</v>
      </c>
      <c r="BE480" s="212">
        <f>Boiler!$AA$9</f>
        <v>0</v>
      </c>
    </row>
    <row r="481" spans="1:57">
      <c r="A481" s="75">
        <v>460</v>
      </c>
      <c r="Q481" s="69"/>
      <c r="R481" s="1" t="str">
        <f>IFERROR(INDEX(TableInsulationCodeReq[],MATCH(TablePipeInsulation[[#This Row],[Coding - Temperature of Pipe]],TableInsulationCodeReq[Coding Pipe Temperature],-1),MATCH(TEXT($P481,"0.00"),TableInsulationCodeReq[#Headers],0)),"")</f>
        <v/>
      </c>
      <c r="Y481" s="189" t="str">
        <f t="shared" si="39"/>
        <v/>
      </c>
      <c r="AA48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81" s="3" t="str">
        <f>IF(OR(G481="",TablePipeInsulation[[#This Row],[Insulation to be Added (")]]&lt;TablePipeInsulation[[#This Row],[Insulation Required by Code (")]]),"",IF(System_App_Only_DHW,(AN481-AR481)/(0.8*100000)*L481*AS481*AT481*1,(AN481-AR481)/($G$10*100000)*L481*AS481*AT481*1))</f>
        <v/>
      </c>
      <c r="AC481" s="78">
        <f>IF(TablePipeInsulation[[#This Row],[Insulation to be Added (")]]&lt;TablePipeInsulation[[#This Row],[Insulation Required by Code (")]],"",BC481)</f>
        <v>0</v>
      </c>
      <c r="AD481" s="78">
        <f>IF(TablePipeInsulation[[#This Row],[Insulation to be Added (")]]&lt;TablePipeInsulation[[#This Row],[Insulation Required by Code (")]],"",BD481)</f>
        <v>0</v>
      </c>
      <c r="AG481" s="67" t="e">
        <f>VLOOKUP(G481,'Insulation Table'!$AE$61:$AF$64,2,FALSE)</f>
        <v>#N/A</v>
      </c>
      <c r="AH481" s="75" t="str">
        <f>IF(TablePipeInsulation[[#This Row],[System Application]]="Custom",TablePipeInsulation[[#This Row],[Pipe Surface Temperature, °F (If Custom Application)]],IF(G481="","",VLOOKUP(G481,$BG$21:$BH$24,2,FALSE)))</f>
        <v/>
      </c>
      <c r="AI481" s="75" t="str">
        <f>IF(TablePipeInsulation[[#This Row],[System Application]]="Custom",TablePipeInsulation[[#This Row],[Ambient Temperature, °F (If Custom Application)]],IF(G481="","",VLOOKUP(G481,$BG$21:$BI$24,3,FALSE)))</f>
        <v/>
      </c>
      <c r="AJ48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8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8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8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81" s="75" t="str">
        <f>IF(TablePipeInsulation[[#This Row],[System Application]]="Custom",TablePipeInsulation[[#This Row],[Custom Pipe Bare Heat Transfer Coefficient]],IF(P481="","",(VLOOKUP(AJ481,'Insulation Table'!$F$35:$G$124,2,FALSE))))</f>
        <v/>
      </c>
      <c r="AO481" s="75" t="e">
        <f t="shared" si="35"/>
        <v>#N/A</v>
      </c>
      <c r="AP481" s="75" t="e">
        <f>VLOOKUP(AO481,'Insulation Table'!$Y$35:$Z$103,2,FALSE)</f>
        <v>#N/A</v>
      </c>
      <c r="AQ481" s="67" t="str">
        <f>CONCATENATE(P481,U481,MIN(TablePipeInsulation[[#This Row],[Insulation to be Added (")]],3))</f>
        <v>3</v>
      </c>
      <c r="AR481" s="75" t="str">
        <f>IF(P481="","",(VLOOKUP(AQ481,'Insulation Table'!$N$35:$O$250,2,FALSE)))</f>
        <v/>
      </c>
      <c r="AS481" s="67" t="e">
        <f t="shared" si="36"/>
        <v>#VALUE!</v>
      </c>
      <c r="AT481" s="75" t="str">
        <f>IF(TablePipeInsulation[[#This Row],[System Application]]="Custom",TablePipeInsulation[[#This Row],[Full Load Hours (If Custom Application)]],IF(G481="","",IF(G481="Domestic Hot Water",8760,$AJ$16)))</f>
        <v/>
      </c>
      <c r="AU481" s="75" t="str">
        <f>VLOOKUP($G$7,'Incentive Structure'!$C$6:$D$10,2,FALSE)</f>
        <v>CI</v>
      </c>
      <c r="AV481" s="75" t="str">
        <f>IF(ISNUMBER(FIND("MF",TablePipeInsulation[[#This Row],[Incentive Code]]))=TRUE,"MF Logic","CI Logic")</f>
        <v>CI Logic</v>
      </c>
      <c r="AW48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81" t="str">
        <f t="shared" si="37"/>
        <v/>
      </c>
      <c r="AY481" t="str">
        <f t="shared" si="38"/>
        <v>CI</v>
      </c>
      <c r="AZ48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8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81" s="190" t="e">
        <f>INDEX(#REF!,MATCH(TablePipeInsulation[[#This Row],[Coding - Temperature of Pipe]],#REF!,0),MATCH(TEXT($P481,"#.00"),#REF!,0))</f>
        <v>#REF!</v>
      </c>
      <c r="BC481" s="211">
        <f>IFERROR(MIN(IF(TablePipeInsulation[[#This Row],[System Application]]="Custom",(TablePipeInsulation[[#This Row],[Therms saved]]*BE481)*CI_Custom_Incentive_USD_per_therm,IF(OR(TablePipeInsulation[[#This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saved]]*BE481),"Excel Error"))),TablePipeInsulation[[#This Row],[Total Cost]]),0)</f>
        <v>0</v>
      </c>
      <c r="BD481" s="216">
        <f>IFERROR(MIN(IF(TablePipeInsulation[[#This Row],[System Application]]="Custom",(TablePipeInsulation[[#This Row],[Therms saved]]*BE481)*CI_Custom_Bonus_Incentive_USD_per_therm,IF(OR(TablePipeInsulation[[#This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saved]]*BE481),"Excel Error"))),TablePipeInsulation[[#This Row],[Total Cost]]),0)</f>
        <v>0</v>
      </c>
      <c r="BE481" s="212">
        <f>Boiler!$AA$9</f>
        <v>0</v>
      </c>
    </row>
    <row r="482" spans="1:57">
      <c r="A482" s="75">
        <v>461</v>
      </c>
      <c r="Q482" s="69"/>
      <c r="R482" s="1" t="str">
        <f>IFERROR(INDEX(TableInsulationCodeReq[],MATCH(TablePipeInsulation[[#This Row],[Coding - Temperature of Pipe]],TableInsulationCodeReq[Coding Pipe Temperature],-1),MATCH(TEXT($P482,"0.00"),TableInsulationCodeReq[#Headers],0)),"")</f>
        <v/>
      </c>
      <c r="Y482" s="189" t="str">
        <f t="shared" si="39"/>
        <v/>
      </c>
      <c r="AA48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82" s="3" t="str">
        <f>IF(OR(G482="",TablePipeInsulation[[#This Row],[Insulation to be Added (")]]&lt;TablePipeInsulation[[#This Row],[Insulation Required by Code (")]]),"",IF(System_App_Only_DHW,(AN482-AR482)/(0.8*100000)*L482*AS482*AT482*1,(AN482-AR482)/($G$10*100000)*L482*AS482*AT482*1))</f>
        <v/>
      </c>
      <c r="AC482" s="78">
        <f>IF(TablePipeInsulation[[#This Row],[Insulation to be Added (")]]&lt;TablePipeInsulation[[#This Row],[Insulation Required by Code (")]],"",BC482)</f>
        <v>0</v>
      </c>
      <c r="AD482" s="78">
        <f>IF(TablePipeInsulation[[#This Row],[Insulation to be Added (")]]&lt;TablePipeInsulation[[#This Row],[Insulation Required by Code (")]],"",BD482)</f>
        <v>0</v>
      </c>
      <c r="AG482" s="67" t="e">
        <f>VLOOKUP(G482,'Insulation Table'!$AE$61:$AF$64,2,FALSE)</f>
        <v>#N/A</v>
      </c>
      <c r="AH482" s="75" t="str">
        <f>IF(TablePipeInsulation[[#This Row],[System Application]]="Custom",TablePipeInsulation[[#This Row],[Pipe Surface Temperature, °F (If Custom Application)]],IF(G482="","",VLOOKUP(G482,$BG$21:$BH$24,2,FALSE)))</f>
        <v/>
      </c>
      <c r="AI482" s="75" t="str">
        <f>IF(TablePipeInsulation[[#This Row],[System Application]]="Custom",TablePipeInsulation[[#This Row],[Ambient Temperature, °F (If Custom Application)]],IF(G482="","",VLOOKUP(G482,$BG$21:$BI$24,3,FALSE)))</f>
        <v/>
      </c>
      <c r="AJ48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8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8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8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82" s="75" t="str">
        <f>IF(TablePipeInsulation[[#This Row],[System Application]]="Custom",TablePipeInsulation[[#This Row],[Custom Pipe Bare Heat Transfer Coefficient]],IF(P482="","",(VLOOKUP(AJ482,'Insulation Table'!$F$35:$G$124,2,FALSE))))</f>
        <v/>
      </c>
      <c r="AO482" s="75" t="e">
        <f t="shared" si="35"/>
        <v>#N/A</v>
      </c>
      <c r="AP482" s="75" t="e">
        <f>VLOOKUP(AO482,'Insulation Table'!$Y$35:$Z$103,2,FALSE)</f>
        <v>#N/A</v>
      </c>
      <c r="AQ482" s="67" t="str">
        <f>CONCATENATE(P482,U482,MIN(TablePipeInsulation[[#This Row],[Insulation to be Added (")]],3))</f>
        <v>3</v>
      </c>
      <c r="AR482" s="75" t="str">
        <f>IF(P482="","",(VLOOKUP(AQ482,'Insulation Table'!$N$35:$O$250,2,FALSE)))</f>
        <v/>
      </c>
      <c r="AS482" s="67" t="e">
        <f t="shared" si="36"/>
        <v>#VALUE!</v>
      </c>
      <c r="AT482" s="75" t="str">
        <f>IF(TablePipeInsulation[[#This Row],[System Application]]="Custom",TablePipeInsulation[[#This Row],[Full Load Hours (If Custom Application)]],IF(G482="","",IF(G482="Domestic Hot Water",8760,$AJ$16)))</f>
        <v/>
      </c>
      <c r="AU482" s="75" t="str">
        <f>VLOOKUP($G$7,'Incentive Structure'!$C$6:$D$10,2,FALSE)</f>
        <v>CI</v>
      </c>
      <c r="AV482" s="75" t="str">
        <f>IF(ISNUMBER(FIND("MF",TablePipeInsulation[[#This Row],[Incentive Code]]))=TRUE,"MF Logic","CI Logic")</f>
        <v>CI Logic</v>
      </c>
      <c r="AW48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82" t="str">
        <f t="shared" si="37"/>
        <v/>
      </c>
      <c r="AY482" t="str">
        <f t="shared" si="38"/>
        <v>CI</v>
      </c>
      <c r="AZ48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8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82" s="190" t="e">
        <f>INDEX(#REF!,MATCH(TablePipeInsulation[[#This Row],[Coding - Temperature of Pipe]],#REF!,0),MATCH(TEXT($P482,"#.00"),#REF!,0))</f>
        <v>#REF!</v>
      </c>
      <c r="BC482" s="211">
        <f>IFERROR(MIN(IF(TablePipeInsulation[[#This Row],[System Application]]="Custom",(TablePipeInsulation[[#This Row],[Therms saved]]*BE482)*CI_Custom_Incentive_USD_per_therm,IF(OR(TablePipeInsulation[[#This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saved]]*BE482),"Excel Error"))),TablePipeInsulation[[#This Row],[Total Cost]]),0)</f>
        <v>0</v>
      </c>
      <c r="BD482" s="216">
        <f>IFERROR(MIN(IF(TablePipeInsulation[[#This Row],[System Application]]="Custom",(TablePipeInsulation[[#This Row],[Therms saved]]*BE482)*CI_Custom_Bonus_Incentive_USD_per_therm,IF(OR(TablePipeInsulation[[#This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saved]]*BE482),"Excel Error"))),TablePipeInsulation[[#This Row],[Total Cost]]),0)</f>
        <v>0</v>
      </c>
      <c r="BE482" s="212">
        <f>Boiler!$AA$9</f>
        <v>0</v>
      </c>
    </row>
    <row r="483" spans="1:57">
      <c r="A483" s="75">
        <v>462</v>
      </c>
      <c r="Q483" s="69"/>
      <c r="R483" s="1" t="str">
        <f>IFERROR(INDEX(TableInsulationCodeReq[],MATCH(TablePipeInsulation[[#This Row],[Coding - Temperature of Pipe]],TableInsulationCodeReq[Coding Pipe Temperature],-1),MATCH(TEXT($P483,"0.00"),TableInsulationCodeReq[#Headers],0)),"")</f>
        <v/>
      </c>
      <c r="Y483" s="189" t="str">
        <f t="shared" si="39"/>
        <v/>
      </c>
      <c r="AA48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83" s="3" t="str">
        <f>IF(OR(G483="",TablePipeInsulation[[#This Row],[Insulation to be Added (")]]&lt;TablePipeInsulation[[#This Row],[Insulation Required by Code (")]]),"",IF(System_App_Only_DHW,(AN483-AR483)/(0.8*100000)*L483*AS483*AT483*1,(AN483-AR483)/($G$10*100000)*L483*AS483*AT483*1))</f>
        <v/>
      </c>
      <c r="AC483" s="78">
        <f>IF(TablePipeInsulation[[#This Row],[Insulation to be Added (")]]&lt;TablePipeInsulation[[#This Row],[Insulation Required by Code (")]],"",BC483)</f>
        <v>0</v>
      </c>
      <c r="AD483" s="78">
        <f>IF(TablePipeInsulation[[#This Row],[Insulation to be Added (")]]&lt;TablePipeInsulation[[#This Row],[Insulation Required by Code (")]],"",BD483)</f>
        <v>0</v>
      </c>
      <c r="AG483" s="67" t="e">
        <f>VLOOKUP(G483,'Insulation Table'!$AE$61:$AF$64,2,FALSE)</f>
        <v>#N/A</v>
      </c>
      <c r="AH483" s="75" t="str">
        <f>IF(TablePipeInsulation[[#This Row],[System Application]]="Custom",TablePipeInsulation[[#This Row],[Pipe Surface Temperature, °F (If Custom Application)]],IF(G483="","",VLOOKUP(G483,$BG$21:$BH$24,2,FALSE)))</f>
        <v/>
      </c>
      <c r="AI483" s="75" t="str">
        <f>IF(TablePipeInsulation[[#This Row],[System Application]]="Custom",TablePipeInsulation[[#This Row],[Ambient Temperature, °F (If Custom Application)]],IF(G483="","",VLOOKUP(G483,$BG$21:$BI$24,3,FALSE)))</f>
        <v/>
      </c>
      <c r="AJ48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8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8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8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83" s="75" t="str">
        <f>IF(TablePipeInsulation[[#This Row],[System Application]]="Custom",TablePipeInsulation[[#This Row],[Custom Pipe Bare Heat Transfer Coefficient]],IF(P483="","",(VLOOKUP(AJ483,'Insulation Table'!$F$35:$G$124,2,FALSE))))</f>
        <v/>
      </c>
      <c r="AO483" s="75" t="e">
        <f t="shared" si="35"/>
        <v>#N/A</v>
      </c>
      <c r="AP483" s="75" t="e">
        <f>VLOOKUP(AO483,'Insulation Table'!$Y$35:$Z$103,2,FALSE)</f>
        <v>#N/A</v>
      </c>
      <c r="AQ483" s="67" t="str">
        <f>CONCATENATE(P483,U483,MIN(TablePipeInsulation[[#This Row],[Insulation to be Added (")]],3))</f>
        <v>3</v>
      </c>
      <c r="AR483" s="75" t="str">
        <f>IF(P483="","",(VLOOKUP(AQ483,'Insulation Table'!$N$35:$O$250,2,FALSE)))</f>
        <v/>
      </c>
      <c r="AS483" s="67" t="e">
        <f t="shared" si="36"/>
        <v>#VALUE!</v>
      </c>
      <c r="AT483" s="75" t="str">
        <f>IF(TablePipeInsulation[[#This Row],[System Application]]="Custom",TablePipeInsulation[[#This Row],[Full Load Hours (If Custom Application)]],IF(G483="","",IF(G483="Domestic Hot Water",8760,$AJ$16)))</f>
        <v/>
      </c>
      <c r="AU483" s="75" t="str">
        <f>VLOOKUP($G$7,'Incentive Structure'!$C$6:$D$10,2,FALSE)</f>
        <v>CI</v>
      </c>
      <c r="AV483" s="75" t="str">
        <f>IF(ISNUMBER(FIND("MF",TablePipeInsulation[[#This Row],[Incentive Code]]))=TRUE,"MF Logic","CI Logic")</f>
        <v>CI Logic</v>
      </c>
      <c r="AW48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83" t="str">
        <f t="shared" si="37"/>
        <v/>
      </c>
      <c r="AY483" t="str">
        <f t="shared" si="38"/>
        <v>CI</v>
      </c>
      <c r="AZ48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8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83" s="190" t="e">
        <f>INDEX(#REF!,MATCH(TablePipeInsulation[[#This Row],[Coding - Temperature of Pipe]],#REF!,0),MATCH(TEXT($P483,"#.00"),#REF!,0))</f>
        <v>#REF!</v>
      </c>
      <c r="BC483" s="211">
        <f>IFERROR(MIN(IF(TablePipeInsulation[[#This Row],[System Application]]="Custom",(TablePipeInsulation[[#This Row],[Therms saved]]*BE483)*CI_Custom_Incentive_USD_per_therm,IF(OR(TablePipeInsulation[[#This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saved]]*BE483),"Excel Error"))),TablePipeInsulation[[#This Row],[Total Cost]]),0)</f>
        <v>0</v>
      </c>
      <c r="BD483" s="216">
        <f>IFERROR(MIN(IF(TablePipeInsulation[[#This Row],[System Application]]="Custom",(TablePipeInsulation[[#This Row],[Therms saved]]*BE483)*CI_Custom_Bonus_Incentive_USD_per_therm,IF(OR(TablePipeInsulation[[#This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saved]]*BE483),"Excel Error"))),TablePipeInsulation[[#This Row],[Total Cost]]),0)</f>
        <v>0</v>
      </c>
      <c r="BE483" s="212">
        <f>Boiler!$AA$9</f>
        <v>0</v>
      </c>
    </row>
    <row r="484" spans="1:57">
      <c r="A484" s="75">
        <v>463</v>
      </c>
      <c r="Q484" s="69"/>
      <c r="R484" s="1" t="str">
        <f>IFERROR(INDEX(TableInsulationCodeReq[],MATCH(TablePipeInsulation[[#This Row],[Coding - Temperature of Pipe]],TableInsulationCodeReq[Coding Pipe Temperature],-1),MATCH(TEXT($P484,"0.00"),TableInsulationCodeReq[#Headers],0)),"")</f>
        <v/>
      </c>
      <c r="Y484" s="189" t="str">
        <f t="shared" si="39"/>
        <v/>
      </c>
      <c r="AA48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84" s="3" t="str">
        <f>IF(OR(G484="",TablePipeInsulation[[#This Row],[Insulation to be Added (")]]&lt;TablePipeInsulation[[#This Row],[Insulation Required by Code (")]]),"",IF(System_App_Only_DHW,(AN484-AR484)/(0.8*100000)*L484*AS484*AT484*1,(AN484-AR484)/($G$10*100000)*L484*AS484*AT484*1))</f>
        <v/>
      </c>
      <c r="AC484" s="78">
        <f>IF(TablePipeInsulation[[#This Row],[Insulation to be Added (")]]&lt;TablePipeInsulation[[#This Row],[Insulation Required by Code (")]],"",BC484)</f>
        <v>0</v>
      </c>
      <c r="AD484" s="78">
        <f>IF(TablePipeInsulation[[#This Row],[Insulation to be Added (")]]&lt;TablePipeInsulation[[#This Row],[Insulation Required by Code (")]],"",BD484)</f>
        <v>0</v>
      </c>
      <c r="AG484" s="67" t="e">
        <f>VLOOKUP(G484,'Insulation Table'!$AE$61:$AF$64,2,FALSE)</f>
        <v>#N/A</v>
      </c>
      <c r="AH484" s="75" t="str">
        <f>IF(TablePipeInsulation[[#This Row],[System Application]]="Custom",TablePipeInsulation[[#This Row],[Pipe Surface Temperature, °F (If Custom Application)]],IF(G484="","",VLOOKUP(G484,$BG$21:$BH$24,2,FALSE)))</f>
        <v/>
      </c>
      <c r="AI484" s="75" t="str">
        <f>IF(TablePipeInsulation[[#This Row],[System Application]]="Custom",TablePipeInsulation[[#This Row],[Ambient Temperature, °F (If Custom Application)]],IF(G484="","",VLOOKUP(G484,$BG$21:$BI$24,3,FALSE)))</f>
        <v/>
      </c>
      <c r="AJ48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8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8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8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84" s="75" t="str">
        <f>IF(TablePipeInsulation[[#This Row],[System Application]]="Custom",TablePipeInsulation[[#This Row],[Custom Pipe Bare Heat Transfer Coefficient]],IF(P484="","",(VLOOKUP(AJ484,'Insulation Table'!$F$35:$G$124,2,FALSE))))</f>
        <v/>
      </c>
      <c r="AO484" s="75" t="e">
        <f t="shared" si="35"/>
        <v>#N/A</v>
      </c>
      <c r="AP484" s="75" t="e">
        <f>VLOOKUP(AO484,'Insulation Table'!$Y$35:$Z$103,2,FALSE)</f>
        <v>#N/A</v>
      </c>
      <c r="AQ484" s="67" t="str">
        <f>CONCATENATE(P484,U484,MIN(TablePipeInsulation[[#This Row],[Insulation to be Added (")]],3))</f>
        <v>3</v>
      </c>
      <c r="AR484" s="75" t="str">
        <f>IF(P484="","",(VLOOKUP(AQ484,'Insulation Table'!$N$35:$O$250,2,FALSE)))</f>
        <v/>
      </c>
      <c r="AS484" s="67" t="e">
        <f t="shared" si="36"/>
        <v>#VALUE!</v>
      </c>
      <c r="AT484" s="75" t="str">
        <f>IF(TablePipeInsulation[[#This Row],[System Application]]="Custom",TablePipeInsulation[[#This Row],[Full Load Hours (If Custom Application)]],IF(G484="","",IF(G484="Domestic Hot Water",8760,$AJ$16)))</f>
        <v/>
      </c>
      <c r="AU484" s="75" t="str">
        <f>VLOOKUP($G$7,'Incentive Structure'!$C$6:$D$10,2,FALSE)</f>
        <v>CI</v>
      </c>
      <c r="AV484" s="75" t="str">
        <f>IF(ISNUMBER(FIND("MF",TablePipeInsulation[[#This Row],[Incentive Code]]))=TRUE,"MF Logic","CI Logic")</f>
        <v>CI Logic</v>
      </c>
      <c r="AW48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84" t="str">
        <f t="shared" si="37"/>
        <v/>
      </c>
      <c r="AY484" t="str">
        <f t="shared" si="38"/>
        <v>CI</v>
      </c>
      <c r="AZ48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8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84" s="190" t="e">
        <f>INDEX(#REF!,MATCH(TablePipeInsulation[[#This Row],[Coding - Temperature of Pipe]],#REF!,0),MATCH(TEXT($P484,"#.00"),#REF!,0))</f>
        <v>#REF!</v>
      </c>
      <c r="BC484" s="211">
        <f>IFERROR(MIN(IF(TablePipeInsulation[[#This Row],[System Application]]="Custom",(TablePipeInsulation[[#This Row],[Therms saved]]*BE484)*CI_Custom_Incentive_USD_per_therm,IF(OR(TablePipeInsulation[[#This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saved]]*BE484),"Excel Error"))),TablePipeInsulation[[#This Row],[Total Cost]]),0)</f>
        <v>0</v>
      </c>
      <c r="BD484" s="216">
        <f>IFERROR(MIN(IF(TablePipeInsulation[[#This Row],[System Application]]="Custom",(TablePipeInsulation[[#This Row],[Therms saved]]*BE484)*CI_Custom_Bonus_Incentive_USD_per_therm,IF(OR(TablePipeInsulation[[#This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saved]]*BE484),"Excel Error"))),TablePipeInsulation[[#This Row],[Total Cost]]),0)</f>
        <v>0</v>
      </c>
      <c r="BE484" s="212">
        <f>Boiler!$AA$9</f>
        <v>0</v>
      </c>
    </row>
    <row r="485" spans="1:57">
      <c r="A485" s="75">
        <v>464</v>
      </c>
      <c r="Q485" s="69"/>
      <c r="R485" s="1" t="str">
        <f>IFERROR(INDEX(TableInsulationCodeReq[],MATCH(TablePipeInsulation[[#This Row],[Coding - Temperature of Pipe]],TableInsulationCodeReq[Coding Pipe Temperature],-1),MATCH(TEXT($P485,"0.00"),TableInsulationCodeReq[#Headers],0)),"")</f>
        <v/>
      </c>
      <c r="Y485" s="189" t="str">
        <f t="shared" si="39"/>
        <v/>
      </c>
      <c r="AA48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85" s="3" t="str">
        <f>IF(OR(G485="",TablePipeInsulation[[#This Row],[Insulation to be Added (")]]&lt;TablePipeInsulation[[#This Row],[Insulation Required by Code (")]]),"",IF(System_App_Only_DHW,(AN485-AR485)/(0.8*100000)*L485*AS485*AT485*1,(AN485-AR485)/($G$10*100000)*L485*AS485*AT485*1))</f>
        <v/>
      </c>
      <c r="AC485" s="78">
        <f>IF(TablePipeInsulation[[#This Row],[Insulation to be Added (")]]&lt;TablePipeInsulation[[#This Row],[Insulation Required by Code (")]],"",BC485)</f>
        <v>0</v>
      </c>
      <c r="AD485" s="78">
        <f>IF(TablePipeInsulation[[#This Row],[Insulation to be Added (")]]&lt;TablePipeInsulation[[#This Row],[Insulation Required by Code (")]],"",BD485)</f>
        <v>0</v>
      </c>
      <c r="AG485" s="67" t="e">
        <f>VLOOKUP(G485,'Insulation Table'!$AE$61:$AF$64,2,FALSE)</f>
        <v>#N/A</v>
      </c>
      <c r="AH485" s="75" t="str">
        <f>IF(TablePipeInsulation[[#This Row],[System Application]]="Custom",TablePipeInsulation[[#This Row],[Pipe Surface Temperature, °F (If Custom Application)]],IF(G485="","",VLOOKUP(G485,$BG$21:$BH$24,2,FALSE)))</f>
        <v/>
      </c>
      <c r="AI485" s="75" t="str">
        <f>IF(TablePipeInsulation[[#This Row],[System Application]]="Custom",TablePipeInsulation[[#This Row],[Ambient Temperature, °F (If Custom Application)]],IF(G485="","",VLOOKUP(G485,$BG$21:$BI$24,3,FALSE)))</f>
        <v/>
      </c>
      <c r="AJ48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8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8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8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85" s="75" t="str">
        <f>IF(TablePipeInsulation[[#This Row],[System Application]]="Custom",TablePipeInsulation[[#This Row],[Custom Pipe Bare Heat Transfer Coefficient]],IF(P485="","",(VLOOKUP(AJ485,'Insulation Table'!$F$35:$G$124,2,FALSE))))</f>
        <v/>
      </c>
      <c r="AO485" s="75" t="e">
        <f t="shared" si="35"/>
        <v>#N/A</v>
      </c>
      <c r="AP485" s="75" t="e">
        <f>VLOOKUP(AO485,'Insulation Table'!$Y$35:$Z$103,2,FALSE)</f>
        <v>#N/A</v>
      </c>
      <c r="AQ485" s="67" t="str">
        <f>CONCATENATE(P485,U485,MIN(TablePipeInsulation[[#This Row],[Insulation to be Added (")]],3))</f>
        <v>3</v>
      </c>
      <c r="AR485" s="75" t="str">
        <f>IF(P485="","",(VLOOKUP(AQ485,'Insulation Table'!$N$35:$O$250,2,FALSE)))</f>
        <v/>
      </c>
      <c r="AS485" s="67" t="e">
        <f t="shared" si="36"/>
        <v>#VALUE!</v>
      </c>
      <c r="AT485" s="75" t="str">
        <f>IF(TablePipeInsulation[[#This Row],[System Application]]="Custom",TablePipeInsulation[[#This Row],[Full Load Hours (If Custom Application)]],IF(G485="","",IF(G485="Domestic Hot Water",8760,$AJ$16)))</f>
        <v/>
      </c>
      <c r="AU485" s="75" t="str">
        <f>VLOOKUP($G$7,'Incentive Structure'!$C$6:$D$10,2,FALSE)</f>
        <v>CI</v>
      </c>
      <c r="AV485" s="75" t="str">
        <f>IF(ISNUMBER(FIND("MF",TablePipeInsulation[[#This Row],[Incentive Code]]))=TRUE,"MF Logic","CI Logic")</f>
        <v>CI Logic</v>
      </c>
      <c r="AW48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85" t="str">
        <f t="shared" si="37"/>
        <v/>
      </c>
      <c r="AY485" t="str">
        <f t="shared" si="38"/>
        <v>CI</v>
      </c>
      <c r="AZ48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8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85" s="190" t="e">
        <f>INDEX(#REF!,MATCH(TablePipeInsulation[[#This Row],[Coding - Temperature of Pipe]],#REF!,0),MATCH(TEXT($P485,"#.00"),#REF!,0))</f>
        <v>#REF!</v>
      </c>
      <c r="BC485" s="211">
        <f>IFERROR(MIN(IF(TablePipeInsulation[[#This Row],[System Application]]="Custom",(TablePipeInsulation[[#This Row],[Therms saved]]*BE485)*CI_Custom_Incentive_USD_per_therm,IF(OR(TablePipeInsulation[[#This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saved]]*BE485),"Excel Error"))),TablePipeInsulation[[#This Row],[Total Cost]]),0)</f>
        <v>0</v>
      </c>
      <c r="BD485" s="216">
        <f>IFERROR(MIN(IF(TablePipeInsulation[[#This Row],[System Application]]="Custom",(TablePipeInsulation[[#This Row],[Therms saved]]*BE485)*CI_Custom_Bonus_Incentive_USD_per_therm,IF(OR(TablePipeInsulation[[#This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saved]]*BE485),"Excel Error"))),TablePipeInsulation[[#This Row],[Total Cost]]),0)</f>
        <v>0</v>
      </c>
      <c r="BE485" s="212">
        <f>Boiler!$AA$9</f>
        <v>0</v>
      </c>
    </row>
    <row r="486" spans="1:57">
      <c r="A486" s="75">
        <v>465</v>
      </c>
      <c r="Q486" s="69"/>
      <c r="R486" s="1" t="str">
        <f>IFERROR(INDEX(TableInsulationCodeReq[],MATCH(TablePipeInsulation[[#This Row],[Coding - Temperature of Pipe]],TableInsulationCodeReq[Coding Pipe Temperature],-1),MATCH(TEXT($P486,"0.00"),TableInsulationCodeReq[#Headers],0)),"")</f>
        <v/>
      </c>
      <c r="Y486" s="189" t="str">
        <f t="shared" si="39"/>
        <v/>
      </c>
      <c r="AA48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86" s="3" t="str">
        <f>IF(OR(G486="",TablePipeInsulation[[#This Row],[Insulation to be Added (")]]&lt;TablePipeInsulation[[#This Row],[Insulation Required by Code (")]]),"",IF(System_App_Only_DHW,(AN486-AR486)/(0.8*100000)*L486*AS486*AT486*1,(AN486-AR486)/($G$10*100000)*L486*AS486*AT486*1))</f>
        <v/>
      </c>
      <c r="AC486" s="78">
        <f>IF(TablePipeInsulation[[#This Row],[Insulation to be Added (")]]&lt;TablePipeInsulation[[#This Row],[Insulation Required by Code (")]],"",BC486)</f>
        <v>0</v>
      </c>
      <c r="AD486" s="78">
        <f>IF(TablePipeInsulation[[#This Row],[Insulation to be Added (")]]&lt;TablePipeInsulation[[#This Row],[Insulation Required by Code (")]],"",BD486)</f>
        <v>0</v>
      </c>
      <c r="AG486" s="67" t="e">
        <f>VLOOKUP(G486,'Insulation Table'!$AE$61:$AF$64,2,FALSE)</f>
        <v>#N/A</v>
      </c>
      <c r="AH486" s="75" t="str">
        <f>IF(TablePipeInsulation[[#This Row],[System Application]]="Custom",TablePipeInsulation[[#This Row],[Pipe Surface Temperature, °F (If Custom Application)]],IF(G486="","",VLOOKUP(G486,$BG$21:$BH$24,2,FALSE)))</f>
        <v/>
      </c>
      <c r="AI486" s="75" t="str">
        <f>IF(TablePipeInsulation[[#This Row],[System Application]]="Custom",TablePipeInsulation[[#This Row],[Ambient Temperature, °F (If Custom Application)]],IF(G486="","",VLOOKUP(G486,$BG$21:$BI$24,3,FALSE)))</f>
        <v/>
      </c>
      <c r="AJ48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8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8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8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86" s="75" t="str">
        <f>IF(TablePipeInsulation[[#This Row],[System Application]]="Custom",TablePipeInsulation[[#This Row],[Custom Pipe Bare Heat Transfer Coefficient]],IF(P486="","",(VLOOKUP(AJ486,'Insulation Table'!$F$35:$G$124,2,FALSE))))</f>
        <v/>
      </c>
      <c r="AO486" s="75" t="e">
        <f t="shared" si="35"/>
        <v>#N/A</v>
      </c>
      <c r="AP486" s="75" t="e">
        <f>VLOOKUP(AO486,'Insulation Table'!$Y$35:$Z$103,2,FALSE)</f>
        <v>#N/A</v>
      </c>
      <c r="AQ486" s="67" t="str">
        <f>CONCATENATE(P486,U486,MIN(TablePipeInsulation[[#This Row],[Insulation to be Added (")]],3))</f>
        <v>3</v>
      </c>
      <c r="AR486" s="75" t="str">
        <f>IF(P486="","",(VLOOKUP(AQ486,'Insulation Table'!$N$35:$O$250,2,FALSE)))</f>
        <v/>
      </c>
      <c r="AS486" s="67" t="e">
        <f t="shared" si="36"/>
        <v>#VALUE!</v>
      </c>
      <c r="AT486" s="75" t="str">
        <f>IF(TablePipeInsulation[[#This Row],[System Application]]="Custom",TablePipeInsulation[[#This Row],[Full Load Hours (If Custom Application)]],IF(G486="","",IF(G486="Domestic Hot Water",8760,$AJ$16)))</f>
        <v/>
      </c>
      <c r="AU486" s="75" t="str">
        <f>VLOOKUP($G$7,'Incentive Structure'!$C$6:$D$10,2,FALSE)</f>
        <v>CI</v>
      </c>
      <c r="AV486" s="75" t="str">
        <f>IF(ISNUMBER(FIND("MF",TablePipeInsulation[[#This Row],[Incentive Code]]))=TRUE,"MF Logic","CI Logic")</f>
        <v>CI Logic</v>
      </c>
      <c r="AW48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86" t="str">
        <f t="shared" si="37"/>
        <v/>
      </c>
      <c r="AY486" t="str">
        <f t="shared" si="38"/>
        <v>CI</v>
      </c>
      <c r="AZ48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8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86" s="190" t="e">
        <f>INDEX(#REF!,MATCH(TablePipeInsulation[[#This Row],[Coding - Temperature of Pipe]],#REF!,0),MATCH(TEXT($P486,"#.00"),#REF!,0))</f>
        <v>#REF!</v>
      </c>
      <c r="BC486" s="211">
        <f>IFERROR(MIN(IF(TablePipeInsulation[[#This Row],[System Application]]="Custom",(TablePipeInsulation[[#This Row],[Therms saved]]*BE486)*CI_Custom_Incentive_USD_per_therm,IF(OR(TablePipeInsulation[[#This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saved]]*BE486),"Excel Error"))),TablePipeInsulation[[#This Row],[Total Cost]]),0)</f>
        <v>0</v>
      </c>
      <c r="BD486" s="216">
        <f>IFERROR(MIN(IF(TablePipeInsulation[[#This Row],[System Application]]="Custom",(TablePipeInsulation[[#This Row],[Therms saved]]*BE486)*CI_Custom_Bonus_Incentive_USD_per_therm,IF(OR(TablePipeInsulation[[#This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saved]]*BE486),"Excel Error"))),TablePipeInsulation[[#This Row],[Total Cost]]),0)</f>
        <v>0</v>
      </c>
      <c r="BE486" s="212">
        <f>Boiler!$AA$9</f>
        <v>0</v>
      </c>
    </row>
    <row r="487" spans="1:57">
      <c r="A487" s="75">
        <v>466</v>
      </c>
      <c r="Q487" s="69"/>
      <c r="R487" s="1" t="str">
        <f>IFERROR(INDEX(TableInsulationCodeReq[],MATCH(TablePipeInsulation[[#This Row],[Coding - Temperature of Pipe]],TableInsulationCodeReq[Coding Pipe Temperature],-1),MATCH(TEXT($P487,"0.00"),TableInsulationCodeReq[#Headers],0)),"")</f>
        <v/>
      </c>
      <c r="Y487" s="189" t="str">
        <f t="shared" si="39"/>
        <v/>
      </c>
      <c r="AA48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87" s="3" t="str">
        <f>IF(OR(G487="",TablePipeInsulation[[#This Row],[Insulation to be Added (")]]&lt;TablePipeInsulation[[#This Row],[Insulation Required by Code (")]]),"",IF(System_App_Only_DHW,(AN487-AR487)/(0.8*100000)*L487*AS487*AT487*1,(AN487-AR487)/($G$10*100000)*L487*AS487*AT487*1))</f>
        <v/>
      </c>
      <c r="AC487" s="78">
        <f>IF(TablePipeInsulation[[#This Row],[Insulation to be Added (")]]&lt;TablePipeInsulation[[#This Row],[Insulation Required by Code (")]],"",BC487)</f>
        <v>0</v>
      </c>
      <c r="AD487" s="78">
        <f>IF(TablePipeInsulation[[#This Row],[Insulation to be Added (")]]&lt;TablePipeInsulation[[#This Row],[Insulation Required by Code (")]],"",BD487)</f>
        <v>0</v>
      </c>
      <c r="AG487" s="67" t="e">
        <f>VLOOKUP(G487,'Insulation Table'!$AE$61:$AF$64,2,FALSE)</f>
        <v>#N/A</v>
      </c>
      <c r="AH487" s="75" t="str">
        <f>IF(TablePipeInsulation[[#This Row],[System Application]]="Custom",TablePipeInsulation[[#This Row],[Pipe Surface Temperature, °F (If Custom Application)]],IF(G487="","",VLOOKUP(G487,$BG$21:$BH$24,2,FALSE)))</f>
        <v/>
      </c>
      <c r="AI487" s="75" t="str">
        <f>IF(TablePipeInsulation[[#This Row],[System Application]]="Custom",TablePipeInsulation[[#This Row],[Ambient Temperature, °F (If Custom Application)]],IF(G487="","",VLOOKUP(G487,$BG$21:$BI$24,3,FALSE)))</f>
        <v/>
      </c>
      <c r="AJ48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8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8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8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87" s="75" t="str">
        <f>IF(TablePipeInsulation[[#This Row],[System Application]]="Custom",TablePipeInsulation[[#This Row],[Custom Pipe Bare Heat Transfer Coefficient]],IF(P487="","",(VLOOKUP(AJ487,'Insulation Table'!$F$35:$G$124,2,FALSE))))</f>
        <v/>
      </c>
      <c r="AO487" s="75" t="e">
        <f t="shared" si="35"/>
        <v>#N/A</v>
      </c>
      <c r="AP487" s="75" t="e">
        <f>VLOOKUP(AO487,'Insulation Table'!$Y$35:$Z$103,2,FALSE)</f>
        <v>#N/A</v>
      </c>
      <c r="AQ487" s="67" t="str">
        <f>CONCATENATE(P487,U487,MIN(TablePipeInsulation[[#This Row],[Insulation to be Added (")]],3))</f>
        <v>3</v>
      </c>
      <c r="AR487" s="75" t="str">
        <f>IF(P487="","",(VLOOKUP(AQ487,'Insulation Table'!$N$35:$O$250,2,FALSE)))</f>
        <v/>
      </c>
      <c r="AS487" s="67" t="e">
        <f t="shared" si="36"/>
        <v>#VALUE!</v>
      </c>
      <c r="AT487" s="75" t="str">
        <f>IF(TablePipeInsulation[[#This Row],[System Application]]="Custom",TablePipeInsulation[[#This Row],[Full Load Hours (If Custom Application)]],IF(G487="","",IF(G487="Domestic Hot Water",8760,$AJ$16)))</f>
        <v/>
      </c>
      <c r="AU487" s="75" t="str">
        <f>VLOOKUP($G$7,'Incentive Structure'!$C$6:$D$10,2,FALSE)</f>
        <v>CI</v>
      </c>
      <c r="AV487" s="75" t="str">
        <f>IF(ISNUMBER(FIND("MF",TablePipeInsulation[[#This Row],[Incentive Code]]))=TRUE,"MF Logic","CI Logic")</f>
        <v>CI Logic</v>
      </c>
      <c r="AW48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87" t="str">
        <f t="shared" si="37"/>
        <v/>
      </c>
      <c r="AY487" t="str">
        <f t="shared" si="38"/>
        <v>CI</v>
      </c>
      <c r="AZ48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8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87" s="190" t="e">
        <f>INDEX(#REF!,MATCH(TablePipeInsulation[[#This Row],[Coding - Temperature of Pipe]],#REF!,0),MATCH(TEXT($P487,"#.00"),#REF!,0))</f>
        <v>#REF!</v>
      </c>
      <c r="BC487" s="211">
        <f>IFERROR(MIN(IF(TablePipeInsulation[[#This Row],[System Application]]="Custom",(TablePipeInsulation[[#This Row],[Therms saved]]*BE487)*CI_Custom_Incentive_USD_per_therm,IF(OR(TablePipeInsulation[[#This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saved]]*BE487),"Excel Error"))),TablePipeInsulation[[#This Row],[Total Cost]]),0)</f>
        <v>0</v>
      </c>
      <c r="BD487" s="216">
        <f>IFERROR(MIN(IF(TablePipeInsulation[[#This Row],[System Application]]="Custom",(TablePipeInsulation[[#This Row],[Therms saved]]*BE487)*CI_Custom_Bonus_Incentive_USD_per_therm,IF(OR(TablePipeInsulation[[#This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saved]]*BE487),"Excel Error"))),TablePipeInsulation[[#This Row],[Total Cost]]),0)</f>
        <v>0</v>
      </c>
      <c r="BE487" s="212">
        <f>Boiler!$AA$9</f>
        <v>0</v>
      </c>
    </row>
    <row r="488" spans="1:57">
      <c r="A488" s="75">
        <v>467</v>
      </c>
      <c r="Q488" s="69"/>
      <c r="R488" s="1" t="str">
        <f>IFERROR(INDEX(TableInsulationCodeReq[],MATCH(TablePipeInsulation[[#This Row],[Coding - Temperature of Pipe]],TableInsulationCodeReq[Coding Pipe Temperature],-1),MATCH(TEXT($P488,"0.00"),TableInsulationCodeReq[#Headers],0)),"")</f>
        <v/>
      </c>
      <c r="Y488" s="189" t="str">
        <f t="shared" si="39"/>
        <v/>
      </c>
      <c r="AA48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88" s="3" t="str">
        <f>IF(OR(G488="",TablePipeInsulation[[#This Row],[Insulation to be Added (")]]&lt;TablePipeInsulation[[#This Row],[Insulation Required by Code (")]]),"",IF(System_App_Only_DHW,(AN488-AR488)/(0.8*100000)*L488*AS488*AT488*1,(AN488-AR488)/($G$10*100000)*L488*AS488*AT488*1))</f>
        <v/>
      </c>
      <c r="AC488" s="78">
        <f>IF(TablePipeInsulation[[#This Row],[Insulation to be Added (")]]&lt;TablePipeInsulation[[#This Row],[Insulation Required by Code (")]],"",BC488)</f>
        <v>0</v>
      </c>
      <c r="AD488" s="78">
        <f>IF(TablePipeInsulation[[#This Row],[Insulation to be Added (")]]&lt;TablePipeInsulation[[#This Row],[Insulation Required by Code (")]],"",BD488)</f>
        <v>0</v>
      </c>
      <c r="AG488" s="67" t="e">
        <f>VLOOKUP(G488,'Insulation Table'!$AE$61:$AF$64,2,FALSE)</f>
        <v>#N/A</v>
      </c>
      <c r="AH488" s="75" t="str">
        <f>IF(TablePipeInsulation[[#This Row],[System Application]]="Custom",TablePipeInsulation[[#This Row],[Pipe Surface Temperature, °F (If Custom Application)]],IF(G488="","",VLOOKUP(G488,$BG$21:$BH$24,2,FALSE)))</f>
        <v/>
      </c>
      <c r="AI488" s="75" t="str">
        <f>IF(TablePipeInsulation[[#This Row],[System Application]]="Custom",TablePipeInsulation[[#This Row],[Ambient Temperature, °F (If Custom Application)]],IF(G488="","",VLOOKUP(G488,$BG$21:$BI$24,3,FALSE)))</f>
        <v/>
      </c>
      <c r="AJ48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8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8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8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88" s="75" t="str">
        <f>IF(TablePipeInsulation[[#This Row],[System Application]]="Custom",TablePipeInsulation[[#This Row],[Custom Pipe Bare Heat Transfer Coefficient]],IF(P488="","",(VLOOKUP(AJ488,'Insulation Table'!$F$35:$G$124,2,FALSE))))</f>
        <v/>
      </c>
      <c r="AO488" s="75" t="e">
        <f t="shared" si="35"/>
        <v>#N/A</v>
      </c>
      <c r="AP488" s="75" t="e">
        <f>VLOOKUP(AO488,'Insulation Table'!$Y$35:$Z$103,2,FALSE)</f>
        <v>#N/A</v>
      </c>
      <c r="AQ488" s="67" t="str">
        <f>CONCATENATE(P488,U488,MIN(TablePipeInsulation[[#This Row],[Insulation to be Added (")]],3))</f>
        <v>3</v>
      </c>
      <c r="AR488" s="75" t="str">
        <f>IF(P488="","",(VLOOKUP(AQ488,'Insulation Table'!$N$35:$O$250,2,FALSE)))</f>
        <v/>
      </c>
      <c r="AS488" s="67" t="e">
        <f t="shared" si="36"/>
        <v>#VALUE!</v>
      </c>
      <c r="AT488" s="75" t="str">
        <f>IF(TablePipeInsulation[[#This Row],[System Application]]="Custom",TablePipeInsulation[[#This Row],[Full Load Hours (If Custom Application)]],IF(G488="","",IF(G488="Domestic Hot Water",8760,$AJ$16)))</f>
        <v/>
      </c>
      <c r="AU488" s="75" t="str">
        <f>VLOOKUP($G$7,'Incentive Structure'!$C$6:$D$10,2,FALSE)</f>
        <v>CI</v>
      </c>
      <c r="AV488" s="75" t="str">
        <f>IF(ISNUMBER(FIND("MF",TablePipeInsulation[[#This Row],[Incentive Code]]))=TRUE,"MF Logic","CI Logic")</f>
        <v>CI Logic</v>
      </c>
      <c r="AW48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88" t="str">
        <f t="shared" si="37"/>
        <v/>
      </c>
      <c r="AY488" t="str">
        <f t="shared" si="38"/>
        <v>CI</v>
      </c>
      <c r="AZ48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8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88" s="190" t="e">
        <f>INDEX(#REF!,MATCH(TablePipeInsulation[[#This Row],[Coding - Temperature of Pipe]],#REF!,0),MATCH(TEXT($P488,"#.00"),#REF!,0))</f>
        <v>#REF!</v>
      </c>
      <c r="BC488" s="211">
        <f>IFERROR(MIN(IF(TablePipeInsulation[[#This Row],[System Application]]="Custom",(TablePipeInsulation[[#This Row],[Therms saved]]*BE488)*CI_Custom_Incentive_USD_per_therm,IF(OR(TablePipeInsulation[[#This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saved]]*BE488),"Excel Error"))),TablePipeInsulation[[#This Row],[Total Cost]]),0)</f>
        <v>0</v>
      </c>
      <c r="BD488" s="216">
        <f>IFERROR(MIN(IF(TablePipeInsulation[[#This Row],[System Application]]="Custom",(TablePipeInsulation[[#This Row],[Therms saved]]*BE488)*CI_Custom_Bonus_Incentive_USD_per_therm,IF(OR(TablePipeInsulation[[#This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saved]]*BE488),"Excel Error"))),TablePipeInsulation[[#This Row],[Total Cost]]),0)</f>
        <v>0</v>
      </c>
      <c r="BE488" s="212">
        <f>Boiler!$AA$9</f>
        <v>0</v>
      </c>
    </row>
    <row r="489" spans="1:57">
      <c r="A489" s="75">
        <v>468</v>
      </c>
      <c r="Q489" s="69"/>
      <c r="R489" s="1" t="str">
        <f>IFERROR(INDEX(TableInsulationCodeReq[],MATCH(TablePipeInsulation[[#This Row],[Coding - Temperature of Pipe]],TableInsulationCodeReq[Coding Pipe Temperature],-1),MATCH(TEXT($P489,"0.00"),TableInsulationCodeReq[#Headers],0)),"")</f>
        <v/>
      </c>
      <c r="Y489" s="189" t="str">
        <f t="shared" si="39"/>
        <v/>
      </c>
      <c r="AA48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89" s="3" t="str">
        <f>IF(OR(G489="",TablePipeInsulation[[#This Row],[Insulation to be Added (")]]&lt;TablePipeInsulation[[#This Row],[Insulation Required by Code (")]]),"",IF(System_App_Only_DHW,(AN489-AR489)/(0.8*100000)*L489*AS489*AT489*1,(AN489-AR489)/($G$10*100000)*L489*AS489*AT489*1))</f>
        <v/>
      </c>
      <c r="AC489" s="78">
        <f>IF(TablePipeInsulation[[#This Row],[Insulation to be Added (")]]&lt;TablePipeInsulation[[#This Row],[Insulation Required by Code (")]],"",BC489)</f>
        <v>0</v>
      </c>
      <c r="AD489" s="78">
        <f>IF(TablePipeInsulation[[#This Row],[Insulation to be Added (")]]&lt;TablePipeInsulation[[#This Row],[Insulation Required by Code (")]],"",BD489)</f>
        <v>0</v>
      </c>
      <c r="AG489" s="67" t="e">
        <f>VLOOKUP(G489,'Insulation Table'!$AE$61:$AF$64,2,FALSE)</f>
        <v>#N/A</v>
      </c>
      <c r="AH489" s="75" t="str">
        <f>IF(TablePipeInsulation[[#This Row],[System Application]]="Custom",TablePipeInsulation[[#This Row],[Pipe Surface Temperature, °F (If Custom Application)]],IF(G489="","",VLOOKUP(G489,$BG$21:$BH$24,2,FALSE)))</f>
        <v/>
      </c>
      <c r="AI489" s="75" t="str">
        <f>IF(TablePipeInsulation[[#This Row],[System Application]]="Custom",TablePipeInsulation[[#This Row],[Ambient Temperature, °F (If Custom Application)]],IF(G489="","",VLOOKUP(G489,$BG$21:$BI$24,3,FALSE)))</f>
        <v/>
      </c>
      <c r="AJ48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8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8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8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89" s="75" t="str">
        <f>IF(TablePipeInsulation[[#This Row],[System Application]]="Custom",TablePipeInsulation[[#This Row],[Custom Pipe Bare Heat Transfer Coefficient]],IF(P489="","",(VLOOKUP(AJ489,'Insulation Table'!$F$35:$G$124,2,FALSE))))</f>
        <v/>
      </c>
      <c r="AO489" s="75" t="e">
        <f t="shared" si="35"/>
        <v>#N/A</v>
      </c>
      <c r="AP489" s="75" t="e">
        <f>VLOOKUP(AO489,'Insulation Table'!$Y$35:$Z$103,2,FALSE)</f>
        <v>#N/A</v>
      </c>
      <c r="AQ489" s="67" t="str">
        <f>CONCATENATE(P489,U489,MIN(TablePipeInsulation[[#This Row],[Insulation to be Added (")]],3))</f>
        <v>3</v>
      </c>
      <c r="AR489" s="75" t="str">
        <f>IF(P489="","",(VLOOKUP(AQ489,'Insulation Table'!$N$35:$O$250,2,FALSE)))</f>
        <v/>
      </c>
      <c r="AS489" s="67" t="e">
        <f t="shared" si="36"/>
        <v>#VALUE!</v>
      </c>
      <c r="AT489" s="75" t="str">
        <f>IF(TablePipeInsulation[[#This Row],[System Application]]="Custom",TablePipeInsulation[[#This Row],[Full Load Hours (If Custom Application)]],IF(G489="","",IF(G489="Domestic Hot Water",8760,$AJ$16)))</f>
        <v/>
      </c>
      <c r="AU489" s="75" t="str">
        <f>VLOOKUP($G$7,'Incentive Structure'!$C$6:$D$10,2,FALSE)</f>
        <v>CI</v>
      </c>
      <c r="AV489" s="75" t="str">
        <f>IF(ISNUMBER(FIND("MF",TablePipeInsulation[[#This Row],[Incentive Code]]))=TRUE,"MF Logic","CI Logic")</f>
        <v>CI Logic</v>
      </c>
      <c r="AW48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89" t="str">
        <f t="shared" si="37"/>
        <v/>
      </c>
      <c r="AY489" t="str">
        <f t="shared" si="38"/>
        <v>CI</v>
      </c>
      <c r="AZ48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8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89" s="190" t="e">
        <f>INDEX(#REF!,MATCH(TablePipeInsulation[[#This Row],[Coding - Temperature of Pipe]],#REF!,0),MATCH(TEXT($P489,"#.00"),#REF!,0))</f>
        <v>#REF!</v>
      </c>
      <c r="BC489" s="211">
        <f>IFERROR(MIN(IF(TablePipeInsulation[[#This Row],[System Application]]="Custom",(TablePipeInsulation[[#This Row],[Therms saved]]*BE489)*CI_Custom_Incentive_USD_per_therm,IF(OR(TablePipeInsulation[[#This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saved]]*BE489),"Excel Error"))),TablePipeInsulation[[#This Row],[Total Cost]]),0)</f>
        <v>0</v>
      </c>
      <c r="BD489" s="216">
        <f>IFERROR(MIN(IF(TablePipeInsulation[[#This Row],[System Application]]="Custom",(TablePipeInsulation[[#This Row],[Therms saved]]*BE489)*CI_Custom_Bonus_Incentive_USD_per_therm,IF(OR(TablePipeInsulation[[#This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saved]]*BE489),"Excel Error"))),TablePipeInsulation[[#This Row],[Total Cost]]),0)</f>
        <v>0</v>
      </c>
      <c r="BE489" s="212">
        <f>Boiler!$AA$9</f>
        <v>0</v>
      </c>
    </row>
    <row r="490" spans="1:57">
      <c r="A490" s="75">
        <v>469</v>
      </c>
      <c r="Q490" s="69"/>
      <c r="R490" s="1" t="str">
        <f>IFERROR(INDEX(TableInsulationCodeReq[],MATCH(TablePipeInsulation[[#This Row],[Coding - Temperature of Pipe]],TableInsulationCodeReq[Coding Pipe Temperature],-1),MATCH(TEXT($P490,"0.00"),TableInsulationCodeReq[#Headers],0)),"")</f>
        <v/>
      </c>
      <c r="Y490" s="189" t="str">
        <f t="shared" si="39"/>
        <v/>
      </c>
      <c r="AA49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90" s="3" t="str">
        <f>IF(OR(G490="",TablePipeInsulation[[#This Row],[Insulation to be Added (")]]&lt;TablePipeInsulation[[#This Row],[Insulation Required by Code (")]]),"",IF(System_App_Only_DHW,(AN490-AR490)/(0.8*100000)*L490*AS490*AT490*1,(AN490-AR490)/($G$10*100000)*L490*AS490*AT490*1))</f>
        <v/>
      </c>
      <c r="AC490" s="78">
        <f>IF(TablePipeInsulation[[#This Row],[Insulation to be Added (")]]&lt;TablePipeInsulation[[#This Row],[Insulation Required by Code (")]],"",BC490)</f>
        <v>0</v>
      </c>
      <c r="AD490" s="78">
        <f>IF(TablePipeInsulation[[#This Row],[Insulation to be Added (")]]&lt;TablePipeInsulation[[#This Row],[Insulation Required by Code (")]],"",BD490)</f>
        <v>0</v>
      </c>
      <c r="AG490" s="67" t="e">
        <f>VLOOKUP(G490,'Insulation Table'!$AE$61:$AF$64,2,FALSE)</f>
        <v>#N/A</v>
      </c>
      <c r="AH490" s="75" t="str">
        <f>IF(TablePipeInsulation[[#This Row],[System Application]]="Custom",TablePipeInsulation[[#This Row],[Pipe Surface Temperature, °F (If Custom Application)]],IF(G490="","",VLOOKUP(G490,$BG$21:$BH$24,2,FALSE)))</f>
        <v/>
      </c>
      <c r="AI490" s="75" t="str">
        <f>IF(TablePipeInsulation[[#This Row],[System Application]]="Custom",TablePipeInsulation[[#This Row],[Ambient Temperature, °F (If Custom Application)]],IF(G490="","",VLOOKUP(G490,$BG$21:$BI$24,3,FALSE)))</f>
        <v/>
      </c>
      <c r="AJ49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9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9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9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90" s="75" t="str">
        <f>IF(TablePipeInsulation[[#This Row],[System Application]]="Custom",TablePipeInsulation[[#This Row],[Custom Pipe Bare Heat Transfer Coefficient]],IF(P490="","",(VLOOKUP(AJ490,'Insulation Table'!$F$35:$G$124,2,FALSE))))</f>
        <v/>
      </c>
      <c r="AO490" s="75" t="e">
        <f t="shared" si="35"/>
        <v>#N/A</v>
      </c>
      <c r="AP490" s="75" t="e">
        <f>VLOOKUP(AO490,'Insulation Table'!$Y$35:$Z$103,2,FALSE)</f>
        <v>#N/A</v>
      </c>
      <c r="AQ490" s="67" t="str">
        <f>CONCATENATE(P490,U490,MIN(TablePipeInsulation[[#This Row],[Insulation to be Added (")]],3))</f>
        <v>3</v>
      </c>
      <c r="AR490" s="75" t="str">
        <f>IF(P490="","",(VLOOKUP(AQ490,'Insulation Table'!$N$35:$O$250,2,FALSE)))</f>
        <v/>
      </c>
      <c r="AS490" s="67" t="e">
        <f t="shared" si="36"/>
        <v>#VALUE!</v>
      </c>
      <c r="AT490" s="75" t="str">
        <f>IF(TablePipeInsulation[[#This Row],[System Application]]="Custom",TablePipeInsulation[[#This Row],[Full Load Hours (If Custom Application)]],IF(G490="","",IF(G490="Domestic Hot Water",8760,$AJ$16)))</f>
        <v/>
      </c>
      <c r="AU490" s="75" t="str">
        <f>VLOOKUP($G$7,'Incentive Structure'!$C$6:$D$10,2,FALSE)</f>
        <v>CI</v>
      </c>
      <c r="AV490" s="75" t="str">
        <f>IF(ISNUMBER(FIND("MF",TablePipeInsulation[[#This Row],[Incentive Code]]))=TRUE,"MF Logic","CI Logic")</f>
        <v>CI Logic</v>
      </c>
      <c r="AW49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90" t="str">
        <f t="shared" si="37"/>
        <v/>
      </c>
      <c r="AY490" t="str">
        <f t="shared" si="38"/>
        <v>CI</v>
      </c>
      <c r="AZ49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9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90" s="190" t="e">
        <f>INDEX(#REF!,MATCH(TablePipeInsulation[[#This Row],[Coding - Temperature of Pipe]],#REF!,0),MATCH(TEXT($P490,"#.00"),#REF!,0))</f>
        <v>#REF!</v>
      </c>
      <c r="BC490" s="211">
        <f>IFERROR(MIN(IF(TablePipeInsulation[[#This Row],[System Application]]="Custom",(TablePipeInsulation[[#This Row],[Therms saved]]*BE490)*CI_Custom_Incentive_USD_per_therm,IF(OR(TablePipeInsulation[[#This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saved]]*BE490),"Excel Error"))),TablePipeInsulation[[#This Row],[Total Cost]]),0)</f>
        <v>0</v>
      </c>
      <c r="BD490" s="216">
        <f>IFERROR(MIN(IF(TablePipeInsulation[[#This Row],[System Application]]="Custom",(TablePipeInsulation[[#This Row],[Therms saved]]*BE490)*CI_Custom_Bonus_Incentive_USD_per_therm,IF(OR(TablePipeInsulation[[#This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saved]]*BE490),"Excel Error"))),TablePipeInsulation[[#This Row],[Total Cost]]),0)</f>
        <v>0</v>
      </c>
      <c r="BE490" s="212">
        <f>Boiler!$AA$9</f>
        <v>0</v>
      </c>
    </row>
    <row r="491" spans="1:57">
      <c r="A491" s="75">
        <v>470</v>
      </c>
      <c r="Q491" s="69"/>
      <c r="R491" s="1" t="str">
        <f>IFERROR(INDEX(TableInsulationCodeReq[],MATCH(TablePipeInsulation[[#This Row],[Coding - Temperature of Pipe]],TableInsulationCodeReq[Coding Pipe Temperature],-1),MATCH(TEXT($P491,"0.00"),TableInsulationCodeReq[#Headers],0)),"")</f>
        <v/>
      </c>
      <c r="Y491" s="189" t="str">
        <f t="shared" si="39"/>
        <v/>
      </c>
      <c r="AA49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91" s="3" t="str">
        <f>IF(OR(G491="",TablePipeInsulation[[#This Row],[Insulation to be Added (")]]&lt;TablePipeInsulation[[#This Row],[Insulation Required by Code (")]]),"",IF(System_App_Only_DHW,(AN491-AR491)/(0.8*100000)*L491*AS491*AT491*1,(AN491-AR491)/($G$10*100000)*L491*AS491*AT491*1))</f>
        <v/>
      </c>
      <c r="AC491" s="78">
        <f>IF(TablePipeInsulation[[#This Row],[Insulation to be Added (")]]&lt;TablePipeInsulation[[#This Row],[Insulation Required by Code (")]],"",BC491)</f>
        <v>0</v>
      </c>
      <c r="AD491" s="78">
        <f>IF(TablePipeInsulation[[#This Row],[Insulation to be Added (")]]&lt;TablePipeInsulation[[#This Row],[Insulation Required by Code (")]],"",BD491)</f>
        <v>0</v>
      </c>
      <c r="AG491" s="67" t="e">
        <f>VLOOKUP(G491,'Insulation Table'!$AE$61:$AF$64,2,FALSE)</f>
        <v>#N/A</v>
      </c>
      <c r="AH491" s="75" t="str">
        <f>IF(TablePipeInsulation[[#This Row],[System Application]]="Custom",TablePipeInsulation[[#This Row],[Pipe Surface Temperature, °F (If Custom Application)]],IF(G491="","",VLOOKUP(G491,$BG$21:$BH$24,2,FALSE)))</f>
        <v/>
      </c>
      <c r="AI491" s="75" t="str">
        <f>IF(TablePipeInsulation[[#This Row],[System Application]]="Custom",TablePipeInsulation[[#This Row],[Ambient Temperature, °F (If Custom Application)]],IF(G491="","",VLOOKUP(G491,$BG$21:$BI$24,3,FALSE)))</f>
        <v/>
      </c>
      <c r="AJ49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9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9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9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91" s="75" t="str">
        <f>IF(TablePipeInsulation[[#This Row],[System Application]]="Custom",TablePipeInsulation[[#This Row],[Custom Pipe Bare Heat Transfer Coefficient]],IF(P491="","",(VLOOKUP(AJ491,'Insulation Table'!$F$35:$G$124,2,FALSE))))</f>
        <v/>
      </c>
      <c r="AO491" s="75" t="e">
        <f t="shared" si="35"/>
        <v>#N/A</v>
      </c>
      <c r="AP491" s="75" t="e">
        <f>VLOOKUP(AO491,'Insulation Table'!$Y$35:$Z$103,2,FALSE)</f>
        <v>#N/A</v>
      </c>
      <c r="AQ491" s="67" t="str">
        <f>CONCATENATE(P491,U491,MIN(TablePipeInsulation[[#This Row],[Insulation to be Added (")]],3))</f>
        <v>3</v>
      </c>
      <c r="AR491" s="75" t="str">
        <f>IF(P491="","",(VLOOKUP(AQ491,'Insulation Table'!$N$35:$O$250,2,FALSE)))</f>
        <v/>
      </c>
      <c r="AS491" s="67" t="e">
        <f t="shared" si="36"/>
        <v>#VALUE!</v>
      </c>
      <c r="AT491" s="75" t="str">
        <f>IF(TablePipeInsulation[[#This Row],[System Application]]="Custom",TablePipeInsulation[[#This Row],[Full Load Hours (If Custom Application)]],IF(G491="","",IF(G491="Domestic Hot Water",8760,$AJ$16)))</f>
        <v/>
      </c>
      <c r="AU491" s="75" t="str">
        <f>VLOOKUP($G$7,'Incentive Structure'!$C$6:$D$10,2,FALSE)</f>
        <v>CI</v>
      </c>
      <c r="AV491" s="75" t="str">
        <f>IF(ISNUMBER(FIND("MF",TablePipeInsulation[[#This Row],[Incentive Code]]))=TRUE,"MF Logic","CI Logic")</f>
        <v>CI Logic</v>
      </c>
      <c r="AW49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91" t="str">
        <f t="shared" si="37"/>
        <v/>
      </c>
      <c r="AY491" t="str">
        <f t="shared" si="38"/>
        <v>CI</v>
      </c>
      <c r="AZ49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9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91" s="190" t="e">
        <f>INDEX(#REF!,MATCH(TablePipeInsulation[[#This Row],[Coding - Temperature of Pipe]],#REF!,0),MATCH(TEXT($P491,"#.00"),#REF!,0))</f>
        <v>#REF!</v>
      </c>
      <c r="BC491" s="211">
        <f>IFERROR(MIN(IF(TablePipeInsulation[[#This Row],[System Application]]="Custom",(TablePipeInsulation[[#This Row],[Therms saved]]*BE491)*CI_Custom_Incentive_USD_per_therm,IF(OR(TablePipeInsulation[[#This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saved]]*BE491),"Excel Error"))),TablePipeInsulation[[#This Row],[Total Cost]]),0)</f>
        <v>0</v>
      </c>
      <c r="BD491" s="216">
        <f>IFERROR(MIN(IF(TablePipeInsulation[[#This Row],[System Application]]="Custom",(TablePipeInsulation[[#This Row],[Therms saved]]*BE491)*CI_Custom_Bonus_Incentive_USD_per_therm,IF(OR(TablePipeInsulation[[#This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saved]]*BE491),"Excel Error"))),TablePipeInsulation[[#This Row],[Total Cost]]),0)</f>
        <v>0</v>
      </c>
      <c r="BE491" s="212">
        <f>Boiler!$AA$9</f>
        <v>0</v>
      </c>
    </row>
    <row r="492" spans="1:57">
      <c r="A492" s="75">
        <v>471</v>
      </c>
      <c r="Q492" s="69"/>
      <c r="R492" s="1" t="str">
        <f>IFERROR(INDEX(TableInsulationCodeReq[],MATCH(TablePipeInsulation[[#This Row],[Coding - Temperature of Pipe]],TableInsulationCodeReq[Coding Pipe Temperature],-1),MATCH(TEXT($P492,"0.00"),TableInsulationCodeReq[#Headers],0)),"")</f>
        <v/>
      </c>
      <c r="Y492" s="189" t="str">
        <f t="shared" si="39"/>
        <v/>
      </c>
      <c r="AA49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92" s="3" t="str">
        <f>IF(OR(G492="",TablePipeInsulation[[#This Row],[Insulation to be Added (")]]&lt;TablePipeInsulation[[#This Row],[Insulation Required by Code (")]]),"",IF(System_App_Only_DHW,(AN492-AR492)/(0.8*100000)*L492*AS492*AT492*1,(AN492-AR492)/($G$10*100000)*L492*AS492*AT492*1))</f>
        <v/>
      </c>
      <c r="AC492" s="78">
        <f>IF(TablePipeInsulation[[#This Row],[Insulation to be Added (")]]&lt;TablePipeInsulation[[#This Row],[Insulation Required by Code (")]],"",BC492)</f>
        <v>0</v>
      </c>
      <c r="AD492" s="78">
        <f>IF(TablePipeInsulation[[#This Row],[Insulation to be Added (")]]&lt;TablePipeInsulation[[#This Row],[Insulation Required by Code (")]],"",BD492)</f>
        <v>0</v>
      </c>
      <c r="AG492" s="67" t="e">
        <f>VLOOKUP(G492,'Insulation Table'!$AE$61:$AF$64,2,FALSE)</f>
        <v>#N/A</v>
      </c>
      <c r="AH492" s="75" t="str">
        <f>IF(TablePipeInsulation[[#This Row],[System Application]]="Custom",TablePipeInsulation[[#This Row],[Pipe Surface Temperature, °F (If Custom Application)]],IF(G492="","",VLOOKUP(G492,$BG$21:$BH$24,2,FALSE)))</f>
        <v/>
      </c>
      <c r="AI492" s="75" t="str">
        <f>IF(TablePipeInsulation[[#This Row],[System Application]]="Custom",TablePipeInsulation[[#This Row],[Ambient Temperature, °F (If Custom Application)]],IF(G492="","",VLOOKUP(G492,$BG$21:$BI$24,3,FALSE)))</f>
        <v/>
      </c>
      <c r="AJ49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9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9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9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92" s="75" t="str">
        <f>IF(TablePipeInsulation[[#This Row],[System Application]]="Custom",TablePipeInsulation[[#This Row],[Custom Pipe Bare Heat Transfer Coefficient]],IF(P492="","",(VLOOKUP(AJ492,'Insulation Table'!$F$35:$G$124,2,FALSE))))</f>
        <v/>
      </c>
      <c r="AO492" s="75" t="e">
        <f t="shared" si="35"/>
        <v>#N/A</v>
      </c>
      <c r="AP492" s="75" t="e">
        <f>VLOOKUP(AO492,'Insulation Table'!$Y$35:$Z$103,2,FALSE)</f>
        <v>#N/A</v>
      </c>
      <c r="AQ492" s="67" t="str">
        <f>CONCATENATE(P492,U492,MIN(TablePipeInsulation[[#This Row],[Insulation to be Added (")]],3))</f>
        <v>3</v>
      </c>
      <c r="AR492" s="75" t="str">
        <f>IF(P492="","",(VLOOKUP(AQ492,'Insulation Table'!$N$35:$O$250,2,FALSE)))</f>
        <v/>
      </c>
      <c r="AS492" s="67" t="e">
        <f t="shared" si="36"/>
        <v>#VALUE!</v>
      </c>
      <c r="AT492" s="75" t="str">
        <f>IF(TablePipeInsulation[[#This Row],[System Application]]="Custom",TablePipeInsulation[[#This Row],[Full Load Hours (If Custom Application)]],IF(G492="","",IF(G492="Domestic Hot Water",8760,$AJ$16)))</f>
        <v/>
      </c>
      <c r="AU492" s="75" t="str">
        <f>VLOOKUP($G$7,'Incentive Structure'!$C$6:$D$10,2,FALSE)</f>
        <v>CI</v>
      </c>
      <c r="AV492" s="75" t="str">
        <f>IF(ISNUMBER(FIND("MF",TablePipeInsulation[[#This Row],[Incentive Code]]))=TRUE,"MF Logic","CI Logic")</f>
        <v>CI Logic</v>
      </c>
      <c r="AW49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92" t="str">
        <f t="shared" si="37"/>
        <v/>
      </c>
      <c r="AY492" t="str">
        <f t="shared" si="38"/>
        <v>CI</v>
      </c>
      <c r="AZ49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9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92" s="190" t="e">
        <f>INDEX(#REF!,MATCH(TablePipeInsulation[[#This Row],[Coding - Temperature of Pipe]],#REF!,0),MATCH(TEXT($P492,"#.00"),#REF!,0))</f>
        <v>#REF!</v>
      </c>
      <c r="BC492" s="211">
        <f>IFERROR(MIN(IF(TablePipeInsulation[[#This Row],[System Application]]="Custom",(TablePipeInsulation[[#This Row],[Therms saved]]*BE492)*CI_Custom_Incentive_USD_per_therm,IF(OR(TablePipeInsulation[[#This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saved]]*BE492),"Excel Error"))),TablePipeInsulation[[#This Row],[Total Cost]]),0)</f>
        <v>0</v>
      </c>
      <c r="BD492" s="216">
        <f>IFERROR(MIN(IF(TablePipeInsulation[[#This Row],[System Application]]="Custom",(TablePipeInsulation[[#This Row],[Therms saved]]*BE492)*CI_Custom_Bonus_Incentive_USD_per_therm,IF(OR(TablePipeInsulation[[#This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saved]]*BE492),"Excel Error"))),TablePipeInsulation[[#This Row],[Total Cost]]),0)</f>
        <v>0</v>
      </c>
      <c r="BE492" s="212">
        <f>Boiler!$AA$9</f>
        <v>0</v>
      </c>
    </row>
    <row r="493" spans="1:57">
      <c r="A493" s="75">
        <v>472</v>
      </c>
      <c r="Q493" s="69"/>
      <c r="R493" s="1" t="str">
        <f>IFERROR(INDEX(TableInsulationCodeReq[],MATCH(TablePipeInsulation[[#This Row],[Coding - Temperature of Pipe]],TableInsulationCodeReq[Coding Pipe Temperature],-1),MATCH(TEXT($P493,"0.00"),TableInsulationCodeReq[#Headers],0)),"")</f>
        <v/>
      </c>
      <c r="Y493" s="189" t="str">
        <f t="shared" si="39"/>
        <v/>
      </c>
      <c r="AA49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93" s="3" t="str">
        <f>IF(OR(G493="",TablePipeInsulation[[#This Row],[Insulation to be Added (")]]&lt;TablePipeInsulation[[#This Row],[Insulation Required by Code (")]]),"",IF(System_App_Only_DHW,(AN493-AR493)/(0.8*100000)*L493*AS493*AT493*1,(AN493-AR493)/($G$10*100000)*L493*AS493*AT493*1))</f>
        <v/>
      </c>
      <c r="AC493" s="78">
        <f>IF(TablePipeInsulation[[#This Row],[Insulation to be Added (")]]&lt;TablePipeInsulation[[#This Row],[Insulation Required by Code (")]],"",BC493)</f>
        <v>0</v>
      </c>
      <c r="AD493" s="78">
        <f>IF(TablePipeInsulation[[#This Row],[Insulation to be Added (")]]&lt;TablePipeInsulation[[#This Row],[Insulation Required by Code (")]],"",BD493)</f>
        <v>0</v>
      </c>
      <c r="AG493" s="67" t="e">
        <f>VLOOKUP(G493,'Insulation Table'!$AE$61:$AF$64,2,FALSE)</f>
        <v>#N/A</v>
      </c>
      <c r="AH493" s="75" t="str">
        <f>IF(TablePipeInsulation[[#This Row],[System Application]]="Custom",TablePipeInsulation[[#This Row],[Pipe Surface Temperature, °F (If Custom Application)]],IF(G493="","",VLOOKUP(G493,$BG$21:$BH$24,2,FALSE)))</f>
        <v/>
      </c>
      <c r="AI493" s="75" t="str">
        <f>IF(TablePipeInsulation[[#This Row],[System Application]]="Custom",TablePipeInsulation[[#This Row],[Ambient Temperature, °F (If Custom Application)]],IF(G493="","",VLOOKUP(G493,$BG$21:$BI$24,3,FALSE)))</f>
        <v/>
      </c>
      <c r="AJ49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9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9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9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93" s="75" t="str">
        <f>IF(TablePipeInsulation[[#This Row],[System Application]]="Custom",TablePipeInsulation[[#This Row],[Custom Pipe Bare Heat Transfer Coefficient]],IF(P493="","",(VLOOKUP(AJ493,'Insulation Table'!$F$35:$G$124,2,FALSE))))</f>
        <v/>
      </c>
      <c r="AO493" s="75" t="e">
        <f t="shared" si="35"/>
        <v>#N/A</v>
      </c>
      <c r="AP493" s="75" t="e">
        <f>VLOOKUP(AO493,'Insulation Table'!$Y$35:$Z$103,2,FALSE)</f>
        <v>#N/A</v>
      </c>
      <c r="AQ493" s="67" t="str">
        <f>CONCATENATE(P493,U493,MIN(TablePipeInsulation[[#This Row],[Insulation to be Added (")]],3))</f>
        <v>3</v>
      </c>
      <c r="AR493" s="75" t="str">
        <f>IF(P493="","",(VLOOKUP(AQ493,'Insulation Table'!$N$35:$O$250,2,FALSE)))</f>
        <v/>
      </c>
      <c r="AS493" s="67" t="e">
        <f t="shared" si="36"/>
        <v>#VALUE!</v>
      </c>
      <c r="AT493" s="75" t="str">
        <f>IF(TablePipeInsulation[[#This Row],[System Application]]="Custom",TablePipeInsulation[[#This Row],[Full Load Hours (If Custom Application)]],IF(G493="","",IF(G493="Domestic Hot Water",8760,$AJ$16)))</f>
        <v/>
      </c>
      <c r="AU493" s="75" t="str">
        <f>VLOOKUP($G$7,'Incentive Structure'!$C$6:$D$10,2,FALSE)</f>
        <v>CI</v>
      </c>
      <c r="AV493" s="75" t="str">
        <f>IF(ISNUMBER(FIND("MF",TablePipeInsulation[[#This Row],[Incentive Code]]))=TRUE,"MF Logic","CI Logic")</f>
        <v>CI Logic</v>
      </c>
      <c r="AW49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93" t="str">
        <f t="shared" si="37"/>
        <v/>
      </c>
      <c r="AY493" t="str">
        <f t="shared" si="38"/>
        <v>CI</v>
      </c>
      <c r="AZ49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9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93" s="190" t="e">
        <f>INDEX(#REF!,MATCH(TablePipeInsulation[[#This Row],[Coding - Temperature of Pipe]],#REF!,0),MATCH(TEXT($P493,"#.00"),#REF!,0))</f>
        <v>#REF!</v>
      </c>
      <c r="BC493" s="211">
        <f>IFERROR(MIN(IF(TablePipeInsulation[[#This Row],[System Application]]="Custom",(TablePipeInsulation[[#This Row],[Therms saved]]*BE493)*CI_Custom_Incentive_USD_per_therm,IF(OR(TablePipeInsulation[[#This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saved]]*BE493),"Excel Error"))),TablePipeInsulation[[#This Row],[Total Cost]]),0)</f>
        <v>0</v>
      </c>
      <c r="BD493" s="216">
        <f>IFERROR(MIN(IF(TablePipeInsulation[[#This Row],[System Application]]="Custom",(TablePipeInsulation[[#This Row],[Therms saved]]*BE493)*CI_Custom_Bonus_Incentive_USD_per_therm,IF(OR(TablePipeInsulation[[#This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saved]]*BE493),"Excel Error"))),TablePipeInsulation[[#This Row],[Total Cost]]),0)</f>
        <v>0</v>
      </c>
      <c r="BE493" s="212">
        <f>Boiler!$AA$9</f>
        <v>0</v>
      </c>
    </row>
    <row r="494" spans="1:57">
      <c r="A494" s="75">
        <v>473</v>
      </c>
      <c r="Q494" s="69"/>
      <c r="R494" s="1" t="str">
        <f>IFERROR(INDEX(TableInsulationCodeReq[],MATCH(TablePipeInsulation[[#This Row],[Coding - Temperature of Pipe]],TableInsulationCodeReq[Coding Pipe Temperature],-1),MATCH(TEXT($P494,"0.00"),TableInsulationCodeReq[#Headers],0)),"")</f>
        <v/>
      </c>
      <c r="Y494" s="189" t="str">
        <f t="shared" si="39"/>
        <v/>
      </c>
      <c r="AA49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94" s="3" t="str">
        <f>IF(OR(G494="",TablePipeInsulation[[#This Row],[Insulation to be Added (")]]&lt;TablePipeInsulation[[#This Row],[Insulation Required by Code (")]]),"",IF(System_App_Only_DHW,(AN494-AR494)/(0.8*100000)*L494*AS494*AT494*1,(AN494-AR494)/($G$10*100000)*L494*AS494*AT494*1))</f>
        <v/>
      </c>
      <c r="AC494" s="78">
        <f>IF(TablePipeInsulation[[#This Row],[Insulation to be Added (")]]&lt;TablePipeInsulation[[#This Row],[Insulation Required by Code (")]],"",BC494)</f>
        <v>0</v>
      </c>
      <c r="AD494" s="78">
        <f>IF(TablePipeInsulation[[#This Row],[Insulation to be Added (")]]&lt;TablePipeInsulation[[#This Row],[Insulation Required by Code (")]],"",BD494)</f>
        <v>0</v>
      </c>
      <c r="AG494" s="67" t="e">
        <f>VLOOKUP(G494,'Insulation Table'!$AE$61:$AF$64,2,FALSE)</f>
        <v>#N/A</v>
      </c>
      <c r="AH494" s="75" t="str">
        <f>IF(TablePipeInsulation[[#This Row],[System Application]]="Custom",TablePipeInsulation[[#This Row],[Pipe Surface Temperature, °F (If Custom Application)]],IF(G494="","",VLOOKUP(G494,$BG$21:$BH$24,2,FALSE)))</f>
        <v/>
      </c>
      <c r="AI494" s="75" t="str">
        <f>IF(TablePipeInsulation[[#This Row],[System Application]]="Custom",TablePipeInsulation[[#This Row],[Ambient Temperature, °F (If Custom Application)]],IF(G494="","",VLOOKUP(G494,$BG$21:$BI$24,3,FALSE)))</f>
        <v/>
      </c>
      <c r="AJ49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9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9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9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94" s="75" t="str">
        <f>IF(TablePipeInsulation[[#This Row],[System Application]]="Custom",TablePipeInsulation[[#This Row],[Custom Pipe Bare Heat Transfer Coefficient]],IF(P494="","",(VLOOKUP(AJ494,'Insulation Table'!$F$35:$G$124,2,FALSE))))</f>
        <v/>
      </c>
      <c r="AO494" s="75" t="e">
        <f t="shared" si="35"/>
        <v>#N/A</v>
      </c>
      <c r="AP494" s="75" t="e">
        <f>VLOOKUP(AO494,'Insulation Table'!$Y$35:$Z$103,2,FALSE)</f>
        <v>#N/A</v>
      </c>
      <c r="AQ494" s="67" t="str">
        <f>CONCATENATE(P494,U494,MIN(TablePipeInsulation[[#This Row],[Insulation to be Added (")]],3))</f>
        <v>3</v>
      </c>
      <c r="AR494" s="75" t="str">
        <f>IF(P494="","",(VLOOKUP(AQ494,'Insulation Table'!$N$35:$O$250,2,FALSE)))</f>
        <v/>
      </c>
      <c r="AS494" s="67" t="e">
        <f t="shared" si="36"/>
        <v>#VALUE!</v>
      </c>
      <c r="AT494" s="75" t="str">
        <f>IF(TablePipeInsulation[[#This Row],[System Application]]="Custom",TablePipeInsulation[[#This Row],[Full Load Hours (If Custom Application)]],IF(G494="","",IF(G494="Domestic Hot Water",8760,$AJ$16)))</f>
        <v/>
      </c>
      <c r="AU494" s="75" t="str">
        <f>VLOOKUP($G$7,'Incentive Structure'!$C$6:$D$10,2,FALSE)</f>
        <v>CI</v>
      </c>
      <c r="AV494" s="75" t="str">
        <f>IF(ISNUMBER(FIND("MF",TablePipeInsulation[[#This Row],[Incentive Code]]))=TRUE,"MF Logic","CI Logic")</f>
        <v>CI Logic</v>
      </c>
      <c r="AW49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94" t="str">
        <f t="shared" si="37"/>
        <v/>
      </c>
      <c r="AY494" t="str">
        <f t="shared" si="38"/>
        <v>CI</v>
      </c>
      <c r="AZ49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9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94" s="190" t="e">
        <f>INDEX(#REF!,MATCH(TablePipeInsulation[[#This Row],[Coding - Temperature of Pipe]],#REF!,0),MATCH(TEXT($P494,"#.00"),#REF!,0))</f>
        <v>#REF!</v>
      </c>
      <c r="BC494" s="211">
        <f>IFERROR(MIN(IF(TablePipeInsulation[[#This Row],[System Application]]="Custom",(TablePipeInsulation[[#This Row],[Therms saved]]*BE494)*CI_Custom_Incentive_USD_per_therm,IF(OR(TablePipeInsulation[[#This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saved]]*BE494),"Excel Error"))),TablePipeInsulation[[#This Row],[Total Cost]]),0)</f>
        <v>0</v>
      </c>
      <c r="BD494" s="216">
        <f>IFERROR(MIN(IF(TablePipeInsulation[[#This Row],[System Application]]="Custom",(TablePipeInsulation[[#This Row],[Therms saved]]*BE494)*CI_Custom_Bonus_Incentive_USD_per_therm,IF(OR(TablePipeInsulation[[#This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saved]]*BE494),"Excel Error"))),TablePipeInsulation[[#This Row],[Total Cost]]),0)</f>
        <v>0</v>
      </c>
      <c r="BE494" s="212">
        <f>Boiler!$AA$9</f>
        <v>0</v>
      </c>
    </row>
    <row r="495" spans="1:57">
      <c r="A495" s="75">
        <v>474</v>
      </c>
      <c r="Q495" s="69"/>
      <c r="R495" s="1" t="str">
        <f>IFERROR(INDEX(TableInsulationCodeReq[],MATCH(TablePipeInsulation[[#This Row],[Coding - Temperature of Pipe]],TableInsulationCodeReq[Coding Pipe Temperature],-1),MATCH(TEXT($P495,"0.00"),TableInsulationCodeReq[#Headers],0)),"")</f>
        <v/>
      </c>
      <c r="Y495" s="189" t="str">
        <f t="shared" si="39"/>
        <v/>
      </c>
      <c r="AA49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95" s="3" t="str">
        <f>IF(OR(G495="",TablePipeInsulation[[#This Row],[Insulation to be Added (")]]&lt;TablePipeInsulation[[#This Row],[Insulation Required by Code (")]]),"",IF(System_App_Only_DHW,(AN495-AR495)/(0.8*100000)*L495*AS495*AT495*1,(AN495-AR495)/($G$10*100000)*L495*AS495*AT495*1))</f>
        <v/>
      </c>
      <c r="AC495" s="78">
        <f>IF(TablePipeInsulation[[#This Row],[Insulation to be Added (")]]&lt;TablePipeInsulation[[#This Row],[Insulation Required by Code (")]],"",BC495)</f>
        <v>0</v>
      </c>
      <c r="AD495" s="78">
        <f>IF(TablePipeInsulation[[#This Row],[Insulation to be Added (")]]&lt;TablePipeInsulation[[#This Row],[Insulation Required by Code (")]],"",BD495)</f>
        <v>0</v>
      </c>
      <c r="AG495" s="67" t="e">
        <f>VLOOKUP(G495,'Insulation Table'!$AE$61:$AF$64,2,FALSE)</f>
        <v>#N/A</v>
      </c>
      <c r="AH495" s="75" t="str">
        <f>IF(TablePipeInsulation[[#This Row],[System Application]]="Custom",TablePipeInsulation[[#This Row],[Pipe Surface Temperature, °F (If Custom Application)]],IF(G495="","",VLOOKUP(G495,$BG$21:$BH$24,2,FALSE)))</f>
        <v/>
      </c>
      <c r="AI495" s="75" t="str">
        <f>IF(TablePipeInsulation[[#This Row],[System Application]]="Custom",TablePipeInsulation[[#This Row],[Ambient Temperature, °F (If Custom Application)]],IF(G495="","",VLOOKUP(G495,$BG$21:$BI$24,3,FALSE)))</f>
        <v/>
      </c>
      <c r="AJ49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9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9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9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95" s="75" t="str">
        <f>IF(TablePipeInsulation[[#This Row],[System Application]]="Custom",TablePipeInsulation[[#This Row],[Custom Pipe Bare Heat Transfer Coefficient]],IF(P495="","",(VLOOKUP(AJ495,'Insulation Table'!$F$35:$G$124,2,FALSE))))</f>
        <v/>
      </c>
      <c r="AO495" s="75" t="e">
        <f t="shared" si="35"/>
        <v>#N/A</v>
      </c>
      <c r="AP495" s="75" t="e">
        <f>VLOOKUP(AO495,'Insulation Table'!$Y$35:$Z$103,2,FALSE)</f>
        <v>#N/A</v>
      </c>
      <c r="AQ495" s="67" t="str">
        <f>CONCATENATE(P495,U495,MIN(TablePipeInsulation[[#This Row],[Insulation to be Added (")]],3))</f>
        <v>3</v>
      </c>
      <c r="AR495" s="75" t="str">
        <f>IF(P495="","",(VLOOKUP(AQ495,'Insulation Table'!$N$35:$O$250,2,FALSE)))</f>
        <v/>
      </c>
      <c r="AS495" s="67" t="e">
        <f t="shared" si="36"/>
        <v>#VALUE!</v>
      </c>
      <c r="AT495" s="75" t="str">
        <f>IF(TablePipeInsulation[[#This Row],[System Application]]="Custom",TablePipeInsulation[[#This Row],[Full Load Hours (If Custom Application)]],IF(G495="","",IF(G495="Domestic Hot Water",8760,$AJ$16)))</f>
        <v/>
      </c>
      <c r="AU495" s="75" t="str">
        <f>VLOOKUP($G$7,'Incentive Structure'!$C$6:$D$10,2,FALSE)</f>
        <v>CI</v>
      </c>
      <c r="AV495" s="75" t="str">
        <f>IF(ISNUMBER(FIND("MF",TablePipeInsulation[[#This Row],[Incentive Code]]))=TRUE,"MF Logic","CI Logic")</f>
        <v>CI Logic</v>
      </c>
      <c r="AW49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95" t="str">
        <f t="shared" si="37"/>
        <v/>
      </c>
      <c r="AY495" t="str">
        <f t="shared" si="38"/>
        <v>CI</v>
      </c>
      <c r="AZ49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9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95" s="190" t="e">
        <f>INDEX(#REF!,MATCH(TablePipeInsulation[[#This Row],[Coding - Temperature of Pipe]],#REF!,0),MATCH(TEXT($P495,"#.00"),#REF!,0))</f>
        <v>#REF!</v>
      </c>
      <c r="BC495" s="211">
        <f>IFERROR(MIN(IF(TablePipeInsulation[[#This Row],[System Application]]="Custom",(TablePipeInsulation[[#This Row],[Therms saved]]*BE495)*CI_Custom_Incentive_USD_per_therm,IF(OR(TablePipeInsulation[[#This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saved]]*BE495),"Excel Error"))),TablePipeInsulation[[#This Row],[Total Cost]]),0)</f>
        <v>0</v>
      </c>
      <c r="BD495" s="216">
        <f>IFERROR(MIN(IF(TablePipeInsulation[[#This Row],[System Application]]="Custom",(TablePipeInsulation[[#This Row],[Therms saved]]*BE495)*CI_Custom_Bonus_Incentive_USD_per_therm,IF(OR(TablePipeInsulation[[#This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saved]]*BE495),"Excel Error"))),TablePipeInsulation[[#This Row],[Total Cost]]),0)</f>
        <v>0</v>
      </c>
      <c r="BE495" s="212">
        <f>Boiler!$AA$9</f>
        <v>0</v>
      </c>
    </row>
    <row r="496" spans="1:57">
      <c r="A496" s="75">
        <v>475</v>
      </c>
      <c r="Q496" s="69"/>
      <c r="R496" s="1" t="str">
        <f>IFERROR(INDEX(TableInsulationCodeReq[],MATCH(TablePipeInsulation[[#This Row],[Coding - Temperature of Pipe]],TableInsulationCodeReq[Coding Pipe Temperature],-1),MATCH(TEXT($P496,"0.00"),TableInsulationCodeReq[#Headers],0)),"")</f>
        <v/>
      </c>
      <c r="Y496" s="189" t="str">
        <f t="shared" si="39"/>
        <v/>
      </c>
      <c r="AA49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96" s="3" t="str">
        <f>IF(OR(G496="",TablePipeInsulation[[#This Row],[Insulation to be Added (")]]&lt;TablePipeInsulation[[#This Row],[Insulation Required by Code (")]]),"",IF(System_App_Only_DHW,(AN496-AR496)/(0.8*100000)*L496*AS496*AT496*1,(AN496-AR496)/($G$10*100000)*L496*AS496*AT496*1))</f>
        <v/>
      </c>
      <c r="AC496" s="78">
        <f>IF(TablePipeInsulation[[#This Row],[Insulation to be Added (")]]&lt;TablePipeInsulation[[#This Row],[Insulation Required by Code (")]],"",BC496)</f>
        <v>0</v>
      </c>
      <c r="AD496" s="78">
        <f>IF(TablePipeInsulation[[#This Row],[Insulation to be Added (")]]&lt;TablePipeInsulation[[#This Row],[Insulation Required by Code (")]],"",BD496)</f>
        <v>0</v>
      </c>
      <c r="AG496" s="67" t="e">
        <f>VLOOKUP(G496,'Insulation Table'!$AE$61:$AF$64,2,FALSE)</f>
        <v>#N/A</v>
      </c>
      <c r="AH496" s="75" t="str">
        <f>IF(TablePipeInsulation[[#This Row],[System Application]]="Custom",TablePipeInsulation[[#This Row],[Pipe Surface Temperature, °F (If Custom Application)]],IF(G496="","",VLOOKUP(G496,$BG$21:$BH$24,2,FALSE)))</f>
        <v/>
      </c>
      <c r="AI496" s="75" t="str">
        <f>IF(TablePipeInsulation[[#This Row],[System Application]]="Custom",TablePipeInsulation[[#This Row],[Ambient Temperature, °F (If Custom Application)]],IF(G496="","",VLOOKUP(G496,$BG$21:$BI$24,3,FALSE)))</f>
        <v/>
      </c>
      <c r="AJ49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9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9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9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96" s="75" t="str">
        <f>IF(TablePipeInsulation[[#This Row],[System Application]]="Custom",TablePipeInsulation[[#This Row],[Custom Pipe Bare Heat Transfer Coefficient]],IF(P496="","",(VLOOKUP(AJ496,'Insulation Table'!$F$35:$G$124,2,FALSE))))</f>
        <v/>
      </c>
      <c r="AO496" s="75" t="e">
        <f t="shared" si="35"/>
        <v>#N/A</v>
      </c>
      <c r="AP496" s="75" t="e">
        <f>VLOOKUP(AO496,'Insulation Table'!$Y$35:$Z$103,2,FALSE)</f>
        <v>#N/A</v>
      </c>
      <c r="AQ496" s="67" t="str">
        <f>CONCATENATE(P496,U496,MIN(TablePipeInsulation[[#This Row],[Insulation to be Added (")]],3))</f>
        <v>3</v>
      </c>
      <c r="AR496" s="75" t="str">
        <f>IF(P496="","",(VLOOKUP(AQ496,'Insulation Table'!$N$35:$O$250,2,FALSE)))</f>
        <v/>
      </c>
      <c r="AS496" s="67" t="e">
        <f t="shared" si="36"/>
        <v>#VALUE!</v>
      </c>
      <c r="AT496" s="75" t="str">
        <f>IF(TablePipeInsulation[[#This Row],[System Application]]="Custom",TablePipeInsulation[[#This Row],[Full Load Hours (If Custom Application)]],IF(G496="","",IF(G496="Domestic Hot Water",8760,$AJ$16)))</f>
        <v/>
      </c>
      <c r="AU496" s="75" t="str">
        <f>VLOOKUP($G$7,'Incentive Structure'!$C$6:$D$10,2,FALSE)</f>
        <v>CI</v>
      </c>
      <c r="AV496" s="75" t="str">
        <f>IF(ISNUMBER(FIND("MF",TablePipeInsulation[[#This Row],[Incentive Code]]))=TRUE,"MF Logic","CI Logic")</f>
        <v>CI Logic</v>
      </c>
      <c r="AW49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96" t="str">
        <f t="shared" si="37"/>
        <v/>
      </c>
      <c r="AY496" t="str">
        <f t="shared" si="38"/>
        <v>CI</v>
      </c>
      <c r="AZ49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9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96" s="190" t="e">
        <f>INDEX(#REF!,MATCH(TablePipeInsulation[[#This Row],[Coding - Temperature of Pipe]],#REF!,0),MATCH(TEXT($P496,"#.00"),#REF!,0))</f>
        <v>#REF!</v>
      </c>
      <c r="BC496" s="211">
        <f>IFERROR(MIN(IF(TablePipeInsulation[[#This Row],[System Application]]="Custom",(TablePipeInsulation[[#This Row],[Therms saved]]*BE496)*CI_Custom_Incentive_USD_per_therm,IF(OR(TablePipeInsulation[[#This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saved]]*BE496),"Excel Error"))),TablePipeInsulation[[#This Row],[Total Cost]]),0)</f>
        <v>0</v>
      </c>
      <c r="BD496" s="216">
        <f>IFERROR(MIN(IF(TablePipeInsulation[[#This Row],[System Application]]="Custom",(TablePipeInsulation[[#This Row],[Therms saved]]*BE496)*CI_Custom_Bonus_Incentive_USD_per_therm,IF(OR(TablePipeInsulation[[#This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saved]]*BE496),"Excel Error"))),TablePipeInsulation[[#This Row],[Total Cost]]),0)</f>
        <v>0</v>
      </c>
      <c r="BE496" s="212">
        <f>Boiler!$AA$9</f>
        <v>0</v>
      </c>
    </row>
    <row r="497" spans="1:57">
      <c r="A497" s="75">
        <v>476</v>
      </c>
      <c r="Q497" s="69"/>
      <c r="R497" s="1" t="str">
        <f>IFERROR(INDEX(TableInsulationCodeReq[],MATCH(TablePipeInsulation[[#This Row],[Coding - Temperature of Pipe]],TableInsulationCodeReq[Coding Pipe Temperature],-1),MATCH(TEXT($P497,"0.00"),TableInsulationCodeReq[#Headers],0)),"")</f>
        <v/>
      </c>
      <c r="Y497" s="189" t="str">
        <f t="shared" si="39"/>
        <v/>
      </c>
      <c r="AA49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97" s="3" t="str">
        <f>IF(OR(G497="",TablePipeInsulation[[#This Row],[Insulation to be Added (")]]&lt;TablePipeInsulation[[#This Row],[Insulation Required by Code (")]]),"",IF(System_App_Only_DHW,(AN497-AR497)/(0.8*100000)*L497*AS497*AT497*1,(AN497-AR497)/($G$10*100000)*L497*AS497*AT497*1))</f>
        <v/>
      </c>
      <c r="AC497" s="78">
        <f>IF(TablePipeInsulation[[#This Row],[Insulation to be Added (")]]&lt;TablePipeInsulation[[#This Row],[Insulation Required by Code (")]],"",BC497)</f>
        <v>0</v>
      </c>
      <c r="AD497" s="78">
        <f>IF(TablePipeInsulation[[#This Row],[Insulation to be Added (")]]&lt;TablePipeInsulation[[#This Row],[Insulation Required by Code (")]],"",BD497)</f>
        <v>0</v>
      </c>
      <c r="AG497" s="67" t="e">
        <f>VLOOKUP(G497,'Insulation Table'!$AE$61:$AF$64,2,FALSE)</f>
        <v>#N/A</v>
      </c>
      <c r="AH497" s="75" t="str">
        <f>IF(TablePipeInsulation[[#This Row],[System Application]]="Custom",TablePipeInsulation[[#This Row],[Pipe Surface Temperature, °F (If Custom Application)]],IF(G497="","",VLOOKUP(G497,$BG$21:$BH$24,2,FALSE)))</f>
        <v/>
      </c>
      <c r="AI497" s="75" t="str">
        <f>IF(TablePipeInsulation[[#This Row],[System Application]]="Custom",TablePipeInsulation[[#This Row],[Ambient Temperature, °F (If Custom Application)]],IF(G497="","",VLOOKUP(G497,$BG$21:$BI$24,3,FALSE)))</f>
        <v/>
      </c>
      <c r="AJ49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9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9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9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97" s="75" t="str">
        <f>IF(TablePipeInsulation[[#This Row],[System Application]]="Custom",TablePipeInsulation[[#This Row],[Custom Pipe Bare Heat Transfer Coefficient]],IF(P497="","",(VLOOKUP(AJ497,'Insulation Table'!$F$35:$G$124,2,FALSE))))</f>
        <v/>
      </c>
      <c r="AO497" s="75" t="e">
        <f t="shared" si="35"/>
        <v>#N/A</v>
      </c>
      <c r="AP497" s="75" t="e">
        <f>VLOOKUP(AO497,'Insulation Table'!$Y$35:$Z$103,2,FALSE)</f>
        <v>#N/A</v>
      </c>
      <c r="AQ497" s="67" t="str">
        <f>CONCATENATE(P497,U497,MIN(TablePipeInsulation[[#This Row],[Insulation to be Added (")]],3))</f>
        <v>3</v>
      </c>
      <c r="AR497" s="75" t="str">
        <f>IF(P497="","",(VLOOKUP(AQ497,'Insulation Table'!$N$35:$O$250,2,FALSE)))</f>
        <v/>
      </c>
      <c r="AS497" s="67" t="e">
        <f t="shared" si="36"/>
        <v>#VALUE!</v>
      </c>
      <c r="AT497" s="75" t="str">
        <f>IF(TablePipeInsulation[[#This Row],[System Application]]="Custom",TablePipeInsulation[[#This Row],[Full Load Hours (If Custom Application)]],IF(G497="","",IF(G497="Domestic Hot Water",8760,$AJ$16)))</f>
        <v/>
      </c>
      <c r="AU497" s="75" t="str">
        <f>VLOOKUP($G$7,'Incentive Structure'!$C$6:$D$10,2,FALSE)</f>
        <v>CI</v>
      </c>
      <c r="AV497" s="75" t="str">
        <f>IF(ISNUMBER(FIND("MF",TablePipeInsulation[[#This Row],[Incentive Code]]))=TRUE,"MF Logic","CI Logic")</f>
        <v>CI Logic</v>
      </c>
      <c r="AW49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97" t="str">
        <f t="shared" si="37"/>
        <v/>
      </c>
      <c r="AY497" t="str">
        <f t="shared" si="38"/>
        <v>CI</v>
      </c>
      <c r="AZ49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9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97" s="190" t="e">
        <f>INDEX(#REF!,MATCH(TablePipeInsulation[[#This Row],[Coding - Temperature of Pipe]],#REF!,0),MATCH(TEXT($P497,"#.00"),#REF!,0))</f>
        <v>#REF!</v>
      </c>
      <c r="BC497" s="211">
        <f>IFERROR(MIN(IF(TablePipeInsulation[[#This Row],[System Application]]="Custom",(TablePipeInsulation[[#This Row],[Therms saved]]*BE497)*CI_Custom_Incentive_USD_per_therm,IF(OR(TablePipeInsulation[[#This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saved]]*BE497),"Excel Error"))),TablePipeInsulation[[#This Row],[Total Cost]]),0)</f>
        <v>0</v>
      </c>
      <c r="BD497" s="216">
        <f>IFERROR(MIN(IF(TablePipeInsulation[[#This Row],[System Application]]="Custom",(TablePipeInsulation[[#This Row],[Therms saved]]*BE497)*CI_Custom_Bonus_Incentive_USD_per_therm,IF(OR(TablePipeInsulation[[#This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saved]]*BE497),"Excel Error"))),TablePipeInsulation[[#This Row],[Total Cost]]),0)</f>
        <v>0</v>
      </c>
      <c r="BE497" s="212">
        <f>Boiler!$AA$9</f>
        <v>0</v>
      </c>
    </row>
    <row r="498" spans="1:57">
      <c r="A498" s="75">
        <v>477</v>
      </c>
      <c r="Q498" s="69"/>
      <c r="R498" s="1" t="str">
        <f>IFERROR(INDEX(TableInsulationCodeReq[],MATCH(TablePipeInsulation[[#This Row],[Coding - Temperature of Pipe]],TableInsulationCodeReq[Coding Pipe Temperature],-1),MATCH(TEXT($P498,"0.00"),TableInsulationCodeReq[#Headers],0)),"")</f>
        <v/>
      </c>
      <c r="Y498" s="189" t="str">
        <f t="shared" si="39"/>
        <v/>
      </c>
      <c r="AA49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98" s="3" t="str">
        <f>IF(OR(G498="",TablePipeInsulation[[#This Row],[Insulation to be Added (")]]&lt;TablePipeInsulation[[#This Row],[Insulation Required by Code (")]]),"",IF(System_App_Only_DHW,(AN498-AR498)/(0.8*100000)*L498*AS498*AT498*1,(AN498-AR498)/($G$10*100000)*L498*AS498*AT498*1))</f>
        <v/>
      </c>
      <c r="AC498" s="78">
        <f>IF(TablePipeInsulation[[#This Row],[Insulation to be Added (")]]&lt;TablePipeInsulation[[#This Row],[Insulation Required by Code (")]],"",BC498)</f>
        <v>0</v>
      </c>
      <c r="AD498" s="78">
        <f>IF(TablePipeInsulation[[#This Row],[Insulation to be Added (")]]&lt;TablePipeInsulation[[#This Row],[Insulation Required by Code (")]],"",BD498)</f>
        <v>0</v>
      </c>
      <c r="AG498" s="67" t="e">
        <f>VLOOKUP(G498,'Insulation Table'!$AE$61:$AF$64,2,FALSE)</f>
        <v>#N/A</v>
      </c>
      <c r="AH498" s="75" t="str">
        <f>IF(TablePipeInsulation[[#This Row],[System Application]]="Custom",TablePipeInsulation[[#This Row],[Pipe Surface Temperature, °F (If Custom Application)]],IF(G498="","",VLOOKUP(G498,$BG$21:$BH$24,2,FALSE)))</f>
        <v/>
      </c>
      <c r="AI498" s="75" t="str">
        <f>IF(TablePipeInsulation[[#This Row],[System Application]]="Custom",TablePipeInsulation[[#This Row],[Ambient Temperature, °F (If Custom Application)]],IF(G498="","",VLOOKUP(G498,$BG$21:$BI$24,3,FALSE)))</f>
        <v/>
      </c>
      <c r="AJ49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9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9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9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98" s="75" t="str">
        <f>IF(TablePipeInsulation[[#This Row],[System Application]]="Custom",TablePipeInsulation[[#This Row],[Custom Pipe Bare Heat Transfer Coefficient]],IF(P498="","",(VLOOKUP(AJ498,'Insulation Table'!$F$35:$G$124,2,FALSE))))</f>
        <v/>
      </c>
      <c r="AO498" s="75" t="e">
        <f t="shared" si="35"/>
        <v>#N/A</v>
      </c>
      <c r="AP498" s="75" t="e">
        <f>VLOOKUP(AO498,'Insulation Table'!$Y$35:$Z$103,2,FALSE)</f>
        <v>#N/A</v>
      </c>
      <c r="AQ498" s="67" t="str">
        <f>CONCATENATE(P498,U498,MIN(TablePipeInsulation[[#This Row],[Insulation to be Added (")]],3))</f>
        <v>3</v>
      </c>
      <c r="AR498" s="75" t="str">
        <f>IF(P498="","",(VLOOKUP(AQ498,'Insulation Table'!$N$35:$O$250,2,FALSE)))</f>
        <v/>
      </c>
      <c r="AS498" s="67" t="e">
        <f t="shared" si="36"/>
        <v>#VALUE!</v>
      </c>
      <c r="AT498" s="75" t="str">
        <f>IF(TablePipeInsulation[[#This Row],[System Application]]="Custom",TablePipeInsulation[[#This Row],[Full Load Hours (If Custom Application)]],IF(G498="","",IF(G498="Domestic Hot Water",8760,$AJ$16)))</f>
        <v/>
      </c>
      <c r="AU498" s="75" t="str">
        <f>VLOOKUP($G$7,'Incentive Structure'!$C$6:$D$10,2,FALSE)</f>
        <v>CI</v>
      </c>
      <c r="AV498" s="75" t="str">
        <f>IF(ISNUMBER(FIND("MF",TablePipeInsulation[[#This Row],[Incentive Code]]))=TRUE,"MF Logic","CI Logic")</f>
        <v>CI Logic</v>
      </c>
      <c r="AW49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98" t="str">
        <f t="shared" si="37"/>
        <v/>
      </c>
      <c r="AY498" t="str">
        <f t="shared" si="38"/>
        <v>CI</v>
      </c>
      <c r="AZ49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9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98" s="190" t="e">
        <f>INDEX(#REF!,MATCH(TablePipeInsulation[[#This Row],[Coding - Temperature of Pipe]],#REF!,0),MATCH(TEXT($P498,"#.00"),#REF!,0))</f>
        <v>#REF!</v>
      </c>
      <c r="BC498" s="211">
        <f>IFERROR(MIN(IF(TablePipeInsulation[[#This Row],[System Application]]="Custom",(TablePipeInsulation[[#This Row],[Therms saved]]*BE498)*CI_Custom_Incentive_USD_per_therm,IF(OR(TablePipeInsulation[[#This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saved]]*BE498),"Excel Error"))),TablePipeInsulation[[#This Row],[Total Cost]]),0)</f>
        <v>0</v>
      </c>
      <c r="BD498" s="216">
        <f>IFERROR(MIN(IF(TablePipeInsulation[[#This Row],[System Application]]="Custom",(TablePipeInsulation[[#This Row],[Therms saved]]*BE498)*CI_Custom_Bonus_Incentive_USD_per_therm,IF(OR(TablePipeInsulation[[#This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saved]]*BE498),"Excel Error"))),TablePipeInsulation[[#This Row],[Total Cost]]),0)</f>
        <v>0</v>
      </c>
      <c r="BE498" s="212">
        <f>Boiler!$AA$9</f>
        <v>0</v>
      </c>
    </row>
    <row r="499" spans="1:57">
      <c r="A499" s="75">
        <v>478</v>
      </c>
      <c r="Q499" s="69"/>
      <c r="R499" s="1" t="str">
        <f>IFERROR(INDEX(TableInsulationCodeReq[],MATCH(TablePipeInsulation[[#This Row],[Coding - Temperature of Pipe]],TableInsulationCodeReq[Coding Pipe Temperature],-1),MATCH(TEXT($P499,"0.00"),TableInsulationCodeReq[#Headers],0)),"")</f>
        <v/>
      </c>
      <c r="Y499" s="189" t="str">
        <f t="shared" si="39"/>
        <v/>
      </c>
      <c r="AA49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499" s="3" t="str">
        <f>IF(OR(G499="",TablePipeInsulation[[#This Row],[Insulation to be Added (")]]&lt;TablePipeInsulation[[#This Row],[Insulation Required by Code (")]]),"",IF(System_App_Only_DHW,(AN499-AR499)/(0.8*100000)*L499*AS499*AT499*1,(AN499-AR499)/($G$10*100000)*L499*AS499*AT499*1))</f>
        <v/>
      </c>
      <c r="AC499" s="78">
        <f>IF(TablePipeInsulation[[#This Row],[Insulation to be Added (")]]&lt;TablePipeInsulation[[#This Row],[Insulation Required by Code (")]],"",BC499)</f>
        <v>0</v>
      </c>
      <c r="AD499" s="78">
        <f>IF(TablePipeInsulation[[#This Row],[Insulation to be Added (")]]&lt;TablePipeInsulation[[#This Row],[Insulation Required by Code (")]],"",BD499)</f>
        <v>0</v>
      </c>
      <c r="AG499" s="67" t="e">
        <f>VLOOKUP(G499,'Insulation Table'!$AE$61:$AF$64,2,FALSE)</f>
        <v>#N/A</v>
      </c>
      <c r="AH499" s="75" t="str">
        <f>IF(TablePipeInsulation[[#This Row],[System Application]]="Custom",TablePipeInsulation[[#This Row],[Pipe Surface Temperature, °F (If Custom Application)]],IF(G499="","",VLOOKUP(G499,$BG$21:$BH$24,2,FALSE)))</f>
        <v/>
      </c>
      <c r="AI499" s="75" t="str">
        <f>IF(TablePipeInsulation[[#This Row],[System Application]]="Custom",TablePipeInsulation[[#This Row],[Ambient Temperature, °F (If Custom Application)]],IF(G499="","",VLOOKUP(G499,$BG$21:$BI$24,3,FALSE)))</f>
        <v/>
      </c>
      <c r="AJ49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49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49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49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499" s="75" t="str">
        <f>IF(TablePipeInsulation[[#This Row],[System Application]]="Custom",TablePipeInsulation[[#This Row],[Custom Pipe Bare Heat Transfer Coefficient]],IF(P499="","",(VLOOKUP(AJ499,'Insulation Table'!$F$35:$G$124,2,FALSE))))</f>
        <v/>
      </c>
      <c r="AO499" s="75" t="e">
        <f t="shared" si="35"/>
        <v>#N/A</v>
      </c>
      <c r="AP499" s="75" t="e">
        <f>VLOOKUP(AO499,'Insulation Table'!$Y$35:$Z$103,2,FALSE)</f>
        <v>#N/A</v>
      </c>
      <c r="AQ499" s="67" t="str">
        <f>CONCATENATE(P499,U499,MIN(TablePipeInsulation[[#This Row],[Insulation to be Added (")]],3))</f>
        <v>3</v>
      </c>
      <c r="AR499" s="75" t="str">
        <f>IF(P499="","",(VLOOKUP(AQ499,'Insulation Table'!$N$35:$O$250,2,FALSE)))</f>
        <v/>
      </c>
      <c r="AS499" s="67" t="e">
        <f t="shared" si="36"/>
        <v>#VALUE!</v>
      </c>
      <c r="AT499" s="75" t="str">
        <f>IF(TablePipeInsulation[[#This Row],[System Application]]="Custom",TablePipeInsulation[[#This Row],[Full Load Hours (If Custom Application)]],IF(G499="","",IF(G499="Domestic Hot Water",8760,$AJ$16)))</f>
        <v/>
      </c>
      <c r="AU499" s="75" t="str">
        <f>VLOOKUP($G$7,'Incentive Structure'!$C$6:$D$10,2,FALSE)</f>
        <v>CI</v>
      </c>
      <c r="AV499" s="75" t="str">
        <f>IF(ISNUMBER(FIND("MF",TablePipeInsulation[[#This Row],[Incentive Code]]))=TRUE,"MF Logic","CI Logic")</f>
        <v>CI Logic</v>
      </c>
      <c r="AW49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499" t="str">
        <f t="shared" si="37"/>
        <v/>
      </c>
      <c r="AY499" t="str">
        <f t="shared" si="38"/>
        <v>CI</v>
      </c>
      <c r="AZ49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49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499" s="190" t="e">
        <f>INDEX(#REF!,MATCH(TablePipeInsulation[[#This Row],[Coding - Temperature of Pipe]],#REF!,0),MATCH(TEXT($P499,"#.00"),#REF!,0))</f>
        <v>#REF!</v>
      </c>
      <c r="BC499" s="211">
        <f>IFERROR(MIN(IF(TablePipeInsulation[[#This Row],[System Application]]="Custom",(TablePipeInsulation[[#This Row],[Therms saved]]*BE499)*CI_Custom_Incentive_USD_per_therm,IF(OR(TablePipeInsulation[[#This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saved]]*BE499),"Excel Error"))),TablePipeInsulation[[#This Row],[Total Cost]]),0)</f>
        <v>0</v>
      </c>
      <c r="BD499" s="216">
        <f>IFERROR(MIN(IF(TablePipeInsulation[[#This Row],[System Application]]="Custom",(TablePipeInsulation[[#This Row],[Therms saved]]*BE499)*CI_Custom_Bonus_Incentive_USD_per_therm,IF(OR(TablePipeInsulation[[#This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saved]]*BE499),"Excel Error"))),TablePipeInsulation[[#This Row],[Total Cost]]),0)</f>
        <v>0</v>
      </c>
      <c r="BE499" s="212">
        <f>Boiler!$AA$9</f>
        <v>0</v>
      </c>
    </row>
    <row r="500" spans="1:57">
      <c r="A500" s="75">
        <v>479</v>
      </c>
      <c r="Q500" s="69"/>
      <c r="R500" s="1" t="str">
        <f>IFERROR(INDEX(TableInsulationCodeReq[],MATCH(TablePipeInsulation[[#This Row],[Coding - Temperature of Pipe]],TableInsulationCodeReq[Coding Pipe Temperature],-1),MATCH(TEXT($P500,"0.00"),TableInsulationCodeReq[#Headers],0)),"")</f>
        <v/>
      </c>
      <c r="Y500" s="189" t="str">
        <f t="shared" si="39"/>
        <v/>
      </c>
      <c r="AA50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00" s="3" t="str">
        <f>IF(OR(G500="",TablePipeInsulation[[#This Row],[Insulation to be Added (")]]&lt;TablePipeInsulation[[#This Row],[Insulation Required by Code (")]]),"",IF(System_App_Only_DHW,(AN500-AR500)/(0.8*100000)*L500*AS500*AT500*1,(AN500-AR500)/($G$10*100000)*L500*AS500*AT500*1))</f>
        <v/>
      </c>
      <c r="AC500" s="78">
        <f>IF(TablePipeInsulation[[#This Row],[Insulation to be Added (")]]&lt;TablePipeInsulation[[#This Row],[Insulation Required by Code (")]],"",BC500)</f>
        <v>0</v>
      </c>
      <c r="AD500" s="78">
        <f>IF(TablePipeInsulation[[#This Row],[Insulation to be Added (")]]&lt;TablePipeInsulation[[#This Row],[Insulation Required by Code (")]],"",BD500)</f>
        <v>0</v>
      </c>
      <c r="AG500" s="67" t="e">
        <f>VLOOKUP(G500,'Insulation Table'!$AE$61:$AF$64,2,FALSE)</f>
        <v>#N/A</v>
      </c>
      <c r="AH500" s="75" t="str">
        <f>IF(TablePipeInsulation[[#This Row],[System Application]]="Custom",TablePipeInsulation[[#This Row],[Pipe Surface Temperature, °F (If Custom Application)]],IF(G500="","",VLOOKUP(G500,$BG$21:$BH$24,2,FALSE)))</f>
        <v/>
      </c>
      <c r="AI500" s="75" t="str">
        <f>IF(TablePipeInsulation[[#This Row],[System Application]]="Custom",TablePipeInsulation[[#This Row],[Ambient Temperature, °F (If Custom Application)]],IF(G500="","",VLOOKUP(G500,$BG$21:$BI$24,3,FALSE)))</f>
        <v/>
      </c>
      <c r="AJ50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0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0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0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00" s="75" t="str">
        <f>IF(TablePipeInsulation[[#This Row],[System Application]]="Custom",TablePipeInsulation[[#This Row],[Custom Pipe Bare Heat Transfer Coefficient]],IF(P500="","",(VLOOKUP(AJ500,'Insulation Table'!$F$35:$G$124,2,FALSE))))</f>
        <v/>
      </c>
      <c r="AO500" s="75" t="e">
        <f t="shared" si="35"/>
        <v>#N/A</v>
      </c>
      <c r="AP500" s="75" t="e">
        <f>VLOOKUP(AO500,'Insulation Table'!$Y$35:$Z$103,2,FALSE)</f>
        <v>#N/A</v>
      </c>
      <c r="AQ500" s="67" t="str">
        <f>CONCATENATE(P500,U500,MIN(TablePipeInsulation[[#This Row],[Insulation to be Added (")]],3))</f>
        <v>3</v>
      </c>
      <c r="AR500" s="75" t="str">
        <f>IF(P500="","",(VLOOKUP(AQ500,'Insulation Table'!$N$35:$O$250,2,FALSE)))</f>
        <v/>
      </c>
      <c r="AS500" s="67" t="e">
        <f t="shared" si="36"/>
        <v>#VALUE!</v>
      </c>
      <c r="AT500" s="75" t="str">
        <f>IF(TablePipeInsulation[[#This Row],[System Application]]="Custom",TablePipeInsulation[[#This Row],[Full Load Hours (If Custom Application)]],IF(G500="","",IF(G500="Domestic Hot Water",8760,$AJ$16)))</f>
        <v/>
      </c>
      <c r="AU500" s="75" t="str">
        <f>VLOOKUP($G$7,'Incentive Structure'!$C$6:$D$10,2,FALSE)</f>
        <v>CI</v>
      </c>
      <c r="AV500" s="75" t="str">
        <f>IF(ISNUMBER(FIND("MF",TablePipeInsulation[[#This Row],[Incentive Code]]))=TRUE,"MF Logic","CI Logic")</f>
        <v>CI Logic</v>
      </c>
      <c r="AW50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00" t="str">
        <f t="shared" si="37"/>
        <v/>
      </c>
      <c r="AY500" t="str">
        <f t="shared" si="38"/>
        <v>CI</v>
      </c>
      <c r="AZ50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0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00" s="190" t="e">
        <f>INDEX(#REF!,MATCH(TablePipeInsulation[[#This Row],[Coding - Temperature of Pipe]],#REF!,0),MATCH(TEXT($P500,"#.00"),#REF!,0))</f>
        <v>#REF!</v>
      </c>
      <c r="BC500" s="211">
        <f>IFERROR(MIN(IF(TablePipeInsulation[[#This Row],[System Application]]="Custom",(TablePipeInsulation[[#This Row],[Therms saved]]*BE500)*CI_Custom_Incentive_USD_per_therm,IF(OR(TablePipeInsulation[[#This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saved]]*BE500),"Excel Error"))),TablePipeInsulation[[#This Row],[Total Cost]]),0)</f>
        <v>0</v>
      </c>
      <c r="BD500" s="216">
        <f>IFERROR(MIN(IF(TablePipeInsulation[[#This Row],[System Application]]="Custom",(TablePipeInsulation[[#This Row],[Therms saved]]*BE500)*CI_Custom_Bonus_Incentive_USD_per_therm,IF(OR(TablePipeInsulation[[#This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saved]]*BE500),"Excel Error"))),TablePipeInsulation[[#This Row],[Total Cost]]),0)</f>
        <v>0</v>
      </c>
      <c r="BE500" s="212">
        <f>Boiler!$AA$9</f>
        <v>0</v>
      </c>
    </row>
    <row r="501" spans="1:57">
      <c r="A501" s="75">
        <v>480</v>
      </c>
      <c r="Q501" s="69"/>
      <c r="R501" s="1" t="str">
        <f>IFERROR(INDEX(TableInsulationCodeReq[],MATCH(TablePipeInsulation[[#This Row],[Coding - Temperature of Pipe]],TableInsulationCodeReq[Coding Pipe Temperature],-1),MATCH(TEXT($P501,"0.00"),TableInsulationCodeReq[#Headers],0)),"")</f>
        <v/>
      </c>
      <c r="Y501" s="189" t="str">
        <f t="shared" si="39"/>
        <v/>
      </c>
      <c r="AA50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01" s="3" t="str">
        <f>IF(OR(G501="",TablePipeInsulation[[#This Row],[Insulation to be Added (")]]&lt;TablePipeInsulation[[#This Row],[Insulation Required by Code (")]]),"",IF(System_App_Only_DHW,(AN501-AR501)/(0.8*100000)*L501*AS501*AT501*1,(AN501-AR501)/($G$10*100000)*L501*AS501*AT501*1))</f>
        <v/>
      </c>
      <c r="AC501" s="78">
        <f>IF(TablePipeInsulation[[#This Row],[Insulation to be Added (")]]&lt;TablePipeInsulation[[#This Row],[Insulation Required by Code (")]],"",BC501)</f>
        <v>0</v>
      </c>
      <c r="AD501" s="78">
        <f>IF(TablePipeInsulation[[#This Row],[Insulation to be Added (")]]&lt;TablePipeInsulation[[#This Row],[Insulation Required by Code (")]],"",BD501)</f>
        <v>0</v>
      </c>
      <c r="AG501" s="67" t="e">
        <f>VLOOKUP(G501,'Insulation Table'!$AE$61:$AF$64,2,FALSE)</f>
        <v>#N/A</v>
      </c>
      <c r="AH501" s="75" t="str">
        <f>IF(TablePipeInsulation[[#This Row],[System Application]]="Custom",TablePipeInsulation[[#This Row],[Pipe Surface Temperature, °F (If Custom Application)]],IF(G501="","",VLOOKUP(G501,$BG$21:$BH$24,2,FALSE)))</f>
        <v/>
      </c>
      <c r="AI501" s="75" t="str">
        <f>IF(TablePipeInsulation[[#This Row],[System Application]]="Custom",TablePipeInsulation[[#This Row],[Ambient Temperature, °F (If Custom Application)]],IF(G501="","",VLOOKUP(G501,$BG$21:$BI$24,3,FALSE)))</f>
        <v/>
      </c>
      <c r="AJ50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0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0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0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01" s="75" t="str">
        <f>IF(TablePipeInsulation[[#This Row],[System Application]]="Custom",TablePipeInsulation[[#This Row],[Custom Pipe Bare Heat Transfer Coefficient]],IF(P501="","",(VLOOKUP(AJ501,'Insulation Table'!$F$35:$G$124,2,FALSE))))</f>
        <v/>
      </c>
      <c r="AO501" s="75" t="e">
        <f t="shared" si="35"/>
        <v>#N/A</v>
      </c>
      <c r="AP501" s="75" t="e">
        <f>VLOOKUP(AO501,'Insulation Table'!$Y$35:$Z$103,2,FALSE)</f>
        <v>#N/A</v>
      </c>
      <c r="AQ501" s="67" t="str">
        <f>CONCATENATE(P501,U501,MIN(TablePipeInsulation[[#This Row],[Insulation to be Added (")]],3))</f>
        <v>3</v>
      </c>
      <c r="AR501" s="75" t="str">
        <f>IF(P501="","",(VLOOKUP(AQ501,'Insulation Table'!$N$35:$O$250,2,FALSE)))</f>
        <v/>
      </c>
      <c r="AS501" s="67" t="e">
        <f t="shared" si="36"/>
        <v>#VALUE!</v>
      </c>
      <c r="AT501" s="75" t="str">
        <f>IF(TablePipeInsulation[[#This Row],[System Application]]="Custom",TablePipeInsulation[[#This Row],[Full Load Hours (If Custom Application)]],IF(G501="","",IF(G501="Domestic Hot Water",8760,$AJ$16)))</f>
        <v/>
      </c>
      <c r="AU501" s="75" t="str">
        <f>VLOOKUP($G$7,'Incentive Structure'!$C$6:$D$10,2,FALSE)</f>
        <v>CI</v>
      </c>
      <c r="AV501" s="75" t="str">
        <f>IF(ISNUMBER(FIND("MF",TablePipeInsulation[[#This Row],[Incentive Code]]))=TRUE,"MF Logic","CI Logic")</f>
        <v>CI Logic</v>
      </c>
      <c r="AW50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01" t="str">
        <f t="shared" si="37"/>
        <v/>
      </c>
      <c r="AY501" t="str">
        <f t="shared" si="38"/>
        <v>CI</v>
      </c>
      <c r="AZ50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0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01" s="190" t="e">
        <f>INDEX(#REF!,MATCH(TablePipeInsulation[[#This Row],[Coding - Temperature of Pipe]],#REF!,0),MATCH(TEXT($P501,"#.00"),#REF!,0))</f>
        <v>#REF!</v>
      </c>
      <c r="BC501" s="211">
        <f>IFERROR(MIN(IF(TablePipeInsulation[[#This Row],[System Application]]="Custom",(TablePipeInsulation[[#This Row],[Therms saved]]*BE501)*CI_Custom_Incentive_USD_per_therm,IF(OR(TablePipeInsulation[[#This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saved]]*BE501),"Excel Error"))),TablePipeInsulation[[#This Row],[Total Cost]]),0)</f>
        <v>0</v>
      </c>
      <c r="BD501" s="216">
        <f>IFERROR(MIN(IF(TablePipeInsulation[[#This Row],[System Application]]="Custom",(TablePipeInsulation[[#This Row],[Therms saved]]*BE501)*CI_Custom_Bonus_Incentive_USD_per_therm,IF(OR(TablePipeInsulation[[#This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saved]]*BE501),"Excel Error"))),TablePipeInsulation[[#This Row],[Total Cost]]),0)</f>
        <v>0</v>
      </c>
      <c r="BE501" s="212">
        <f>Boiler!$AA$9</f>
        <v>0</v>
      </c>
    </row>
    <row r="502" spans="1:57">
      <c r="A502" s="75">
        <v>481</v>
      </c>
      <c r="Q502" s="69"/>
      <c r="R502" s="1" t="str">
        <f>IFERROR(INDEX(TableInsulationCodeReq[],MATCH(TablePipeInsulation[[#This Row],[Coding - Temperature of Pipe]],TableInsulationCodeReq[Coding Pipe Temperature],-1),MATCH(TEXT($P502,"0.00"),TableInsulationCodeReq[#Headers],0)),"")</f>
        <v/>
      </c>
      <c r="Y502" s="189" t="str">
        <f t="shared" si="39"/>
        <v/>
      </c>
      <c r="AA50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02" s="3" t="str">
        <f>IF(OR(G502="",TablePipeInsulation[[#This Row],[Insulation to be Added (")]]&lt;TablePipeInsulation[[#This Row],[Insulation Required by Code (")]]),"",IF(System_App_Only_DHW,(AN502-AR502)/(0.8*100000)*L502*AS502*AT502*1,(AN502-AR502)/($G$10*100000)*L502*AS502*AT502*1))</f>
        <v/>
      </c>
      <c r="AC502" s="78">
        <f>IF(TablePipeInsulation[[#This Row],[Insulation to be Added (")]]&lt;TablePipeInsulation[[#This Row],[Insulation Required by Code (")]],"",BC502)</f>
        <v>0</v>
      </c>
      <c r="AD502" s="78">
        <f>IF(TablePipeInsulation[[#This Row],[Insulation to be Added (")]]&lt;TablePipeInsulation[[#This Row],[Insulation Required by Code (")]],"",BD502)</f>
        <v>0</v>
      </c>
      <c r="AG502" s="67" t="e">
        <f>VLOOKUP(G502,'Insulation Table'!$AE$61:$AF$64,2,FALSE)</f>
        <v>#N/A</v>
      </c>
      <c r="AH502" s="75" t="str">
        <f>IF(TablePipeInsulation[[#This Row],[System Application]]="Custom",TablePipeInsulation[[#This Row],[Pipe Surface Temperature, °F (If Custom Application)]],IF(G502="","",VLOOKUP(G502,$BG$21:$BH$24,2,FALSE)))</f>
        <v/>
      </c>
      <c r="AI502" s="75" t="str">
        <f>IF(TablePipeInsulation[[#This Row],[System Application]]="Custom",TablePipeInsulation[[#This Row],[Ambient Temperature, °F (If Custom Application)]],IF(G502="","",VLOOKUP(G502,$BG$21:$BI$24,3,FALSE)))</f>
        <v/>
      </c>
      <c r="AJ50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0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0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0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02" s="75" t="str">
        <f>IF(TablePipeInsulation[[#This Row],[System Application]]="Custom",TablePipeInsulation[[#This Row],[Custom Pipe Bare Heat Transfer Coefficient]],IF(P502="","",(VLOOKUP(AJ502,'Insulation Table'!$F$35:$G$124,2,FALSE))))</f>
        <v/>
      </c>
      <c r="AO502" s="75" t="e">
        <f t="shared" si="35"/>
        <v>#N/A</v>
      </c>
      <c r="AP502" s="75" t="e">
        <f>VLOOKUP(AO502,'Insulation Table'!$Y$35:$Z$103,2,FALSE)</f>
        <v>#N/A</v>
      </c>
      <c r="AQ502" s="67" t="str">
        <f>CONCATENATE(P502,U502,MIN(TablePipeInsulation[[#This Row],[Insulation to be Added (")]],3))</f>
        <v>3</v>
      </c>
      <c r="AR502" s="75" t="str">
        <f>IF(P502="","",(VLOOKUP(AQ502,'Insulation Table'!$N$35:$O$250,2,FALSE)))</f>
        <v/>
      </c>
      <c r="AS502" s="67" t="e">
        <f t="shared" si="36"/>
        <v>#VALUE!</v>
      </c>
      <c r="AT502" s="75" t="str">
        <f>IF(TablePipeInsulation[[#This Row],[System Application]]="Custom",TablePipeInsulation[[#This Row],[Full Load Hours (If Custom Application)]],IF(G502="","",IF(G502="Domestic Hot Water",8760,$AJ$16)))</f>
        <v/>
      </c>
      <c r="AU502" s="75" t="str">
        <f>VLOOKUP($G$7,'Incentive Structure'!$C$6:$D$10,2,FALSE)</f>
        <v>CI</v>
      </c>
      <c r="AV502" s="75" t="str">
        <f>IF(ISNUMBER(FIND("MF",TablePipeInsulation[[#This Row],[Incentive Code]]))=TRUE,"MF Logic","CI Logic")</f>
        <v>CI Logic</v>
      </c>
      <c r="AW50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02" t="str">
        <f t="shared" si="37"/>
        <v/>
      </c>
      <c r="AY502" t="str">
        <f t="shared" si="38"/>
        <v>CI</v>
      </c>
      <c r="AZ50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0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02" s="190" t="e">
        <f>INDEX(#REF!,MATCH(TablePipeInsulation[[#This Row],[Coding - Temperature of Pipe]],#REF!,0),MATCH(TEXT($P502,"#.00"),#REF!,0))</f>
        <v>#REF!</v>
      </c>
      <c r="BC502" s="211">
        <f>IFERROR(MIN(IF(TablePipeInsulation[[#This Row],[System Application]]="Custom",(TablePipeInsulation[[#This Row],[Therms saved]]*BE502)*CI_Custom_Incentive_USD_per_therm,IF(OR(TablePipeInsulation[[#This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saved]]*BE502),"Excel Error"))),TablePipeInsulation[[#This Row],[Total Cost]]),0)</f>
        <v>0</v>
      </c>
      <c r="BD502" s="216">
        <f>IFERROR(MIN(IF(TablePipeInsulation[[#This Row],[System Application]]="Custom",(TablePipeInsulation[[#This Row],[Therms saved]]*BE502)*CI_Custom_Bonus_Incentive_USD_per_therm,IF(OR(TablePipeInsulation[[#This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saved]]*BE502),"Excel Error"))),TablePipeInsulation[[#This Row],[Total Cost]]),0)</f>
        <v>0</v>
      </c>
      <c r="BE502" s="212">
        <f>Boiler!$AA$9</f>
        <v>0</v>
      </c>
    </row>
    <row r="503" spans="1:57">
      <c r="A503" s="75">
        <v>482</v>
      </c>
      <c r="Q503" s="69"/>
      <c r="R503" s="1" t="str">
        <f>IFERROR(INDEX(TableInsulationCodeReq[],MATCH(TablePipeInsulation[[#This Row],[Coding - Temperature of Pipe]],TableInsulationCodeReq[Coding Pipe Temperature],-1),MATCH(TEXT($P503,"0.00"),TableInsulationCodeReq[#Headers],0)),"")</f>
        <v/>
      </c>
      <c r="Y503" s="189" t="str">
        <f t="shared" si="39"/>
        <v/>
      </c>
      <c r="AA50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03" s="3" t="str">
        <f>IF(OR(G503="",TablePipeInsulation[[#This Row],[Insulation to be Added (")]]&lt;TablePipeInsulation[[#This Row],[Insulation Required by Code (")]]),"",IF(System_App_Only_DHW,(AN503-AR503)/(0.8*100000)*L503*AS503*AT503*1,(AN503-AR503)/($G$10*100000)*L503*AS503*AT503*1))</f>
        <v/>
      </c>
      <c r="AC503" s="78">
        <f>IF(TablePipeInsulation[[#This Row],[Insulation to be Added (")]]&lt;TablePipeInsulation[[#This Row],[Insulation Required by Code (")]],"",BC503)</f>
        <v>0</v>
      </c>
      <c r="AD503" s="78">
        <f>IF(TablePipeInsulation[[#This Row],[Insulation to be Added (")]]&lt;TablePipeInsulation[[#This Row],[Insulation Required by Code (")]],"",BD503)</f>
        <v>0</v>
      </c>
      <c r="AG503" s="67" t="e">
        <f>VLOOKUP(G503,'Insulation Table'!$AE$61:$AF$64,2,FALSE)</f>
        <v>#N/A</v>
      </c>
      <c r="AH503" s="75" t="str">
        <f>IF(TablePipeInsulation[[#This Row],[System Application]]="Custom",TablePipeInsulation[[#This Row],[Pipe Surface Temperature, °F (If Custom Application)]],IF(G503="","",VLOOKUP(G503,$BG$21:$BH$24,2,FALSE)))</f>
        <v/>
      </c>
      <c r="AI503" s="75" t="str">
        <f>IF(TablePipeInsulation[[#This Row],[System Application]]="Custom",TablePipeInsulation[[#This Row],[Ambient Temperature, °F (If Custom Application)]],IF(G503="","",VLOOKUP(G503,$BG$21:$BI$24,3,FALSE)))</f>
        <v/>
      </c>
      <c r="AJ50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0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0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0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03" s="75" t="str">
        <f>IF(TablePipeInsulation[[#This Row],[System Application]]="Custom",TablePipeInsulation[[#This Row],[Custom Pipe Bare Heat Transfer Coefficient]],IF(P503="","",(VLOOKUP(AJ503,'Insulation Table'!$F$35:$G$124,2,FALSE))))</f>
        <v/>
      </c>
      <c r="AO503" s="75" t="e">
        <f t="shared" si="35"/>
        <v>#N/A</v>
      </c>
      <c r="AP503" s="75" t="e">
        <f>VLOOKUP(AO503,'Insulation Table'!$Y$35:$Z$103,2,FALSE)</f>
        <v>#N/A</v>
      </c>
      <c r="AQ503" s="67" t="str">
        <f>CONCATENATE(P503,U503,MIN(TablePipeInsulation[[#This Row],[Insulation to be Added (")]],3))</f>
        <v>3</v>
      </c>
      <c r="AR503" s="75" t="str">
        <f>IF(P503="","",(VLOOKUP(AQ503,'Insulation Table'!$N$35:$O$250,2,FALSE)))</f>
        <v/>
      </c>
      <c r="AS503" s="67" t="e">
        <f t="shared" si="36"/>
        <v>#VALUE!</v>
      </c>
      <c r="AT503" s="75" t="str">
        <f>IF(TablePipeInsulation[[#This Row],[System Application]]="Custom",TablePipeInsulation[[#This Row],[Full Load Hours (If Custom Application)]],IF(G503="","",IF(G503="Domestic Hot Water",8760,$AJ$16)))</f>
        <v/>
      </c>
      <c r="AU503" s="75" t="str">
        <f>VLOOKUP($G$7,'Incentive Structure'!$C$6:$D$10,2,FALSE)</f>
        <v>CI</v>
      </c>
      <c r="AV503" s="75" t="str">
        <f>IF(ISNUMBER(FIND("MF",TablePipeInsulation[[#This Row],[Incentive Code]]))=TRUE,"MF Logic","CI Logic")</f>
        <v>CI Logic</v>
      </c>
      <c r="AW50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03" t="str">
        <f t="shared" si="37"/>
        <v/>
      </c>
      <c r="AY503" t="str">
        <f t="shared" si="38"/>
        <v>CI</v>
      </c>
      <c r="AZ50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0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03" s="190" t="e">
        <f>INDEX(#REF!,MATCH(TablePipeInsulation[[#This Row],[Coding - Temperature of Pipe]],#REF!,0),MATCH(TEXT($P503,"#.00"),#REF!,0))</f>
        <v>#REF!</v>
      </c>
      <c r="BC503" s="211">
        <f>IFERROR(MIN(IF(TablePipeInsulation[[#This Row],[System Application]]="Custom",(TablePipeInsulation[[#This Row],[Therms saved]]*BE503)*CI_Custom_Incentive_USD_per_therm,IF(OR(TablePipeInsulation[[#This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saved]]*BE503),"Excel Error"))),TablePipeInsulation[[#This Row],[Total Cost]]),0)</f>
        <v>0</v>
      </c>
      <c r="BD503" s="216">
        <f>IFERROR(MIN(IF(TablePipeInsulation[[#This Row],[System Application]]="Custom",(TablePipeInsulation[[#This Row],[Therms saved]]*BE503)*CI_Custom_Bonus_Incentive_USD_per_therm,IF(OR(TablePipeInsulation[[#This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saved]]*BE503),"Excel Error"))),TablePipeInsulation[[#This Row],[Total Cost]]),0)</f>
        <v>0</v>
      </c>
      <c r="BE503" s="212">
        <f>Boiler!$AA$9</f>
        <v>0</v>
      </c>
    </row>
    <row r="504" spans="1:57">
      <c r="A504" s="75">
        <v>483</v>
      </c>
      <c r="Q504" s="69"/>
      <c r="R504" s="1" t="str">
        <f>IFERROR(INDEX(TableInsulationCodeReq[],MATCH(TablePipeInsulation[[#This Row],[Coding - Temperature of Pipe]],TableInsulationCodeReq[Coding Pipe Temperature],-1),MATCH(TEXT($P504,"0.00"),TableInsulationCodeReq[#Headers],0)),"")</f>
        <v/>
      </c>
      <c r="Y504" s="189" t="str">
        <f t="shared" si="39"/>
        <v/>
      </c>
      <c r="AA50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04" s="3" t="str">
        <f>IF(OR(G504="",TablePipeInsulation[[#This Row],[Insulation to be Added (")]]&lt;TablePipeInsulation[[#This Row],[Insulation Required by Code (")]]),"",IF(System_App_Only_DHW,(AN504-AR504)/(0.8*100000)*L504*AS504*AT504*1,(AN504-AR504)/($G$10*100000)*L504*AS504*AT504*1))</f>
        <v/>
      </c>
      <c r="AC504" s="78">
        <f>IF(TablePipeInsulation[[#This Row],[Insulation to be Added (")]]&lt;TablePipeInsulation[[#This Row],[Insulation Required by Code (")]],"",BC504)</f>
        <v>0</v>
      </c>
      <c r="AD504" s="78">
        <f>IF(TablePipeInsulation[[#This Row],[Insulation to be Added (")]]&lt;TablePipeInsulation[[#This Row],[Insulation Required by Code (")]],"",BD504)</f>
        <v>0</v>
      </c>
      <c r="AG504" s="67" t="e">
        <f>VLOOKUP(G504,'Insulation Table'!$AE$61:$AF$64,2,FALSE)</f>
        <v>#N/A</v>
      </c>
      <c r="AH504" s="75" t="str">
        <f>IF(TablePipeInsulation[[#This Row],[System Application]]="Custom",TablePipeInsulation[[#This Row],[Pipe Surface Temperature, °F (If Custom Application)]],IF(G504="","",VLOOKUP(G504,$BG$21:$BH$24,2,FALSE)))</f>
        <v/>
      </c>
      <c r="AI504" s="75" t="str">
        <f>IF(TablePipeInsulation[[#This Row],[System Application]]="Custom",TablePipeInsulation[[#This Row],[Ambient Temperature, °F (If Custom Application)]],IF(G504="","",VLOOKUP(G504,$BG$21:$BI$24,3,FALSE)))</f>
        <v/>
      </c>
      <c r="AJ50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0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0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0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04" s="75" t="str">
        <f>IF(TablePipeInsulation[[#This Row],[System Application]]="Custom",TablePipeInsulation[[#This Row],[Custom Pipe Bare Heat Transfer Coefficient]],IF(P504="","",(VLOOKUP(AJ504,'Insulation Table'!$F$35:$G$124,2,FALSE))))</f>
        <v/>
      </c>
      <c r="AO504" s="75" t="e">
        <f t="shared" si="35"/>
        <v>#N/A</v>
      </c>
      <c r="AP504" s="75" t="e">
        <f>VLOOKUP(AO504,'Insulation Table'!$Y$35:$Z$103,2,FALSE)</f>
        <v>#N/A</v>
      </c>
      <c r="AQ504" s="67" t="str">
        <f>CONCATENATE(P504,U504,MIN(TablePipeInsulation[[#This Row],[Insulation to be Added (")]],3))</f>
        <v>3</v>
      </c>
      <c r="AR504" s="75" t="str">
        <f>IF(P504="","",(VLOOKUP(AQ504,'Insulation Table'!$N$35:$O$250,2,FALSE)))</f>
        <v/>
      </c>
      <c r="AS504" s="67" t="e">
        <f t="shared" si="36"/>
        <v>#VALUE!</v>
      </c>
      <c r="AT504" s="75" t="str">
        <f>IF(TablePipeInsulation[[#This Row],[System Application]]="Custom",TablePipeInsulation[[#This Row],[Full Load Hours (If Custom Application)]],IF(G504="","",IF(G504="Domestic Hot Water",8760,$AJ$16)))</f>
        <v/>
      </c>
      <c r="AU504" s="75" t="str">
        <f>VLOOKUP($G$7,'Incentive Structure'!$C$6:$D$10,2,FALSE)</f>
        <v>CI</v>
      </c>
      <c r="AV504" s="75" t="str">
        <f>IF(ISNUMBER(FIND("MF",TablePipeInsulation[[#This Row],[Incentive Code]]))=TRUE,"MF Logic","CI Logic")</f>
        <v>CI Logic</v>
      </c>
      <c r="AW50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04" t="str">
        <f t="shared" si="37"/>
        <v/>
      </c>
      <c r="AY504" t="str">
        <f t="shared" si="38"/>
        <v>CI</v>
      </c>
      <c r="AZ50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0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04" s="190" t="e">
        <f>INDEX(#REF!,MATCH(TablePipeInsulation[[#This Row],[Coding - Temperature of Pipe]],#REF!,0),MATCH(TEXT($P504,"#.00"),#REF!,0))</f>
        <v>#REF!</v>
      </c>
      <c r="BC504" s="211">
        <f>IFERROR(MIN(IF(TablePipeInsulation[[#This Row],[System Application]]="Custom",(TablePipeInsulation[[#This Row],[Therms saved]]*BE504)*CI_Custom_Incentive_USD_per_therm,IF(OR(TablePipeInsulation[[#This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saved]]*BE504),"Excel Error"))),TablePipeInsulation[[#This Row],[Total Cost]]),0)</f>
        <v>0</v>
      </c>
      <c r="BD504" s="216">
        <f>IFERROR(MIN(IF(TablePipeInsulation[[#This Row],[System Application]]="Custom",(TablePipeInsulation[[#This Row],[Therms saved]]*BE504)*CI_Custom_Bonus_Incentive_USD_per_therm,IF(OR(TablePipeInsulation[[#This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saved]]*BE504),"Excel Error"))),TablePipeInsulation[[#This Row],[Total Cost]]),0)</f>
        <v>0</v>
      </c>
      <c r="BE504" s="212">
        <f>Boiler!$AA$9</f>
        <v>0</v>
      </c>
    </row>
    <row r="505" spans="1:57">
      <c r="A505" s="75">
        <v>484</v>
      </c>
      <c r="Q505" s="69"/>
      <c r="R505" s="1" t="str">
        <f>IFERROR(INDEX(TableInsulationCodeReq[],MATCH(TablePipeInsulation[[#This Row],[Coding - Temperature of Pipe]],TableInsulationCodeReq[Coding Pipe Temperature],-1),MATCH(TEXT($P505,"0.00"),TableInsulationCodeReq[#Headers],0)),"")</f>
        <v/>
      </c>
      <c r="Y505" s="189" t="str">
        <f t="shared" si="39"/>
        <v/>
      </c>
      <c r="AA50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05" s="3" t="str">
        <f>IF(OR(G505="",TablePipeInsulation[[#This Row],[Insulation to be Added (")]]&lt;TablePipeInsulation[[#This Row],[Insulation Required by Code (")]]),"",IF(System_App_Only_DHW,(AN505-AR505)/(0.8*100000)*L505*AS505*AT505*1,(AN505-AR505)/($G$10*100000)*L505*AS505*AT505*1))</f>
        <v/>
      </c>
      <c r="AC505" s="78">
        <f>IF(TablePipeInsulation[[#This Row],[Insulation to be Added (")]]&lt;TablePipeInsulation[[#This Row],[Insulation Required by Code (")]],"",BC505)</f>
        <v>0</v>
      </c>
      <c r="AD505" s="78">
        <f>IF(TablePipeInsulation[[#This Row],[Insulation to be Added (")]]&lt;TablePipeInsulation[[#This Row],[Insulation Required by Code (")]],"",BD505)</f>
        <v>0</v>
      </c>
      <c r="AG505" s="67" t="e">
        <f>VLOOKUP(G505,'Insulation Table'!$AE$61:$AF$64,2,FALSE)</f>
        <v>#N/A</v>
      </c>
      <c r="AH505" s="75" t="str">
        <f>IF(TablePipeInsulation[[#This Row],[System Application]]="Custom",TablePipeInsulation[[#This Row],[Pipe Surface Temperature, °F (If Custom Application)]],IF(G505="","",VLOOKUP(G505,$BG$21:$BH$24,2,FALSE)))</f>
        <v/>
      </c>
      <c r="AI505" s="75" t="str">
        <f>IF(TablePipeInsulation[[#This Row],[System Application]]="Custom",TablePipeInsulation[[#This Row],[Ambient Temperature, °F (If Custom Application)]],IF(G505="","",VLOOKUP(G505,$BG$21:$BI$24,3,FALSE)))</f>
        <v/>
      </c>
      <c r="AJ50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0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0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0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05" s="75" t="str">
        <f>IF(TablePipeInsulation[[#This Row],[System Application]]="Custom",TablePipeInsulation[[#This Row],[Custom Pipe Bare Heat Transfer Coefficient]],IF(P505="","",(VLOOKUP(AJ505,'Insulation Table'!$F$35:$G$124,2,FALSE))))</f>
        <v/>
      </c>
      <c r="AO505" s="75" t="e">
        <f t="shared" si="35"/>
        <v>#N/A</v>
      </c>
      <c r="AP505" s="75" t="e">
        <f>VLOOKUP(AO505,'Insulation Table'!$Y$35:$Z$103,2,FALSE)</f>
        <v>#N/A</v>
      </c>
      <c r="AQ505" s="67" t="str">
        <f>CONCATENATE(P505,U505,MIN(TablePipeInsulation[[#This Row],[Insulation to be Added (")]],3))</f>
        <v>3</v>
      </c>
      <c r="AR505" s="75" t="str">
        <f>IF(P505="","",(VLOOKUP(AQ505,'Insulation Table'!$N$35:$O$250,2,FALSE)))</f>
        <v/>
      </c>
      <c r="AS505" s="67" t="e">
        <f t="shared" si="36"/>
        <v>#VALUE!</v>
      </c>
      <c r="AT505" s="75" t="str">
        <f>IF(TablePipeInsulation[[#This Row],[System Application]]="Custom",TablePipeInsulation[[#This Row],[Full Load Hours (If Custom Application)]],IF(G505="","",IF(G505="Domestic Hot Water",8760,$AJ$16)))</f>
        <v/>
      </c>
      <c r="AU505" s="75" t="str">
        <f>VLOOKUP($G$7,'Incentive Structure'!$C$6:$D$10,2,FALSE)</f>
        <v>CI</v>
      </c>
      <c r="AV505" s="75" t="str">
        <f>IF(ISNUMBER(FIND("MF",TablePipeInsulation[[#This Row],[Incentive Code]]))=TRUE,"MF Logic","CI Logic")</f>
        <v>CI Logic</v>
      </c>
      <c r="AW50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05" t="str">
        <f t="shared" si="37"/>
        <v/>
      </c>
      <c r="AY505" t="str">
        <f t="shared" si="38"/>
        <v>CI</v>
      </c>
      <c r="AZ50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0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05" s="190" t="e">
        <f>INDEX(#REF!,MATCH(TablePipeInsulation[[#This Row],[Coding - Temperature of Pipe]],#REF!,0),MATCH(TEXT($P505,"#.00"),#REF!,0))</f>
        <v>#REF!</v>
      </c>
      <c r="BC505" s="211">
        <f>IFERROR(MIN(IF(TablePipeInsulation[[#This Row],[System Application]]="Custom",(TablePipeInsulation[[#This Row],[Therms saved]]*BE505)*CI_Custom_Incentive_USD_per_therm,IF(OR(TablePipeInsulation[[#This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saved]]*BE505),"Excel Error"))),TablePipeInsulation[[#This Row],[Total Cost]]),0)</f>
        <v>0</v>
      </c>
      <c r="BD505" s="216">
        <f>IFERROR(MIN(IF(TablePipeInsulation[[#This Row],[System Application]]="Custom",(TablePipeInsulation[[#This Row],[Therms saved]]*BE505)*CI_Custom_Bonus_Incentive_USD_per_therm,IF(OR(TablePipeInsulation[[#This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saved]]*BE505),"Excel Error"))),TablePipeInsulation[[#This Row],[Total Cost]]),0)</f>
        <v>0</v>
      </c>
      <c r="BE505" s="212">
        <f>Boiler!$AA$9</f>
        <v>0</v>
      </c>
    </row>
    <row r="506" spans="1:57">
      <c r="A506" s="75">
        <v>485</v>
      </c>
      <c r="Q506" s="69"/>
      <c r="R506" s="1" t="str">
        <f>IFERROR(INDEX(TableInsulationCodeReq[],MATCH(TablePipeInsulation[[#This Row],[Coding - Temperature of Pipe]],TableInsulationCodeReq[Coding Pipe Temperature],-1),MATCH(TEXT($P506,"0.00"),TableInsulationCodeReq[#Headers],0)),"")</f>
        <v/>
      </c>
      <c r="Y506" s="189" t="str">
        <f t="shared" si="39"/>
        <v/>
      </c>
      <c r="AA50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06" s="3" t="str">
        <f>IF(OR(G506="",TablePipeInsulation[[#This Row],[Insulation to be Added (")]]&lt;TablePipeInsulation[[#This Row],[Insulation Required by Code (")]]),"",IF(System_App_Only_DHW,(AN506-AR506)/(0.8*100000)*L506*AS506*AT506*1,(AN506-AR506)/($G$10*100000)*L506*AS506*AT506*1))</f>
        <v/>
      </c>
      <c r="AC506" s="78">
        <f>IF(TablePipeInsulation[[#This Row],[Insulation to be Added (")]]&lt;TablePipeInsulation[[#This Row],[Insulation Required by Code (")]],"",BC506)</f>
        <v>0</v>
      </c>
      <c r="AD506" s="78">
        <f>IF(TablePipeInsulation[[#This Row],[Insulation to be Added (")]]&lt;TablePipeInsulation[[#This Row],[Insulation Required by Code (")]],"",BD506)</f>
        <v>0</v>
      </c>
      <c r="AG506" s="67" t="e">
        <f>VLOOKUP(G506,'Insulation Table'!$AE$61:$AF$64,2,FALSE)</f>
        <v>#N/A</v>
      </c>
      <c r="AH506" s="75" t="str">
        <f>IF(TablePipeInsulation[[#This Row],[System Application]]="Custom",TablePipeInsulation[[#This Row],[Pipe Surface Temperature, °F (If Custom Application)]],IF(G506="","",VLOOKUP(G506,$BG$21:$BH$24,2,FALSE)))</f>
        <v/>
      </c>
      <c r="AI506" s="75" t="str">
        <f>IF(TablePipeInsulation[[#This Row],[System Application]]="Custom",TablePipeInsulation[[#This Row],[Ambient Temperature, °F (If Custom Application)]],IF(G506="","",VLOOKUP(G506,$BG$21:$BI$24,3,FALSE)))</f>
        <v/>
      </c>
      <c r="AJ50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0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0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0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06" s="75" t="str">
        <f>IF(TablePipeInsulation[[#This Row],[System Application]]="Custom",TablePipeInsulation[[#This Row],[Custom Pipe Bare Heat Transfer Coefficient]],IF(P506="","",(VLOOKUP(AJ506,'Insulation Table'!$F$35:$G$124,2,FALSE))))</f>
        <v/>
      </c>
      <c r="AO506" s="75" t="e">
        <f t="shared" si="35"/>
        <v>#N/A</v>
      </c>
      <c r="AP506" s="75" t="e">
        <f>VLOOKUP(AO506,'Insulation Table'!$Y$35:$Z$103,2,FALSE)</f>
        <v>#N/A</v>
      </c>
      <c r="AQ506" s="67" t="str">
        <f>CONCATENATE(P506,U506,MIN(TablePipeInsulation[[#This Row],[Insulation to be Added (")]],3))</f>
        <v>3</v>
      </c>
      <c r="AR506" s="75" t="str">
        <f>IF(P506="","",(VLOOKUP(AQ506,'Insulation Table'!$N$35:$O$250,2,FALSE)))</f>
        <v/>
      </c>
      <c r="AS506" s="67" t="e">
        <f t="shared" si="36"/>
        <v>#VALUE!</v>
      </c>
      <c r="AT506" s="75" t="str">
        <f>IF(TablePipeInsulation[[#This Row],[System Application]]="Custom",TablePipeInsulation[[#This Row],[Full Load Hours (If Custom Application)]],IF(G506="","",IF(G506="Domestic Hot Water",8760,$AJ$16)))</f>
        <v/>
      </c>
      <c r="AU506" s="75" t="str">
        <f>VLOOKUP($G$7,'Incentive Structure'!$C$6:$D$10,2,FALSE)</f>
        <v>CI</v>
      </c>
      <c r="AV506" s="75" t="str">
        <f>IF(ISNUMBER(FIND("MF",TablePipeInsulation[[#This Row],[Incentive Code]]))=TRUE,"MF Logic","CI Logic")</f>
        <v>CI Logic</v>
      </c>
      <c r="AW50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06" t="str">
        <f t="shared" si="37"/>
        <v/>
      </c>
      <c r="AY506" t="str">
        <f t="shared" si="38"/>
        <v>CI</v>
      </c>
      <c r="AZ50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0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06" s="190" t="e">
        <f>INDEX(#REF!,MATCH(TablePipeInsulation[[#This Row],[Coding - Temperature of Pipe]],#REF!,0),MATCH(TEXT($P506,"#.00"),#REF!,0))</f>
        <v>#REF!</v>
      </c>
      <c r="BC506" s="211">
        <f>IFERROR(MIN(IF(TablePipeInsulation[[#This Row],[System Application]]="Custom",(TablePipeInsulation[[#This Row],[Therms saved]]*BE506)*CI_Custom_Incentive_USD_per_therm,IF(OR(TablePipeInsulation[[#This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saved]]*BE506),"Excel Error"))),TablePipeInsulation[[#This Row],[Total Cost]]),0)</f>
        <v>0</v>
      </c>
      <c r="BD506" s="216">
        <f>IFERROR(MIN(IF(TablePipeInsulation[[#This Row],[System Application]]="Custom",(TablePipeInsulation[[#This Row],[Therms saved]]*BE506)*CI_Custom_Bonus_Incentive_USD_per_therm,IF(OR(TablePipeInsulation[[#This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saved]]*BE506),"Excel Error"))),TablePipeInsulation[[#This Row],[Total Cost]]),0)</f>
        <v>0</v>
      </c>
      <c r="BE506" s="212">
        <f>Boiler!$AA$9</f>
        <v>0</v>
      </c>
    </row>
    <row r="507" spans="1:57">
      <c r="A507" s="75">
        <v>486</v>
      </c>
      <c r="Q507" s="69"/>
      <c r="R507" s="1" t="str">
        <f>IFERROR(INDEX(TableInsulationCodeReq[],MATCH(TablePipeInsulation[[#This Row],[Coding - Temperature of Pipe]],TableInsulationCodeReq[Coding Pipe Temperature],-1),MATCH(TEXT($P507,"0.00"),TableInsulationCodeReq[#Headers],0)),"")</f>
        <v/>
      </c>
      <c r="Y507" s="189" t="str">
        <f t="shared" si="39"/>
        <v/>
      </c>
      <c r="AA50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07" s="3" t="str">
        <f>IF(OR(G507="",TablePipeInsulation[[#This Row],[Insulation to be Added (")]]&lt;TablePipeInsulation[[#This Row],[Insulation Required by Code (")]]),"",IF(System_App_Only_DHW,(AN507-AR507)/(0.8*100000)*L507*AS507*AT507*1,(AN507-AR507)/($G$10*100000)*L507*AS507*AT507*1))</f>
        <v/>
      </c>
      <c r="AC507" s="78">
        <f>IF(TablePipeInsulation[[#This Row],[Insulation to be Added (")]]&lt;TablePipeInsulation[[#This Row],[Insulation Required by Code (")]],"",BC507)</f>
        <v>0</v>
      </c>
      <c r="AD507" s="78">
        <f>IF(TablePipeInsulation[[#This Row],[Insulation to be Added (")]]&lt;TablePipeInsulation[[#This Row],[Insulation Required by Code (")]],"",BD507)</f>
        <v>0</v>
      </c>
      <c r="AG507" s="67" t="e">
        <f>VLOOKUP(G507,'Insulation Table'!$AE$61:$AF$64,2,FALSE)</f>
        <v>#N/A</v>
      </c>
      <c r="AH507" s="75" t="str">
        <f>IF(TablePipeInsulation[[#This Row],[System Application]]="Custom",TablePipeInsulation[[#This Row],[Pipe Surface Temperature, °F (If Custom Application)]],IF(G507="","",VLOOKUP(G507,$BG$21:$BH$24,2,FALSE)))</f>
        <v/>
      </c>
      <c r="AI507" s="75" t="str">
        <f>IF(TablePipeInsulation[[#This Row],[System Application]]="Custom",TablePipeInsulation[[#This Row],[Ambient Temperature, °F (If Custom Application)]],IF(G507="","",VLOOKUP(G507,$BG$21:$BI$24,3,FALSE)))</f>
        <v/>
      </c>
      <c r="AJ50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0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0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0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07" s="75" t="str">
        <f>IF(TablePipeInsulation[[#This Row],[System Application]]="Custom",TablePipeInsulation[[#This Row],[Custom Pipe Bare Heat Transfer Coefficient]],IF(P507="","",(VLOOKUP(AJ507,'Insulation Table'!$F$35:$G$124,2,FALSE))))</f>
        <v/>
      </c>
      <c r="AO507" s="75" t="e">
        <f t="shared" si="35"/>
        <v>#N/A</v>
      </c>
      <c r="AP507" s="75" t="e">
        <f>VLOOKUP(AO507,'Insulation Table'!$Y$35:$Z$103,2,FALSE)</f>
        <v>#N/A</v>
      </c>
      <c r="AQ507" s="67" t="str">
        <f>CONCATENATE(P507,U507,MIN(TablePipeInsulation[[#This Row],[Insulation to be Added (")]],3))</f>
        <v>3</v>
      </c>
      <c r="AR507" s="75" t="str">
        <f>IF(P507="","",(VLOOKUP(AQ507,'Insulation Table'!$N$35:$O$250,2,FALSE)))</f>
        <v/>
      </c>
      <c r="AS507" s="67" t="e">
        <f t="shared" si="36"/>
        <v>#VALUE!</v>
      </c>
      <c r="AT507" s="75" t="str">
        <f>IF(TablePipeInsulation[[#This Row],[System Application]]="Custom",TablePipeInsulation[[#This Row],[Full Load Hours (If Custom Application)]],IF(G507="","",IF(G507="Domestic Hot Water",8760,$AJ$16)))</f>
        <v/>
      </c>
      <c r="AU507" s="75" t="str">
        <f>VLOOKUP($G$7,'Incentive Structure'!$C$6:$D$10,2,FALSE)</f>
        <v>CI</v>
      </c>
      <c r="AV507" s="75" t="str">
        <f>IF(ISNUMBER(FIND("MF",TablePipeInsulation[[#This Row],[Incentive Code]]))=TRUE,"MF Logic","CI Logic")</f>
        <v>CI Logic</v>
      </c>
      <c r="AW50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07" t="str">
        <f t="shared" si="37"/>
        <v/>
      </c>
      <c r="AY507" t="str">
        <f t="shared" si="38"/>
        <v>CI</v>
      </c>
      <c r="AZ50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0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07" s="190" t="e">
        <f>INDEX(#REF!,MATCH(TablePipeInsulation[[#This Row],[Coding - Temperature of Pipe]],#REF!,0),MATCH(TEXT($P507,"#.00"),#REF!,0))</f>
        <v>#REF!</v>
      </c>
      <c r="BC507" s="211">
        <f>IFERROR(MIN(IF(TablePipeInsulation[[#This Row],[System Application]]="Custom",(TablePipeInsulation[[#This Row],[Therms saved]]*BE507)*CI_Custom_Incentive_USD_per_therm,IF(OR(TablePipeInsulation[[#This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saved]]*BE507),"Excel Error"))),TablePipeInsulation[[#This Row],[Total Cost]]),0)</f>
        <v>0</v>
      </c>
      <c r="BD507" s="216">
        <f>IFERROR(MIN(IF(TablePipeInsulation[[#This Row],[System Application]]="Custom",(TablePipeInsulation[[#This Row],[Therms saved]]*BE507)*CI_Custom_Bonus_Incentive_USD_per_therm,IF(OR(TablePipeInsulation[[#This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saved]]*BE507),"Excel Error"))),TablePipeInsulation[[#This Row],[Total Cost]]),0)</f>
        <v>0</v>
      </c>
      <c r="BE507" s="212">
        <f>Boiler!$AA$9</f>
        <v>0</v>
      </c>
    </row>
    <row r="508" spans="1:57">
      <c r="A508" s="75">
        <v>487</v>
      </c>
      <c r="Q508" s="69"/>
      <c r="R508" s="1" t="str">
        <f>IFERROR(INDEX(TableInsulationCodeReq[],MATCH(TablePipeInsulation[[#This Row],[Coding - Temperature of Pipe]],TableInsulationCodeReq[Coding Pipe Temperature],-1),MATCH(TEXT($P508,"0.00"),TableInsulationCodeReq[#Headers],0)),"")</f>
        <v/>
      </c>
      <c r="Y508" s="189" t="str">
        <f t="shared" si="39"/>
        <v/>
      </c>
      <c r="AA50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08" s="3" t="str">
        <f>IF(OR(G508="",TablePipeInsulation[[#This Row],[Insulation to be Added (")]]&lt;TablePipeInsulation[[#This Row],[Insulation Required by Code (")]]),"",IF(System_App_Only_DHW,(AN508-AR508)/(0.8*100000)*L508*AS508*AT508*1,(AN508-AR508)/($G$10*100000)*L508*AS508*AT508*1))</f>
        <v/>
      </c>
      <c r="AC508" s="78">
        <f>IF(TablePipeInsulation[[#This Row],[Insulation to be Added (")]]&lt;TablePipeInsulation[[#This Row],[Insulation Required by Code (")]],"",BC508)</f>
        <v>0</v>
      </c>
      <c r="AD508" s="78">
        <f>IF(TablePipeInsulation[[#This Row],[Insulation to be Added (")]]&lt;TablePipeInsulation[[#This Row],[Insulation Required by Code (")]],"",BD508)</f>
        <v>0</v>
      </c>
      <c r="AG508" s="67" t="e">
        <f>VLOOKUP(G508,'Insulation Table'!$AE$61:$AF$64,2,FALSE)</f>
        <v>#N/A</v>
      </c>
      <c r="AH508" s="75" t="str">
        <f>IF(TablePipeInsulation[[#This Row],[System Application]]="Custom",TablePipeInsulation[[#This Row],[Pipe Surface Temperature, °F (If Custom Application)]],IF(G508="","",VLOOKUP(G508,$BG$21:$BH$24,2,FALSE)))</f>
        <v/>
      </c>
      <c r="AI508" s="75" t="str">
        <f>IF(TablePipeInsulation[[#This Row],[System Application]]="Custom",TablePipeInsulation[[#This Row],[Ambient Temperature, °F (If Custom Application)]],IF(G508="","",VLOOKUP(G508,$BG$21:$BI$24,3,FALSE)))</f>
        <v/>
      </c>
      <c r="AJ50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0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0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0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08" s="75" t="str">
        <f>IF(TablePipeInsulation[[#This Row],[System Application]]="Custom",TablePipeInsulation[[#This Row],[Custom Pipe Bare Heat Transfer Coefficient]],IF(P508="","",(VLOOKUP(AJ508,'Insulation Table'!$F$35:$G$124,2,FALSE))))</f>
        <v/>
      </c>
      <c r="AO508" s="75" t="e">
        <f t="shared" si="35"/>
        <v>#N/A</v>
      </c>
      <c r="AP508" s="75" t="e">
        <f>VLOOKUP(AO508,'Insulation Table'!$Y$35:$Z$103,2,FALSE)</f>
        <v>#N/A</v>
      </c>
      <c r="AQ508" s="67" t="str">
        <f>CONCATENATE(P508,U508,MIN(TablePipeInsulation[[#This Row],[Insulation to be Added (")]],3))</f>
        <v>3</v>
      </c>
      <c r="AR508" s="75" t="str">
        <f>IF(P508="","",(VLOOKUP(AQ508,'Insulation Table'!$N$35:$O$250,2,FALSE)))</f>
        <v/>
      </c>
      <c r="AS508" s="67" t="e">
        <f t="shared" si="36"/>
        <v>#VALUE!</v>
      </c>
      <c r="AT508" s="75" t="str">
        <f>IF(TablePipeInsulation[[#This Row],[System Application]]="Custom",TablePipeInsulation[[#This Row],[Full Load Hours (If Custom Application)]],IF(G508="","",IF(G508="Domestic Hot Water",8760,$AJ$16)))</f>
        <v/>
      </c>
      <c r="AU508" s="75" t="str">
        <f>VLOOKUP($G$7,'Incentive Structure'!$C$6:$D$10,2,FALSE)</f>
        <v>CI</v>
      </c>
      <c r="AV508" s="75" t="str">
        <f>IF(ISNUMBER(FIND("MF",TablePipeInsulation[[#This Row],[Incentive Code]]))=TRUE,"MF Logic","CI Logic")</f>
        <v>CI Logic</v>
      </c>
      <c r="AW50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08" t="str">
        <f t="shared" si="37"/>
        <v/>
      </c>
      <c r="AY508" t="str">
        <f t="shared" si="38"/>
        <v>CI</v>
      </c>
      <c r="AZ50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0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08" s="190" t="e">
        <f>INDEX(#REF!,MATCH(TablePipeInsulation[[#This Row],[Coding - Temperature of Pipe]],#REF!,0),MATCH(TEXT($P508,"#.00"),#REF!,0))</f>
        <v>#REF!</v>
      </c>
      <c r="BC508" s="211">
        <f>IFERROR(MIN(IF(TablePipeInsulation[[#This Row],[System Application]]="Custom",(TablePipeInsulation[[#This Row],[Therms saved]]*BE508)*CI_Custom_Incentive_USD_per_therm,IF(OR(TablePipeInsulation[[#This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saved]]*BE508),"Excel Error"))),TablePipeInsulation[[#This Row],[Total Cost]]),0)</f>
        <v>0</v>
      </c>
      <c r="BD508" s="216">
        <f>IFERROR(MIN(IF(TablePipeInsulation[[#This Row],[System Application]]="Custom",(TablePipeInsulation[[#This Row],[Therms saved]]*BE508)*CI_Custom_Bonus_Incentive_USD_per_therm,IF(OR(TablePipeInsulation[[#This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saved]]*BE508),"Excel Error"))),TablePipeInsulation[[#This Row],[Total Cost]]),0)</f>
        <v>0</v>
      </c>
      <c r="BE508" s="212">
        <f>Boiler!$AA$9</f>
        <v>0</v>
      </c>
    </row>
    <row r="509" spans="1:57">
      <c r="A509" s="75">
        <v>488</v>
      </c>
      <c r="Q509" s="69"/>
      <c r="R509" s="1" t="str">
        <f>IFERROR(INDEX(TableInsulationCodeReq[],MATCH(TablePipeInsulation[[#This Row],[Coding - Temperature of Pipe]],TableInsulationCodeReq[Coding Pipe Temperature],-1),MATCH(TEXT($P509,"0.00"),TableInsulationCodeReq[#Headers],0)),"")</f>
        <v/>
      </c>
      <c r="Y509" s="189" t="str">
        <f t="shared" si="39"/>
        <v/>
      </c>
      <c r="AA50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09" s="3" t="str">
        <f>IF(OR(G509="",TablePipeInsulation[[#This Row],[Insulation to be Added (")]]&lt;TablePipeInsulation[[#This Row],[Insulation Required by Code (")]]),"",IF(System_App_Only_DHW,(AN509-AR509)/(0.8*100000)*L509*AS509*AT509*1,(AN509-AR509)/($G$10*100000)*L509*AS509*AT509*1))</f>
        <v/>
      </c>
      <c r="AC509" s="78">
        <f>IF(TablePipeInsulation[[#This Row],[Insulation to be Added (")]]&lt;TablePipeInsulation[[#This Row],[Insulation Required by Code (")]],"",BC509)</f>
        <v>0</v>
      </c>
      <c r="AD509" s="78">
        <f>IF(TablePipeInsulation[[#This Row],[Insulation to be Added (")]]&lt;TablePipeInsulation[[#This Row],[Insulation Required by Code (")]],"",BD509)</f>
        <v>0</v>
      </c>
      <c r="AG509" s="67" t="e">
        <f>VLOOKUP(G509,'Insulation Table'!$AE$61:$AF$64,2,FALSE)</f>
        <v>#N/A</v>
      </c>
      <c r="AH509" s="75" t="str">
        <f>IF(TablePipeInsulation[[#This Row],[System Application]]="Custom",TablePipeInsulation[[#This Row],[Pipe Surface Temperature, °F (If Custom Application)]],IF(G509="","",VLOOKUP(G509,$BG$21:$BH$24,2,FALSE)))</f>
        <v/>
      </c>
      <c r="AI509" s="75" t="str">
        <f>IF(TablePipeInsulation[[#This Row],[System Application]]="Custom",TablePipeInsulation[[#This Row],[Ambient Temperature, °F (If Custom Application)]],IF(G509="","",VLOOKUP(G509,$BG$21:$BI$24,3,FALSE)))</f>
        <v/>
      </c>
      <c r="AJ50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0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0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0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09" s="75" t="str">
        <f>IF(TablePipeInsulation[[#This Row],[System Application]]="Custom",TablePipeInsulation[[#This Row],[Custom Pipe Bare Heat Transfer Coefficient]],IF(P509="","",(VLOOKUP(AJ509,'Insulation Table'!$F$35:$G$124,2,FALSE))))</f>
        <v/>
      </c>
      <c r="AO509" s="75" t="e">
        <f t="shared" si="35"/>
        <v>#N/A</v>
      </c>
      <c r="AP509" s="75" t="e">
        <f>VLOOKUP(AO509,'Insulation Table'!$Y$35:$Z$103,2,FALSE)</f>
        <v>#N/A</v>
      </c>
      <c r="AQ509" s="67" t="str">
        <f>CONCATENATE(P509,U509,MIN(TablePipeInsulation[[#This Row],[Insulation to be Added (")]],3))</f>
        <v>3</v>
      </c>
      <c r="AR509" s="75" t="str">
        <f>IF(P509="","",(VLOOKUP(AQ509,'Insulation Table'!$N$35:$O$250,2,FALSE)))</f>
        <v/>
      </c>
      <c r="AS509" s="67" t="e">
        <f t="shared" si="36"/>
        <v>#VALUE!</v>
      </c>
      <c r="AT509" s="75" t="str">
        <f>IF(TablePipeInsulation[[#This Row],[System Application]]="Custom",TablePipeInsulation[[#This Row],[Full Load Hours (If Custom Application)]],IF(G509="","",IF(G509="Domestic Hot Water",8760,$AJ$16)))</f>
        <v/>
      </c>
      <c r="AU509" s="75" t="str">
        <f>VLOOKUP($G$7,'Incentive Structure'!$C$6:$D$10,2,FALSE)</f>
        <v>CI</v>
      </c>
      <c r="AV509" s="75" t="str">
        <f>IF(ISNUMBER(FIND("MF",TablePipeInsulation[[#This Row],[Incentive Code]]))=TRUE,"MF Logic","CI Logic")</f>
        <v>CI Logic</v>
      </c>
      <c r="AW50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09" t="str">
        <f t="shared" si="37"/>
        <v/>
      </c>
      <c r="AY509" t="str">
        <f t="shared" si="38"/>
        <v>CI</v>
      </c>
      <c r="AZ50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0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09" s="190" t="e">
        <f>INDEX(#REF!,MATCH(TablePipeInsulation[[#This Row],[Coding - Temperature of Pipe]],#REF!,0),MATCH(TEXT($P509,"#.00"),#REF!,0))</f>
        <v>#REF!</v>
      </c>
      <c r="BC509" s="211">
        <f>IFERROR(MIN(IF(TablePipeInsulation[[#This Row],[System Application]]="Custom",(TablePipeInsulation[[#This Row],[Therms saved]]*BE509)*CI_Custom_Incentive_USD_per_therm,IF(OR(TablePipeInsulation[[#This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saved]]*BE509),"Excel Error"))),TablePipeInsulation[[#This Row],[Total Cost]]),0)</f>
        <v>0</v>
      </c>
      <c r="BD509" s="216">
        <f>IFERROR(MIN(IF(TablePipeInsulation[[#This Row],[System Application]]="Custom",(TablePipeInsulation[[#This Row],[Therms saved]]*BE509)*CI_Custom_Bonus_Incentive_USD_per_therm,IF(OR(TablePipeInsulation[[#This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saved]]*BE509),"Excel Error"))),TablePipeInsulation[[#This Row],[Total Cost]]),0)</f>
        <v>0</v>
      </c>
      <c r="BE509" s="212">
        <f>Boiler!$AA$9</f>
        <v>0</v>
      </c>
    </row>
    <row r="510" spans="1:57">
      <c r="A510" s="75">
        <v>489</v>
      </c>
      <c r="Q510" s="69"/>
      <c r="R510" s="1" t="str">
        <f>IFERROR(INDEX(TableInsulationCodeReq[],MATCH(TablePipeInsulation[[#This Row],[Coding - Temperature of Pipe]],TableInsulationCodeReq[Coding Pipe Temperature],-1),MATCH(TEXT($P510,"0.00"),TableInsulationCodeReq[#Headers],0)),"")</f>
        <v/>
      </c>
      <c r="Y510" s="189" t="str">
        <f t="shared" si="39"/>
        <v/>
      </c>
      <c r="AA51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10" s="3" t="str">
        <f>IF(OR(G510="",TablePipeInsulation[[#This Row],[Insulation to be Added (")]]&lt;TablePipeInsulation[[#This Row],[Insulation Required by Code (")]]),"",IF(System_App_Only_DHW,(AN510-AR510)/(0.8*100000)*L510*AS510*AT510*1,(AN510-AR510)/($G$10*100000)*L510*AS510*AT510*1))</f>
        <v/>
      </c>
      <c r="AC510" s="78">
        <f>IF(TablePipeInsulation[[#This Row],[Insulation to be Added (")]]&lt;TablePipeInsulation[[#This Row],[Insulation Required by Code (")]],"",BC510)</f>
        <v>0</v>
      </c>
      <c r="AD510" s="78">
        <f>IF(TablePipeInsulation[[#This Row],[Insulation to be Added (")]]&lt;TablePipeInsulation[[#This Row],[Insulation Required by Code (")]],"",BD510)</f>
        <v>0</v>
      </c>
      <c r="AG510" s="67" t="e">
        <f>VLOOKUP(G510,'Insulation Table'!$AE$61:$AF$64,2,FALSE)</f>
        <v>#N/A</v>
      </c>
      <c r="AH510" s="75" t="str">
        <f>IF(TablePipeInsulation[[#This Row],[System Application]]="Custom",TablePipeInsulation[[#This Row],[Pipe Surface Temperature, °F (If Custom Application)]],IF(G510="","",VLOOKUP(G510,$BG$21:$BH$24,2,FALSE)))</f>
        <v/>
      </c>
      <c r="AI510" s="75" t="str">
        <f>IF(TablePipeInsulation[[#This Row],[System Application]]="Custom",TablePipeInsulation[[#This Row],[Ambient Temperature, °F (If Custom Application)]],IF(G510="","",VLOOKUP(G510,$BG$21:$BI$24,3,FALSE)))</f>
        <v/>
      </c>
      <c r="AJ51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1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1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1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10" s="75" t="str">
        <f>IF(TablePipeInsulation[[#This Row],[System Application]]="Custom",TablePipeInsulation[[#This Row],[Custom Pipe Bare Heat Transfer Coefficient]],IF(P510="","",(VLOOKUP(AJ510,'Insulation Table'!$F$35:$G$124,2,FALSE))))</f>
        <v/>
      </c>
      <c r="AO510" s="75" t="e">
        <f t="shared" si="35"/>
        <v>#N/A</v>
      </c>
      <c r="AP510" s="75" t="e">
        <f>VLOOKUP(AO510,'Insulation Table'!$Y$35:$Z$103,2,FALSE)</f>
        <v>#N/A</v>
      </c>
      <c r="AQ510" s="67" t="str">
        <f>CONCATENATE(P510,U510,MIN(TablePipeInsulation[[#This Row],[Insulation to be Added (")]],3))</f>
        <v>3</v>
      </c>
      <c r="AR510" s="75" t="str">
        <f>IF(P510="","",(VLOOKUP(AQ510,'Insulation Table'!$N$35:$O$250,2,FALSE)))</f>
        <v/>
      </c>
      <c r="AS510" s="67" t="e">
        <f t="shared" si="36"/>
        <v>#VALUE!</v>
      </c>
      <c r="AT510" s="75" t="str">
        <f>IF(TablePipeInsulation[[#This Row],[System Application]]="Custom",TablePipeInsulation[[#This Row],[Full Load Hours (If Custom Application)]],IF(G510="","",IF(G510="Domestic Hot Water",8760,$AJ$16)))</f>
        <v/>
      </c>
      <c r="AU510" s="75" t="str">
        <f>VLOOKUP($G$7,'Incentive Structure'!$C$6:$D$10,2,FALSE)</f>
        <v>CI</v>
      </c>
      <c r="AV510" s="75" t="str">
        <f>IF(ISNUMBER(FIND("MF",TablePipeInsulation[[#This Row],[Incentive Code]]))=TRUE,"MF Logic","CI Logic")</f>
        <v>CI Logic</v>
      </c>
      <c r="AW51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10" t="str">
        <f t="shared" si="37"/>
        <v/>
      </c>
      <c r="AY510" t="str">
        <f t="shared" si="38"/>
        <v>CI</v>
      </c>
      <c r="AZ51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1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10" s="190" t="e">
        <f>INDEX(#REF!,MATCH(TablePipeInsulation[[#This Row],[Coding - Temperature of Pipe]],#REF!,0),MATCH(TEXT($P510,"#.00"),#REF!,0))</f>
        <v>#REF!</v>
      </c>
      <c r="BC510" s="211">
        <f>IFERROR(MIN(IF(TablePipeInsulation[[#This Row],[System Application]]="Custom",(TablePipeInsulation[[#This Row],[Therms saved]]*BE510)*CI_Custom_Incentive_USD_per_therm,IF(OR(TablePipeInsulation[[#This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saved]]*BE510),"Excel Error"))),TablePipeInsulation[[#This Row],[Total Cost]]),0)</f>
        <v>0</v>
      </c>
      <c r="BD510" s="216">
        <f>IFERROR(MIN(IF(TablePipeInsulation[[#This Row],[System Application]]="Custom",(TablePipeInsulation[[#This Row],[Therms saved]]*BE510)*CI_Custom_Bonus_Incentive_USD_per_therm,IF(OR(TablePipeInsulation[[#This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saved]]*BE510),"Excel Error"))),TablePipeInsulation[[#This Row],[Total Cost]]),0)</f>
        <v>0</v>
      </c>
      <c r="BE510" s="212">
        <f>Boiler!$AA$9</f>
        <v>0</v>
      </c>
    </row>
    <row r="511" spans="1:57">
      <c r="A511" s="75">
        <v>490</v>
      </c>
      <c r="Q511" s="69"/>
      <c r="R511" s="1" t="str">
        <f>IFERROR(INDEX(TableInsulationCodeReq[],MATCH(TablePipeInsulation[[#This Row],[Coding - Temperature of Pipe]],TableInsulationCodeReq[Coding Pipe Temperature],-1),MATCH(TEXT($P511,"0.00"),TableInsulationCodeReq[#Headers],0)),"")</f>
        <v/>
      </c>
      <c r="Y511" s="189" t="str">
        <f t="shared" si="39"/>
        <v/>
      </c>
      <c r="AA51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11" s="3" t="str">
        <f>IF(OR(G511="",TablePipeInsulation[[#This Row],[Insulation to be Added (")]]&lt;TablePipeInsulation[[#This Row],[Insulation Required by Code (")]]),"",IF(System_App_Only_DHW,(AN511-AR511)/(0.8*100000)*L511*AS511*AT511*1,(AN511-AR511)/($G$10*100000)*L511*AS511*AT511*1))</f>
        <v/>
      </c>
      <c r="AC511" s="78">
        <f>IF(TablePipeInsulation[[#This Row],[Insulation to be Added (")]]&lt;TablePipeInsulation[[#This Row],[Insulation Required by Code (")]],"",BC511)</f>
        <v>0</v>
      </c>
      <c r="AD511" s="78">
        <f>IF(TablePipeInsulation[[#This Row],[Insulation to be Added (")]]&lt;TablePipeInsulation[[#This Row],[Insulation Required by Code (")]],"",BD511)</f>
        <v>0</v>
      </c>
      <c r="AG511" s="67" t="e">
        <f>VLOOKUP(G511,'Insulation Table'!$AE$61:$AF$64,2,FALSE)</f>
        <v>#N/A</v>
      </c>
      <c r="AH511" s="75" t="str">
        <f>IF(TablePipeInsulation[[#This Row],[System Application]]="Custom",TablePipeInsulation[[#This Row],[Pipe Surface Temperature, °F (If Custom Application)]],IF(G511="","",VLOOKUP(G511,$BG$21:$BH$24,2,FALSE)))</f>
        <v/>
      </c>
      <c r="AI511" s="75" t="str">
        <f>IF(TablePipeInsulation[[#This Row],[System Application]]="Custom",TablePipeInsulation[[#This Row],[Ambient Temperature, °F (If Custom Application)]],IF(G511="","",VLOOKUP(G511,$BG$21:$BI$24,3,FALSE)))</f>
        <v/>
      </c>
      <c r="AJ51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1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1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1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11" s="75" t="str">
        <f>IF(TablePipeInsulation[[#This Row],[System Application]]="Custom",TablePipeInsulation[[#This Row],[Custom Pipe Bare Heat Transfer Coefficient]],IF(P511="","",(VLOOKUP(AJ511,'Insulation Table'!$F$35:$G$124,2,FALSE))))</f>
        <v/>
      </c>
      <c r="AO511" s="75" t="e">
        <f t="shared" si="35"/>
        <v>#N/A</v>
      </c>
      <c r="AP511" s="75" t="e">
        <f>VLOOKUP(AO511,'Insulation Table'!$Y$35:$Z$103,2,FALSE)</f>
        <v>#N/A</v>
      </c>
      <c r="AQ511" s="67" t="str">
        <f>CONCATENATE(P511,U511,MIN(TablePipeInsulation[[#This Row],[Insulation to be Added (")]],3))</f>
        <v>3</v>
      </c>
      <c r="AR511" s="75" t="str">
        <f>IF(P511="","",(VLOOKUP(AQ511,'Insulation Table'!$N$35:$O$250,2,FALSE)))</f>
        <v/>
      </c>
      <c r="AS511" s="67" t="e">
        <f t="shared" si="36"/>
        <v>#VALUE!</v>
      </c>
      <c r="AT511" s="75" t="str">
        <f>IF(TablePipeInsulation[[#This Row],[System Application]]="Custom",TablePipeInsulation[[#This Row],[Full Load Hours (If Custom Application)]],IF(G511="","",IF(G511="Domestic Hot Water",8760,$AJ$16)))</f>
        <v/>
      </c>
      <c r="AU511" s="75" t="str">
        <f>VLOOKUP($G$7,'Incentive Structure'!$C$6:$D$10,2,FALSE)</f>
        <v>CI</v>
      </c>
      <c r="AV511" s="75" t="str">
        <f>IF(ISNUMBER(FIND("MF",TablePipeInsulation[[#This Row],[Incentive Code]]))=TRUE,"MF Logic","CI Logic")</f>
        <v>CI Logic</v>
      </c>
      <c r="AW51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11" t="str">
        <f t="shared" si="37"/>
        <v/>
      </c>
      <c r="AY511" t="str">
        <f t="shared" si="38"/>
        <v>CI</v>
      </c>
      <c r="AZ51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1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11" s="190" t="e">
        <f>INDEX(#REF!,MATCH(TablePipeInsulation[[#This Row],[Coding - Temperature of Pipe]],#REF!,0),MATCH(TEXT($P511,"#.00"),#REF!,0))</f>
        <v>#REF!</v>
      </c>
      <c r="BC511" s="211">
        <f>IFERROR(MIN(IF(TablePipeInsulation[[#This Row],[System Application]]="Custom",(TablePipeInsulation[[#This Row],[Therms saved]]*BE511)*CI_Custom_Incentive_USD_per_therm,IF(OR(TablePipeInsulation[[#This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saved]]*BE511),"Excel Error"))),TablePipeInsulation[[#This Row],[Total Cost]]),0)</f>
        <v>0</v>
      </c>
      <c r="BD511" s="216">
        <f>IFERROR(MIN(IF(TablePipeInsulation[[#This Row],[System Application]]="Custom",(TablePipeInsulation[[#This Row],[Therms saved]]*BE511)*CI_Custom_Bonus_Incentive_USD_per_therm,IF(OR(TablePipeInsulation[[#This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saved]]*BE511),"Excel Error"))),TablePipeInsulation[[#This Row],[Total Cost]]),0)</f>
        <v>0</v>
      </c>
      <c r="BE511" s="212">
        <f>Boiler!$AA$9</f>
        <v>0</v>
      </c>
    </row>
    <row r="512" spans="1:57">
      <c r="A512" s="75">
        <v>491</v>
      </c>
      <c r="Q512" s="69"/>
      <c r="R512" s="1" t="str">
        <f>IFERROR(INDEX(TableInsulationCodeReq[],MATCH(TablePipeInsulation[[#This Row],[Coding - Temperature of Pipe]],TableInsulationCodeReq[Coding Pipe Temperature],-1),MATCH(TEXT($P512,"0.00"),TableInsulationCodeReq[#Headers],0)),"")</f>
        <v/>
      </c>
      <c r="Y512" s="189" t="str">
        <f t="shared" si="39"/>
        <v/>
      </c>
      <c r="AA51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12" s="3" t="str">
        <f>IF(OR(G512="",TablePipeInsulation[[#This Row],[Insulation to be Added (")]]&lt;TablePipeInsulation[[#This Row],[Insulation Required by Code (")]]),"",IF(System_App_Only_DHW,(AN512-AR512)/(0.8*100000)*L512*AS512*AT512*1,(AN512-AR512)/($G$10*100000)*L512*AS512*AT512*1))</f>
        <v/>
      </c>
      <c r="AC512" s="78">
        <f>IF(TablePipeInsulation[[#This Row],[Insulation to be Added (")]]&lt;TablePipeInsulation[[#This Row],[Insulation Required by Code (")]],"",BC512)</f>
        <v>0</v>
      </c>
      <c r="AD512" s="78">
        <f>IF(TablePipeInsulation[[#This Row],[Insulation to be Added (")]]&lt;TablePipeInsulation[[#This Row],[Insulation Required by Code (")]],"",BD512)</f>
        <v>0</v>
      </c>
      <c r="AG512" s="67" t="e">
        <f>VLOOKUP(G512,'Insulation Table'!$AE$61:$AF$64,2,FALSE)</f>
        <v>#N/A</v>
      </c>
      <c r="AH512" s="75" t="str">
        <f>IF(TablePipeInsulation[[#This Row],[System Application]]="Custom",TablePipeInsulation[[#This Row],[Pipe Surface Temperature, °F (If Custom Application)]],IF(G512="","",VLOOKUP(G512,$BG$21:$BH$24,2,FALSE)))</f>
        <v/>
      </c>
      <c r="AI512" s="75" t="str">
        <f>IF(TablePipeInsulation[[#This Row],[System Application]]="Custom",TablePipeInsulation[[#This Row],[Ambient Temperature, °F (If Custom Application)]],IF(G512="","",VLOOKUP(G512,$BG$21:$BI$24,3,FALSE)))</f>
        <v/>
      </c>
      <c r="AJ51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1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1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1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12" s="75" t="str">
        <f>IF(TablePipeInsulation[[#This Row],[System Application]]="Custom",TablePipeInsulation[[#This Row],[Custom Pipe Bare Heat Transfer Coefficient]],IF(P512="","",(VLOOKUP(AJ512,'Insulation Table'!$F$35:$G$124,2,FALSE))))</f>
        <v/>
      </c>
      <c r="AO512" s="75" t="e">
        <f t="shared" si="35"/>
        <v>#N/A</v>
      </c>
      <c r="AP512" s="75" t="e">
        <f>VLOOKUP(AO512,'Insulation Table'!$Y$35:$Z$103,2,FALSE)</f>
        <v>#N/A</v>
      </c>
      <c r="AQ512" s="67" t="str">
        <f>CONCATENATE(P512,U512,MIN(TablePipeInsulation[[#This Row],[Insulation to be Added (")]],3))</f>
        <v>3</v>
      </c>
      <c r="AR512" s="75" t="str">
        <f>IF(P512="","",(VLOOKUP(AQ512,'Insulation Table'!$N$35:$O$250,2,FALSE)))</f>
        <v/>
      </c>
      <c r="AS512" s="67" t="e">
        <f t="shared" si="36"/>
        <v>#VALUE!</v>
      </c>
      <c r="AT512" s="75" t="str">
        <f>IF(TablePipeInsulation[[#This Row],[System Application]]="Custom",TablePipeInsulation[[#This Row],[Full Load Hours (If Custom Application)]],IF(G512="","",IF(G512="Domestic Hot Water",8760,$AJ$16)))</f>
        <v/>
      </c>
      <c r="AU512" s="75" t="str">
        <f>VLOOKUP($G$7,'Incentive Structure'!$C$6:$D$10,2,FALSE)</f>
        <v>CI</v>
      </c>
      <c r="AV512" s="75" t="str">
        <f>IF(ISNUMBER(FIND("MF",TablePipeInsulation[[#This Row],[Incentive Code]]))=TRUE,"MF Logic","CI Logic")</f>
        <v>CI Logic</v>
      </c>
      <c r="AW51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12" t="str">
        <f t="shared" si="37"/>
        <v/>
      </c>
      <c r="AY512" t="str">
        <f t="shared" si="38"/>
        <v>CI</v>
      </c>
      <c r="AZ51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1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12" s="190" t="e">
        <f>INDEX(#REF!,MATCH(TablePipeInsulation[[#This Row],[Coding - Temperature of Pipe]],#REF!,0),MATCH(TEXT($P512,"#.00"),#REF!,0))</f>
        <v>#REF!</v>
      </c>
      <c r="BC512" s="211">
        <f>IFERROR(MIN(IF(TablePipeInsulation[[#This Row],[System Application]]="Custom",(TablePipeInsulation[[#This Row],[Therms saved]]*BE512)*CI_Custom_Incentive_USD_per_therm,IF(OR(TablePipeInsulation[[#This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saved]]*BE512),"Excel Error"))),TablePipeInsulation[[#This Row],[Total Cost]]),0)</f>
        <v>0</v>
      </c>
      <c r="BD512" s="216">
        <f>IFERROR(MIN(IF(TablePipeInsulation[[#This Row],[System Application]]="Custom",(TablePipeInsulation[[#This Row],[Therms saved]]*BE512)*CI_Custom_Bonus_Incentive_USD_per_therm,IF(OR(TablePipeInsulation[[#This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saved]]*BE512),"Excel Error"))),TablePipeInsulation[[#This Row],[Total Cost]]),0)</f>
        <v>0</v>
      </c>
      <c r="BE512" s="212">
        <f>Boiler!$AA$9</f>
        <v>0</v>
      </c>
    </row>
    <row r="513" spans="1:57">
      <c r="A513" s="75">
        <v>492</v>
      </c>
      <c r="Q513" s="69"/>
      <c r="R513" s="1" t="str">
        <f>IFERROR(INDEX(TableInsulationCodeReq[],MATCH(TablePipeInsulation[[#This Row],[Coding - Temperature of Pipe]],TableInsulationCodeReq[Coding Pipe Temperature],-1),MATCH(TEXT($P513,"0.00"),TableInsulationCodeReq[#Headers],0)),"")</f>
        <v/>
      </c>
      <c r="Y513" s="189" t="str">
        <f t="shared" si="39"/>
        <v/>
      </c>
      <c r="AA51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13" s="3" t="str">
        <f>IF(OR(G513="",TablePipeInsulation[[#This Row],[Insulation to be Added (")]]&lt;TablePipeInsulation[[#This Row],[Insulation Required by Code (")]]),"",IF(System_App_Only_DHW,(AN513-AR513)/(0.8*100000)*L513*AS513*AT513*1,(AN513-AR513)/($G$10*100000)*L513*AS513*AT513*1))</f>
        <v/>
      </c>
      <c r="AC513" s="78">
        <f>IF(TablePipeInsulation[[#This Row],[Insulation to be Added (")]]&lt;TablePipeInsulation[[#This Row],[Insulation Required by Code (")]],"",BC513)</f>
        <v>0</v>
      </c>
      <c r="AD513" s="78">
        <f>IF(TablePipeInsulation[[#This Row],[Insulation to be Added (")]]&lt;TablePipeInsulation[[#This Row],[Insulation Required by Code (")]],"",BD513)</f>
        <v>0</v>
      </c>
      <c r="AG513" s="67" t="e">
        <f>VLOOKUP(G513,'Insulation Table'!$AE$61:$AF$64,2,FALSE)</f>
        <v>#N/A</v>
      </c>
      <c r="AH513" s="75" t="str">
        <f>IF(TablePipeInsulation[[#This Row],[System Application]]="Custom",TablePipeInsulation[[#This Row],[Pipe Surface Temperature, °F (If Custom Application)]],IF(G513="","",VLOOKUP(G513,$BG$21:$BH$24,2,FALSE)))</f>
        <v/>
      </c>
      <c r="AI513" s="75" t="str">
        <f>IF(TablePipeInsulation[[#This Row],[System Application]]="Custom",TablePipeInsulation[[#This Row],[Ambient Temperature, °F (If Custom Application)]],IF(G513="","",VLOOKUP(G513,$BG$21:$BI$24,3,FALSE)))</f>
        <v/>
      </c>
      <c r="AJ51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1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1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1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13" s="75" t="str">
        <f>IF(TablePipeInsulation[[#This Row],[System Application]]="Custom",TablePipeInsulation[[#This Row],[Custom Pipe Bare Heat Transfer Coefficient]],IF(P513="","",(VLOOKUP(AJ513,'Insulation Table'!$F$35:$G$124,2,FALSE))))</f>
        <v/>
      </c>
      <c r="AO513" s="75" t="e">
        <f t="shared" si="35"/>
        <v>#N/A</v>
      </c>
      <c r="AP513" s="75" t="e">
        <f>VLOOKUP(AO513,'Insulation Table'!$Y$35:$Z$103,2,FALSE)</f>
        <v>#N/A</v>
      </c>
      <c r="AQ513" s="67" t="str">
        <f>CONCATENATE(P513,U513,MIN(TablePipeInsulation[[#This Row],[Insulation to be Added (")]],3))</f>
        <v>3</v>
      </c>
      <c r="AR513" s="75" t="str">
        <f>IF(P513="","",(VLOOKUP(AQ513,'Insulation Table'!$N$35:$O$250,2,FALSE)))</f>
        <v/>
      </c>
      <c r="AS513" s="67" t="e">
        <f t="shared" si="36"/>
        <v>#VALUE!</v>
      </c>
      <c r="AT513" s="75" t="str">
        <f>IF(TablePipeInsulation[[#This Row],[System Application]]="Custom",TablePipeInsulation[[#This Row],[Full Load Hours (If Custom Application)]],IF(G513="","",IF(G513="Domestic Hot Water",8760,$AJ$16)))</f>
        <v/>
      </c>
      <c r="AU513" s="75" t="str">
        <f>VLOOKUP($G$7,'Incentive Structure'!$C$6:$D$10,2,FALSE)</f>
        <v>CI</v>
      </c>
      <c r="AV513" s="75" t="str">
        <f>IF(ISNUMBER(FIND("MF",TablePipeInsulation[[#This Row],[Incentive Code]]))=TRUE,"MF Logic","CI Logic")</f>
        <v>CI Logic</v>
      </c>
      <c r="AW51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13" t="str">
        <f t="shared" si="37"/>
        <v/>
      </c>
      <c r="AY513" t="str">
        <f t="shared" si="38"/>
        <v>CI</v>
      </c>
      <c r="AZ51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1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13" s="190" t="e">
        <f>INDEX(#REF!,MATCH(TablePipeInsulation[[#This Row],[Coding - Temperature of Pipe]],#REF!,0),MATCH(TEXT($P513,"#.00"),#REF!,0))</f>
        <v>#REF!</v>
      </c>
      <c r="BC513" s="211">
        <f>IFERROR(MIN(IF(TablePipeInsulation[[#This Row],[System Application]]="Custom",(TablePipeInsulation[[#This Row],[Therms saved]]*BE513)*CI_Custom_Incentive_USD_per_therm,IF(OR(TablePipeInsulation[[#This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saved]]*BE513),"Excel Error"))),TablePipeInsulation[[#This Row],[Total Cost]]),0)</f>
        <v>0</v>
      </c>
      <c r="BD513" s="216">
        <f>IFERROR(MIN(IF(TablePipeInsulation[[#This Row],[System Application]]="Custom",(TablePipeInsulation[[#This Row],[Therms saved]]*BE513)*CI_Custom_Bonus_Incentive_USD_per_therm,IF(OR(TablePipeInsulation[[#This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saved]]*BE513),"Excel Error"))),TablePipeInsulation[[#This Row],[Total Cost]]),0)</f>
        <v>0</v>
      </c>
      <c r="BE513" s="212">
        <f>Boiler!$AA$9</f>
        <v>0</v>
      </c>
    </row>
    <row r="514" spans="1:57">
      <c r="A514" s="75">
        <v>493</v>
      </c>
      <c r="Q514" s="69"/>
      <c r="R514" s="1" t="str">
        <f>IFERROR(INDEX(TableInsulationCodeReq[],MATCH(TablePipeInsulation[[#This Row],[Coding - Temperature of Pipe]],TableInsulationCodeReq[Coding Pipe Temperature],-1),MATCH(TEXT($P514,"0.00"),TableInsulationCodeReq[#Headers],0)),"")</f>
        <v/>
      </c>
      <c r="Y514" s="189" t="str">
        <f t="shared" si="39"/>
        <v/>
      </c>
      <c r="AA51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14" s="3" t="str">
        <f>IF(OR(G514="",TablePipeInsulation[[#This Row],[Insulation to be Added (")]]&lt;TablePipeInsulation[[#This Row],[Insulation Required by Code (")]]),"",IF(System_App_Only_DHW,(AN514-AR514)/(0.8*100000)*L514*AS514*AT514*1,(AN514-AR514)/($G$10*100000)*L514*AS514*AT514*1))</f>
        <v/>
      </c>
      <c r="AC514" s="78">
        <f>IF(TablePipeInsulation[[#This Row],[Insulation to be Added (")]]&lt;TablePipeInsulation[[#This Row],[Insulation Required by Code (")]],"",BC514)</f>
        <v>0</v>
      </c>
      <c r="AD514" s="78">
        <f>IF(TablePipeInsulation[[#This Row],[Insulation to be Added (")]]&lt;TablePipeInsulation[[#This Row],[Insulation Required by Code (")]],"",BD514)</f>
        <v>0</v>
      </c>
      <c r="AG514" s="67" t="e">
        <f>VLOOKUP(G514,'Insulation Table'!$AE$61:$AF$64,2,FALSE)</f>
        <v>#N/A</v>
      </c>
      <c r="AH514" s="75" t="str">
        <f>IF(TablePipeInsulation[[#This Row],[System Application]]="Custom",TablePipeInsulation[[#This Row],[Pipe Surface Temperature, °F (If Custom Application)]],IF(G514="","",VLOOKUP(G514,$BG$21:$BH$24,2,FALSE)))</f>
        <v/>
      </c>
      <c r="AI514" s="75" t="str">
        <f>IF(TablePipeInsulation[[#This Row],[System Application]]="Custom",TablePipeInsulation[[#This Row],[Ambient Temperature, °F (If Custom Application)]],IF(G514="","",VLOOKUP(G514,$BG$21:$BI$24,3,FALSE)))</f>
        <v/>
      </c>
      <c r="AJ51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1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1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1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14" s="75" t="str">
        <f>IF(TablePipeInsulation[[#This Row],[System Application]]="Custom",TablePipeInsulation[[#This Row],[Custom Pipe Bare Heat Transfer Coefficient]],IF(P514="","",(VLOOKUP(AJ514,'Insulation Table'!$F$35:$G$124,2,FALSE))))</f>
        <v/>
      </c>
      <c r="AO514" s="75" t="e">
        <f t="shared" si="35"/>
        <v>#N/A</v>
      </c>
      <c r="AP514" s="75" t="e">
        <f>VLOOKUP(AO514,'Insulation Table'!$Y$35:$Z$103,2,FALSE)</f>
        <v>#N/A</v>
      </c>
      <c r="AQ514" s="67" t="str">
        <f>CONCATENATE(P514,U514,MIN(TablePipeInsulation[[#This Row],[Insulation to be Added (")]],3))</f>
        <v>3</v>
      </c>
      <c r="AR514" s="75" t="str">
        <f>IF(P514="","",(VLOOKUP(AQ514,'Insulation Table'!$N$35:$O$250,2,FALSE)))</f>
        <v/>
      </c>
      <c r="AS514" s="67" t="e">
        <f t="shared" si="36"/>
        <v>#VALUE!</v>
      </c>
      <c r="AT514" s="75" t="str">
        <f>IF(TablePipeInsulation[[#This Row],[System Application]]="Custom",TablePipeInsulation[[#This Row],[Full Load Hours (If Custom Application)]],IF(G514="","",IF(G514="Domestic Hot Water",8760,$AJ$16)))</f>
        <v/>
      </c>
      <c r="AU514" s="75" t="str">
        <f>VLOOKUP($G$7,'Incentive Structure'!$C$6:$D$10,2,FALSE)</f>
        <v>CI</v>
      </c>
      <c r="AV514" s="75" t="str">
        <f>IF(ISNUMBER(FIND("MF",TablePipeInsulation[[#This Row],[Incentive Code]]))=TRUE,"MF Logic","CI Logic")</f>
        <v>CI Logic</v>
      </c>
      <c r="AW51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14" t="str">
        <f t="shared" si="37"/>
        <v/>
      </c>
      <c r="AY514" t="str">
        <f t="shared" si="38"/>
        <v>CI</v>
      </c>
      <c r="AZ51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1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14" s="190" t="e">
        <f>INDEX(#REF!,MATCH(TablePipeInsulation[[#This Row],[Coding - Temperature of Pipe]],#REF!,0),MATCH(TEXT($P514,"#.00"),#REF!,0))</f>
        <v>#REF!</v>
      </c>
      <c r="BC514" s="211">
        <f>IFERROR(MIN(IF(TablePipeInsulation[[#This Row],[System Application]]="Custom",(TablePipeInsulation[[#This Row],[Therms saved]]*BE514)*CI_Custom_Incentive_USD_per_therm,IF(OR(TablePipeInsulation[[#This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saved]]*BE514),"Excel Error"))),TablePipeInsulation[[#This Row],[Total Cost]]),0)</f>
        <v>0</v>
      </c>
      <c r="BD514" s="216">
        <f>IFERROR(MIN(IF(TablePipeInsulation[[#This Row],[System Application]]="Custom",(TablePipeInsulation[[#This Row],[Therms saved]]*BE514)*CI_Custom_Bonus_Incentive_USD_per_therm,IF(OR(TablePipeInsulation[[#This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saved]]*BE514),"Excel Error"))),TablePipeInsulation[[#This Row],[Total Cost]]),0)</f>
        <v>0</v>
      </c>
      <c r="BE514" s="212">
        <f>Boiler!$AA$9</f>
        <v>0</v>
      </c>
    </row>
    <row r="515" spans="1:57">
      <c r="A515" s="75">
        <v>494</v>
      </c>
      <c r="Q515" s="69"/>
      <c r="R515" s="1" t="str">
        <f>IFERROR(INDEX(TableInsulationCodeReq[],MATCH(TablePipeInsulation[[#This Row],[Coding - Temperature of Pipe]],TableInsulationCodeReq[Coding Pipe Temperature],-1),MATCH(TEXT($P515,"0.00"),TableInsulationCodeReq[#Headers],0)),"")</f>
        <v/>
      </c>
      <c r="Y515" s="189" t="str">
        <f t="shared" si="39"/>
        <v/>
      </c>
      <c r="AA51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15" s="3" t="str">
        <f>IF(OR(G515="",TablePipeInsulation[[#This Row],[Insulation to be Added (")]]&lt;TablePipeInsulation[[#This Row],[Insulation Required by Code (")]]),"",IF(System_App_Only_DHW,(AN515-AR515)/(0.8*100000)*L515*AS515*AT515*1,(AN515-AR515)/($G$10*100000)*L515*AS515*AT515*1))</f>
        <v/>
      </c>
      <c r="AC515" s="78">
        <f>IF(TablePipeInsulation[[#This Row],[Insulation to be Added (")]]&lt;TablePipeInsulation[[#This Row],[Insulation Required by Code (")]],"",BC515)</f>
        <v>0</v>
      </c>
      <c r="AD515" s="78">
        <f>IF(TablePipeInsulation[[#This Row],[Insulation to be Added (")]]&lt;TablePipeInsulation[[#This Row],[Insulation Required by Code (")]],"",BD515)</f>
        <v>0</v>
      </c>
      <c r="AG515" s="67" t="e">
        <f>VLOOKUP(G515,'Insulation Table'!$AE$61:$AF$64,2,FALSE)</f>
        <v>#N/A</v>
      </c>
      <c r="AH515" s="75" t="str">
        <f>IF(TablePipeInsulation[[#This Row],[System Application]]="Custom",TablePipeInsulation[[#This Row],[Pipe Surface Temperature, °F (If Custom Application)]],IF(G515="","",VLOOKUP(G515,$BG$21:$BH$24,2,FALSE)))</f>
        <v/>
      </c>
      <c r="AI515" s="75" t="str">
        <f>IF(TablePipeInsulation[[#This Row],[System Application]]="Custom",TablePipeInsulation[[#This Row],[Ambient Temperature, °F (If Custom Application)]],IF(G515="","",VLOOKUP(G515,$BG$21:$BI$24,3,FALSE)))</f>
        <v/>
      </c>
      <c r="AJ51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1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1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1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15" s="75" t="str">
        <f>IF(TablePipeInsulation[[#This Row],[System Application]]="Custom",TablePipeInsulation[[#This Row],[Custom Pipe Bare Heat Transfer Coefficient]],IF(P515="","",(VLOOKUP(AJ515,'Insulation Table'!$F$35:$G$124,2,FALSE))))</f>
        <v/>
      </c>
      <c r="AO515" s="75" t="e">
        <f t="shared" si="35"/>
        <v>#N/A</v>
      </c>
      <c r="AP515" s="75" t="e">
        <f>VLOOKUP(AO515,'Insulation Table'!$Y$35:$Z$103,2,FALSE)</f>
        <v>#N/A</v>
      </c>
      <c r="AQ515" s="67" t="str">
        <f>CONCATENATE(P515,U515,MIN(TablePipeInsulation[[#This Row],[Insulation to be Added (")]],3))</f>
        <v>3</v>
      </c>
      <c r="AR515" s="75" t="str">
        <f>IF(P515="","",(VLOOKUP(AQ515,'Insulation Table'!$N$35:$O$250,2,FALSE)))</f>
        <v/>
      </c>
      <c r="AS515" s="67" t="e">
        <f t="shared" si="36"/>
        <v>#VALUE!</v>
      </c>
      <c r="AT515" s="75" t="str">
        <f>IF(TablePipeInsulation[[#This Row],[System Application]]="Custom",TablePipeInsulation[[#This Row],[Full Load Hours (If Custom Application)]],IF(G515="","",IF(G515="Domestic Hot Water",8760,$AJ$16)))</f>
        <v/>
      </c>
      <c r="AU515" s="75" t="str">
        <f>VLOOKUP($G$7,'Incentive Structure'!$C$6:$D$10,2,FALSE)</f>
        <v>CI</v>
      </c>
      <c r="AV515" s="75" t="str">
        <f>IF(ISNUMBER(FIND("MF",TablePipeInsulation[[#This Row],[Incentive Code]]))=TRUE,"MF Logic","CI Logic")</f>
        <v>CI Logic</v>
      </c>
      <c r="AW51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15" t="str">
        <f t="shared" si="37"/>
        <v/>
      </c>
      <c r="AY515" t="str">
        <f t="shared" si="38"/>
        <v>CI</v>
      </c>
      <c r="AZ51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1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15" s="190" t="e">
        <f>INDEX(#REF!,MATCH(TablePipeInsulation[[#This Row],[Coding - Temperature of Pipe]],#REF!,0),MATCH(TEXT($P515,"#.00"),#REF!,0))</f>
        <v>#REF!</v>
      </c>
      <c r="BC515" s="211">
        <f>IFERROR(MIN(IF(TablePipeInsulation[[#This Row],[System Application]]="Custom",(TablePipeInsulation[[#This Row],[Therms saved]]*BE515)*CI_Custom_Incentive_USD_per_therm,IF(OR(TablePipeInsulation[[#This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saved]]*BE515),"Excel Error"))),TablePipeInsulation[[#This Row],[Total Cost]]),0)</f>
        <v>0</v>
      </c>
      <c r="BD515" s="216">
        <f>IFERROR(MIN(IF(TablePipeInsulation[[#This Row],[System Application]]="Custom",(TablePipeInsulation[[#This Row],[Therms saved]]*BE515)*CI_Custom_Bonus_Incentive_USD_per_therm,IF(OR(TablePipeInsulation[[#This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saved]]*BE515),"Excel Error"))),TablePipeInsulation[[#This Row],[Total Cost]]),0)</f>
        <v>0</v>
      </c>
      <c r="BE515" s="212">
        <f>Boiler!$AA$9</f>
        <v>0</v>
      </c>
    </row>
    <row r="516" spans="1:57">
      <c r="A516" s="75">
        <v>495</v>
      </c>
      <c r="Q516" s="69"/>
      <c r="R516" s="1" t="str">
        <f>IFERROR(INDEX(TableInsulationCodeReq[],MATCH(TablePipeInsulation[[#This Row],[Coding - Temperature of Pipe]],TableInsulationCodeReq[Coding Pipe Temperature],-1),MATCH(TEXT($P516,"0.00"),TableInsulationCodeReq[#Headers],0)),"")</f>
        <v/>
      </c>
      <c r="Y516" s="189" t="str">
        <f t="shared" si="39"/>
        <v/>
      </c>
      <c r="AA51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16" s="3" t="str">
        <f>IF(OR(G516="",TablePipeInsulation[[#This Row],[Insulation to be Added (")]]&lt;TablePipeInsulation[[#This Row],[Insulation Required by Code (")]]),"",IF(System_App_Only_DHW,(AN516-AR516)/(0.8*100000)*L516*AS516*AT516*1,(AN516-AR516)/($G$10*100000)*L516*AS516*AT516*1))</f>
        <v/>
      </c>
      <c r="AC516" s="78">
        <f>IF(TablePipeInsulation[[#This Row],[Insulation to be Added (")]]&lt;TablePipeInsulation[[#This Row],[Insulation Required by Code (")]],"",BC516)</f>
        <v>0</v>
      </c>
      <c r="AD516" s="78">
        <f>IF(TablePipeInsulation[[#This Row],[Insulation to be Added (")]]&lt;TablePipeInsulation[[#This Row],[Insulation Required by Code (")]],"",BD516)</f>
        <v>0</v>
      </c>
      <c r="AG516" s="67" t="e">
        <f>VLOOKUP(G516,'Insulation Table'!$AE$61:$AF$64,2,FALSE)</f>
        <v>#N/A</v>
      </c>
      <c r="AH516" s="75" t="str">
        <f>IF(TablePipeInsulation[[#This Row],[System Application]]="Custom",TablePipeInsulation[[#This Row],[Pipe Surface Temperature, °F (If Custom Application)]],IF(G516="","",VLOOKUP(G516,$BG$21:$BH$24,2,FALSE)))</f>
        <v/>
      </c>
      <c r="AI516" s="75" t="str">
        <f>IF(TablePipeInsulation[[#This Row],[System Application]]="Custom",TablePipeInsulation[[#This Row],[Ambient Temperature, °F (If Custom Application)]],IF(G516="","",VLOOKUP(G516,$BG$21:$BI$24,3,FALSE)))</f>
        <v/>
      </c>
      <c r="AJ51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1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1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1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16" s="75" t="str">
        <f>IF(TablePipeInsulation[[#This Row],[System Application]]="Custom",TablePipeInsulation[[#This Row],[Custom Pipe Bare Heat Transfer Coefficient]],IF(P516="","",(VLOOKUP(AJ516,'Insulation Table'!$F$35:$G$124,2,FALSE))))</f>
        <v/>
      </c>
      <c r="AO516" s="75" t="e">
        <f t="shared" si="35"/>
        <v>#N/A</v>
      </c>
      <c r="AP516" s="75" t="e">
        <f>VLOOKUP(AO516,'Insulation Table'!$Y$35:$Z$103,2,FALSE)</f>
        <v>#N/A</v>
      </c>
      <c r="AQ516" s="67" t="str">
        <f>CONCATENATE(P516,U516,MIN(TablePipeInsulation[[#This Row],[Insulation to be Added (")]],3))</f>
        <v>3</v>
      </c>
      <c r="AR516" s="75" t="str">
        <f>IF(P516="","",(VLOOKUP(AQ516,'Insulation Table'!$N$35:$O$250,2,FALSE)))</f>
        <v/>
      </c>
      <c r="AS516" s="67" t="e">
        <f t="shared" si="36"/>
        <v>#VALUE!</v>
      </c>
      <c r="AT516" s="75" t="str">
        <f>IF(TablePipeInsulation[[#This Row],[System Application]]="Custom",TablePipeInsulation[[#This Row],[Full Load Hours (If Custom Application)]],IF(G516="","",IF(G516="Domestic Hot Water",8760,$AJ$16)))</f>
        <v/>
      </c>
      <c r="AU516" s="75" t="str">
        <f>VLOOKUP($G$7,'Incentive Structure'!$C$6:$D$10,2,FALSE)</f>
        <v>CI</v>
      </c>
      <c r="AV516" s="75" t="str">
        <f>IF(ISNUMBER(FIND("MF",TablePipeInsulation[[#This Row],[Incentive Code]]))=TRUE,"MF Logic","CI Logic")</f>
        <v>CI Logic</v>
      </c>
      <c r="AW51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16" t="str">
        <f t="shared" si="37"/>
        <v/>
      </c>
      <c r="AY516" t="str">
        <f t="shared" si="38"/>
        <v>CI</v>
      </c>
      <c r="AZ51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1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16" s="190" t="e">
        <f>INDEX(#REF!,MATCH(TablePipeInsulation[[#This Row],[Coding - Temperature of Pipe]],#REF!,0),MATCH(TEXT($P516,"#.00"),#REF!,0))</f>
        <v>#REF!</v>
      </c>
      <c r="BC516" s="211">
        <f>IFERROR(MIN(IF(TablePipeInsulation[[#This Row],[System Application]]="Custom",(TablePipeInsulation[[#This Row],[Therms saved]]*BE516)*CI_Custom_Incentive_USD_per_therm,IF(OR(TablePipeInsulation[[#This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saved]]*BE516),"Excel Error"))),TablePipeInsulation[[#This Row],[Total Cost]]),0)</f>
        <v>0</v>
      </c>
      <c r="BD516" s="216">
        <f>IFERROR(MIN(IF(TablePipeInsulation[[#This Row],[System Application]]="Custom",(TablePipeInsulation[[#This Row],[Therms saved]]*BE516)*CI_Custom_Bonus_Incentive_USD_per_therm,IF(OR(TablePipeInsulation[[#This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saved]]*BE516),"Excel Error"))),TablePipeInsulation[[#This Row],[Total Cost]]),0)</f>
        <v>0</v>
      </c>
      <c r="BE516" s="212">
        <f>Boiler!$AA$9</f>
        <v>0</v>
      </c>
    </row>
    <row r="517" spans="1:57">
      <c r="A517" s="75">
        <v>496</v>
      </c>
      <c r="Q517" s="69"/>
      <c r="R517" s="1" t="str">
        <f>IFERROR(INDEX(TableInsulationCodeReq[],MATCH(TablePipeInsulation[[#This Row],[Coding - Temperature of Pipe]],TableInsulationCodeReq[Coding Pipe Temperature],-1),MATCH(TEXT($P517,"0.00"),TableInsulationCodeReq[#Headers],0)),"")</f>
        <v/>
      </c>
      <c r="Y517" s="189" t="str">
        <f t="shared" si="39"/>
        <v/>
      </c>
      <c r="AA51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17" s="3" t="str">
        <f>IF(OR(G517="",TablePipeInsulation[[#This Row],[Insulation to be Added (")]]&lt;TablePipeInsulation[[#This Row],[Insulation Required by Code (")]]),"",IF(System_App_Only_DHW,(AN517-AR517)/(0.8*100000)*L517*AS517*AT517*1,(AN517-AR517)/($G$10*100000)*L517*AS517*AT517*1))</f>
        <v/>
      </c>
      <c r="AC517" s="78">
        <f>IF(TablePipeInsulation[[#This Row],[Insulation to be Added (")]]&lt;TablePipeInsulation[[#This Row],[Insulation Required by Code (")]],"",BC517)</f>
        <v>0</v>
      </c>
      <c r="AD517" s="78">
        <f>IF(TablePipeInsulation[[#This Row],[Insulation to be Added (")]]&lt;TablePipeInsulation[[#This Row],[Insulation Required by Code (")]],"",BD517)</f>
        <v>0</v>
      </c>
      <c r="AG517" s="67" t="e">
        <f>VLOOKUP(G517,'Insulation Table'!$AE$61:$AF$64,2,FALSE)</f>
        <v>#N/A</v>
      </c>
      <c r="AH517" s="75" t="str">
        <f>IF(TablePipeInsulation[[#This Row],[System Application]]="Custom",TablePipeInsulation[[#This Row],[Pipe Surface Temperature, °F (If Custom Application)]],IF(G517="","",VLOOKUP(G517,$BG$21:$BH$24,2,FALSE)))</f>
        <v/>
      </c>
      <c r="AI517" s="75" t="str">
        <f>IF(TablePipeInsulation[[#This Row],[System Application]]="Custom",TablePipeInsulation[[#This Row],[Ambient Temperature, °F (If Custom Application)]],IF(G517="","",VLOOKUP(G517,$BG$21:$BI$24,3,FALSE)))</f>
        <v/>
      </c>
      <c r="AJ51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1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1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1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17" s="75" t="str">
        <f>IF(TablePipeInsulation[[#This Row],[System Application]]="Custom",TablePipeInsulation[[#This Row],[Custom Pipe Bare Heat Transfer Coefficient]],IF(P517="","",(VLOOKUP(AJ517,'Insulation Table'!$F$35:$G$124,2,FALSE))))</f>
        <v/>
      </c>
      <c r="AO517" s="75" t="e">
        <f t="shared" si="35"/>
        <v>#N/A</v>
      </c>
      <c r="AP517" s="75" t="e">
        <f>VLOOKUP(AO517,'Insulation Table'!$Y$35:$Z$103,2,FALSE)</f>
        <v>#N/A</v>
      </c>
      <c r="AQ517" s="67" t="str">
        <f>CONCATENATE(P517,U517,MIN(TablePipeInsulation[[#This Row],[Insulation to be Added (")]],3))</f>
        <v>3</v>
      </c>
      <c r="AR517" s="75" t="str">
        <f>IF(P517="","",(VLOOKUP(AQ517,'Insulation Table'!$N$35:$O$250,2,FALSE)))</f>
        <v/>
      </c>
      <c r="AS517" s="67" t="e">
        <f t="shared" si="36"/>
        <v>#VALUE!</v>
      </c>
      <c r="AT517" s="75" t="str">
        <f>IF(TablePipeInsulation[[#This Row],[System Application]]="Custom",TablePipeInsulation[[#This Row],[Full Load Hours (If Custom Application)]],IF(G517="","",IF(G517="Domestic Hot Water",8760,$AJ$16)))</f>
        <v/>
      </c>
      <c r="AU517" s="75" t="str">
        <f>VLOOKUP($G$7,'Incentive Structure'!$C$6:$D$10,2,FALSE)</f>
        <v>CI</v>
      </c>
      <c r="AV517" s="75" t="str">
        <f>IF(ISNUMBER(FIND("MF",TablePipeInsulation[[#This Row],[Incentive Code]]))=TRUE,"MF Logic","CI Logic")</f>
        <v>CI Logic</v>
      </c>
      <c r="AW51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17" t="str">
        <f t="shared" si="37"/>
        <v/>
      </c>
      <c r="AY517" t="str">
        <f t="shared" si="38"/>
        <v>CI</v>
      </c>
      <c r="AZ51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1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17" s="190" t="e">
        <f>INDEX(#REF!,MATCH(TablePipeInsulation[[#This Row],[Coding - Temperature of Pipe]],#REF!,0),MATCH(TEXT($P517,"#.00"),#REF!,0))</f>
        <v>#REF!</v>
      </c>
      <c r="BC517" s="211">
        <f>IFERROR(MIN(IF(TablePipeInsulation[[#This Row],[System Application]]="Custom",(TablePipeInsulation[[#This Row],[Therms saved]]*BE517)*CI_Custom_Incentive_USD_per_therm,IF(OR(TablePipeInsulation[[#This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saved]]*BE517),"Excel Error"))),TablePipeInsulation[[#This Row],[Total Cost]]),0)</f>
        <v>0</v>
      </c>
      <c r="BD517" s="216">
        <f>IFERROR(MIN(IF(TablePipeInsulation[[#This Row],[System Application]]="Custom",(TablePipeInsulation[[#This Row],[Therms saved]]*BE517)*CI_Custom_Bonus_Incentive_USD_per_therm,IF(OR(TablePipeInsulation[[#This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saved]]*BE517),"Excel Error"))),TablePipeInsulation[[#This Row],[Total Cost]]),0)</f>
        <v>0</v>
      </c>
      <c r="BE517" s="212">
        <f>Boiler!$AA$9</f>
        <v>0</v>
      </c>
    </row>
    <row r="518" spans="1:57">
      <c r="A518" s="75">
        <v>497</v>
      </c>
      <c r="Q518" s="69"/>
      <c r="R518" s="1" t="str">
        <f>IFERROR(INDEX(TableInsulationCodeReq[],MATCH(TablePipeInsulation[[#This Row],[Coding - Temperature of Pipe]],TableInsulationCodeReq[Coding Pipe Temperature],-1),MATCH(TEXT($P518,"0.00"),TableInsulationCodeReq[#Headers],0)),"")</f>
        <v/>
      </c>
      <c r="Y518" s="189" t="str">
        <f t="shared" si="39"/>
        <v/>
      </c>
      <c r="AA51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18" s="3" t="str">
        <f>IF(OR(G518="",TablePipeInsulation[[#This Row],[Insulation to be Added (")]]&lt;TablePipeInsulation[[#This Row],[Insulation Required by Code (")]]),"",IF(System_App_Only_DHW,(AN518-AR518)/(0.8*100000)*L518*AS518*AT518*1,(AN518-AR518)/($G$10*100000)*L518*AS518*AT518*1))</f>
        <v/>
      </c>
      <c r="AC518" s="78">
        <f>IF(TablePipeInsulation[[#This Row],[Insulation to be Added (")]]&lt;TablePipeInsulation[[#This Row],[Insulation Required by Code (")]],"",BC518)</f>
        <v>0</v>
      </c>
      <c r="AD518" s="78">
        <f>IF(TablePipeInsulation[[#This Row],[Insulation to be Added (")]]&lt;TablePipeInsulation[[#This Row],[Insulation Required by Code (")]],"",BD518)</f>
        <v>0</v>
      </c>
      <c r="AG518" s="67" t="e">
        <f>VLOOKUP(G518,'Insulation Table'!$AE$61:$AF$64,2,FALSE)</f>
        <v>#N/A</v>
      </c>
      <c r="AH518" s="75" t="str">
        <f>IF(TablePipeInsulation[[#This Row],[System Application]]="Custom",TablePipeInsulation[[#This Row],[Pipe Surface Temperature, °F (If Custom Application)]],IF(G518="","",VLOOKUP(G518,$BG$21:$BH$24,2,FALSE)))</f>
        <v/>
      </c>
      <c r="AI518" s="75" t="str">
        <f>IF(TablePipeInsulation[[#This Row],[System Application]]="Custom",TablePipeInsulation[[#This Row],[Ambient Temperature, °F (If Custom Application)]],IF(G518="","",VLOOKUP(G518,$BG$21:$BI$24,3,FALSE)))</f>
        <v/>
      </c>
      <c r="AJ51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1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1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1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18" s="75" t="str">
        <f>IF(TablePipeInsulation[[#This Row],[System Application]]="Custom",TablePipeInsulation[[#This Row],[Custom Pipe Bare Heat Transfer Coefficient]],IF(P518="","",(VLOOKUP(AJ518,'Insulation Table'!$F$35:$G$124,2,FALSE))))</f>
        <v/>
      </c>
      <c r="AO518" s="75" t="e">
        <f t="shared" si="35"/>
        <v>#N/A</v>
      </c>
      <c r="AP518" s="75" t="e">
        <f>VLOOKUP(AO518,'Insulation Table'!$Y$35:$Z$103,2,FALSE)</f>
        <v>#N/A</v>
      </c>
      <c r="AQ518" s="67" t="str">
        <f>CONCATENATE(P518,U518,MIN(TablePipeInsulation[[#This Row],[Insulation to be Added (")]],3))</f>
        <v>3</v>
      </c>
      <c r="AR518" s="75" t="str">
        <f>IF(P518="","",(VLOOKUP(AQ518,'Insulation Table'!$N$35:$O$250,2,FALSE)))</f>
        <v/>
      </c>
      <c r="AS518" s="67" t="e">
        <f t="shared" si="36"/>
        <v>#VALUE!</v>
      </c>
      <c r="AT518" s="75" t="str">
        <f>IF(TablePipeInsulation[[#This Row],[System Application]]="Custom",TablePipeInsulation[[#This Row],[Full Load Hours (If Custom Application)]],IF(G518="","",IF(G518="Domestic Hot Water",8760,$AJ$16)))</f>
        <v/>
      </c>
      <c r="AU518" s="75" t="str">
        <f>VLOOKUP($G$7,'Incentive Structure'!$C$6:$D$10,2,FALSE)</f>
        <v>CI</v>
      </c>
      <c r="AV518" s="75" t="str">
        <f>IF(ISNUMBER(FIND("MF",TablePipeInsulation[[#This Row],[Incentive Code]]))=TRUE,"MF Logic","CI Logic")</f>
        <v>CI Logic</v>
      </c>
      <c r="AW51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18" t="str">
        <f t="shared" si="37"/>
        <v/>
      </c>
      <c r="AY518" t="str">
        <f t="shared" si="38"/>
        <v>CI</v>
      </c>
      <c r="AZ51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1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18" s="190" t="e">
        <f>INDEX(#REF!,MATCH(TablePipeInsulation[[#This Row],[Coding - Temperature of Pipe]],#REF!,0),MATCH(TEXT($P518,"#.00"),#REF!,0))</f>
        <v>#REF!</v>
      </c>
      <c r="BC518" s="211">
        <f>IFERROR(MIN(IF(TablePipeInsulation[[#This Row],[System Application]]="Custom",(TablePipeInsulation[[#This Row],[Therms saved]]*BE518)*CI_Custom_Incentive_USD_per_therm,IF(OR(TablePipeInsulation[[#This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saved]]*BE518),"Excel Error"))),TablePipeInsulation[[#This Row],[Total Cost]]),0)</f>
        <v>0</v>
      </c>
      <c r="BD518" s="216">
        <f>IFERROR(MIN(IF(TablePipeInsulation[[#This Row],[System Application]]="Custom",(TablePipeInsulation[[#This Row],[Therms saved]]*BE518)*CI_Custom_Bonus_Incentive_USD_per_therm,IF(OR(TablePipeInsulation[[#This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saved]]*BE518),"Excel Error"))),TablePipeInsulation[[#This Row],[Total Cost]]),0)</f>
        <v>0</v>
      </c>
      <c r="BE518" s="212">
        <f>Boiler!$AA$9</f>
        <v>0</v>
      </c>
    </row>
    <row r="519" spans="1:57">
      <c r="A519" s="75">
        <v>498</v>
      </c>
      <c r="Q519" s="69"/>
      <c r="R519" s="1" t="str">
        <f>IFERROR(INDEX(TableInsulationCodeReq[],MATCH(TablePipeInsulation[[#This Row],[Coding - Temperature of Pipe]],TableInsulationCodeReq[Coding Pipe Temperature],-1),MATCH(TEXT($P519,"0.00"),TableInsulationCodeReq[#Headers],0)),"")</f>
        <v/>
      </c>
      <c r="Y519" s="189" t="str">
        <f t="shared" si="39"/>
        <v/>
      </c>
      <c r="AA51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19" s="3" t="str">
        <f>IF(OR(G519="",TablePipeInsulation[[#This Row],[Insulation to be Added (")]]&lt;TablePipeInsulation[[#This Row],[Insulation Required by Code (")]]),"",IF(System_App_Only_DHW,(AN519-AR519)/(0.8*100000)*L519*AS519*AT519*1,(AN519-AR519)/($G$10*100000)*L519*AS519*AT519*1))</f>
        <v/>
      </c>
      <c r="AC519" s="78">
        <f>IF(TablePipeInsulation[[#This Row],[Insulation to be Added (")]]&lt;TablePipeInsulation[[#This Row],[Insulation Required by Code (")]],"",BC519)</f>
        <v>0</v>
      </c>
      <c r="AD519" s="78">
        <f>IF(TablePipeInsulation[[#This Row],[Insulation to be Added (")]]&lt;TablePipeInsulation[[#This Row],[Insulation Required by Code (")]],"",BD519)</f>
        <v>0</v>
      </c>
      <c r="AG519" s="67" t="e">
        <f>VLOOKUP(G519,'Insulation Table'!$AE$61:$AF$64,2,FALSE)</f>
        <v>#N/A</v>
      </c>
      <c r="AH519" s="75" t="str">
        <f>IF(TablePipeInsulation[[#This Row],[System Application]]="Custom",TablePipeInsulation[[#This Row],[Pipe Surface Temperature, °F (If Custom Application)]],IF(G519="","",VLOOKUP(G519,$BG$21:$BH$24,2,FALSE)))</f>
        <v/>
      </c>
      <c r="AI519" s="75" t="str">
        <f>IF(TablePipeInsulation[[#This Row],[System Application]]="Custom",TablePipeInsulation[[#This Row],[Ambient Temperature, °F (If Custom Application)]],IF(G519="","",VLOOKUP(G519,$BG$21:$BI$24,3,FALSE)))</f>
        <v/>
      </c>
      <c r="AJ51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1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1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1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19" s="75" t="str">
        <f>IF(TablePipeInsulation[[#This Row],[System Application]]="Custom",TablePipeInsulation[[#This Row],[Custom Pipe Bare Heat Transfer Coefficient]],IF(P519="","",(VLOOKUP(AJ519,'Insulation Table'!$F$35:$G$124,2,FALSE))))</f>
        <v/>
      </c>
      <c r="AO519" s="75" t="e">
        <f t="shared" si="35"/>
        <v>#N/A</v>
      </c>
      <c r="AP519" s="75" t="e">
        <f>VLOOKUP(AO519,'Insulation Table'!$Y$35:$Z$103,2,FALSE)</f>
        <v>#N/A</v>
      </c>
      <c r="AQ519" s="67" t="str">
        <f>CONCATENATE(P519,U519,MIN(TablePipeInsulation[[#This Row],[Insulation to be Added (")]],3))</f>
        <v>3</v>
      </c>
      <c r="AR519" s="75" t="str">
        <f>IF(P519="","",(VLOOKUP(AQ519,'Insulation Table'!$N$35:$O$250,2,FALSE)))</f>
        <v/>
      </c>
      <c r="AS519" s="67" t="e">
        <f t="shared" si="36"/>
        <v>#VALUE!</v>
      </c>
      <c r="AT519" s="75" t="str">
        <f>IF(TablePipeInsulation[[#This Row],[System Application]]="Custom",TablePipeInsulation[[#This Row],[Full Load Hours (If Custom Application)]],IF(G519="","",IF(G519="Domestic Hot Water",8760,$AJ$16)))</f>
        <v/>
      </c>
      <c r="AU519" s="75" t="str">
        <f>VLOOKUP($G$7,'Incentive Structure'!$C$6:$D$10,2,FALSE)</f>
        <v>CI</v>
      </c>
      <c r="AV519" s="75" t="str">
        <f>IF(ISNUMBER(FIND("MF",TablePipeInsulation[[#This Row],[Incentive Code]]))=TRUE,"MF Logic","CI Logic")</f>
        <v>CI Logic</v>
      </c>
      <c r="AW51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19" t="str">
        <f t="shared" si="37"/>
        <v/>
      </c>
      <c r="AY519" t="str">
        <f t="shared" si="38"/>
        <v>CI</v>
      </c>
      <c r="AZ51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1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19" s="190" t="e">
        <f>INDEX(#REF!,MATCH(TablePipeInsulation[[#This Row],[Coding - Temperature of Pipe]],#REF!,0),MATCH(TEXT($P519,"#.00"),#REF!,0))</f>
        <v>#REF!</v>
      </c>
      <c r="BC519" s="211">
        <f>IFERROR(MIN(IF(TablePipeInsulation[[#This Row],[System Application]]="Custom",(TablePipeInsulation[[#This Row],[Therms saved]]*BE519)*CI_Custom_Incentive_USD_per_therm,IF(OR(TablePipeInsulation[[#This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saved]]*BE519),"Excel Error"))),TablePipeInsulation[[#This Row],[Total Cost]]),0)</f>
        <v>0</v>
      </c>
      <c r="BD519" s="216">
        <f>IFERROR(MIN(IF(TablePipeInsulation[[#This Row],[System Application]]="Custom",(TablePipeInsulation[[#This Row],[Therms saved]]*BE519)*CI_Custom_Bonus_Incentive_USD_per_therm,IF(OR(TablePipeInsulation[[#This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saved]]*BE519),"Excel Error"))),TablePipeInsulation[[#This Row],[Total Cost]]),0)</f>
        <v>0</v>
      </c>
      <c r="BE519" s="212">
        <f>Boiler!$AA$9</f>
        <v>0</v>
      </c>
    </row>
    <row r="520" spans="1:57">
      <c r="A520" s="75">
        <v>499</v>
      </c>
      <c r="Q520" s="69"/>
      <c r="R520" s="1" t="str">
        <f>IFERROR(INDEX(TableInsulationCodeReq[],MATCH(TablePipeInsulation[[#This Row],[Coding - Temperature of Pipe]],TableInsulationCodeReq[Coding Pipe Temperature],-1),MATCH(TEXT($P520,"0.00"),TableInsulationCodeReq[#Headers],0)),"")</f>
        <v/>
      </c>
      <c r="Y520" s="189" t="str">
        <f t="shared" si="39"/>
        <v/>
      </c>
      <c r="AA52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20" s="3" t="str">
        <f>IF(OR(G520="",TablePipeInsulation[[#This Row],[Insulation to be Added (")]]&lt;TablePipeInsulation[[#This Row],[Insulation Required by Code (")]]),"",IF(System_App_Only_DHW,(AN520-AR520)/(0.8*100000)*L520*AS520*AT520*1,(AN520-AR520)/($G$10*100000)*L520*AS520*AT520*1))</f>
        <v/>
      </c>
      <c r="AC520" s="78">
        <f>IF(TablePipeInsulation[[#This Row],[Insulation to be Added (")]]&lt;TablePipeInsulation[[#This Row],[Insulation Required by Code (")]],"",BC520)</f>
        <v>0</v>
      </c>
      <c r="AD520" s="78">
        <f>IF(TablePipeInsulation[[#This Row],[Insulation to be Added (")]]&lt;TablePipeInsulation[[#This Row],[Insulation Required by Code (")]],"",BD520)</f>
        <v>0</v>
      </c>
      <c r="AG520" s="67" t="e">
        <f>VLOOKUP(G520,'Insulation Table'!$AE$61:$AF$64,2,FALSE)</f>
        <v>#N/A</v>
      </c>
      <c r="AH520" s="75" t="str">
        <f>IF(TablePipeInsulation[[#This Row],[System Application]]="Custom",TablePipeInsulation[[#This Row],[Pipe Surface Temperature, °F (If Custom Application)]],IF(G520="","",VLOOKUP(G520,$BG$21:$BH$24,2,FALSE)))</f>
        <v/>
      </c>
      <c r="AI520" s="75" t="str">
        <f>IF(TablePipeInsulation[[#This Row],[System Application]]="Custom",TablePipeInsulation[[#This Row],[Ambient Temperature, °F (If Custom Application)]],IF(G520="","",VLOOKUP(G520,$BG$21:$BI$24,3,FALSE)))</f>
        <v/>
      </c>
      <c r="AJ52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2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2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2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20" s="75" t="str">
        <f>IF(TablePipeInsulation[[#This Row],[System Application]]="Custom",TablePipeInsulation[[#This Row],[Custom Pipe Bare Heat Transfer Coefficient]],IF(P520="","",(VLOOKUP(AJ520,'Insulation Table'!$F$35:$G$124,2,FALSE))))</f>
        <v/>
      </c>
      <c r="AO520" s="75" t="e">
        <f t="shared" si="35"/>
        <v>#N/A</v>
      </c>
      <c r="AP520" s="75" t="e">
        <f>VLOOKUP(AO520,'Insulation Table'!$Y$35:$Z$103,2,FALSE)</f>
        <v>#N/A</v>
      </c>
      <c r="AQ520" s="67" t="str">
        <f>CONCATENATE(P520,U520,MIN(TablePipeInsulation[[#This Row],[Insulation to be Added (")]],3))</f>
        <v>3</v>
      </c>
      <c r="AR520" s="75" t="str">
        <f>IF(P520="","",(VLOOKUP(AQ520,'Insulation Table'!$N$35:$O$250,2,FALSE)))</f>
        <v/>
      </c>
      <c r="AS520" s="67" t="e">
        <f t="shared" si="36"/>
        <v>#VALUE!</v>
      </c>
      <c r="AT520" s="75" t="str">
        <f>IF(TablePipeInsulation[[#This Row],[System Application]]="Custom",TablePipeInsulation[[#This Row],[Full Load Hours (If Custom Application)]],IF(G520="","",IF(G520="Domestic Hot Water",8760,$AJ$16)))</f>
        <v/>
      </c>
      <c r="AU520" s="75" t="str">
        <f>VLOOKUP($G$7,'Incentive Structure'!$C$6:$D$10,2,FALSE)</f>
        <v>CI</v>
      </c>
      <c r="AV520" s="75" t="str">
        <f>IF(ISNUMBER(FIND("MF",TablePipeInsulation[[#This Row],[Incentive Code]]))=TRUE,"MF Logic","CI Logic")</f>
        <v>CI Logic</v>
      </c>
      <c r="AW52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20" t="str">
        <f t="shared" si="37"/>
        <v/>
      </c>
      <c r="AY520" t="str">
        <f t="shared" si="38"/>
        <v>CI</v>
      </c>
      <c r="AZ52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2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20" s="190" t="e">
        <f>INDEX(#REF!,MATCH(TablePipeInsulation[[#This Row],[Coding - Temperature of Pipe]],#REF!,0),MATCH(TEXT($P520,"#.00"),#REF!,0))</f>
        <v>#REF!</v>
      </c>
      <c r="BC520" s="211">
        <f>IFERROR(MIN(IF(TablePipeInsulation[[#This Row],[System Application]]="Custom",(TablePipeInsulation[[#This Row],[Therms saved]]*BE520)*CI_Custom_Incentive_USD_per_therm,IF(OR(TablePipeInsulation[[#This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saved]]*BE520),"Excel Error"))),TablePipeInsulation[[#This Row],[Total Cost]]),0)</f>
        <v>0</v>
      </c>
      <c r="BD520" s="216">
        <f>IFERROR(MIN(IF(TablePipeInsulation[[#This Row],[System Application]]="Custom",(TablePipeInsulation[[#This Row],[Therms saved]]*BE520)*CI_Custom_Bonus_Incentive_USD_per_therm,IF(OR(TablePipeInsulation[[#This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saved]]*BE520),"Excel Error"))),TablePipeInsulation[[#This Row],[Total Cost]]),0)</f>
        <v>0</v>
      </c>
      <c r="BE520" s="212">
        <f>Boiler!$AA$9</f>
        <v>0</v>
      </c>
    </row>
    <row r="521" spans="1:57">
      <c r="A521" s="75">
        <v>500</v>
      </c>
      <c r="Q521" s="69"/>
      <c r="R521" s="1" t="str">
        <f>IFERROR(INDEX(TableInsulationCodeReq[],MATCH(TablePipeInsulation[[#This Row],[Coding - Temperature of Pipe]],TableInsulationCodeReq[Coding Pipe Temperature],-1),MATCH(TEXT($P521,"0.00"),TableInsulationCodeReq[#Headers],0)),"")</f>
        <v/>
      </c>
      <c r="Y521" s="189" t="str">
        <f t="shared" si="39"/>
        <v/>
      </c>
      <c r="AA52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21" s="3" t="str">
        <f>IF(OR(G521="",TablePipeInsulation[[#This Row],[Insulation to be Added (")]]&lt;TablePipeInsulation[[#This Row],[Insulation Required by Code (")]]),"",IF(System_App_Only_DHW,(AN521-AR521)/(0.8*100000)*L521*AS521*AT521*1,(AN521-AR521)/($G$10*100000)*L521*AS521*AT521*1))</f>
        <v/>
      </c>
      <c r="AC521" s="78">
        <f>IF(TablePipeInsulation[[#This Row],[Insulation to be Added (")]]&lt;TablePipeInsulation[[#This Row],[Insulation Required by Code (")]],"",BC521)</f>
        <v>0</v>
      </c>
      <c r="AD521" s="78">
        <f>IF(TablePipeInsulation[[#This Row],[Insulation to be Added (")]]&lt;TablePipeInsulation[[#This Row],[Insulation Required by Code (")]],"",BD521)</f>
        <v>0</v>
      </c>
      <c r="AG521" s="67" t="e">
        <f>VLOOKUP(G521,'Insulation Table'!$AE$61:$AF$64,2,FALSE)</f>
        <v>#N/A</v>
      </c>
      <c r="AH521" s="75" t="str">
        <f>IF(TablePipeInsulation[[#This Row],[System Application]]="Custom",TablePipeInsulation[[#This Row],[Pipe Surface Temperature, °F (If Custom Application)]],IF(G521="","",VLOOKUP(G521,$BG$21:$BH$24,2,FALSE)))</f>
        <v/>
      </c>
      <c r="AI521" s="75" t="str">
        <f>IF(TablePipeInsulation[[#This Row],[System Application]]="Custom",TablePipeInsulation[[#This Row],[Ambient Temperature, °F (If Custom Application)]],IF(G521="","",VLOOKUP(G521,$BG$21:$BI$24,3,FALSE)))</f>
        <v/>
      </c>
      <c r="AJ52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2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2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2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21" s="75" t="str">
        <f>IF(TablePipeInsulation[[#This Row],[System Application]]="Custom",TablePipeInsulation[[#This Row],[Custom Pipe Bare Heat Transfer Coefficient]],IF(P521="","",(VLOOKUP(AJ521,'Insulation Table'!$F$35:$G$124,2,FALSE))))</f>
        <v/>
      </c>
      <c r="AO521" s="75" t="e">
        <f t="shared" si="35"/>
        <v>#N/A</v>
      </c>
      <c r="AP521" s="75" t="e">
        <f>VLOOKUP(AO521,'Insulation Table'!$Y$35:$Z$103,2,FALSE)</f>
        <v>#N/A</v>
      </c>
      <c r="AQ521" s="67" t="str">
        <f>CONCATENATE(P521,U521,MIN(TablePipeInsulation[[#This Row],[Insulation to be Added (")]],3))</f>
        <v>3</v>
      </c>
      <c r="AR521" s="75" t="str">
        <f>IF(P521="","",(VLOOKUP(AQ521,'Insulation Table'!$N$35:$O$250,2,FALSE)))</f>
        <v/>
      </c>
      <c r="AS521" s="67" t="e">
        <f t="shared" si="36"/>
        <v>#VALUE!</v>
      </c>
      <c r="AT521" s="75" t="str">
        <f>IF(TablePipeInsulation[[#This Row],[System Application]]="Custom",TablePipeInsulation[[#This Row],[Full Load Hours (If Custom Application)]],IF(G521="","",IF(G521="Domestic Hot Water",8760,$AJ$16)))</f>
        <v/>
      </c>
      <c r="AU521" s="75" t="str">
        <f>VLOOKUP($G$7,'Incentive Structure'!$C$6:$D$10,2,FALSE)</f>
        <v>CI</v>
      </c>
      <c r="AV521" s="75" t="str">
        <f>IF(ISNUMBER(FIND("MF",TablePipeInsulation[[#This Row],[Incentive Code]]))=TRUE,"MF Logic","CI Logic")</f>
        <v>CI Logic</v>
      </c>
      <c r="AW52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21" t="str">
        <f t="shared" si="37"/>
        <v/>
      </c>
      <c r="AY521" t="str">
        <f t="shared" si="38"/>
        <v>CI</v>
      </c>
      <c r="AZ52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2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21" s="190" t="e">
        <f>INDEX(#REF!,MATCH(TablePipeInsulation[[#This Row],[Coding - Temperature of Pipe]],#REF!,0),MATCH(TEXT($P521,"#.00"),#REF!,0))</f>
        <v>#REF!</v>
      </c>
      <c r="BC521" s="211">
        <f>IFERROR(MIN(IF(TablePipeInsulation[[#This Row],[System Application]]="Custom",(TablePipeInsulation[[#This Row],[Therms saved]]*BE521)*CI_Custom_Incentive_USD_per_therm,IF(OR(TablePipeInsulation[[#This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saved]]*BE521),"Excel Error"))),TablePipeInsulation[[#This Row],[Total Cost]]),0)</f>
        <v>0</v>
      </c>
      <c r="BD521" s="216">
        <f>IFERROR(MIN(IF(TablePipeInsulation[[#This Row],[System Application]]="Custom",(TablePipeInsulation[[#This Row],[Therms saved]]*BE521)*CI_Custom_Bonus_Incentive_USD_per_therm,IF(OR(TablePipeInsulation[[#This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saved]]*BE521),"Excel Error"))),TablePipeInsulation[[#This Row],[Total Cost]]),0)</f>
        <v>0</v>
      </c>
      <c r="BE521" s="212">
        <f>Boiler!$AA$9</f>
        <v>0</v>
      </c>
    </row>
    <row r="522" spans="1:57">
      <c r="A522" s="75">
        <v>501</v>
      </c>
      <c r="Q522" s="69"/>
      <c r="R522" s="1" t="str">
        <f>IFERROR(INDEX(TableInsulationCodeReq[],MATCH(TablePipeInsulation[[#This Row],[Coding - Temperature of Pipe]],TableInsulationCodeReq[Coding Pipe Temperature],-1),MATCH(TEXT($P522,"0.00"),TableInsulationCodeReq[#Headers],0)),"")</f>
        <v/>
      </c>
      <c r="Y522" s="189" t="str">
        <f t="shared" si="39"/>
        <v/>
      </c>
      <c r="AA52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22" s="3" t="str">
        <f>IF(OR(G522="",TablePipeInsulation[[#This Row],[Insulation to be Added (")]]&lt;TablePipeInsulation[[#This Row],[Insulation Required by Code (")]]),"",IF(System_App_Only_DHW,(AN522-AR522)/(0.8*100000)*L522*AS522*AT522*1,(AN522-AR522)/($G$10*100000)*L522*AS522*AT522*1))</f>
        <v/>
      </c>
      <c r="AC522" s="78">
        <f>IF(TablePipeInsulation[[#This Row],[Insulation to be Added (")]]&lt;TablePipeInsulation[[#This Row],[Insulation Required by Code (")]],"",BC522)</f>
        <v>0</v>
      </c>
      <c r="AD522" s="78">
        <f>IF(TablePipeInsulation[[#This Row],[Insulation to be Added (")]]&lt;TablePipeInsulation[[#This Row],[Insulation Required by Code (")]],"",BD522)</f>
        <v>0</v>
      </c>
      <c r="AG522" s="67" t="e">
        <f>VLOOKUP(G522,'Insulation Table'!$AE$61:$AF$64,2,FALSE)</f>
        <v>#N/A</v>
      </c>
      <c r="AH522" s="75" t="str">
        <f>IF(TablePipeInsulation[[#This Row],[System Application]]="Custom",TablePipeInsulation[[#This Row],[Pipe Surface Temperature, °F (If Custom Application)]],IF(G522="","",VLOOKUP(G522,$BG$21:$BH$24,2,FALSE)))</f>
        <v/>
      </c>
      <c r="AI522" s="75" t="str">
        <f>IF(TablePipeInsulation[[#This Row],[System Application]]="Custom",TablePipeInsulation[[#This Row],[Ambient Temperature, °F (If Custom Application)]],IF(G522="","",VLOOKUP(G522,$BG$21:$BI$24,3,FALSE)))</f>
        <v/>
      </c>
      <c r="AJ52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2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2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2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22" s="75" t="str">
        <f>IF(TablePipeInsulation[[#This Row],[System Application]]="Custom",TablePipeInsulation[[#This Row],[Custom Pipe Bare Heat Transfer Coefficient]],IF(P522="","",(VLOOKUP(AJ522,'Insulation Table'!$F$35:$G$124,2,FALSE))))</f>
        <v/>
      </c>
      <c r="AO522" s="75" t="e">
        <f t="shared" si="35"/>
        <v>#N/A</v>
      </c>
      <c r="AP522" s="75" t="e">
        <f>VLOOKUP(AO522,'Insulation Table'!$Y$35:$Z$103,2,FALSE)</f>
        <v>#N/A</v>
      </c>
      <c r="AQ522" s="67" t="str">
        <f>CONCATENATE(P522,U522,MIN(TablePipeInsulation[[#This Row],[Insulation to be Added (")]],3))</f>
        <v>3</v>
      </c>
      <c r="AR522" s="75" t="str">
        <f>IF(P522="","",(VLOOKUP(AQ522,'Insulation Table'!$N$35:$O$250,2,FALSE)))</f>
        <v/>
      </c>
      <c r="AS522" s="67" t="e">
        <f t="shared" si="36"/>
        <v>#VALUE!</v>
      </c>
      <c r="AT522" s="75" t="str">
        <f>IF(TablePipeInsulation[[#This Row],[System Application]]="Custom",TablePipeInsulation[[#This Row],[Full Load Hours (If Custom Application)]],IF(G522="","",IF(G522="Domestic Hot Water",8760,$AJ$16)))</f>
        <v/>
      </c>
      <c r="AU522" s="75" t="str">
        <f>VLOOKUP($G$7,'Incentive Structure'!$C$6:$D$10,2,FALSE)</f>
        <v>CI</v>
      </c>
      <c r="AV522" s="75" t="str">
        <f>IF(ISNUMBER(FIND("MF",TablePipeInsulation[[#This Row],[Incentive Code]]))=TRUE,"MF Logic","CI Logic")</f>
        <v>CI Logic</v>
      </c>
      <c r="AW52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22" t="str">
        <f t="shared" si="37"/>
        <v/>
      </c>
      <c r="AY522" t="str">
        <f t="shared" si="38"/>
        <v>CI</v>
      </c>
      <c r="AZ52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2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22" s="190" t="e">
        <f>INDEX(#REF!,MATCH(TablePipeInsulation[[#This Row],[Coding - Temperature of Pipe]],#REF!,0),MATCH(TEXT($P522,"#.00"),#REF!,0))</f>
        <v>#REF!</v>
      </c>
      <c r="BC522" s="211">
        <f>IFERROR(MIN(IF(TablePipeInsulation[[#This Row],[System Application]]="Custom",(TablePipeInsulation[[#This Row],[Therms saved]]*BE522)*CI_Custom_Incentive_USD_per_therm,IF(OR(TablePipeInsulation[[#This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saved]]*BE522),"Excel Error"))),TablePipeInsulation[[#This Row],[Total Cost]]),0)</f>
        <v>0</v>
      </c>
      <c r="BD522" s="216">
        <f>IFERROR(MIN(IF(TablePipeInsulation[[#This Row],[System Application]]="Custom",(TablePipeInsulation[[#This Row],[Therms saved]]*BE522)*CI_Custom_Bonus_Incentive_USD_per_therm,IF(OR(TablePipeInsulation[[#This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saved]]*BE522),"Excel Error"))),TablePipeInsulation[[#This Row],[Total Cost]]),0)</f>
        <v>0</v>
      </c>
      <c r="BE522" s="212">
        <f>Boiler!$AA$9</f>
        <v>0</v>
      </c>
    </row>
    <row r="523" spans="1:57">
      <c r="A523" s="75">
        <v>502</v>
      </c>
      <c r="Q523" s="69"/>
      <c r="R523" s="1" t="str">
        <f>IFERROR(INDEX(TableInsulationCodeReq[],MATCH(TablePipeInsulation[[#This Row],[Coding - Temperature of Pipe]],TableInsulationCodeReq[Coding Pipe Temperature],-1),MATCH(TEXT($P523,"0.00"),TableInsulationCodeReq[#Headers],0)),"")</f>
        <v/>
      </c>
      <c r="Y523" s="189" t="str">
        <f t="shared" si="39"/>
        <v/>
      </c>
      <c r="AA52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23" s="3" t="str">
        <f>IF(OR(G523="",TablePipeInsulation[[#This Row],[Insulation to be Added (")]]&lt;TablePipeInsulation[[#This Row],[Insulation Required by Code (")]]),"",IF(System_App_Only_DHW,(AN523-AR523)/(0.8*100000)*L523*AS523*AT523*1,(AN523-AR523)/($G$10*100000)*L523*AS523*AT523*1))</f>
        <v/>
      </c>
      <c r="AC523" s="78">
        <f>IF(TablePipeInsulation[[#This Row],[Insulation to be Added (")]]&lt;TablePipeInsulation[[#This Row],[Insulation Required by Code (")]],"",BC523)</f>
        <v>0</v>
      </c>
      <c r="AD523" s="78">
        <f>IF(TablePipeInsulation[[#This Row],[Insulation to be Added (")]]&lt;TablePipeInsulation[[#This Row],[Insulation Required by Code (")]],"",BD523)</f>
        <v>0</v>
      </c>
      <c r="AG523" s="67" t="e">
        <f>VLOOKUP(G523,'Insulation Table'!$AE$61:$AF$64,2,FALSE)</f>
        <v>#N/A</v>
      </c>
      <c r="AH523" s="75" t="str">
        <f>IF(TablePipeInsulation[[#This Row],[System Application]]="Custom",TablePipeInsulation[[#This Row],[Pipe Surface Temperature, °F (If Custom Application)]],IF(G523="","",VLOOKUP(G523,$BG$21:$BH$24,2,FALSE)))</f>
        <v/>
      </c>
      <c r="AI523" s="75" t="str">
        <f>IF(TablePipeInsulation[[#This Row],[System Application]]="Custom",TablePipeInsulation[[#This Row],[Ambient Temperature, °F (If Custom Application)]],IF(G523="","",VLOOKUP(G523,$BG$21:$BI$24,3,FALSE)))</f>
        <v/>
      </c>
      <c r="AJ52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2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2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2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23" s="75" t="str">
        <f>IF(TablePipeInsulation[[#This Row],[System Application]]="Custom",TablePipeInsulation[[#This Row],[Custom Pipe Bare Heat Transfer Coefficient]],IF(P523="","",(VLOOKUP(AJ523,'Insulation Table'!$F$35:$G$124,2,FALSE))))</f>
        <v/>
      </c>
      <c r="AO523" s="75" t="e">
        <f t="shared" si="35"/>
        <v>#N/A</v>
      </c>
      <c r="AP523" s="75" t="e">
        <f>VLOOKUP(AO523,'Insulation Table'!$Y$35:$Z$103,2,FALSE)</f>
        <v>#N/A</v>
      </c>
      <c r="AQ523" s="67" t="str">
        <f>CONCATENATE(P523,U523,MIN(TablePipeInsulation[[#This Row],[Insulation to be Added (")]],3))</f>
        <v>3</v>
      </c>
      <c r="AR523" s="75" t="str">
        <f>IF(P523="","",(VLOOKUP(AQ523,'Insulation Table'!$N$35:$O$250,2,FALSE)))</f>
        <v/>
      </c>
      <c r="AS523" s="67" t="e">
        <f t="shared" si="36"/>
        <v>#VALUE!</v>
      </c>
      <c r="AT523" s="75" t="str">
        <f>IF(TablePipeInsulation[[#This Row],[System Application]]="Custom",TablePipeInsulation[[#This Row],[Full Load Hours (If Custom Application)]],IF(G523="","",IF(G523="Domestic Hot Water",8760,$AJ$16)))</f>
        <v/>
      </c>
      <c r="AU523" s="75" t="str">
        <f>VLOOKUP($G$7,'Incentive Structure'!$C$6:$D$10,2,FALSE)</f>
        <v>CI</v>
      </c>
      <c r="AV523" s="75" t="str">
        <f>IF(ISNUMBER(FIND("MF",TablePipeInsulation[[#This Row],[Incentive Code]]))=TRUE,"MF Logic","CI Logic")</f>
        <v>CI Logic</v>
      </c>
      <c r="AW52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23" t="str">
        <f t="shared" si="37"/>
        <v/>
      </c>
      <c r="AY523" t="str">
        <f t="shared" si="38"/>
        <v>CI</v>
      </c>
      <c r="AZ52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2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23" s="190" t="e">
        <f>INDEX(#REF!,MATCH(TablePipeInsulation[[#This Row],[Coding - Temperature of Pipe]],#REF!,0),MATCH(TEXT($P523,"#.00"),#REF!,0))</f>
        <v>#REF!</v>
      </c>
      <c r="BC523" s="211">
        <f>IFERROR(MIN(IF(TablePipeInsulation[[#This Row],[System Application]]="Custom",(TablePipeInsulation[[#This Row],[Therms saved]]*BE523)*CI_Custom_Incentive_USD_per_therm,IF(OR(TablePipeInsulation[[#This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saved]]*BE523),"Excel Error"))),TablePipeInsulation[[#This Row],[Total Cost]]),0)</f>
        <v>0</v>
      </c>
      <c r="BD523" s="216">
        <f>IFERROR(MIN(IF(TablePipeInsulation[[#This Row],[System Application]]="Custom",(TablePipeInsulation[[#This Row],[Therms saved]]*BE523)*CI_Custom_Bonus_Incentive_USD_per_therm,IF(OR(TablePipeInsulation[[#This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saved]]*BE523),"Excel Error"))),TablePipeInsulation[[#This Row],[Total Cost]]),0)</f>
        <v>0</v>
      </c>
      <c r="BE523" s="212">
        <f>Boiler!$AA$9</f>
        <v>0</v>
      </c>
    </row>
    <row r="524" spans="1:57">
      <c r="A524" s="75">
        <v>503</v>
      </c>
      <c r="Q524" s="69"/>
      <c r="R524" s="1" t="str">
        <f>IFERROR(INDEX(TableInsulationCodeReq[],MATCH(TablePipeInsulation[[#This Row],[Coding - Temperature of Pipe]],TableInsulationCodeReq[Coding Pipe Temperature],-1),MATCH(TEXT($P524,"0.00"),TableInsulationCodeReq[#Headers],0)),"")</f>
        <v/>
      </c>
      <c r="Y524" s="189" t="str">
        <f t="shared" si="39"/>
        <v/>
      </c>
      <c r="AA52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24" s="3" t="str">
        <f>IF(OR(G524="",TablePipeInsulation[[#This Row],[Insulation to be Added (")]]&lt;TablePipeInsulation[[#This Row],[Insulation Required by Code (")]]),"",IF(System_App_Only_DHW,(AN524-AR524)/(0.8*100000)*L524*AS524*AT524*1,(AN524-AR524)/($G$10*100000)*L524*AS524*AT524*1))</f>
        <v/>
      </c>
      <c r="AC524" s="78">
        <f>IF(TablePipeInsulation[[#This Row],[Insulation to be Added (")]]&lt;TablePipeInsulation[[#This Row],[Insulation Required by Code (")]],"",BC524)</f>
        <v>0</v>
      </c>
      <c r="AD524" s="78">
        <f>IF(TablePipeInsulation[[#This Row],[Insulation to be Added (")]]&lt;TablePipeInsulation[[#This Row],[Insulation Required by Code (")]],"",BD524)</f>
        <v>0</v>
      </c>
      <c r="AG524" s="67" t="e">
        <f>VLOOKUP(G524,'Insulation Table'!$AE$61:$AF$64,2,FALSE)</f>
        <v>#N/A</v>
      </c>
      <c r="AH524" s="75" t="str">
        <f>IF(TablePipeInsulation[[#This Row],[System Application]]="Custom",TablePipeInsulation[[#This Row],[Pipe Surface Temperature, °F (If Custom Application)]],IF(G524="","",VLOOKUP(G524,$BG$21:$BH$24,2,FALSE)))</f>
        <v/>
      </c>
      <c r="AI524" s="75" t="str">
        <f>IF(TablePipeInsulation[[#This Row],[System Application]]="Custom",TablePipeInsulation[[#This Row],[Ambient Temperature, °F (If Custom Application)]],IF(G524="","",VLOOKUP(G524,$BG$21:$BI$24,3,FALSE)))</f>
        <v/>
      </c>
      <c r="AJ52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2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2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2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24" s="75" t="str">
        <f>IF(TablePipeInsulation[[#This Row],[System Application]]="Custom",TablePipeInsulation[[#This Row],[Custom Pipe Bare Heat Transfer Coefficient]],IF(P524="","",(VLOOKUP(AJ524,'Insulation Table'!$F$35:$G$124,2,FALSE))))</f>
        <v/>
      </c>
      <c r="AO524" s="75" t="e">
        <f t="shared" si="35"/>
        <v>#N/A</v>
      </c>
      <c r="AP524" s="75" t="e">
        <f>VLOOKUP(AO524,'Insulation Table'!$Y$35:$Z$103,2,FALSE)</f>
        <v>#N/A</v>
      </c>
      <c r="AQ524" s="67" t="str">
        <f>CONCATENATE(P524,U524,MIN(TablePipeInsulation[[#This Row],[Insulation to be Added (")]],3))</f>
        <v>3</v>
      </c>
      <c r="AR524" s="75" t="str">
        <f>IF(P524="","",(VLOOKUP(AQ524,'Insulation Table'!$N$35:$O$250,2,FALSE)))</f>
        <v/>
      </c>
      <c r="AS524" s="67" t="e">
        <f t="shared" si="36"/>
        <v>#VALUE!</v>
      </c>
      <c r="AT524" s="75" t="str">
        <f>IF(TablePipeInsulation[[#This Row],[System Application]]="Custom",TablePipeInsulation[[#This Row],[Full Load Hours (If Custom Application)]],IF(G524="","",IF(G524="Domestic Hot Water",8760,$AJ$16)))</f>
        <v/>
      </c>
      <c r="AU524" s="75" t="str">
        <f>VLOOKUP($G$7,'Incentive Structure'!$C$6:$D$10,2,FALSE)</f>
        <v>CI</v>
      </c>
      <c r="AV524" s="75" t="str">
        <f>IF(ISNUMBER(FIND("MF",TablePipeInsulation[[#This Row],[Incentive Code]]))=TRUE,"MF Logic","CI Logic")</f>
        <v>CI Logic</v>
      </c>
      <c r="AW52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24" t="str">
        <f t="shared" si="37"/>
        <v/>
      </c>
      <c r="AY524" t="str">
        <f t="shared" si="38"/>
        <v>CI</v>
      </c>
      <c r="AZ52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2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24" s="190" t="e">
        <f>INDEX(#REF!,MATCH(TablePipeInsulation[[#This Row],[Coding - Temperature of Pipe]],#REF!,0),MATCH(TEXT($P524,"#.00"),#REF!,0))</f>
        <v>#REF!</v>
      </c>
      <c r="BC524" s="211">
        <f>IFERROR(MIN(IF(TablePipeInsulation[[#This Row],[System Application]]="Custom",(TablePipeInsulation[[#This Row],[Therms saved]]*BE524)*CI_Custom_Incentive_USD_per_therm,IF(OR(TablePipeInsulation[[#This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saved]]*BE524),"Excel Error"))),TablePipeInsulation[[#This Row],[Total Cost]]),0)</f>
        <v>0</v>
      </c>
      <c r="BD524" s="216">
        <f>IFERROR(MIN(IF(TablePipeInsulation[[#This Row],[System Application]]="Custom",(TablePipeInsulation[[#This Row],[Therms saved]]*BE524)*CI_Custom_Bonus_Incentive_USD_per_therm,IF(OR(TablePipeInsulation[[#This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saved]]*BE524),"Excel Error"))),TablePipeInsulation[[#This Row],[Total Cost]]),0)</f>
        <v>0</v>
      </c>
      <c r="BE524" s="212">
        <f>Boiler!$AA$9</f>
        <v>0</v>
      </c>
    </row>
    <row r="525" spans="1:57">
      <c r="A525" s="75">
        <v>504</v>
      </c>
      <c r="Q525" s="69"/>
      <c r="R525" s="1" t="str">
        <f>IFERROR(INDEX(TableInsulationCodeReq[],MATCH(TablePipeInsulation[[#This Row],[Coding - Temperature of Pipe]],TableInsulationCodeReq[Coding Pipe Temperature],-1),MATCH(TEXT($P525,"0.00"),TableInsulationCodeReq[#Headers],0)),"")</f>
        <v/>
      </c>
      <c r="Y525" s="189" t="str">
        <f t="shared" si="39"/>
        <v/>
      </c>
      <c r="AA52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25" s="3" t="str">
        <f>IF(OR(G525="",TablePipeInsulation[[#This Row],[Insulation to be Added (")]]&lt;TablePipeInsulation[[#This Row],[Insulation Required by Code (")]]),"",IF(System_App_Only_DHW,(AN525-AR525)/(0.8*100000)*L525*AS525*AT525*1,(AN525-AR525)/($G$10*100000)*L525*AS525*AT525*1))</f>
        <v/>
      </c>
      <c r="AC525" s="78">
        <f>IF(TablePipeInsulation[[#This Row],[Insulation to be Added (")]]&lt;TablePipeInsulation[[#This Row],[Insulation Required by Code (")]],"",BC525)</f>
        <v>0</v>
      </c>
      <c r="AD525" s="78">
        <f>IF(TablePipeInsulation[[#This Row],[Insulation to be Added (")]]&lt;TablePipeInsulation[[#This Row],[Insulation Required by Code (")]],"",BD525)</f>
        <v>0</v>
      </c>
      <c r="AG525" s="67" t="e">
        <f>VLOOKUP(G525,'Insulation Table'!$AE$61:$AF$64,2,FALSE)</f>
        <v>#N/A</v>
      </c>
      <c r="AH525" s="75" t="str">
        <f>IF(TablePipeInsulation[[#This Row],[System Application]]="Custom",TablePipeInsulation[[#This Row],[Pipe Surface Temperature, °F (If Custom Application)]],IF(G525="","",VLOOKUP(G525,$BG$21:$BH$24,2,FALSE)))</f>
        <v/>
      </c>
      <c r="AI525" s="75" t="str">
        <f>IF(TablePipeInsulation[[#This Row],[System Application]]="Custom",TablePipeInsulation[[#This Row],[Ambient Temperature, °F (If Custom Application)]],IF(G525="","",VLOOKUP(G525,$BG$21:$BI$24,3,FALSE)))</f>
        <v/>
      </c>
      <c r="AJ52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2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2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2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25" s="75" t="str">
        <f>IF(TablePipeInsulation[[#This Row],[System Application]]="Custom",TablePipeInsulation[[#This Row],[Custom Pipe Bare Heat Transfer Coefficient]],IF(P525="","",(VLOOKUP(AJ525,'Insulation Table'!$F$35:$G$124,2,FALSE))))</f>
        <v/>
      </c>
      <c r="AO525" s="75" t="e">
        <f t="shared" si="35"/>
        <v>#N/A</v>
      </c>
      <c r="AP525" s="75" t="e">
        <f>VLOOKUP(AO525,'Insulation Table'!$Y$35:$Z$103,2,FALSE)</f>
        <v>#N/A</v>
      </c>
      <c r="AQ525" s="67" t="str">
        <f>CONCATENATE(P525,U525,MIN(TablePipeInsulation[[#This Row],[Insulation to be Added (")]],3))</f>
        <v>3</v>
      </c>
      <c r="AR525" s="75" t="str">
        <f>IF(P525="","",(VLOOKUP(AQ525,'Insulation Table'!$N$35:$O$250,2,FALSE)))</f>
        <v/>
      </c>
      <c r="AS525" s="67" t="e">
        <f t="shared" si="36"/>
        <v>#VALUE!</v>
      </c>
      <c r="AT525" s="75" t="str">
        <f>IF(TablePipeInsulation[[#This Row],[System Application]]="Custom",TablePipeInsulation[[#This Row],[Full Load Hours (If Custom Application)]],IF(G525="","",IF(G525="Domestic Hot Water",8760,$AJ$16)))</f>
        <v/>
      </c>
      <c r="AU525" s="75" t="str">
        <f>VLOOKUP($G$7,'Incentive Structure'!$C$6:$D$10,2,FALSE)</f>
        <v>CI</v>
      </c>
      <c r="AV525" s="75" t="str">
        <f>IF(ISNUMBER(FIND("MF",TablePipeInsulation[[#This Row],[Incentive Code]]))=TRUE,"MF Logic","CI Logic")</f>
        <v>CI Logic</v>
      </c>
      <c r="AW52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25" t="str">
        <f t="shared" si="37"/>
        <v/>
      </c>
      <c r="AY525" t="str">
        <f t="shared" si="38"/>
        <v>CI</v>
      </c>
      <c r="AZ52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2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25" s="190" t="e">
        <f>INDEX(#REF!,MATCH(TablePipeInsulation[[#This Row],[Coding - Temperature of Pipe]],#REF!,0),MATCH(TEXT($P525,"#.00"),#REF!,0))</f>
        <v>#REF!</v>
      </c>
      <c r="BC525" s="211">
        <f>IFERROR(MIN(IF(TablePipeInsulation[[#This Row],[System Application]]="Custom",(TablePipeInsulation[[#This Row],[Therms saved]]*BE525)*CI_Custom_Incentive_USD_per_therm,IF(OR(TablePipeInsulation[[#This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saved]]*BE525),"Excel Error"))),TablePipeInsulation[[#This Row],[Total Cost]]),0)</f>
        <v>0</v>
      </c>
      <c r="BD525" s="216">
        <f>IFERROR(MIN(IF(TablePipeInsulation[[#This Row],[System Application]]="Custom",(TablePipeInsulation[[#This Row],[Therms saved]]*BE525)*CI_Custom_Bonus_Incentive_USD_per_therm,IF(OR(TablePipeInsulation[[#This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saved]]*BE525),"Excel Error"))),TablePipeInsulation[[#This Row],[Total Cost]]),0)</f>
        <v>0</v>
      </c>
      <c r="BE525" s="212">
        <f>Boiler!$AA$9</f>
        <v>0</v>
      </c>
    </row>
    <row r="526" spans="1:57">
      <c r="A526" s="75">
        <v>505</v>
      </c>
      <c r="Q526" s="69"/>
      <c r="R526" s="1" t="str">
        <f>IFERROR(INDEX(TableInsulationCodeReq[],MATCH(TablePipeInsulation[[#This Row],[Coding - Temperature of Pipe]],TableInsulationCodeReq[Coding Pipe Temperature],-1),MATCH(TEXT($P526,"0.00"),TableInsulationCodeReq[#Headers],0)),"")</f>
        <v/>
      </c>
      <c r="Y526" s="189" t="str">
        <f t="shared" si="39"/>
        <v/>
      </c>
      <c r="AA52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26" s="3" t="str">
        <f>IF(OR(G526="",TablePipeInsulation[[#This Row],[Insulation to be Added (")]]&lt;TablePipeInsulation[[#This Row],[Insulation Required by Code (")]]),"",IF(System_App_Only_DHW,(AN526-AR526)/(0.8*100000)*L526*AS526*AT526*1,(AN526-AR526)/($G$10*100000)*L526*AS526*AT526*1))</f>
        <v/>
      </c>
      <c r="AC526" s="78">
        <f>IF(TablePipeInsulation[[#This Row],[Insulation to be Added (")]]&lt;TablePipeInsulation[[#This Row],[Insulation Required by Code (")]],"",BC526)</f>
        <v>0</v>
      </c>
      <c r="AD526" s="78">
        <f>IF(TablePipeInsulation[[#This Row],[Insulation to be Added (")]]&lt;TablePipeInsulation[[#This Row],[Insulation Required by Code (")]],"",BD526)</f>
        <v>0</v>
      </c>
      <c r="AG526" s="67" t="e">
        <f>VLOOKUP(G526,'Insulation Table'!$AE$61:$AF$64,2,FALSE)</f>
        <v>#N/A</v>
      </c>
      <c r="AH526" s="75" t="str">
        <f>IF(TablePipeInsulation[[#This Row],[System Application]]="Custom",TablePipeInsulation[[#This Row],[Pipe Surface Temperature, °F (If Custom Application)]],IF(G526="","",VLOOKUP(G526,$BG$21:$BH$24,2,FALSE)))</f>
        <v/>
      </c>
      <c r="AI526" s="75" t="str">
        <f>IF(TablePipeInsulation[[#This Row],[System Application]]="Custom",TablePipeInsulation[[#This Row],[Ambient Temperature, °F (If Custom Application)]],IF(G526="","",VLOOKUP(G526,$BG$21:$BI$24,3,FALSE)))</f>
        <v/>
      </c>
      <c r="AJ52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2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2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2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26" s="75" t="str">
        <f>IF(TablePipeInsulation[[#This Row],[System Application]]="Custom",TablePipeInsulation[[#This Row],[Custom Pipe Bare Heat Transfer Coefficient]],IF(P526="","",(VLOOKUP(AJ526,'Insulation Table'!$F$35:$G$124,2,FALSE))))</f>
        <v/>
      </c>
      <c r="AO526" s="75" t="e">
        <f t="shared" si="35"/>
        <v>#N/A</v>
      </c>
      <c r="AP526" s="75" t="e">
        <f>VLOOKUP(AO526,'Insulation Table'!$Y$35:$Z$103,2,FALSE)</f>
        <v>#N/A</v>
      </c>
      <c r="AQ526" s="67" t="str">
        <f>CONCATENATE(P526,U526,MIN(TablePipeInsulation[[#This Row],[Insulation to be Added (")]],3))</f>
        <v>3</v>
      </c>
      <c r="AR526" s="75" t="str">
        <f>IF(P526="","",(VLOOKUP(AQ526,'Insulation Table'!$N$35:$O$250,2,FALSE)))</f>
        <v/>
      </c>
      <c r="AS526" s="67" t="e">
        <f t="shared" si="36"/>
        <v>#VALUE!</v>
      </c>
      <c r="AT526" s="75" t="str">
        <f>IF(TablePipeInsulation[[#This Row],[System Application]]="Custom",TablePipeInsulation[[#This Row],[Full Load Hours (If Custom Application)]],IF(G526="","",IF(G526="Domestic Hot Water",8760,$AJ$16)))</f>
        <v/>
      </c>
      <c r="AU526" s="75" t="str">
        <f>VLOOKUP($G$7,'Incentive Structure'!$C$6:$D$10,2,FALSE)</f>
        <v>CI</v>
      </c>
      <c r="AV526" s="75" t="str">
        <f>IF(ISNUMBER(FIND("MF",TablePipeInsulation[[#This Row],[Incentive Code]]))=TRUE,"MF Logic","CI Logic")</f>
        <v>CI Logic</v>
      </c>
      <c r="AW52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26" t="str">
        <f t="shared" si="37"/>
        <v/>
      </c>
      <c r="AY526" t="str">
        <f t="shared" si="38"/>
        <v>CI</v>
      </c>
      <c r="AZ52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2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26" s="190" t="e">
        <f>INDEX(#REF!,MATCH(TablePipeInsulation[[#This Row],[Coding - Temperature of Pipe]],#REF!,0),MATCH(TEXT($P526,"#.00"),#REF!,0))</f>
        <v>#REF!</v>
      </c>
      <c r="BC526" s="211">
        <f>IFERROR(MIN(IF(TablePipeInsulation[[#This Row],[System Application]]="Custom",(TablePipeInsulation[[#This Row],[Therms saved]]*BE526)*CI_Custom_Incentive_USD_per_therm,IF(OR(TablePipeInsulation[[#This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saved]]*BE526),"Excel Error"))),TablePipeInsulation[[#This Row],[Total Cost]]),0)</f>
        <v>0</v>
      </c>
      <c r="BD526" s="216">
        <f>IFERROR(MIN(IF(TablePipeInsulation[[#This Row],[System Application]]="Custom",(TablePipeInsulation[[#This Row],[Therms saved]]*BE526)*CI_Custom_Bonus_Incentive_USD_per_therm,IF(OR(TablePipeInsulation[[#This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saved]]*BE526),"Excel Error"))),TablePipeInsulation[[#This Row],[Total Cost]]),0)</f>
        <v>0</v>
      </c>
      <c r="BE526" s="212">
        <f>Boiler!$AA$9</f>
        <v>0</v>
      </c>
    </row>
    <row r="527" spans="1:57">
      <c r="A527" s="75">
        <v>506</v>
      </c>
      <c r="Q527" s="69"/>
      <c r="R527" s="1" t="str">
        <f>IFERROR(INDEX(TableInsulationCodeReq[],MATCH(TablePipeInsulation[[#This Row],[Coding - Temperature of Pipe]],TableInsulationCodeReq[Coding Pipe Temperature],-1),MATCH(TEXT($P527,"0.00"),TableInsulationCodeReq[#Headers],0)),"")</f>
        <v/>
      </c>
      <c r="Y527" s="189" t="str">
        <f t="shared" si="39"/>
        <v/>
      </c>
      <c r="AA52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27" s="3" t="str">
        <f>IF(OR(G527="",TablePipeInsulation[[#This Row],[Insulation to be Added (")]]&lt;TablePipeInsulation[[#This Row],[Insulation Required by Code (")]]),"",IF(System_App_Only_DHW,(AN527-AR527)/(0.8*100000)*L527*AS527*AT527*1,(AN527-AR527)/($G$10*100000)*L527*AS527*AT527*1))</f>
        <v/>
      </c>
      <c r="AC527" s="78">
        <f>IF(TablePipeInsulation[[#This Row],[Insulation to be Added (")]]&lt;TablePipeInsulation[[#This Row],[Insulation Required by Code (")]],"",BC527)</f>
        <v>0</v>
      </c>
      <c r="AD527" s="78">
        <f>IF(TablePipeInsulation[[#This Row],[Insulation to be Added (")]]&lt;TablePipeInsulation[[#This Row],[Insulation Required by Code (")]],"",BD527)</f>
        <v>0</v>
      </c>
      <c r="AG527" s="67" t="e">
        <f>VLOOKUP(G527,'Insulation Table'!$AE$61:$AF$64,2,FALSE)</f>
        <v>#N/A</v>
      </c>
      <c r="AH527" s="75" t="str">
        <f>IF(TablePipeInsulation[[#This Row],[System Application]]="Custom",TablePipeInsulation[[#This Row],[Pipe Surface Temperature, °F (If Custom Application)]],IF(G527="","",VLOOKUP(G527,$BG$21:$BH$24,2,FALSE)))</f>
        <v/>
      </c>
      <c r="AI527" s="75" t="str">
        <f>IF(TablePipeInsulation[[#This Row],[System Application]]="Custom",TablePipeInsulation[[#This Row],[Ambient Temperature, °F (If Custom Application)]],IF(G527="","",VLOOKUP(G527,$BG$21:$BI$24,3,FALSE)))</f>
        <v/>
      </c>
      <c r="AJ52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2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2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2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27" s="75" t="str">
        <f>IF(TablePipeInsulation[[#This Row],[System Application]]="Custom",TablePipeInsulation[[#This Row],[Custom Pipe Bare Heat Transfer Coefficient]],IF(P527="","",(VLOOKUP(AJ527,'Insulation Table'!$F$35:$G$124,2,FALSE))))</f>
        <v/>
      </c>
      <c r="AO527" s="75" t="e">
        <f t="shared" si="35"/>
        <v>#N/A</v>
      </c>
      <c r="AP527" s="75" t="e">
        <f>VLOOKUP(AO527,'Insulation Table'!$Y$35:$Z$103,2,FALSE)</f>
        <v>#N/A</v>
      </c>
      <c r="AQ527" s="67" t="str">
        <f>CONCATENATE(P527,U527,MIN(TablePipeInsulation[[#This Row],[Insulation to be Added (")]],3))</f>
        <v>3</v>
      </c>
      <c r="AR527" s="75" t="str">
        <f>IF(P527="","",(VLOOKUP(AQ527,'Insulation Table'!$N$35:$O$250,2,FALSE)))</f>
        <v/>
      </c>
      <c r="AS527" s="67" t="e">
        <f t="shared" si="36"/>
        <v>#VALUE!</v>
      </c>
      <c r="AT527" s="75" t="str">
        <f>IF(TablePipeInsulation[[#This Row],[System Application]]="Custom",TablePipeInsulation[[#This Row],[Full Load Hours (If Custom Application)]],IF(G527="","",IF(G527="Domestic Hot Water",8760,$AJ$16)))</f>
        <v/>
      </c>
      <c r="AU527" s="75" t="str">
        <f>VLOOKUP($G$7,'Incentive Structure'!$C$6:$D$10,2,FALSE)</f>
        <v>CI</v>
      </c>
      <c r="AV527" s="75" t="str">
        <f>IF(ISNUMBER(FIND("MF",TablePipeInsulation[[#This Row],[Incentive Code]]))=TRUE,"MF Logic","CI Logic")</f>
        <v>CI Logic</v>
      </c>
      <c r="AW52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27" t="str">
        <f t="shared" si="37"/>
        <v/>
      </c>
      <c r="AY527" t="str">
        <f t="shared" si="38"/>
        <v>CI</v>
      </c>
      <c r="AZ52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2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27" s="190" t="e">
        <f>INDEX(#REF!,MATCH(TablePipeInsulation[[#This Row],[Coding - Temperature of Pipe]],#REF!,0),MATCH(TEXT($P527,"#.00"),#REF!,0))</f>
        <v>#REF!</v>
      </c>
      <c r="BC527" s="211">
        <f>IFERROR(MIN(IF(TablePipeInsulation[[#This Row],[System Application]]="Custom",(TablePipeInsulation[[#This Row],[Therms saved]]*BE527)*CI_Custom_Incentive_USD_per_therm,IF(OR(TablePipeInsulation[[#This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saved]]*BE527),"Excel Error"))),TablePipeInsulation[[#This Row],[Total Cost]]),0)</f>
        <v>0</v>
      </c>
      <c r="BD527" s="216">
        <f>IFERROR(MIN(IF(TablePipeInsulation[[#This Row],[System Application]]="Custom",(TablePipeInsulation[[#This Row],[Therms saved]]*BE527)*CI_Custom_Bonus_Incentive_USD_per_therm,IF(OR(TablePipeInsulation[[#This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saved]]*BE527),"Excel Error"))),TablePipeInsulation[[#This Row],[Total Cost]]),0)</f>
        <v>0</v>
      </c>
      <c r="BE527" s="212">
        <f>Boiler!$AA$9</f>
        <v>0</v>
      </c>
    </row>
    <row r="528" spans="1:57">
      <c r="A528" s="75">
        <v>507</v>
      </c>
      <c r="Q528" s="69"/>
      <c r="R528" s="1" t="str">
        <f>IFERROR(INDEX(TableInsulationCodeReq[],MATCH(TablePipeInsulation[[#This Row],[Coding - Temperature of Pipe]],TableInsulationCodeReq[Coding Pipe Temperature],-1),MATCH(TEXT($P528,"0.00"),TableInsulationCodeReq[#Headers],0)),"")</f>
        <v/>
      </c>
      <c r="Y528" s="189" t="str">
        <f t="shared" si="39"/>
        <v/>
      </c>
      <c r="AA52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28" s="3" t="str">
        <f>IF(OR(G528="",TablePipeInsulation[[#This Row],[Insulation to be Added (")]]&lt;TablePipeInsulation[[#This Row],[Insulation Required by Code (")]]),"",IF(System_App_Only_DHW,(AN528-AR528)/(0.8*100000)*L528*AS528*AT528*1,(AN528-AR528)/($G$10*100000)*L528*AS528*AT528*1))</f>
        <v/>
      </c>
      <c r="AC528" s="78">
        <f>IF(TablePipeInsulation[[#This Row],[Insulation to be Added (")]]&lt;TablePipeInsulation[[#This Row],[Insulation Required by Code (")]],"",BC528)</f>
        <v>0</v>
      </c>
      <c r="AD528" s="78">
        <f>IF(TablePipeInsulation[[#This Row],[Insulation to be Added (")]]&lt;TablePipeInsulation[[#This Row],[Insulation Required by Code (")]],"",BD528)</f>
        <v>0</v>
      </c>
      <c r="AG528" s="67" t="e">
        <f>VLOOKUP(G528,'Insulation Table'!$AE$61:$AF$64,2,FALSE)</f>
        <v>#N/A</v>
      </c>
      <c r="AH528" s="75" t="str">
        <f>IF(TablePipeInsulation[[#This Row],[System Application]]="Custom",TablePipeInsulation[[#This Row],[Pipe Surface Temperature, °F (If Custom Application)]],IF(G528="","",VLOOKUP(G528,$BG$21:$BH$24,2,FALSE)))</f>
        <v/>
      </c>
      <c r="AI528" s="75" t="str">
        <f>IF(TablePipeInsulation[[#This Row],[System Application]]="Custom",TablePipeInsulation[[#This Row],[Ambient Temperature, °F (If Custom Application)]],IF(G528="","",VLOOKUP(G528,$BG$21:$BI$24,3,FALSE)))</f>
        <v/>
      </c>
      <c r="AJ52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2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2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2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28" s="75" t="str">
        <f>IF(TablePipeInsulation[[#This Row],[System Application]]="Custom",TablePipeInsulation[[#This Row],[Custom Pipe Bare Heat Transfer Coefficient]],IF(P528="","",(VLOOKUP(AJ528,'Insulation Table'!$F$35:$G$124,2,FALSE))))</f>
        <v/>
      </c>
      <c r="AO528" s="75" t="e">
        <f t="shared" ref="AO528:AO591" si="40">CONCATENATE(AG528,P528)</f>
        <v>#N/A</v>
      </c>
      <c r="AP528" s="75" t="e">
        <f>VLOOKUP(AO528,'Insulation Table'!$Y$35:$Z$103,2,FALSE)</f>
        <v>#N/A</v>
      </c>
      <c r="AQ528" s="67" t="str">
        <f>CONCATENATE(P528,U528,MIN(TablePipeInsulation[[#This Row],[Insulation to be Added (")]],3))</f>
        <v>3</v>
      </c>
      <c r="AR528" s="75" t="str">
        <f>IF(P528="","",(VLOOKUP(AQ528,'Insulation Table'!$N$35:$O$250,2,FALSE)))</f>
        <v/>
      </c>
      <c r="AS528" s="67" t="e">
        <f t="shared" ref="AS528:AS591" si="41">AH528-AI528</f>
        <v>#VALUE!</v>
      </c>
      <c r="AT528" s="75" t="str">
        <f>IF(TablePipeInsulation[[#This Row],[System Application]]="Custom",TablePipeInsulation[[#This Row],[Full Load Hours (If Custom Application)]],IF(G528="","",IF(G528="Domestic Hot Water",8760,$AJ$16)))</f>
        <v/>
      </c>
      <c r="AU528" s="75" t="str">
        <f>VLOOKUP($G$7,'Incentive Structure'!$C$6:$D$10,2,FALSE)</f>
        <v>CI</v>
      </c>
      <c r="AV528" s="75" t="str">
        <f>IF(ISNUMBER(FIND("MF",TablePipeInsulation[[#This Row],[Incentive Code]]))=TRUE,"MF Logic","CI Logic")</f>
        <v>CI Logic</v>
      </c>
      <c r="AW52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28" t="str">
        <f t="shared" ref="AX528:AX591" si="42">CONCATENATE(G528,AW528)</f>
        <v/>
      </c>
      <c r="AY528" t="str">
        <f t="shared" ref="AY528:AY591" si="43">CONCATENATE(AU528,AW528)</f>
        <v>CI</v>
      </c>
      <c r="AZ52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2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28" s="190" t="e">
        <f>INDEX(#REF!,MATCH(TablePipeInsulation[[#This Row],[Coding - Temperature of Pipe]],#REF!,0),MATCH(TEXT($P528,"#.00"),#REF!,0))</f>
        <v>#REF!</v>
      </c>
      <c r="BC528" s="211">
        <f>IFERROR(MIN(IF(TablePipeInsulation[[#This Row],[System Application]]="Custom",(TablePipeInsulation[[#This Row],[Therms saved]]*BE528)*CI_Custom_Incentive_USD_per_therm,IF(OR(TablePipeInsulation[[#This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saved]]*BE528),"Excel Error"))),TablePipeInsulation[[#This Row],[Total Cost]]),0)</f>
        <v>0</v>
      </c>
      <c r="BD528" s="216">
        <f>IFERROR(MIN(IF(TablePipeInsulation[[#This Row],[System Application]]="Custom",(TablePipeInsulation[[#This Row],[Therms saved]]*BE528)*CI_Custom_Bonus_Incentive_USD_per_therm,IF(OR(TablePipeInsulation[[#This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saved]]*BE528),"Excel Error"))),TablePipeInsulation[[#This Row],[Total Cost]]),0)</f>
        <v>0</v>
      </c>
      <c r="BE528" s="212">
        <f>Boiler!$AA$9</f>
        <v>0</v>
      </c>
    </row>
    <row r="529" spans="1:57">
      <c r="A529" s="75">
        <v>508</v>
      </c>
      <c r="Q529" s="69"/>
      <c r="R529" s="1" t="str">
        <f>IFERROR(INDEX(TableInsulationCodeReq[],MATCH(TablePipeInsulation[[#This Row],[Coding - Temperature of Pipe]],TableInsulationCodeReq[Coding Pipe Temperature],-1),MATCH(TEXT($P529,"0.00"),TableInsulationCodeReq[#Headers],0)),"")</f>
        <v/>
      </c>
      <c r="Y529" s="189" t="str">
        <f t="shared" si="39"/>
        <v/>
      </c>
      <c r="AA52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29" s="3" t="str">
        <f>IF(OR(G529="",TablePipeInsulation[[#This Row],[Insulation to be Added (")]]&lt;TablePipeInsulation[[#This Row],[Insulation Required by Code (")]]),"",IF(System_App_Only_DHW,(AN529-AR529)/(0.8*100000)*L529*AS529*AT529*1,(AN529-AR529)/($G$10*100000)*L529*AS529*AT529*1))</f>
        <v/>
      </c>
      <c r="AC529" s="78">
        <f>IF(TablePipeInsulation[[#This Row],[Insulation to be Added (")]]&lt;TablePipeInsulation[[#This Row],[Insulation Required by Code (")]],"",BC529)</f>
        <v>0</v>
      </c>
      <c r="AD529" s="78">
        <f>IF(TablePipeInsulation[[#This Row],[Insulation to be Added (")]]&lt;TablePipeInsulation[[#This Row],[Insulation Required by Code (")]],"",BD529)</f>
        <v>0</v>
      </c>
      <c r="AG529" s="67" t="e">
        <f>VLOOKUP(G529,'Insulation Table'!$AE$61:$AF$64,2,FALSE)</f>
        <v>#N/A</v>
      </c>
      <c r="AH529" s="75" t="str">
        <f>IF(TablePipeInsulation[[#This Row],[System Application]]="Custom",TablePipeInsulation[[#This Row],[Pipe Surface Temperature, °F (If Custom Application)]],IF(G529="","",VLOOKUP(G529,$BG$21:$BH$24,2,FALSE)))</f>
        <v/>
      </c>
      <c r="AI529" s="75" t="str">
        <f>IF(TablePipeInsulation[[#This Row],[System Application]]="Custom",TablePipeInsulation[[#This Row],[Ambient Temperature, °F (If Custom Application)]],IF(G529="","",VLOOKUP(G529,$BG$21:$BI$24,3,FALSE)))</f>
        <v/>
      </c>
      <c r="AJ52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2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2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2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29" s="75" t="str">
        <f>IF(TablePipeInsulation[[#This Row],[System Application]]="Custom",TablePipeInsulation[[#This Row],[Custom Pipe Bare Heat Transfer Coefficient]],IF(P529="","",(VLOOKUP(AJ529,'Insulation Table'!$F$35:$G$124,2,FALSE))))</f>
        <v/>
      </c>
      <c r="AO529" s="75" t="e">
        <f t="shared" si="40"/>
        <v>#N/A</v>
      </c>
      <c r="AP529" s="75" t="e">
        <f>VLOOKUP(AO529,'Insulation Table'!$Y$35:$Z$103,2,FALSE)</f>
        <v>#N/A</v>
      </c>
      <c r="AQ529" s="67" t="str">
        <f>CONCATENATE(P529,U529,MIN(TablePipeInsulation[[#This Row],[Insulation to be Added (")]],3))</f>
        <v>3</v>
      </c>
      <c r="AR529" s="75" t="str">
        <f>IF(P529="","",(VLOOKUP(AQ529,'Insulation Table'!$N$35:$O$250,2,FALSE)))</f>
        <v/>
      </c>
      <c r="AS529" s="67" t="e">
        <f t="shared" si="41"/>
        <v>#VALUE!</v>
      </c>
      <c r="AT529" s="75" t="str">
        <f>IF(TablePipeInsulation[[#This Row],[System Application]]="Custom",TablePipeInsulation[[#This Row],[Full Load Hours (If Custom Application)]],IF(G529="","",IF(G529="Domestic Hot Water",8760,$AJ$16)))</f>
        <v/>
      </c>
      <c r="AU529" s="75" t="str">
        <f>VLOOKUP($G$7,'Incentive Structure'!$C$6:$D$10,2,FALSE)</f>
        <v>CI</v>
      </c>
      <c r="AV529" s="75" t="str">
        <f>IF(ISNUMBER(FIND("MF",TablePipeInsulation[[#This Row],[Incentive Code]]))=TRUE,"MF Logic","CI Logic")</f>
        <v>CI Logic</v>
      </c>
      <c r="AW52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29" t="str">
        <f t="shared" si="42"/>
        <v/>
      </c>
      <c r="AY529" t="str">
        <f t="shared" si="43"/>
        <v>CI</v>
      </c>
      <c r="AZ52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2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29" s="190" t="e">
        <f>INDEX(#REF!,MATCH(TablePipeInsulation[[#This Row],[Coding - Temperature of Pipe]],#REF!,0),MATCH(TEXT($P529,"#.00"),#REF!,0))</f>
        <v>#REF!</v>
      </c>
      <c r="BC529" s="211">
        <f>IFERROR(MIN(IF(TablePipeInsulation[[#This Row],[System Application]]="Custom",(TablePipeInsulation[[#This Row],[Therms saved]]*BE529)*CI_Custom_Incentive_USD_per_therm,IF(OR(TablePipeInsulation[[#This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saved]]*BE529),"Excel Error"))),TablePipeInsulation[[#This Row],[Total Cost]]),0)</f>
        <v>0</v>
      </c>
      <c r="BD529" s="216">
        <f>IFERROR(MIN(IF(TablePipeInsulation[[#This Row],[System Application]]="Custom",(TablePipeInsulation[[#This Row],[Therms saved]]*BE529)*CI_Custom_Bonus_Incentive_USD_per_therm,IF(OR(TablePipeInsulation[[#This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saved]]*BE529),"Excel Error"))),TablePipeInsulation[[#This Row],[Total Cost]]),0)</f>
        <v>0</v>
      </c>
      <c r="BE529" s="212">
        <f>Boiler!$AA$9</f>
        <v>0</v>
      </c>
    </row>
    <row r="530" spans="1:57">
      <c r="A530" s="75">
        <v>509</v>
      </c>
      <c r="Q530" s="69"/>
      <c r="R530" s="1" t="str">
        <f>IFERROR(INDEX(TableInsulationCodeReq[],MATCH(TablePipeInsulation[[#This Row],[Coding - Temperature of Pipe]],TableInsulationCodeReq[Coding Pipe Temperature],-1),MATCH(TEXT($P530,"0.00"),TableInsulationCodeReq[#Headers],0)),"")</f>
        <v/>
      </c>
      <c r="Y530" s="189" t="str">
        <f t="shared" si="39"/>
        <v/>
      </c>
      <c r="AA53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30" s="3" t="str">
        <f>IF(OR(G530="",TablePipeInsulation[[#This Row],[Insulation to be Added (")]]&lt;TablePipeInsulation[[#This Row],[Insulation Required by Code (")]]),"",IF(System_App_Only_DHW,(AN530-AR530)/(0.8*100000)*L530*AS530*AT530*1,(AN530-AR530)/($G$10*100000)*L530*AS530*AT530*1))</f>
        <v/>
      </c>
      <c r="AC530" s="78">
        <f>IF(TablePipeInsulation[[#This Row],[Insulation to be Added (")]]&lt;TablePipeInsulation[[#This Row],[Insulation Required by Code (")]],"",BC530)</f>
        <v>0</v>
      </c>
      <c r="AD530" s="78">
        <f>IF(TablePipeInsulation[[#This Row],[Insulation to be Added (")]]&lt;TablePipeInsulation[[#This Row],[Insulation Required by Code (")]],"",BD530)</f>
        <v>0</v>
      </c>
      <c r="AG530" s="67" t="e">
        <f>VLOOKUP(G530,'Insulation Table'!$AE$61:$AF$64,2,FALSE)</f>
        <v>#N/A</v>
      </c>
      <c r="AH530" s="75" t="str">
        <f>IF(TablePipeInsulation[[#This Row],[System Application]]="Custom",TablePipeInsulation[[#This Row],[Pipe Surface Temperature, °F (If Custom Application)]],IF(G530="","",VLOOKUP(G530,$BG$21:$BH$24,2,FALSE)))</f>
        <v/>
      </c>
      <c r="AI530" s="75" t="str">
        <f>IF(TablePipeInsulation[[#This Row],[System Application]]="Custom",TablePipeInsulation[[#This Row],[Ambient Temperature, °F (If Custom Application)]],IF(G530="","",VLOOKUP(G530,$BG$21:$BI$24,3,FALSE)))</f>
        <v/>
      </c>
      <c r="AJ53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3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3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3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30" s="75" t="str">
        <f>IF(TablePipeInsulation[[#This Row],[System Application]]="Custom",TablePipeInsulation[[#This Row],[Custom Pipe Bare Heat Transfer Coefficient]],IF(P530="","",(VLOOKUP(AJ530,'Insulation Table'!$F$35:$G$124,2,FALSE))))</f>
        <v/>
      </c>
      <c r="AO530" s="75" t="e">
        <f t="shared" si="40"/>
        <v>#N/A</v>
      </c>
      <c r="AP530" s="75" t="e">
        <f>VLOOKUP(AO530,'Insulation Table'!$Y$35:$Z$103,2,FALSE)</f>
        <v>#N/A</v>
      </c>
      <c r="AQ530" s="67" t="str">
        <f>CONCATENATE(P530,U530,MIN(TablePipeInsulation[[#This Row],[Insulation to be Added (")]],3))</f>
        <v>3</v>
      </c>
      <c r="AR530" s="75" t="str">
        <f>IF(P530="","",(VLOOKUP(AQ530,'Insulation Table'!$N$35:$O$250,2,FALSE)))</f>
        <v/>
      </c>
      <c r="AS530" s="67" t="e">
        <f t="shared" si="41"/>
        <v>#VALUE!</v>
      </c>
      <c r="AT530" s="75" t="str">
        <f>IF(TablePipeInsulation[[#This Row],[System Application]]="Custom",TablePipeInsulation[[#This Row],[Full Load Hours (If Custom Application)]],IF(G530="","",IF(G530="Domestic Hot Water",8760,$AJ$16)))</f>
        <v/>
      </c>
      <c r="AU530" s="75" t="str">
        <f>VLOOKUP($G$7,'Incentive Structure'!$C$6:$D$10,2,FALSE)</f>
        <v>CI</v>
      </c>
      <c r="AV530" s="75" t="str">
        <f>IF(ISNUMBER(FIND("MF",TablePipeInsulation[[#This Row],[Incentive Code]]))=TRUE,"MF Logic","CI Logic")</f>
        <v>CI Logic</v>
      </c>
      <c r="AW53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30" t="str">
        <f t="shared" si="42"/>
        <v/>
      </c>
      <c r="AY530" t="str">
        <f t="shared" si="43"/>
        <v>CI</v>
      </c>
      <c r="AZ53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3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30" s="190" t="e">
        <f>INDEX(#REF!,MATCH(TablePipeInsulation[[#This Row],[Coding - Temperature of Pipe]],#REF!,0),MATCH(TEXT($P530,"#.00"),#REF!,0))</f>
        <v>#REF!</v>
      </c>
      <c r="BC530" s="211">
        <f>IFERROR(MIN(IF(TablePipeInsulation[[#This Row],[System Application]]="Custom",(TablePipeInsulation[[#This Row],[Therms saved]]*BE530)*CI_Custom_Incentive_USD_per_therm,IF(OR(TablePipeInsulation[[#This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saved]]*BE530),"Excel Error"))),TablePipeInsulation[[#This Row],[Total Cost]]),0)</f>
        <v>0</v>
      </c>
      <c r="BD530" s="216">
        <f>IFERROR(MIN(IF(TablePipeInsulation[[#This Row],[System Application]]="Custom",(TablePipeInsulation[[#This Row],[Therms saved]]*BE530)*CI_Custom_Bonus_Incentive_USD_per_therm,IF(OR(TablePipeInsulation[[#This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saved]]*BE530),"Excel Error"))),TablePipeInsulation[[#This Row],[Total Cost]]),0)</f>
        <v>0</v>
      </c>
      <c r="BE530" s="212">
        <f>Boiler!$AA$9</f>
        <v>0</v>
      </c>
    </row>
    <row r="531" spans="1:57">
      <c r="A531" s="75">
        <v>510</v>
      </c>
      <c r="Q531" s="69"/>
      <c r="R531" s="1" t="str">
        <f>IFERROR(INDEX(TableInsulationCodeReq[],MATCH(TablePipeInsulation[[#This Row],[Coding - Temperature of Pipe]],TableInsulationCodeReq[Coding Pipe Temperature],-1),MATCH(TEXT($P531,"0.00"),TableInsulationCodeReq[#Headers],0)),"")</f>
        <v/>
      </c>
      <c r="Y531" s="189" t="str">
        <f t="shared" si="39"/>
        <v/>
      </c>
      <c r="AA53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31" s="3" t="str">
        <f>IF(OR(G531="",TablePipeInsulation[[#This Row],[Insulation to be Added (")]]&lt;TablePipeInsulation[[#This Row],[Insulation Required by Code (")]]),"",IF(System_App_Only_DHW,(AN531-AR531)/(0.8*100000)*L531*AS531*AT531*1,(AN531-AR531)/($G$10*100000)*L531*AS531*AT531*1))</f>
        <v/>
      </c>
      <c r="AC531" s="78">
        <f>IF(TablePipeInsulation[[#This Row],[Insulation to be Added (")]]&lt;TablePipeInsulation[[#This Row],[Insulation Required by Code (")]],"",BC531)</f>
        <v>0</v>
      </c>
      <c r="AD531" s="78">
        <f>IF(TablePipeInsulation[[#This Row],[Insulation to be Added (")]]&lt;TablePipeInsulation[[#This Row],[Insulation Required by Code (")]],"",BD531)</f>
        <v>0</v>
      </c>
      <c r="AG531" s="67" t="e">
        <f>VLOOKUP(G531,'Insulation Table'!$AE$61:$AF$64,2,FALSE)</f>
        <v>#N/A</v>
      </c>
      <c r="AH531" s="75" t="str">
        <f>IF(TablePipeInsulation[[#This Row],[System Application]]="Custom",TablePipeInsulation[[#This Row],[Pipe Surface Temperature, °F (If Custom Application)]],IF(G531="","",VLOOKUP(G531,$BG$21:$BH$24,2,FALSE)))</f>
        <v/>
      </c>
      <c r="AI531" s="75" t="str">
        <f>IF(TablePipeInsulation[[#This Row],[System Application]]="Custom",TablePipeInsulation[[#This Row],[Ambient Temperature, °F (If Custom Application)]],IF(G531="","",VLOOKUP(G531,$BG$21:$BI$24,3,FALSE)))</f>
        <v/>
      </c>
      <c r="AJ53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3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3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3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31" s="75" t="str">
        <f>IF(TablePipeInsulation[[#This Row],[System Application]]="Custom",TablePipeInsulation[[#This Row],[Custom Pipe Bare Heat Transfer Coefficient]],IF(P531="","",(VLOOKUP(AJ531,'Insulation Table'!$F$35:$G$124,2,FALSE))))</f>
        <v/>
      </c>
      <c r="AO531" s="75" t="e">
        <f t="shared" si="40"/>
        <v>#N/A</v>
      </c>
      <c r="AP531" s="75" t="e">
        <f>VLOOKUP(AO531,'Insulation Table'!$Y$35:$Z$103,2,FALSE)</f>
        <v>#N/A</v>
      </c>
      <c r="AQ531" s="67" t="str">
        <f>CONCATENATE(P531,U531,MIN(TablePipeInsulation[[#This Row],[Insulation to be Added (")]],3))</f>
        <v>3</v>
      </c>
      <c r="AR531" s="75" t="str">
        <f>IF(P531="","",(VLOOKUP(AQ531,'Insulation Table'!$N$35:$O$250,2,FALSE)))</f>
        <v/>
      </c>
      <c r="AS531" s="67" t="e">
        <f t="shared" si="41"/>
        <v>#VALUE!</v>
      </c>
      <c r="AT531" s="75" t="str">
        <f>IF(TablePipeInsulation[[#This Row],[System Application]]="Custom",TablePipeInsulation[[#This Row],[Full Load Hours (If Custom Application)]],IF(G531="","",IF(G531="Domestic Hot Water",8760,$AJ$16)))</f>
        <v/>
      </c>
      <c r="AU531" s="75" t="str">
        <f>VLOOKUP($G$7,'Incentive Structure'!$C$6:$D$10,2,FALSE)</f>
        <v>CI</v>
      </c>
      <c r="AV531" s="75" t="str">
        <f>IF(ISNUMBER(FIND("MF",TablePipeInsulation[[#This Row],[Incentive Code]]))=TRUE,"MF Logic","CI Logic")</f>
        <v>CI Logic</v>
      </c>
      <c r="AW53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31" t="str">
        <f t="shared" si="42"/>
        <v/>
      </c>
      <c r="AY531" t="str">
        <f t="shared" si="43"/>
        <v>CI</v>
      </c>
      <c r="AZ53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3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31" s="190" t="e">
        <f>INDEX(#REF!,MATCH(TablePipeInsulation[[#This Row],[Coding - Temperature of Pipe]],#REF!,0),MATCH(TEXT($P531,"#.00"),#REF!,0))</f>
        <v>#REF!</v>
      </c>
      <c r="BC531" s="211">
        <f>IFERROR(MIN(IF(TablePipeInsulation[[#This Row],[System Application]]="Custom",(TablePipeInsulation[[#This Row],[Therms saved]]*BE531)*CI_Custom_Incentive_USD_per_therm,IF(OR(TablePipeInsulation[[#This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saved]]*BE531),"Excel Error"))),TablePipeInsulation[[#This Row],[Total Cost]]),0)</f>
        <v>0</v>
      </c>
      <c r="BD531" s="216">
        <f>IFERROR(MIN(IF(TablePipeInsulation[[#This Row],[System Application]]="Custom",(TablePipeInsulation[[#This Row],[Therms saved]]*BE531)*CI_Custom_Bonus_Incentive_USD_per_therm,IF(OR(TablePipeInsulation[[#This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saved]]*BE531),"Excel Error"))),TablePipeInsulation[[#This Row],[Total Cost]]),0)</f>
        <v>0</v>
      </c>
      <c r="BE531" s="212">
        <f>Boiler!$AA$9</f>
        <v>0</v>
      </c>
    </row>
    <row r="532" spans="1:57">
      <c r="A532" s="75">
        <v>511</v>
      </c>
      <c r="Q532" s="69"/>
      <c r="R532" s="1" t="str">
        <f>IFERROR(INDEX(TableInsulationCodeReq[],MATCH(TablePipeInsulation[[#This Row],[Coding - Temperature of Pipe]],TableInsulationCodeReq[Coding Pipe Temperature],-1),MATCH(TEXT($P532,"0.00"),TableInsulationCodeReq[#Headers],0)),"")</f>
        <v/>
      </c>
      <c r="Y532" s="189" t="str">
        <f t="shared" si="39"/>
        <v/>
      </c>
      <c r="AA53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32" s="3" t="str">
        <f>IF(OR(G532="",TablePipeInsulation[[#This Row],[Insulation to be Added (")]]&lt;TablePipeInsulation[[#This Row],[Insulation Required by Code (")]]),"",IF(System_App_Only_DHW,(AN532-AR532)/(0.8*100000)*L532*AS532*AT532*1,(AN532-AR532)/($G$10*100000)*L532*AS532*AT532*1))</f>
        <v/>
      </c>
      <c r="AC532" s="78">
        <f>IF(TablePipeInsulation[[#This Row],[Insulation to be Added (")]]&lt;TablePipeInsulation[[#This Row],[Insulation Required by Code (")]],"",BC532)</f>
        <v>0</v>
      </c>
      <c r="AD532" s="78">
        <f>IF(TablePipeInsulation[[#This Row],[Insulation to be Added (")]]&lt;TablePipeInsulation[[#This Row],[Insulation Required by Code (")]],"",BD532)</f>
        <v>0</v>
      </c>
      <c r="AG532" s="67" t="e">
        <f>VLOOKUP(G532,'Insulation Table'!$AE$61:$AF$64,2,FALSE)</f>
        <v>#N/A</v>
      </c>
      <c r="AH532" s="75" t="str">
        <f>IF(TablePipeInsulation[[#This Row],[System Application]]="Custom",TablePipeInsulation[[#This Row],[Pipe Surface Temperature, °F (If Custom Application)]],IF(G532="","",VLOOKUP(G532,$BG$21:$BH$24,2,FALSE)))</f>
        <v/>
      </c>
      <c r="AI532" s="75" t="str">
        <f>IF(TablePipeInsulation[[#This Row],[System Application]]="Custom",TablePipeInsulation[[#This Row],[Ambient Temperature, °F (If Custom Application)]],IF(G532="","",VLOOKUP(G532,$BG$21:$BI$24,3,FALSE)))</f>
        <v/>
      </c>
      <c r="AJ53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3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3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3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32" s="75" t="str">
        <f>IF(TablePipeInsulation[[#This Row],[System Application]]="Custom",TablePipeInsulation[[#This Row],[Custom Pipe Bare Heat Transfer Coefficient]],IF(P532="","",(VLOOKUP(AJ532,'Insulation Table'!$F$35:$G$124,2,FALSE))))</f>
        <v/>
      </c>
      <c r="AO532" s="75" t="e">
        <f t="shared" si="40"/>
        <v>#N/A</v>
      </c>
      <c r="AP532" s="75" t="e">
        <f>VLOOKUP(AO532,'Insulation Table'!$Y$35:$Z$103,2,FALSE)</f>
        <v>#N/A</v>
      </c>
      <c r="AQ532" s="67" t="str">
        <f>CONCATENATE(P532,U532,MIN(TablePipeInsulation[[#This Row],[Insulation to be Added (")]],3))</f>
        <v>3</v>
      </c>
      <c r="AR532" s="75" t="str">
        <f>IF(P532="","",(VLOOKUP(AQ532,'Insulation Table'!$N$35:$O$250,2,FALSE)))</f>
        <v/>
      </c>
      <c r="AS532" s="67" t="e">
        <f t="shared" si="41"/>
        <v>#VALUE!</v>
      </c>
      <c r="AT532" s="75" t="str">
        <f>IF(TablePipeInsulation[[#This Row],[System Application]]="Custom",TablePipeInsulation[[#This Row],[Full Load Hours (If Custom Application)]],IF(G532="","",IF(G532="Domestic Hot Water",8760,$AJ$16)))</f>
        <v/>
      </c>
      <c r="AU532" s="75" t="str">
        <f>VLOOKUP($G$7,'Incentive Structure'!$C$6:$D$10,2,FALSE)</f>
        <v>CI</v>
      </c>
      <c r="AV532" s="75" t="str">
        <f>IF(ISNUMBER(FIND("MF",TablePipeInsulation[[#This Row],[Incentive Code]]))=TRUE,"MF Logic","CI Logic")</f>
        <v>CI Logic</v>
      </c>
      <c r="AW53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32" t="str">
        <f t="shared" si="42"/>
        <v/>
      </c>
      <c r="AY532" t="str">
        <f t="shared" si="43"/>
        <v>CI</v>
      </c>
      <c r="AZ53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3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32" s="190" t="e">
        <f>INDEX(#REF!,MATCH(TablePipeInsulation[[#This Row],[Coding - Temperature of Pipe]],#REF!,0),MATCH(TEXT($P532,"#.00"),#REF!,0))</f>
        <v>#REF!</v>
      </c>
      <c r="BC532" s="211">
        <f>IFERROR(MIN(IF(TablePipeInsulation[[#This Row],[System Application]]="Custom",(TablePipeInsulation[[#This Row],[Therms saved]]*BE532)*CI_Custom_Incentive_USD_per_therm,IF(OR(TablePipeInsulation[[#This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saved]]*BE532),"Excel Error"))),TablePipeInsulation[[#This Row],[Total Cost]]),0)</f>
        <v>0</v>
      </c>
      <c r="BD532" s="216">
        <f>IFERROR(MIN(IF(TablePipeInsulation[[#This Row],[System Application]]="Custom",(TablePipeInsulation[[#This Row],[Therms saved]]*BE532)*CI_Custom_Bonus_Incentive_USD_per_therm,IF(OR(TablePipeInsulation[[#This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saved]]*BE532),"Excel Error"))),TablePipeInsulation[[#This Row],[Total Cost]]),0)</f>
        <v>0</v>
      </c>
      <c r="BE532" s="212">
        <f>Boiler!$AA$9</f>
        <v>0</v>
      </c>
    </row>
    <row r="533" spans="1:57">
      <c r="A533" s="75">
        <v>512</v>
      </c>
      <c r="Q533" s="69"/>
      <c r="R533" s="1" t="str">
        <f>IFERROR(INDEX(TableInsulationCodeReq[],MATCH(TablePipeInsulation[[#This Row],[Coding - Temperature of Pipe]],TableInsulationCodeReq[Coding Pipe Temperature],-1),MATCH(TEXT($P533,"0.00"),TableInsulationCodeReq[#Headers],0)),"")</f>
        <v/>
      </c>
      <c r="Y533" s="189" t="str">
        <f t="shared" si="39"/>
        <v/>
      </c>
      <c r="AA53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33" s="3" t="str">
        <f>IF(OR(G533="",TablePipeInsulation[[#This Row],[Insulation to be Added (")]]&lt;TablePipeInsulation[[#This Row],[Insulation Required by Code (")]]),"",IF(System_App_Only_DHW,(AN533-AR533)/(0.8*100000)*L533*AS533*AT533*1,(AN533-AR533)/($G$10*100000)*L533*AS533*AT533*1))</f>
        <v/>
      </c>
      <c r="AC533" s="78">
        <f>IF(TablePipeInsulation[[#This Row],[Insulation to be Added (")]]&lt;TablePipeInsulation[[#This Row],[Insulation Required by Code (")]],"",BC533)</f>
        <v>0</v>
      </c>
      <c r="AD533" s="78">
        <f>IF(TablePipeInsulation[[#This Row],[Insulation to be Added (")]]&lt;TablePipeInsulation[[#This Row],[Insulation Required by Code (")]],"",BD533)</f>
        <v>0</v>
      </c>
      <c r="AG533" s="67" t="e">
        <f>VLOOKUP(G533,'Insulation Table'!$AE$61:$AF$64,2,FALSE)</f>
        <v>#N/A</v>
      </c>
      <c r="AH533" s="75" t="str">
        <f>IF(TablePipeInsulation[[#This Row],[System Application]]="Custom",TablePipeInsulation[[#This Row],[Pipe Surface Temperature, °F (If Custom Application)]],IF(G533="","",VLOOKUP(G533,$BG$21:$BH$24,2,FALSE)))</f>
        <v/>
      </c>
      <c r="AI533" s="75" t="str">
        <f>IF(TablePipeInsulation[[#This Row],[System Application]]="Custom",TablePipeInsulation[[#This Row],[Ambient Temperature, °F (If Custom Application)]],IF(G533="","",VLOOKUP(G533,$BG$21:$BI$24,3,FALSE)))</f>
        <v/>
      </c>
      <c r="AJ53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3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3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3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33" s="75" t="str">
        <f>IF(TablePipeInsulation[[#This Row],[System Application]]="Custom",TablePipeInsulation[[#This Row],[Custom Pipe Bare Heat Transfer Coefficient]],IF(P533="","",(VLOOKUP(AJ533,'Insulation Table'!$F$35:$G$124,2,FALSE))))</f>
        <v/>
      </c>
      <c r="AO533" s="75" t="e">
        <f t="shared" si="40"/>
        <v>#N/A</v>
      </c>
      <c r="AP533" s="75" t="e">
        <f>VLOOKUP(AO533,'Insulation Table'!$Y$35:$Z$103,2,FALSE)</f>
        <v>#N/A</v>
      </c>
      <c r="AQ533" s="67" t="str">
        <f>CONCATENATE(P533,U533,MIN(TablePipeInsulation[[#This Row],[Insulation to be Added (")]],3))</f>
        <v>3</v>
      </c>
      <c r="AR533" s="75" t="str">
        <f>IF(P533="","",(VLOOKUP(AQ533,'Insulation Table'!$N$35:$O$250,2,FALSE)))</f>
        <v/>
      </c>
      <c r="AS533" s="67" t="e">
        <f t="shared" si="41"/>
        <v>#VALUE!</v>
      </c>
      <c r="AT533" s="75" t="str">
        <f>IF(TablePipeInsulation[[#This Row],[System Application]]="Custom",TablePipeInsulation[[#This Row],[Full Load Hours (If Custom Application)]],IF(G533="","",IF(G533="Domestic Hot Water",8760,$AJ$16)))</f>
        <v/>
      </c>
      <c r="AU533" s="75" t="str">
        <f>VLOOKUP($G$7,'Incentive Structure'!$C$6:$D$10,2,FALSE)</f>
        <v>CI</v>
      </c>
      <c r="AV533" s="75" t="str">
        <f>IF(ISNUMBER(FIND("MF",TablePipeInsulation[[#This Row],[Incentive Code]]))=TRUE,"MF Logic","CI Logic")</f>
        <v>CI Logic</v>
      </c>
      <c r="AW53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33" t="str">
        <f t="shared" si="42"/>
        <v/>
      </c>
      <c r="AY533" t="str">
        <f t="shared" si="43"/>
        <v>CI</v>
      </c>
      <c r="AZ53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3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33" s="190" t="e">
        <f>INDEX(#REF!,MATCH(TablePipeInsulation[[#This Row],[Coding - Temperature of Pipe]],#REF!,0),MATCH(TEXT($P533,"#.00"),#REF!,0))</f>
        <v>#REF!</v>
      </c>
      <c r="BC533" s="211">
        <f>IFERROR(MIN(IF(TablePipeInsulation[[#This Row],[System Application]]="Custom",(TablePipeInsulation[[#This Row],[Therms saved]]*BE533)*CI_Custom_Incentive_USD_per_therm,IF(OR(TablePipeInsulation[[#This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saved]]*BE533),"Excel Error"))),TablePipeInsulation[[#This Row],[Total Cost]]),0)</f>
        <v>0</v>
      </c>
      <c r="BD533" s="216">
        <f>IFERROR(MIN(IF(TablePipeInsulation[[#This Row],[System Application]]="Custom",(TablePipeInsulation[[#This Row],[Therms saved]]*BE533)*CI_Custom_Bonus_Incentive_USD_per_therm,IF(OR(TablePipeInsulation[[#This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saved]]*BE533),"Excel Error"))),TablePipeInsulation[[#This Row],[Total Cost]]),0)</f>
        <v>0</v>
      </c>
      <c r="BE533" s="212">
        <f>Boiler!$AA$9</f>
        <v>0</v>
      </c>
    </row>
    <row r="534" spans="1:57">
      <c r="A534" s="75">
        <v>513</v>
      </c>
      <c r="Q534" s="69"/>
      <c r="R534" s="1" t="str">
        <f>IFERROR(INDEX(TableInsulationCodeReq[],MATCH(TablePipeInsulation[[#This Row],[Coding - Temperature of Pipe]],TableInsulationCodeReq[Coding Pipe Temperature],-1),MATCH(TEXT($P534,"0.00"),TableInsulationCodeReq[#Headers],0)),"")</f>
        <v/>
      </c>
      <c r="Y534" s="189" t="str">
        <f t="shared" ref="Y534:Y597" si="44">IF(B534="","",(X534+W534))</f>
        <v/>
      </c>
      <c r="AA53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34" s="3" t="str">
        <f>IF(OR(G534="",TablePipeInsulation[[#This Row],[Insulation to be Added (")]]&lt;TablePipeInsulation[[#This Row],[Insulation Required by Code (")]]),"",IF(System_App_Only_DHW,(AN534-AR534)/(0.8*100000)*L534*AS534*AT534*1,(AN534-AR534)/($G$10*100000)*L534*AS534*AT534*1))</f>
        <v/>
      </c>
      <c r="AC534" s="78">
        <f>IF(TablePipeInsulation[[#This Row],[Insulation to be Added (")]]&lt;TablePipeInsulation[[#This Row],[Insulation Required by Code (")]],"",BC534)</f>
        <v>0</v>
      </c>
      <c r="AD534" s="78">
        <f>IF(TablePipeInsulation[[#This Row],[Insulation to be Added (")]]&lt;TablePipeInsulation[[#This Row],[Insulation Required by Code (")]],"",BD534)</f>
        <v>0</v>
      </c>
      <c r="AG534" s="67" t="e">
        <f>VLOOKUP(G534,'Insulation Table'!$AE$61:$AF$64,2,FALSE)</f>
        <v>#N/A</v>
      </c>
      <c r="AH534" s="75" t="str">
        <f>IF(TablePipeInsulation[[#This Row],[System Application]]="Custom",TablePipeInsulation[[#This Row],[Pipe Surface Temperature, °F (If Custom Application)]],IF(G534="","",VLOOKUP(G534,$BG$21:$BH$24,2,FALSE)))</f>
        <v/>
      </c>
      <c r="AI534" s="75" t="str">
        <f>IF(TablePipeInsulation[[#This Row],[System Application]]="Custom",TablePipeInsulation[[#This Row],[Ambient Temperature, °F (If Custom Application)]],IF(G534="","",VLOOKUP(G534,$BG$21:$BI$24,3,FALSE)))</f>
        <v/>
      </c>
      <c r="AJ53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3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3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3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34" s="75" t="str">
        <f>IF(TablePipeInsulation[[#This Row],[System Application]]="Custom",TablePipeInsulation[[#This Row],[Custom Pipe Bare Heat Transfer Coefficient]],IF(P534="","",(VLOOKUP(AJ534,'Insulation Table'!$F$35:$G$124,2,FALSE))))</f>
        <v/>
      </c>
      <c r="AO534" s="75" t="e">
        <f t="shared" si="40"/>
        <v>#N/A</v>
      </c>
      <c r="AP534" s="75" t="e">
        <f>VLOOKUP(AO534,'Insulation Table'!$Y$35:$Z$103,2,FALSE)</f>
        <v>#N/A</v>
      </c>
      <c r="AQ534" s="67" t="str">
        <f>CONCATENATE(P534,U534,MIN(TablePipeInsulation[[#This Row],[Insulation to be Added (")]],3))</f>
        <v>3</v>
      </c>
      <c r="AR534" s="75" t="str">
        <f>IF(P534="","",(VLOOKUP(AQ534,'Insulation Table'!$N$35:$O$250,2,FALSE)))</f>
        <v/>
      </c>
      <c r="AS534" s="67" t="e">
        <f t="shared" si="41"/>
        <v>#VALUE!</v>
      </c>
      <c r="AT534" s="75" t="str">
        <f>IF(TablePipeInsulation[[#This Row],[System Application]]="Custom",TablePipeInsulation[[#This Row],[Full Load Hours (If Custom Application)]],IF(G534="","",IF(G534="Domestic Hot Water",8760,$AJ$16)))</f>
        <v/>
      </c>
      <c r="AU534" s="75" t="str">
        <f>VLOOKUP($G$7,'Incentive Structure'!$C$6:$D$10,2,FALSE)</f>
        <v>CI</v>
      </c>
      <c r="AV534" s="75" t="str">
        <f>IF(ISNUMBER(FIND("MF",TablePipeInsulation[[#This Row],[Incentive Code]]))=TRUE,"MF Logic","CI Logic")</f>
        <v>CI Logic</v>
      </c>
      <c r="AW53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34" t="str">
        <f t="shared" si="42"/>
        <v/>
      </c>
      <c r="AY534" t="str">
        <f t="shared" si="43"/>
        <v>CI</v>
      </c>
      <c r="AZ53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3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34" s="190" t="e">
        <f>INDEX(#REF!,MATCH(TablePipeInsulation[[#This Row],[Coding - Temperature of Pipe]],#REF!,0),MATCH(TEXT($P534,"#.00"),#REF!,0))</f>
        <v>#REF!</v>
      </c>
      <c r="BC534" s="211">
        <f>IFERROR(MIN(IF(TablePipeInsulation[[#This Row],[System Application]]="Custom",(TablePipeInsulation[[#This Row],[Therms saved]]*BE534)*CI_Custom_Incentive_USD_per_therm,IF(OR(TablePipeInsulation[[#This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saved]]*BE534),"Excel Error"))),TablePipeInsulation[[#This Row],[Total Cost]]),0)</f>
        <v>0</v>
      </c>
      <c r="BD534" s="216">
        <f>IFERROR(MIN(IF(TablePipeInsulation[[#This Row],[System Application]]="Custom",(TablePipeInsulation[[#This Row],[Therms saved]]*BE534)*CI_Custom_Bonus_Incentive_USD_per_therm,IF(OR(TablePipeInsulation[[#This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saved]]*BE534),"Excel Error"))),TablePipeInsulation[[#This Row],[Total Cost]]),0)</f>
        <v>0</v>
      </c>
      <c r="BE534" s="212">
        <f>Boiler!$AA$9</f>
        <v>0</v>
      </c>
    </row>
    <row r="535" spans="1:57">
      <c r="A535" s="75">
        <v>514</v>
      </c>
      <c r="Q535" s="69"/>
      <c r="R535" s="1" t="str">
        <f>IFERROR(INDEX(TableInsulationCodeReq[],MATCH(TablePipeInsulation[[#This Row],[Coding - Temperature of Pipe]],TableInsulationCodeReq[Coding Pipe Temperature],-1),MATCH(TEXT($P535,"0.00"),TableInsulationCodeReq[#Headers],0)),"")</f>
        <v/>
      </c>
      <c r="Y535" s="189" t="str">
        <f t="shared" si="44"/>
        <v/>
      </c>
      <c r="AA53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35" s="3" t="str">
        <f>IF(OR(G535="",TablePipeInsulation[[#This Row],[Insulation to be Added (")]]&lt;TablePipeInsulation[[#This Row],[Insulation Required by Code (")]]),"",IF(System_App_Only_DHW,(AN535-AR535)/(0.8*100000)*L535*AS535*AT535*1,(AN535-AR535)/($G$10*100000)*L535*AS535*AT535*1))</f>
        <v/>
      </c>
      <c r="AC535" s="78">
        <f>IF(TablePipeInsulation[[#This Row],[Insulation to be Added (")]]&lt;TablePipeInsulation[[#This Row],[Insulation Required by Code (")]],"",BC535)</f>
        <v>0</v>
      </c>
      <c r="AD535" s="78">
        <f>IF(TablePipeInsulation[[#This Row],[Insulation to be Added (")]]&lt;TablePipeInsulation[[#This Row],[Insulation Required by Code (")]],"",BD535)</f>
        <v>0</v>
      </c>
      <c r="AG535" s="67" t="e">
        <f>VLOOKUP(G535,'Insulation Table'!$AE$61:$AF$64,2,FALSE)</f>
        <v>#N/A</v>
      </c>
      <c r="AH535" s="75" t="str">
        <f>IF(TablePipeInsulation[[#This Row],[System Application]]="Custom",TablePipeInsulation[[#This Row],[Pipe Surface Temperature, °F (If Custom Application)]],IF(G535="","",VLOOKUP(G535,$BG$21:$BH$24,2,FALSE)))</f>
        <v/>
      </c>
      <c r="AI535" s="75" t="str">
        <f>IF(TablePipeInsulation[[#This Row],[System Application]]="Custom",TablePipeInsulation[[#This Row],[Ambient Temperature, °F (If Custom Application)]],IF(G535="","",VLOOKUP(G535,$BG$21:$BI$24,3,FALSE)))</f>
        <v/>
      </c>
      <c r="AJ53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3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3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3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35" s="75" t="str">
        <f>IF(TablePipeInsulation[[#This Row],[System Application]]="Custom",TablePipeInsulation[[#This Row],[Custom Pipe Bare Heat Transfer Coefficient]],IF(P535="","",(VLOOKUP(AJ535,'Insulation Table'!$F$35:$G$124,2,FALSE))))</f>
        <v/>
      </c>
      <c r="AO535" s="75" t="e">
        <f t="shared" si="40"/>
        <v>#N/A</v>
      </c>
      <c r="AP535" s="75" t="e">
        <f>VLOOKUP(AO535,'Insulation Table'!$Y$35:$Z$103,2,FALSE)</f>
        <v>#N/A</v>
      </c>
      <c r="AQ535" s="67" t="str">
        <f>CONCATENATE(P535,U535,MIN(TablePipeInsulation[[#This Row],[Insulation to be Added (")]],3))</f>
        <v>3</v>
      </c>
      <c r="AR535" s="75" t="str">
        <f>IF(P535="","",(VLOOKUP(AQ535,'Insulation Table'!$N$35:$O$250,2,FALSE)))</f>
        <v/>
      </c>
      <c r="AS535" s="67" t="e">
        <f t="shared" si="41"/>
        <v>#VALUE!</v>
      </c>
      <c r="AT535" s="75" t="str">
        <f>IF(TablePipeInsulation[[#This Row],[System Application]]="Custom",TablePipeInsulation[[#This Row],[Full Load Hours (If Custom Application)]],IF(G535="","",IF(G535="Domestic Hot Water",8760,$AJ$16)))</f>
        <v/>
      </c>
      <c r="AU535" s="75" t="str">
        <f>VLOOKUP($G$7,'Incentive Structure'!$C$6:$D$10,2,FALSE)</f>
        <v>CI</v>
      </c>
      <c r="AV535" s="75" t="str">
        <f>IF(ISNUMBER(FIND("MF",TablePipeInsulation[[#This Row],[Incentive Code]]))=TRUE,"MF Logic","CI Logic")</f>
        <v>CI Logic</v>
      </c>
      <c r="AW53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35" t="str">
        <f t="shared" si="42"/>
        <v/>
      </c>
      <c r="AY535" t="str">
        <f t="shared" si="43"/>
        <v>CI</v>
      </c>
      <c r="AZ53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3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35" s="190" t="e">
        <f>INDEX(#REF!,MATCH(TablePipeInsulation[[#This Row],[Coding - Temperature of Pipe]],#REF!,0),MATCH(TEXT($P535,"#.00"),#REF!,0))</f>
        <v>#REF!</v>
      </c>
      <c r="BC535" s="211">
        <f>IFERROR(MIN(IF(TablePipeInsulation[[#This Row],[System Application]]="Custom",(TablePipeInsulation[[#This Row],[Therms saved]]*BE535)*CI_Custom_Incentive_USD_per_therm,IF(OR(TablePipeInsulation[[#This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saved]]*BE535),"Excel Error"))),TablePipeInsulation[[#This Row],[Total Cost]]),0)</f>
        <v>0</v>
      </c>
      <c r="BD535" s="216">
        <f>IFERROR(MIN(IF(TablePipeInsulation[[#This Row],[System Application]]="Custom",(TablePipeInsulation[[#This Row],[Therms saved]]*BE535)*CI_Custom_Bonus_Incentive_USD_per_therm,IF(OR(TablePipeInsulation[[#This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saved]]*BE535),"Excel Error"))),TablePipeInsulation[[#This Row],[Total Cost]]),0)</f>
        <v>0</v>
      </c>
      <c r="BE535" s="212">
        <f>Boiler!$AA$9</f>
        <v>0</v>
      </c>
    </row>
    <row r="536" spans="1:57">
      <c r="A536" s="75">
        <v>515</v>
      </c>
      <c r="Q536" s="69"/>
      <c r="R536" s="1" t="str">
        <f>IFERROR(INDEX(TableInsulationCodeReq[],MATCH(TablePipeInsulation[[#This Row],[Coding - Temperature of Pipe]],TableInsulationCodeReq[Coding Pipe Temperature],-1),MATCH(TEXT($P536,"0.00"),TableInsulationCodeReq[#Headers],0)),"")</f>
        <v/>
      </c>
      <c r="Y536" s="189" t="str">
        <f t="shared" si="44"/>
        <v/>
      </c>
      <c r="AA53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36" s="3" t="str">
        <f>IF(OR(G536="",TablePipeInsulation[[#This Row],[Insulation to be Added (")]]&lt;TablePipeInsulation[[#This Row],[Insulation Required by Code (")]]),"",IF(System_App_Only_DHW,(AN536-AR536)/(0.8*100000)*L536*AS536*AT536*1,(AN536-AR536)/($G$10*100000)*L536*AS536*AT536*1))</f>
        <v/>
      </c>
      <c r="AC536" s="78">
        <f>IF(TablePipeInsulation[[#This Row],[Insulation to be Added (")]]&lt;TablePipeInsulation[[#This Row],[Insulation Required by Code (")]],"",BC536)</f>
        <v>0</v>
      </c>
      <c r="AD536" s="78">
        <f>IF(TablePipeInsulation[[#This Row],[Insulation to be Added (")]]&lt;TablePipeInsulation[[#This Row],[Insulation Required by Code (")]],"",BD536)</f>
        <v>0</v>
      </c>
      <c r="AG536" s="67" t="e">
        <f>VLOOKUP(G536,'Insulation Table'!$AE$61:$AF$64,2,FALSE)</f>
        <v>#N/A</v>
      </c>
      <c r="AH536" s="75" t="str">
        <f>IF(TablePipeInsulation[[#This Row],[System Application]]="Custom",TablePipeInsulation[[#This Row],[Pipe Surface Temperature, °F (If Custom Application)]],IF(G536="","",VLOOKUP(G536,$BG$21:$BH$24,2,FALSE)))</f>
        <v/>
      </c>
      <c r="AI536" s="75" t="str">
        <f>IF(TablePipeInsulation[[#This Row],[System Application]]="Custom",TablePipeInsulation[[#This Row],[Ambient Temperature, °F (If Custom Application)]],IF(G536="","",VLOOKUP(G536,$BG$21:$BI$24,3,FALSE)))</f>
        <v/>
      </c>
      <c r="AJ53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3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3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3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36" s="75" t="str">
        <f>IF(TablePipeInsulation[[#This Row],[System Application]]="Custom",TablePipeInsulation[[#This Row],[Custom Pipe Bare Heat Transfer Coefficient]],IF(P536="","",(VLOOKUP(AJ536,'Insulation Table'!$F$35:$G$124,2,FALSE))))</f>
        <v/>
      </c>
      <c r="AO536" s="75" t="e">
        <f t="shared" si="40"/>
        <v>#N/A</v>
      </c>
      <c r="AP536" s="75" t="e">
        <f>VLOOKUP(AO536,'Insulation Table'!$Y$35:$Z$103,2,FALSE)</f>
        <v>#N/A</v>
      </c>
      <c r="AQ536" s="67" t="str">
        <f>CONCATENATE(P536,U536,MIN(TablePipeInsulation[[#This Row],[Insulation to be Added (")]],3))</f>
        <v>3</v>
      </c>
      <c r="AR536" s="75" t="str">
        <f>IF(P536="","",(VLOOKUP(AQ536,'Insulation Table'!$N$35:$O$250,2,FALSE)))</f>
        <v/>
      </c>
      <c r="AS536" s="67" t="e">
        <f t="shared" si="41"/>
        <v>#VALUE!</v>
      </c>
      <c r="AT536" s="75" t="str">
        <f>IF(TablePipeInsulation[[#This Row],[System Application]]="Custom",TablePipeInsulation[[#This Row],[Full Load Hours (If Custom Application)]],IF(G536="","",IF(G536="Domestic Hot Water",8760,$AJ$16)))</f>
        <v/>
      </c>
      <c r="AU536" s="75" t="str">
        <f>VLOOKUP($G$7,'Incentive Structure'!$C$6:$D$10,2,FALSE)</f>
        <v>CI</v>
      </c>
      <c r="AV536" s="75" t="str">
        <f>IF(ISNUMBER(FIND("MF",TablePipeInsulation[[#This Row],[Incentive Code]]))=TRUE,"MF Logic","CI Logic")</f>
        <v>CI Logic</v>
      </c>
      <c r="AW53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36" t="str">
        <f t="shared" si="42"/>
        <v/>
      </c>
      <c r="AY536" t="str">
        <f t="shared" si="43"/>
        <v>CI</v>
      </c>
      <c r="AZ53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3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36" s="190" t="e">
        <f>INDEX(#REF!,MATCH(TablePipeInsulation[[#This Row],[Coding - Temperature of Pipe]],#REF!,0),MATCH(TEXT($P536,"#.00"),#REF!,0))</f>
        <v>#REF!</v>
      </c>
      <c r="BC536" s="211">
        <f>IFERROR(MIN(IF(TablePipeInsulation[[#This Row],[System Application]]="Custom",(TablePipeInsulation[[#This Row],[Therms saved]]*BE536)*CI_Custom_Incentive_USD_per_therm,IF(OR(TablePipeInsulation[[#This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saved]]*BE536),"Excel Error"))),TablePipeInsulation[[#This Row],[Total Cost]]),0)</f>
        <v>0</v>
      </c>
      <c r="BD536" s="216">
        <f>IFERROR(MIN(IF(TablePipeInsulation[[#This Row],[System Application]]="Custom",(TablePipeInsulation[[#This Row],[Therms saved]]*BE536)*CI_Custom_Bonus_Incentive_USD_per_therm,IF(OR(TablePipeInsulation[[#This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saved]]*BE536),"Excel Error"))),TablePipeInsulation[[#This Row],[Total Cost]]),0)</f>
        <v>0</v>
      </c>
      <c r="BE536" s="212">
        <f>Boiler!$AA$9</f>
        <v>0</v>
      </c>
    </row>
    <row r="537" spans="1:57">
      <c r="A537" s="75">
        <v>516</v>
      </c>
      <c r="Q537" s="69"/>
      <c r="R537" s="1" t="str">
        <f>IFERROR(INDEX(TableInsulationCodeReq[],MATCH(TablePipeInsulation[[#This Row],[Coding - Temperature of Pipe]],TableInsulationCodeReq[Coding Pipe Temperature],-1),MATCH(TEXT($P537,"0.00"),TableInsulationCodeReq[#Headers],0)),"")</f>
        <v/>
      </c>
      <c r="Y537" s="189" t="str">
        <f t="shared" si="44"/>
        <v/>
      </c>
      <c r="AA53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37" s="3" t="str">
        <f>IF(OR(G537="",TablePipeInsulation[[#This Row],[Insulation to be Added (")]]&lt;TablePipeInsulation[[#This Row],[Insulation Required by Code (")]]),"",IF(System_App_Only_DHW,(AN537-AR537)/(0.8*100000)*L537*AS537*AT537*1,(AN537-AR537)/($G$10*100000)*L537*AS537*AT537*1))</f>
        <v/>
      </c>
      <c r="AC537" s="78">
        <f>IF(TablePipeInsulation[[#This Row],[Insulation to be Added (")]]&lt;TablePipeInsulation[[#This Row],[Insulation Required by Code (")]],"",BC537)</f>
        <v>0</v>
      </c>
      <c r="AD537" s="78">
        <f>IF(TablePipeInsulation[[#This Row],[Insulation to be Added (")]]&lt;TablePipeInsulation[[#This Row],[Insulation Required by Code (")]],"",BD537)</f>
        <v>0</v>
      </c>
      <c r="AG537" s="67" t="e">
        <f>VLOOKUP(G537,'Insulation Table'!$AE$61:$AF$64,2,FALSE)</f>
        <v>#N/A</v>
      </c>
      <c r="AH537" s="75" t="str">
        <f>IF(TablePipeInsulation[[#This Row],[System Application]]="Custom",TablePipeInsulation[[#This Row],[Pipe Surface Temperature, °F (If Custom Application)]],IF(G537="","",VLOOKUP(G537,$BG$21:$BH$24,2,FALSE)))</f>
        <v/>
      </c>
      <c r="AI537" s="75" t="str">
        <f>IF(TablePipeInsulation[[#This Row],[System Application]]="Custom",TablePipeInsulation[[#This Row],[Ambient Temperature, °F (If Custom Application)]],IF(G537="","",VLOOKUP(G537,$BG$21:$BI$24,3,FALSE)))</f>
        <v/>
      </c>
      <c r="AJ53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3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3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3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37" s="75" t="str">
        <f>IF(TablePipeInsulation[[#This Row],[System Application]]="Custom",TablePipeInsulation[[#This Row],[Custom Pipe Bare Heat Transfer Coefficient]],IF(P537="","",(VLOOKUP(AJ537,'Insulation Table'!$F$35:$G$124,2,FALSE))))</f>
        <v/>
      </c>
      <c r="AO537" s="75" t="e">
        <f t="shared" si="40"/>
        <v>#N/A</v>
      </c>
      <c r="AP537" s="75" t="e">
        <f>VLOOKUP(AO537,'Insulation Table'!$Y$35:$Z$103,2,FALSE)</f>
        <v>#N/A</v>
      </c>
      <c r="AQ537" s="67" t="str">
        <f>CONCATENATE(P537,U537,MIN(TablePipeInsulation[[#This Row],[Insulation to be Added (")]],3))</f>
        <v>3</v>
      </c>
      <c r="AR537" s="75" t="str">
        <f>IF(P537="","",(VLOOKUP(AQ537,'Insulation Table'!$N$35:$O$250,2,FALSE)))</f>
        <v/>
      </c>
      <c r="AS537" s="67" t="e">
        <f t="shared" si="41"/>
        <v>#VALUE!</v>
      </c>
      <c r="AT537" s="75" t="str">
        <f>IF(TablePipeInsulation[[#This Row],[System Application]]="Custom",TablePipeInsulation[[#This Row],[Full Load Hours (If Custom Application)]],IF(G537="","",IF(G537="Domestic Hot Water",8760,$AJ$16)))</f>
        <v/>
      </c>
      <c r="AU537" s="75" t="str">
        <f>VLOOKUP($G$7,'Incentive Structure'!$C$6:$D$10,2,FALSE)</f>
        <v>CI</v>
      </c>
      <c r="AV537" s="75" t="str">
        <f>IF(ISNUMBER(FIND("MF",TablePipeInsulation[[#This Row],[Incentive Code]]))=TRUE,"MF Logic","CI Logic")</f>
        <v>CI Logic</v>
      </c>
      <c r="AW53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37" t="str">
        <f t="shared" si="42"/>
        <v/>
      </c>
      <c r="AY537" t="str">
        <f t="shared" si="43"/>
        <v>CI</v>
      </c>
      <c r="AZ53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3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37" s="190" t="e">
        <f>INDEX(#REF!,MATCH(TablePipeInsulation[[#This Row],[Coding - Temperature of Pipe]],#REF!,0),MATCH(TEXT($P537,"#.00"),#REF!,0))</f>
        <v>#REF!</v>
      </c>
      <c r="BC537" s="211">
        <f>IFERROR(MIN(IF(TablePipeInsulation[[#This Row],[System Application]]="Custom",(TablePipeInsulation[[#This Row],[Therms saved]]*BE537)*CI_Custom_Incentive_USD_per_therm,IF(OR(TablePipeInsulation[[#This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saved]]*BE537),"Excel Error"))),TablePipeInsulation[[#This Row],[Total Cost]]),0)</f>
        <v>0</v>
      </c>
      <c r="BD537" s="216">
        <f>IFERROR(MIN(IF(TablePipeInsulation[[#This Row],[System Application]]="Custom",(TablePipeInsulation[[#This Row],[Therms saved]]*BE537)*CI_Custom_Bonus_Incentive_USD_per_therm,IF(OR(TablePipeInsulation[[#This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saved]]*BE537),"Excel Error"))),TablePipeInsulation[[#This Row],[Total Cost]]),0)</f>
        <v>0</v>
      </c>
      <c r="BE537" s="212">
        <f>Boiler!$AA$9</f>
        <v>0</v>
      </c>
    </row>
    <row r="538" spans="1:57">
      <c r="A538" s="75">
        <v>517</v>
      </c>
      <c r="Q538" s="69"/>
      <c r="R538" s="1" t="str">
        <f>IFERROR(INDEX(TableInsulationCodeReq[],MATCH(TablePipeInsulation[[#This Row],[Coding - Temperature of Pipe]],TableInsulationCodeReq[Coding Pipe Temperature],-1),MATCH(TEXT($P538,"0.00"),TableInsulationCodeReq[#Headers],0)),"")</f>
        <v/>
      </c>
      <c r="Y538" s="189" t="str">
        <f t="shared" si="44"/>
        <v/>
      </c>
      <c r="AA53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38" s="3" t="str">
        <f>IF(OR(G538="",TablePipeInsulation[[#This Row],[Insulation to be Added (")]]&lt;TablePipeInsulation[[#This Row],[Insulation Required by Code (")]]),"",IF(System_App_Only_DHW,(AN538-AR538)/(0.8*100000)*L538*AS538*AT538*1,(AN538-AR538)/($G$10*100000)*L538*AS538*AT538*1))</f>
        <v/>
      </c>
      <c r="AC538" s="78">
        <f>IF(TablePipeInsulation[[#This Row],[Insulation to be Added (")]]&lt;TablePipeInsulation[[#This Row],[Insulation Required by Code (")]],"",BC538)</f>
        <v>0</v>
      </c>
      <c r="AD538" s="78">
        <f>IF(TablePipeInsulation[[#This Row],[Insulation to be Added (")]]&lt;TablePipeInsulation[[#This Row],[Insulation Required by Code (")]],"",BD538)</f>
        <v>0</v>
      </c>
      <c r="AG538" s="67" t="e">
        <f>VLOOKUP(G538,'Insulation Table'!$AE$61:$AF$64,2,FALSE)</f>
        <v>#N/A</v>
      </c>
      <c r="AH538" s="75" t="str">
        <f>IF(TablePipeInsulation[[#This Row],[System Application]]="Custom",TablePipeInsulation[[#This Row],[Pipe Surface Temperature, °F (If Custom Application)]],IF(G538="","",VLOOKUP(G538,$BG$21:$BH$24,2,FALSE)))</f>
        <v/>
      </c>
      <c r="AI538" s="75" t="str">
        <f>IF(TablePipeInsulation[[#This Row],[System Application]]="Custom",TablePipeInsulation[[#This Row],[Ambient Temperature, °F (If Custom Application)]],IF(G538="","",VLOOKUP(G538,$BG$21:$BI$24,3,FALSE)))</f>
        <v/>
      </c>
      <c r="AJ53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3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3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3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38" s="75" t="str">
        <f>IF(TablePipeInsulation[[#This Row],[System Application]]="Custom",TablePipeInsulation[[#This Row],[Custom Pipe Bare Heat Transfer Coefficient]],IF(P538="","",(VLOOKUP(AJ538,'Insulation Table'!$F$35:$G$124,2,FALSE))))</f>
        <v/>
      </c>
      <c r="AO538" s="75" t="e">
        <f t="shared" si="40"/>
        <v>#N/A</v>
      </c>
      <c r="AP538" s="75" t="e">
        <f>VLOOKUP(AO538,'Insulation Table'!$Y$35:$Z$103,2,FALSE)</f>
        <v>#N/A</v>
      </c>
      <c r="AQ538" s="67" t="str">
        <f>CONCATENATE(P538,U538,MIN(TablePipeInsulation[[#This Row],[Insulation to be Added (")]],3))</f>
        <v>3</v>
      </c>
      <c r="AR538" s="75" t="str">
        <f>IF(P538="","",(VLOOKUP(AQ538,'Insulation Table'!$N$35:$O$250,2,FALSE)))</f>
        <v/>
      </c>
      <c r="AS538" s="67" t="e">
        <f t="shared" si="41"/>
        <v>#VALUE!</v>
      </c>
      <c r="AT538" s="75" t="str">
        <f>IF(TablePipeInsulation[[#This Row],[System Application]]="Custom",TablePipeInsulation[[#This Row],[Full Load Hours (If Custom Application)]],IF(G538="","",IF(G538="Domestic Hot Water",8760,$AJ$16)))</f>
        <v/>
      </c>
      <c r="AU538" s="75" t="str">
        <f>VLOOKUP($G$7,'Incentive Structure'!$C$6:$D$10,2,FALSE)</f>
        <v>CI</v>
      </c>
      <c r="AV538" s="75" t="str">
        <f>IF(ISNUMBER(FIND("MF",TablePipeInsulation[[#This Row],[Incentive Code]]))=TRUE,"MF Logic","CI Logic")</f>
        <v>CI Logic</v>
      </c>
      <c r="AW53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38" t="str">
        <f t="shared" si="42"/>
        <v/>
      </c>
      <c r="AY538" t="str">
        <f t="shared" si="43"/>
        <v>CI</v>
      </c>
      <c r="AZ53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3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38" s="190" t="e">
        <f>INDEX(#REF!,MATCH(TablePipeInsulation[[#This Row],[Coding - Temperature of Pipe]],#REF!,0),MATCH(TEXT($P538,"#.00"),#REF!,0))</f>
        <v>#REF!</v>
      </c>
      <c r="BC538" s="211">
        <f>IFERROR(MIN(IF(TablePipeInsulation[[#This Row],[System Application]]="Custom",(TablePipeInsulation[[#This Row],[Therms saved]]*BE538)*CI_Custom_Incentive_USD_per_therm,IF(OR(TablePipeInsulation[[#This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saved]]*BE538),"Excel Error"))),TablePipeInsulation[[#This Row],[Total Cost]]),0)</f>
        <v>0</v>
      </c>
      <c r="BD538" s="216">
        <f>IFERROR(MIN(IF(TablePipeInsulation[[#This Row],[System Application]]="Custom",(TablePipeInsulation[[#This Row],[Therms saved]]*BE538)*CI_Custom_Bonus_Incentive_USD_per_therm,IF(OR(TablePipeInsulation[[#This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saved]]*BE538),"Excel Error"))),TablePipeInsulation[[#This Row],[Total Cost]]),0)</f>
        <v>0</v>
      </c>
      <c r="BE538" s="212">
        <f>Boiler!$AA$9</f>
        <v>0</v>
      </c>
    </row>
    <row r="539" spans="1:57">
      <c r="A539" s="75">
        <v>518</v>
      </c>
      <c r="Q539" s="69"/>
      <c r="R539" s="1" t="str">
        <f>IFERROR(INDEX(TableInsulationCodeReq[],MATCH(TablePipeInsulation[[#This Row],[Coding - Temperature of Pipe]],TableInsulationCodeReq[Coding Pipe Temperature],-1),MATCH(TEXT($P539,"0.00"),TableInsulationCodeReq[#Headers],0)),"")</f>
        <v/>
      </c>
      <c r="Y539" s="189" t="str">
        <f t="shared" si="44"/>
        <v/>
      </c>
      <c r="AA53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39" s="3" t="str">
        <f>IF(OR(G539="",TablePipeInsulation[[#This Row],[Insulation to be Added (")]]&lt;TablePipeInsulation[[#This Row],[Insulation Required by Code (")]]),"",IF(System_App_Only_DHW,(AN539-AR539)/(0.8*100000)*L539*AS539*AT539*1,(AN539-AR539)/($G$10*100000)*L539*AS539*AT539*1))</f>
        <v/>
      </c>
      <c r="AC539" s="78">
        <f>IF(TablePipeInsulation[[#This Row],[Insulation to be Added (")]]&lt;TablePipeInsulation[[#This Row],[Insulation Required by Code (")]],"",BC539)</f>
        <v>0</v>
      </c>
      <c r="AD539" s="78">
        <f>IF(TablePipeInsulation[[#This Row],[Insulation to be Added (")]]&lt;TablePipeInsulation[[#This Row],[Insulation Required by Code (")]],"",BD539)</f>
        <v>0</v>
      </c>
      <c r="AG539" s="67" t="e">
        <f>VLOOKUP(G539,'Insulation Table'!$AE$61:$AF$64,2,FALSE)</f>
        <v>#N/A</v>
      </c>
      <c r="AH539" s="75" t="str">
        <f>IF(TablePipeInsulation[[#This Row],[System Application]]="Custom",TablePipeInsulation[[#This Row],[Pipe Surface Temperature, °F (If Custom Application)]],IF(G539="","",VLOOKUP(G539,$BG$21:$BH$24,2,FALSE)))</f>
        <v/>
      </c>
      <c r="AI539" s="75" t="str">
        <f>IF(TablePipeInsulation[[#This Row],[System Application]]="Custom",TablePipeInsulation[[#This Row],[Ambient Temperature, °F (If Custom Application)]],IF(G539="","",VLOOKUP(G539,$BG$21:$BI$24,3,FALSE)))</f>
        <v/>
      </c>
      <c r="AJ53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3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3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3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39" s="75" t="str">
        <f>IF(TablePipeInsulation[[#This Row],[System Application]]="Custom",TablePipeInsulation[[#This Row],[Custom Pipe Bare Heat Transfer Coefficient]],IF(P539="","",(VLOOKUP(AJ539,'Insulation Table'!$F$35:$G$124,2,FALSE))))</f>
        <v/>
      </c>
      <c r="AO539" s="75" t="e">
        <f t="shared" si="40"/>
        <v>#N/A</v>
      </c>
      <c r="AP539" s="75" t="e">
        <f>VLOOKUP(AO539,'Insulation Table'!$Y$35:$Z$103,2,FALSE)</f>
        <v>#N/A</v>
      </c>
      <c r="AQ539" s="67" t="str">
        <f>CONCATENATE(P539,U539,MIN(TablePipeInsulation[[#This Row],[Insulation to be Added (")]],3))</f>
        <v>3</v>
      </c>
      <c r="AR539" s="75" t="str">
        <f>IF(P539="","",(VLOOKUP(AQ539,'Insulation Table'!$N$35:$O$250,2,FALSE)))</f>
        <v/>
      </c>
      <c r="AS539" s="67" t="e">
        <f t="shared" si="41"/>
        <v>#VALUE!</v>
      </c>
      <c r="AT539" s="75" t="str">
        <f>IF(TablePipeInsulation[[#This Row],[System Application]]="Custom",TablePipeInsulation[[#This Row],[Full Load Hours (If Custom Application)]],IF(G539="","",IF(G539="Domestic Hot Water",8760,$AJ$16)))</f>
        <v/>
      </c>
      <c r="AU539" s="75" t="str">
        <f>VLOOKUP($G$7,'Incentive Structure'!$C$6:$D$10,2,FALSE)</f>
        <v>CI</v>
      </c>
      <c r="AV539" s="75" t="str">
        <f>IF(ISNUMBER(FIND("MF",TablePipeInsulation[[#This Row],[Incentive Code]]))=TRUE,"MF Logic","CI Logic")</f>
        <v>CI Logic</v>
      </c>
      <c r="AW53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39" t="str">
        <f t="shared" si="42"/>
        <v/>
      </c>
      <c r="AY539" t="str">
        <f t="shared" si="43"/>
        <v>CI</v>
      </c>
      <c r="AZ53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3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39" s="190" t="e">
        <f>INDEX(#REF!,MATCH(TablePipeInsulation[[#This Row],[Coding - Temperature of Pipe]],#REF!,0),MATCH(TEXT($P539,"#.00"),#REF!,0))</f>
        <v>#REF!</v>
      </c>
      <c r="BC539" s="211">
        <f>IFERROR(MIN(IF(TablePipeInsulation[[#This Row],[System Application]]="Custom",(TablePipeInsulation[[#This Row],[Therms saved]]*BE539)*CI_Custom_Incentive_USD_per_therm,IF(OR(TablePipeInsulation[[#This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saved]]*BE539),"Excel Error"))),TablePipeInsulation[[#This Row],[Total Cost]]),0)</f>
        <v>0</v>
      </c>
      <c r="BD539" s="216">
        <f>IFERROR(MIN(IF(TablePipeInsulation[[#This Row],[System Application]]="Custom",(TablePipeInsulation[[#This Row],[Therms saved]]*BE539)*CI_Custom_Bonus_Incentive_USD_per_therm,IF(OR(TablePipeInsulation[[#This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saved]]*BE539),"Excel Error"))),TablePipeInsulation[[#This Row],[Total Cost]]),0)</f>
        <v>0</v>
      </c>
      <c r="BE539" s="212">
        <f>Boiler!$AA$9</f>
        <v>0</v>
      </c>
    </row>
    <row r="540" spans="1:57">
      <c r="A540" s="75">
        <v>519</v>
      </c>
      <c r="Q540" s="69"/>
      <c r="R540" s="1" t="str">
        <f>IFERROR(INDEX(TableInsulationCodeReq[],MATCH(TablePipeInsulation[[#This Row],[Coding - Temperature of Pipe]],TableInsulationCodeReq[Coding Pipe Temperature],-1),MATCH(TEXT($P540,"0.00"),TableInsulationCodeReq[#Headers],0)),"")</f>
        <v/>
      </c>
      <c r="Y540" s="189" t="str">
        <f t="shared" si="44"/>
        <v/>
      </c>
      <c r="AA54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40" s="3" t="str">
        <f>IF(OR(G540="",TablePipeInsulation[[#This Row],[Insulation to be Added (")]]&lt;TablePipeInsulation[[#This Row],[Insulation Required by Code (")]]),"",IF(System_App_Only_DHW,(AN540-AR540)/(0.8*100000)*L540*AS540*AT540*1,(AN540-AR540)/($G$10*100000)*L540*AS540*AT540*1))</f>
        <v/>
      </c>
      <c r="AC540" s="78">
        <f>IF(TablePipeInsulation[[#This Row],[Insulation to be Added (")]]&lt;TablePipeInsulation[[#This Row],[Insulation Required by Code (")]],"",BC540)</f>
        <v>0</v>
      </c>
      <c r="AD540" s="78">
        <f>IF(TablePipeInsulation[[#This Row],[Insulation to be Added (")]]&lt;TablePipeInsulation[[#This Row],[Insulation Required by Code (")]],"",BD540)</f>
        <v>0</v>
      </c>
      <c r="AG540" s="67" t="e">
        <f>VLOOKUP(G540,'Insulation Table'!$AE$61:$AF$64,2,FALSE)</f>
        <v>#N/A</v>
      </c>
      <c r="AH540" s="75" t="str">
        <f>IF(TablePipeInsulation[[#This Row],[System Application]]="Custom",TablePipeInsulation[[#This Row],[Pipe Surface Temperature, °F (If Custom Application)]],IF(G540="","",VLOOKUP(G540,$BG$21:$BH$24,2,FALSE)))</f>
        <v/>
      </c>
      <c r="AI540" s="75" t="str">
        <f>IF(TablePipeInsulation[[#This Row],[System Application]]="Custom",TablePipeInsulation[[#This Row],[Ambient Temperature, °F (If Custom Application)]],IF(G540="","",VLOOKUP(G540,$BG$21:$BI$24,3,FALSE)))</f>
        <v/>
      </c>
      <c r="AJ54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4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4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4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40" s="75" t="str">
        <f>IF(TablePipeInsulation[[#This Row],[System Application]]="Custom",TablePipeInsulation[[#This Row],[Custom Pipe Bare Heat Transfer Coefficient]],IF(P540="","",(VLOOKUP(AJ540,'Insulation Table'!$F$35:$G$124,2,FALSE))))</f>
        <v/>
      </c>
      <c r="AO540" s="75" t="e">
        <f t="shared" si="40"/>
        <v>#N/A</v>
      </c>
      <c r="AP540" s="75" t="e">
        <f>VLOOKUP(AO540,'Insulation Table'!$Y$35:$Z$103,2,FALSE)</f>
        <v>#N/A</v>
      </c>
      <c r="AQ540" s="67" t="str">
        <f>CONCATENATE(P540,U540,MIN(TablePipeInsulation[[#This Row],[Insulation to be Added (")]],3))</f>
        <v>3</v>
      </c>
      <c r="AR540" s="75" t="str">
        <f>IF(P540="","",(VLOOKUP(AQ540,'Insulation Table'!$N$35:$O$250,2,FALSE)))</f>
        <v/>
      </c>
      <c r="AS540" s="67" t="e">
        <f t="shared" si="41"/>
        <v>#VALUE!</v>
      </c>
      <c r="AT540" s="75" t="str">
        <f>IF(TablePipeInsulation[[#This Row],[System Application]]="Custom",TablePipeInsulation[[#This Row],[Full Load Hours (If Custom Application)]],IF(G540="","",IF(G540="Domestic Hot Water",8760,$AJ$16)))</f>
        <v/>
      </c>
      <c r="AU540" s="75" t="str">
        <f>VLOOKUP($G$7,'Incentive Structure'!$C$6:$D$10,2,FALSE)</f>
        <v>CI</v>
      </c>
      <c r="AV540" s="75" t="str">
        <f>IF(ISNUMBER(FIND("MF",TablePipeInsulation[[#This Row],[Incentive Code]]))=TRUE,"MF Logic","CI Logic")</f>
        <v>CI Logic</v>
      </c>
      <c r="AW54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40" t="str">
        <f t="shared" si="42"/>
        <v/>
      </c>
      <c r="AY540" t="str">
        <f t="shared" si="43"/>
        <v>CI</v>
      </c>
      <c r="AZ54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4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40" s="190" t="e">
        <f>INDEX(#REF!,MATCH(TablePipeInsulation[[#This Row],[Coding - Temperature of Pipe]],#REF!,0),MATCH(TEXT($P540,"#.00"),#REF!,0))</f>
        <v>#REF!</v>
      </c>
      <c r="BC540" s="211">
        <f>IFERROR(MIN(IF(TablePipeInsulation[[#This Row],[System Application]]="Custom",(TablePipeInsulation[[#This Row],[Therms saved]]*BE540)*CI_Custom_Incentive_USD_per_therm,IF(OR(TablePipeInsulation[[#This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saved]]*BE540),"Excel Error"))),TablePipeInsulation[[#This Row],[Total Cost]]),0)</f>
        <v>0</v>
      </c>
      <c r="BD540" s="216">
        <f>IFERROR(MIN(IF(TablePipeInsulation[[#This Row],[System Application]]="Custom",(TablePipeInsulation[[#This Row],[Therms saved]]*BE540)*CI_Custom_Bonus_Incentive_USD_per_therm,IF(OR(TablePipeInsulation[[#This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saved]]*BE540),"Excel Error"))),TablePipeInsulation[[#This Row],[Total Cost]]),0)</f>
        <v>0</v>
      </c>
      <c r="BE540" s="212">
        <f>Boiler!$AA$9</f>
        <v>0</v>
      </c>
    </row>
    <row r="541" spans="1:57">
      <c r="A541" s="75">
        <v>520</v>
      </c>
      <c r="Q541" s="69"/>
      <c r="R541" s="1" t="str">
        <f>IFERROR(INDEX(TableInsulationCodeReq[],MATCH(TablePipeInsulation[[#This Row],[Coding - Temperature of Pipe]],TableInsulationCodeReq[Coding Pipe Temperature],-1),MATCH(TEXT($P541,"0.00"),TableInsulationCodeReq[#Headers],0)),"")</f>
        <v/>
      </c>
      <c r="Y541" s="189" t="str">
        <f t="shared" si="44"/>
        <v/>
      </c>
      <c r="AA54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41" s="3" t="str">
        <f>IF(OR(G541="",TablePipeInsulation[[#This Row],[Insulation to be Added (")]]&lt;TablePipeInsulation[[#This Row],[Insulation Required by Code (")]]),"",IF(System_App_Only_DHW,(AN541-AR541)/(0.8*100000)*L541*AS541*AT541*1,(AN541-AR541)/($G$10*100000)*L541*AS541*AT541*1))</f>
        <v/>
      </c>
      <c r="AC541" s="78">
        <f>IF(TablePipeInsulation[[#This Row],[Insulation to be Added (")]]&lt;TablePipeInsulation[[#This Row],[Insulation Required by Code (")]],"",BC541)</f>
        <v>0</v>
      </c>
      <c r="AD541" s="78">
        <f>IF(TablePipeInsulation[[#This Row],[Insulation to be Added (")]]&lt;TablePipeInsulation[[#This Row],[Insulation Required by Code (")]],"",BD541)</f>
        <v>0</v>
      </c>
      <c r="AG541" s="67" t="e">
        <f>VLOOKUP(G541,'Insulation Table'!$AE$61:$AF$64,2,FALSE)</f>
        <v>#N/A</v>
      </c>
      <c r="AH541" s="75" t="str">
        <f>IF(TablePipeInsulation[[#This Row],[System Application]]="Custom",TablePipeInsulation[[#This Row],[Pipe Surface Temperature, °F (If Custom Application)]],IF(G541="","",VLOOKUP(G541,$BG$21:$BH$24,2,FALSE)))</f>
        <v/>
      </c>
      <c r="AI541" s="75" t="str">
        <f>IF(TablePipeInsulation[[#This Row],[System Application]]="Custom",TablePipeInsulation[[#This Row],[Ambient Temperature, °F (If Custom Application)]],IF(G541="","",VLOOKUP(G541,$BG$21:$BI$24,3,FALSE)))</f>
        <v/>
      </c>
      <c r="AJ54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4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4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4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41" s="75" t="str">
        <f>IF(TablePipeInsulation[[#This Row],[System Application]]="Custom",TablePipeInsulation[[#This Row],[Custom Pipe Bare Heat Transfer Coefficient]],IF(P541="","",(VLOOKUP(AJ541,'Insulation Table'!$F$35:$G$124,2,FALSE))))</f>
        <v/>
      </c>
      <c r="AO541" s="75" t="e">
        <f t="shared" si="40"/>
        <v>#N/A</v>
      </c>
      <c r="AP541" s="75" t="e">
        <f>VLOOKUP(AO541,'Insulation Table'!$Y$35:$Z$103,2,FALSE)</f>
        <v>#N/A</v>
      </c>
      <c r="AQ541" s="67" t="str">
        <f>CONCATENATE(P541,U541,MIN(TablePipeInsulation[[#This Row],[Insulation to be Added (")]],3))</f>
        <v>3</v>
      </c>
      <c r="AR541" s="75" t="str">
        <f>IF(P541="","",(VLOOKUP(AQ541,'Insulation Table'!$N$35:$O$250,2,FALSE)))</f>
        <v/>
      </c>
      <c r="AS541" s="67" t="e">
        <f t="shared" si="41"/>
        <v>#VALUE!</v>
      </c>
      <c r="AT541" s="75" t="str">
        <f>IF(TablePipeInsulation[[#This Row],[System Application]]="Custom",TablePipeInsulation[[#This Row],[Full Load Hours (If Custom Application)]],IF(G541="","",IF(G541="Domestic Hot Water",8760,$AJ$16)))</f>
        <v/>
      </c>
      <c r="AU541" s="75" t="str">
        <f>VLOOKUP($G$7,'Incentive Structure'!$C$6:$D$10,2,FALSE)</f>
        <v>CI</v>
      </c>
      <c r="AV541" s="75" t="str">
        <f>IF(ISNUMBER(FIND("MF",TablePipeInsulation[[#This Row],[Incentive Code]]))=TRUE,"MF Logic","CI Logic")</f>
        <v>CI Logic</v>
      </c>
      <c r="AW54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41" t="str">
        <f t="shared" si="42"/>
        <v/>
      </c>
      <c r="AY541" t="str">
        <f t="shared" si="43"/>
        <v>CI</v>
      </c>
      <c r="AZ54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4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41" s="190" t="e">
        <f>INDEX(#REF!,MATCH(TablePipeInsulation[[#This Row],[Coding - Temperature of Pipe]],#REF!,0),MATCH(TEXT($P541,"#.00"),#REF!,0))</f>
        <v>#REF!</v>
      </c>
      <c r="BC541" s="211">
        <f>IFERROR(MIN(IF(TablePipeInsulation[[#This Row],[System Application]]="Custom",(TablePipeInsulation[[#This Row],[Therms saved]]*BE541)*CI_Custom_Incentive_USD_per_therm,IF(OR(TablePipeInsulation[[#This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saved]]*BE541),"Excel Error"))),TablePipeInsulation[[#This Row],[Total Cost]]),0)</f>
        <v>0</v>
      </c>
      <c r="BD541" s="216">
        <f>IFERROR(MIN(IF(TablePipeInsulation[[#This Row],[System Application]]="Custom",(TablePipeInsulation[[#This Row],[Therms saved]]*BE541)*CI_Custom_Bonus_Incentive_USD_per_therm,IF(OR(TablePipeInsulation[[#This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saved]]*BE541),"Excel Error"))),TablePipeInsulation[[#This Row],[Total Cost]]),0)</f>
        <v>0</v>
      </c>
      <c r="BE541" s="212">
        <f>Boiler!$AA$9</f>
        <v>0</v>
      </c>
    </row>
    <row r="542" spans="1:57">
      <c r="A542" s="75">
        <v>521</v>
      </c>
      <c r="Q542" s="69"/>
      <c r="R542" s="1" t="str">
        <f>IFERROR(INDEX(TableInsulationCodeReq[],MATCH(TablePipeInsulation[[#This Row],[Coding - Temperature of Pipe]],TableInsulationCodeReq[Coding Pipe Temperature],-1),MATCH(TEXT($P542,"0.00"),TableInsulationCodeReq[#Headers],0)),"")</f>
        <v/>
      </c>
      <c r="Y542" s="189" t="str">
        <f t="shared" si="44"/>
        <v/>
      </c>
      <c r="AA54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42" s="3" t="str">
        <f>IF(OR(G542="",TablePipeInsulation[[#This Row],[Insulation to be Added (")]]&lt;TablePipeInsulation[[#This Row],[Insulation Required by Code (")]]),"",IF(System_App_Only_DHW,(AN542-AR542)/(0.8*100000)*L542*AS542*AT542*1,(AN542-AR542)/($G$10*100000)*L542*AS542*AT542*1))</f>
        <v/>
      </c>
      <c r="AC542" s="78">
        <f>IF(TablePipeInsulation[[#This Row],[Insulation to be Added (")]]&lt;TablePipeInsulation[[#This Row],[Insulation Required by Code (")]],"",BC542)</f>
        <v>0</v>
      </c>
      <c r="AD542" s="78">
        <f>IF(TablePipeInsulation[[#This Row],[Insulation to be Added (")]]&lt;TablePipeInsulation[[#This Row],[Insulation Required by Code (")]],"",BD542)</f>
        <v>0</v>
      </c>
      <c r="AG542" s="67" t="e">
        <f>VLOOKUP(G542,'Insulation Table'!$AE$61:$AF$64,2,FALSE)</f>
        <v>#N/A</v>
      </c>
      <c r="AH542" s="75" t="str">
        <f>IF(TablePipeInsulation[[#This Row],[System Application]]="Custom",TablePipeInsulation[[#This Row],[Pipe Surface Temperature, °F (If Custom Application)]],IF(G542="","",VLOOKUP(G542,$BG$21:$BH$24,2,FALSE)))</f>
        <v/>
      </c>
      <c r="AI542" s="75" t="str">
        <f>IF(TablePipeInsulation[[#This Row],[System Application]]="Custom",TablePipeInsulation[[#This Row],[Ambient Temperature, °F (If Custom Application)]],IF(G542="","",VLOOKUP(G542,$BG$21:$BI$24,3,FALSE)))</f>
        <v/>
      </c>
      <c r="AJ54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4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4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4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42" s="75" t="str">
        <f>IF(TablePipeInsulation[[#This Row],[System Application]]="Custom",TablePipeInsulation[[#This Row],[Custom Pipe Bare Heat Transfer Coefficient]],IF(P542="","",(VLOOKUP(AJ542,'Insulation Table'!$F$35:$G$124,2,FALSE))))</f>
        <v/>
      </c>
      <c r="AO542" s="75" t="e">
        <f t="shared" si="40"/>
        <v>#N/A</v>
      </c>
      <c r="AP542" s="75" t="e">
        <f>VLOOKUP(AO542,'Insulation Table'!$Y$35:$Z$103,2,FALSE)</f>
        <v>#N/A</v>
      </c>
      <c r="AQ542" s="67" t="str">
        <f>CONCATENATE(P542,U542,MIN(TablePipeInsulation[[#This Row],[Insulation to be Added (")]],3))</f>
        <v>3</v>
      </c>
      <c r="AR542" s="75" t="str">
        <f>IF(P542="","",(VLOOKUP(AQ542,'Insulation Table'!$N$35:$O$250,2,FALSE)))</f>
        <v/>
      </c>
      <c r="AS542" s="67" t="e">
        <f t="shared" si="41"/>
        <v>#VALUE!</v>
      </c>
      <c r="AT542" s="75" t="str">
        <f>IF(TablePipeInsulation[[#This Row],[System Application]]="Custom",TablePipeInsulation[[#This Row],[Full Load Hours (If Custom Application)]],IF(G542="","",IF(G542="Domestic Hot Water",8760,$AJ$16)))</f>
        <v/>
      </c>
      <c r="AU542" s="75" t="str">
        <f>VLOOKUP($G$7,'Incentive Structure'!$C$6:$D$10,2,FALSE)</f>
        <v>CI</v>
      </c>
      <c r="AV542" s="75" t="str">
        <f>IF(ISNUMBER(FIND("MF",TablePipeInsulation[[#This Row],[Incentive Code]]))=TRUE,"MF Logic","CI Logic")</f>
        <v>CI Logic</v>
      </c>
      <c r="AW54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42" t="str">
        <f t="shared" si="42"/>
        <v/>
      </c>
      <c r="AY542" t="str">
        <f t="shared" si="43"/>
        <v>CI</v>
      </c>
      <c r="AZ54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4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42" s="190" t="e">
        <f>INDEX(#REF!,MATCH(TablePipeInsulation[[#This Row],[Coding - Temperature of Pipe]],#REF!,0),MATCH(TEXT($P542,"#.00"),#REF!,0))</f>
        <v>#REF!</v>
      </c>
      <c r="BC542" s="211">
        <f>IFERROR(MIN(IF(TablePipeInsulation[[#This Row],[System Application]]="Custom",(TablePipeInsulation[[#This Row],[Therms saved]]*BE542)*CI_Custom_Incentive_USD_per_therm,IF(OR(TablePipeInsulation[[#This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saved]]*BE542),"Excel Error"))),TablePipeInsulation[[#This Row],[Total Cost]]),0)</f>
        <v>0</v>
      </c>
      <c r="BD542" s="216">
        <f>IFERROR(MIN(IF(TablePipeInsulation[[#This Row],[System Application]]="Custom",(TablePipeInsulation[[#This Row],[Therms saved]]*BE542)*CI_Custom_Bonus_Incentive_USD_per_therm,IF(OR(TablePipeInsulation[[#This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saved]]*BE542),"Excel Error"))),TablePipeInsulation[[#This Row],[Total Cost]]),0)</f>
        <v>0</v>
      </c>
      <c r="BE542" s="212">
        <f>Boiler!$AA$9</f>
        <v>0</v>
      </c>
    </row>
    <row r="543" spans="1:57">
      <c r="A543" s="75">
        <v>522</v>
      </c>
      <c r="Q543" s="69"/>
      <c r="R543" s="1" t="str">
        <f>IFERROR(INDEX(TableInsulationCodeReq[],MATCH(TablePipeInsulation[[#This Row],[Coding - Temperature of Pipe]],TableInsulationCodeReq[Coding Pipe Temperature],-1),MATCH(TEXT($P543,"0.00"),TableInsulationCodeReq[#Headers],0)),"")</f>
        <v/>
      </c>
      <c r="Y543" s="189" t="str">
        <f t="shared" si="44"/>
        <v/>
      </c>
      <c r="AA54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43" s="3" t="str">
        <f>IF(OR(G543="",TablePipeInsulation[[#This Row],[Insulation to be Added (")]]&lt;TablePipeInsulation[[#This Row],[Insulation Required by Code (")]]),"",IF(System_App_Only_DHW,(AN543-AR543)/(0.8*100000)*L543*AS543*AT543*1,(AN543-AR543)/($G$10*100000)*L543*AS543*AT543*1))</f>
        <v/>
      </c>
      <c r="AC543" s="78">
        <f>IF(TablePipeInsulation[[#This Row],[Insulation to be Added (")]]&lt;TablePipeInsulation[[#This Row],[Insulation Required by Code (")]],"",BC543)</f>
        <v>0</v>
      </c>
      <c r="AD543" s="78">
        <f>IF(TablePipeInsulation[[#This Row],[Insulation to be Added (")]]&lt;TablePipeInsulation[[#This Row],[Insulation Required by Code (")]],"",BD543)</f>
        <v>0</v>
      </c>
      <c r="AG543" s="67" t="e">
        <f>VLOOKUP(G543,'Insulation Table'!$AE$61:$AF$64,2,FALSE)</f>
        <v>#N/A</v>
      </c>
      <c r="AH543" s="75" t="str">
        <f>IF(TablePipeInsulation[[#This Row],[System Application]]="Custom",TablePipeInsulation[[#This Row],[Pipe Surface Temperature, °F (If Custom Application)]],IF(G543="","",VLOOKUP(G543,$BG$21:$BH$24,2,FALSE)))</f>
        <v/>
      </c>
      <c r="AI543" s="75" t="str">
        <f>IF(TablePipeInsulation[[#This Row],[System Application]]="Custom",TablePipeInsulation[[#This Row],[Ambient Temperature, °F (If Custom Application)]],IF(G543="","",VLOOKUP(G543,$BG$21:$BI$24,3,FALSE)))</f>
        <v/>
      </c>
      <c r="AJ54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4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4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4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43" s="75" t="str">
        <f>IF(TablePipeInsulation[[#This Row],[System Application]]="Custom",TablePipeInsulation[[#This Row],[Custom Pipe Bare Heat Transfer Coefficient]],IF(P543="","",(VLOOKUP(AJ543,'Insulation Table'!$F$35:$G$124,2,FALSE))))</f>
        <v/>
      </c>
      <c r="AO543" s="75" t="e">
        <f t="shared" si="40"/>
        <v>#N/A</v>
      </c>
      <c r="AP543" s="75" t="e">
        <f>VLOOKUP(AO543,'Insulation Table'!$Y$35:$Z$103,2,FALSE)</f>
        <v>#N/A</v>
      </c>
      <c r="AQ543" s="67" t="str">
        <f>CONCATENATE(P543,U543,MIN(TablePipeInsulation[[#This Row],[Insulation to be Added (")]],3))</f>
        <v>3</v>
      </c>
      <c r="AR543" s="75" t="str">
        <f>IF(P543="","",(VLOOKUP(AQ543,'Insulation Table'!$N$35:$O$250,2,FALSE)))</f>
        <v/>
      </c>
      <c r="AS543" s="67" t="e">
        <f t="shared" si="41"/>
        <v>#VALUE!</v>
      </c>
      <c r="AT543" s="75" t="str">
        <f>IF(TablePipeInsulation[[#This Row],[System Application]]="Custom",TablePipeInsulation[[#This Row],[Full Load Hours (If Custom Application)]],IF(G543="","",IF(G543="Domestic Hot Water",8760,$AJ$16)))</f>
        <v/>
      </c>
      <c r="AU543" s="75" t="str">
        <f>VLOOKUP($G$7,'Incentive Structure'!$C$6:$D$10,2,FALSE)</f>
        <v>CI</v>
      </c>
      <c r="AV543" s="75" t="str">
        <f>IF(ISNUMBER(FIND("MF",TablePipeInsulation[[#This Row],[Incentive Code]]))=TRUE,"MF Logic","CI Logic")</f>
        <v>CI Logic</v>
      </c>
      <c r="AW54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43" t="str">
        <f t="shared" si="42"/>
        <v/>
      </c>
      <c r="AY543" t="str">
        <f t="shared" si="43"/>
        <v>CI</v>
      </c>
      <c r="AZ54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4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43" s="190" t="e">
        <f>INDEX(#REF!,MATCH(TablePipeInsulation[[#This Row],[Coding - Temperature of Pipe]],#REF!,0),MATCH(TEXT($P543,"#.00"),#REF!,0))</f>
        <v>#REF!</v>
      </c>
      <c r="BC543" s="211">
        <f>IFERROR(MIN(IF(TablePipeInsulation[[#This Row],[System Application]]="Custom",(TablePipeInsulation[[#This Row],[Therms saved]]*BE543)*CI_Custom_Incentive_USD_per_therm,IF(OR(TablePipeInsulation[[#This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saved]]*BE543),"Excel Error"))),TablePipeInsulation[[#This Row],[Total Cost]]),0)</f>
        <v>0</v>
      </c>
      <c r="BD543" s="216">
        <f>IFERROR(MIN(IF(TablePipeInsulation[[#This Row],[System Application]]="Custom",(TablePipeInsulation[[#This Row],[Therms saved]]*BE543)*CI_Custom_Bonus_Incentive_USD_per_therm,IF(OR(TablePipeInsulation[[#This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saved]]*BE543),"Excel Error"))),TablePipeInsulation[[#This Row],[Total Cost]]),0)</f>
        <v>0</v>
      </c>
      <c r="BE543" s="212">
        <f>Boiler!$AA$9</f>
        <v>0</v>
      </c>
    </row>
    <row r="544" spans="1:57">
      <c r="A544" s="75">
        <v>523</v>
      </c>
      <c r="Q544" s="69"/>
      <c r="R544" s="1" t="str">
        <f>IFERROR(INDEX(TableInsulationCodeReq[],MATCH(TablePipeInsulation[[#This Row],[Coding - Temperature of Pipe]],TableInsulationCodeReq[Coding Pipe Temperature],-1),MATCH(TEXT($P544,"0.00"),TableInsulationCodeReq[#Headers],0)),"")</f>
        <v/>
      </c>
      <c r="Y544" s="189" t="str">
        <f t="shared" si="44"/>
        <v/>
      </c>
      <c r="AA54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44" s="3" t="str">
        <f>IF(OR(G544="",TablePipeInsulation[[#This Row],[Insulation to be Added (")]]&lt;TablePipeInsulation[[#This Row],[Insulation Required by Code (")]]),"",IF(System_App_Only_DHW,(AN544-AR544)/(0.8*100000)*L544*AS544*AT544*1,(AN544-AR544)/($G$10*100000)*L544*AS544*AT544*1))</f>
        <v/>
      </c>
      <c r="AC544" s="78">
        <f>IF(TablePipeInsulation[[#This Row],[Insulation to be Added (")]]&lt;TablePipeInsulation[[#This Row],[Insulation Required by Code (")]],"",BC544)</f>
        <v>0</v>
      </c>
      <c r="AD544" s="78">
        <f>IF(TablePipeInsulation[[#This Row],[Insulation to be Added (")]]&lt;TablePipeInsulation[[#This Row],[Insulation Required by Code (")]],"",BD544)</f>
        <v>0</v>
      </c>
      <c r="AG544" s="67" t="e">
        <f>VLOOKUP(G544,'Insulation Table'!$AE$61:$AF$64,2,FALSE)</f>
        <v>#N/A</v>
      </c>
      <c r="AH544" s="75" t="str">
        <f>IF(TablePipeInsulation[[#This Row],[System Application]]="Custom",TablePipeInsulation[[#This Row],[Pipe Surface Temperature, °F (If Custom Application)]],IF(G544="","",VLOOKUP(G544,$BG$21:$BH$24,2,FALSE)))</f>
        <v/>
      </c>
      <c r="AI544" s="75" t="str">
        <f>IF(TablePipeInsulation[[#This Row],[System Application]]="Custom",TablePipeInsulation[[#This Row],[Ambient Temperature, °F (If Custom Application)]],IF(G544="","",VLOOKUP(G544,$BG$21:$BI$24,3,FALSE)))</f>
        <v/>
      </c>
      <c r="AJ54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4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4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4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44" s="75" t="str">
        <f>IF(TablePipeInsulation[[#This Row],[System Application]]="Custom",TablePipeInsulation[[#This Row],[Custom Pipe Bare Heat Transfer Coefficient]],IF(P544="","",(VLOOKUP(AJ544,'Insulation Table'!$F$35:$G$124,2,FALSE))))</f>
        <v/>
      </c>
      <c r="AO544" s="75" t="e">
        <f t="shared" si="40"/>
        <v>#N/A</v>
      </c>
      <c r="AP544" s="75" t="e">
        <f>VLOOKUP(AO544,'Insulation Table'!$Y$35:$Z$103,2,FALSE)</f>
        <v>#N/A</v>
      </c>
      <c r="AQ544" s="67" t="str">
        <f>CONCATENATE(P544,U544,MIN(TablePipeInsulation[[#This Row],[Insulation to be Added (")]],3))</f>
        <v>3</v>
      </c>
      <c r="AR544" s="75" t="str">
        <f>IF(P544="","",(VLOOKUP(AQ544,'Insulation Table'!$N$35:$O$250,2,FALSE)))</f>
        <v/>
      </c>
      <c r="AS544" s="67" t="e">
        <f t="shared" si="41"/>
        <v>#VALUE!</v>
      </c>
      <c r="AT544" s="75" t="str">
        <f>IF(TablePipeInsulation[[#This Row],[System Application]]="Custom",TablePipeInsulation[[#This Row],[Full Load Hours (If Custom Application)]],IF(G544="","",IF(G544="Domestic Hot Water",8760,$AJ$16)))</f>
        <v/>
      </c>
      <c r="AU544" s="75" t="str">
        <f>VLOOKUP($G$7,'Incentive Structure'!$C$6:$D$10,2,FALSE)</f>
        <v>CI</v>
      </c>
      <c r="AV544" s="75" t="str">
        <f>IF(ISNUMBER(FIND("MF",TablePipeInsulation[[#This Row],[Incentive Code]]))=TRUE,"MF Logic","CI Logic")</f>
        <v>CI Logic</v>
      </c>
      <c r="AW54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44" t="str">
        <f t="shared" si="42"/>
        <v/>
      </c>
      <c r="AY544" t="str">
        <f t="shared" si="43"/>
        <v>CI</v>
      </c>
      <c r="AZ54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4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44" s="190" t="e">
        <f>INDEX(#REF!,MATCH(TablePipeInsulation[[#This Row],[Coding - Temperature of Pipe]],#REF!,0),MATCH(TEXT($P544,"#.00"),#REF!,0))</f>
        <v>#REF!</v>
      </c>
      <c r="BC544" s="211">
        <f>IFERROR(MIN(IF(TablePipeInsulation[[#This Row],[System Application]]="Custom",(TablePipeInsulation[[#This Row],[Therms saved]]*BE544)*CI_Custom_Incentive_USD_per_therm,IF(OR(TablePipeInsulation[[#This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saved]]*BE544),"Excel Error"))),TablePipeInsulation[[#This Row],[Total Cost]]),0)</f>
        <v>0</v>
      </c>
      <c r="BD544" s="216">
        <f>IFERROR(MIN(IF(TablePipeInsulation[[#This Row],[System Application]]="Custom",(TablePipeInsulation[[#This Row],[Therms saved]]*BE544)*CI_Custom_Bonus_Incentive_USD_per_therm,IF(OR(TablePipeInsulation[[#This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saved]]*BE544),"Excel Error"))),TablePipeInsulation[[#This Row],[Total Cost]]),0)</f>
        <v>0</v>
      </c>
      <c r="BE544" s="212">
        <f>Boiler!$AA$9</f>
        <v>0</v>
      </c>
    </row>
    <row r="545" spans="1:57">
      <c r="A545" s="75">
        <v>524</v>
      </c>
      <c r="Q545" s="69"/>
      <c r="R545" s="1" t="str">
        <f>IFERROR(INDEX(TableInsulationCodeReq[],MATCH(TablePipeInsulation[[#This Row],[Coding - Temperature of Pipe]],TableInsulationCodeReq[Coding Pipe Temperature],-1),MATCH(TEXT($P545,"0.00"),TableInsulationCodeReq[#Headers],0)),"")</f>
        <v/>
      </c>
      <c r="Y545" s="189" t="str">
        <f t="shared" si="44"/>
        <v/>
      </c>
      <c r="AA54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45" s="3" t="str">
        <f>IF(OR(G545="",TablePipeInsulation[[#This Row],[Insulation to be Added (")]]&lt;TablePipeInsulation[[#This Row],[Insulation Required by Code (")]]),"",IF(System_App_Only_DHW,(AN545-AR545)/(0.8*100000)*L545*AS545*AT545*1,(AN545-AR545)/($G$10*100000)*L545*AS545*AT545*1))</f>
        <v/>
      </c>
      <c r="AC545" s="78">
        <f>IF(TablePipeInsulation[[#This Row],[Insulation to be Added (")]]&lt;TablePipeInsulation[[#This Row],[Insulation Required by Code (")]],"",BC545)</f>
        <v>0</v>
      </c>
      <c r="AD545" s="78">
        <f>IF(TablePipeInsulation[[#This Row],[Insulation to be Added (")]]&lt;TablePipeInsulation[[#This Row],[Insulation Required by Code (")]],"",BD545)</f>
        <v>0</v>
      </c>
      <c r="AG545" s="67" t="e">
        <f>VLOOKUP(G545,'Insulation Table'!$AE$61:$AF$64,2,FALSE)</f>
        <v>#N/A</v>
      </c>
      <c r="AH545" s="75" t="str">
        <f>IF(TablePipeInsulation[[#This Row],[System Application]]="Custom",TablePipeInsulation[[#This Row],[Pipe Surface Temperature, °F (If Custom Application)]],IF(G545="","",VLOOKUP(G545,$BG$21:$BH$24,2,FALSE)))</f>
        <v/>
      </c>
      <c r="AI545" s="75" t="str">
        <f>IF(TablePipeInsulation[[#This Row],[System Application]]="Custom",TablePipeInsulation[[#This Row],[Ambient Temperature, °F (If Custom Application)]],IF(G545="","",VLOOKUP(G545,$BG$21:$BI$24,3,FALSE)))</f>
        <v/>
      </c>
      <c r="AJ54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4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4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4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45" s="75" t="str">
        <f>IF(TablePipeInsulation[[#This Row],[System Application]]="Custom",TablePipeInsulation[[#This Row],[Custom Pipe Bare Heat Transfer Coefficient]],IF(P545="","",(VLOOKUP(AJ545,'Insulation Table'!$F$35:$G$124,2,FALSE))))</f>
        <v/>
      </c>
      <c r="AO545" s="75" t="e">
        <f t="shared" si="40"/>
        <v>#N/A</v>
      </c>
      <c r="AP545" s="75" t="e">
        <f>VLOOKUP(AO545,'Insulation Table'!$Y$35:$Z$103,2,FALSE)</f>
        <v>#N/A</v>
      </c>
      <c r="AQ545" s="67" t="str">
        <f>CONCATENATE(P545,U545,MIN(TablePipeInsulation[[#This Row],[Insulation to be Added (")]],3))</f>
        <v>3</v>
      </c>
      <c r="AR545" s="75" t="str">
        <f>IF(P545="","",(VLOOKUP(AQ545,'Insulation Table'!$N$35:$O$250,2,FALSE)))</f>
        <v/>
      </c>
      <c r="AS545" s="67" t="e">
        <f t="shared" si="41"/>
        <v>#VALUE!</v>
      </c>
      <c r="AT545" s="75" t="str">
        <f>IF(TablePipeInsulation[[#This Row],[System Application]]="Custom",TablePipeInsulation[[#This Row],[Full Load Hours (If Custom Application)]],IF(G545="","",IF(G545="Domestic Hot Water",8760,$AJ$16)))</f>
        <v/>
      </c>
      <c r="AU545" s="75" t="str">
        <f>VLOOKUP($G$7,'Incentive Structure'!$C$6:$D$10,2,FALSE)</f>
        <v>CI</v>
      </c>
      <c r="AV545" s="75" t="str">
        <f>IF(ISNUMBER(FIND("MF",TablePipeInsulation[[#This Row],[Incentive Code]]))=TRUE,"MF Logic","CI Logic")</f>
        <v>CI Logic</v>
      </c>
      <c r="AW54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45" t="str">
        <f t="shared" si="42"/>
        <v/>
      </c>
      <c r="AY545" t="str">
        <f t="shared" si="43"/>
        <v>CI</v>
      </c>
      <c r="AZ54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4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45" s="190" t="e">
        <f>INDEX(#REF!,MATCH(TablePipeInsulation[[#This Row],[Coding - Temperature of Pipe]],#REF!,0),MATCH(TEXT($P545,"#.00"),#REF!,0))</f>
        <v>#REF!</v>
      </c>
      <c r="BC545" s="211">
        <f>IFERROR(MIN(IF(TablePipeInsulation[[#This Row],[System Application]]="Custom",(TablePipeInsulation[[#This Row],[Therms saved]]*BE545)*CI_Custom_Incentive_USD_per_therm,IF(OR(TablePipeInsulation[[#This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saved]]*BE545),"Excel Error"))),TablePipeInsulation[[#This Row],[Total Cost]]),0)</f>
        <v>0</v>
      </c>
      <c r="BD545" s="216">
        <f>IFERROR(MIN(IF(TablePipeInsulation[[#This Row],[System Application]]="Custom",(TablePipeInsulation[[#This Row],[Therms saved]]*BE545)*CI_Custom_Bonus_Incentive_USD_per_therm,IF(OR(TablePipeInsulation[[#This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saved]]*BE545),"Excel Error"))),TablePipeInsulation[[#This Row],[Total Cost]]),0)</f>
        <v>0</v>
      </c>
      <c r="BE545" s="212">
        <f>Boiler!$AA$9</f>
        <v>0</v>
      </c>
    </row>
    <row r="546" spans="1:57">
      <c r="A546" s="75">
        <v>525</v>
      </c>
      <c r="Q546" s="69"/>
      <c r="R546" s="1" t="str">
        <f>IFERROR(INDEX(TableInsulationCodeReq[],MATCH(TablePipeInsulation[[#This Row],[Coding - Temperature of Pipe]],TableInsulationCodeReq[Coding Pipe Temperature],-1),MATCH(TEXT($P546,"0.00"),TableInsulationCodeReq[#Headers],0)),"")</f>
        <v/>
      </c>
      <c r="Y546" s="189" t="str">
        <f t="shared" si="44"/>
        <v/>
      </c>
      <c r="AA54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46" s="3" t="str">
        <f>IF(OR(G546="",TablePipeInsulation[[#This Row],[Insulation to be Added (")]]&lt;TablePipeInsulation[[#This Row],[Insulation Required by Code (")]]),"",IF(System_App_Only_DHW,(AN546-AR546)/(0.8*100000)*L546*AS546*AT546*1,(AN546-AR546)/($G$10*100000)*L546*AS546*AT546*1))</f>
        <v/>
      </c>
      <c r="AC546" s="78">
        <f>IF(TablePipeInsulation[[#This Row],[Insulation to be Added (")]]&lt;TablePipeInsulation[[#This Row],[Insulation Required by Code (")]],"",BC546)</f>
        <v>0</v>
      </c>
      <c r="AD546" s="78">
        <f>IF(TablePipeInsulation[[#This Row],[Insulation to be Added (")]]&lt;TablePipeInsulation[[#This Row],[Insulation Required by Code (")]],"",BD546)</f>
        <v>0</v>
      </c>
      <c r="AG546" s="67" t="e">
        <f>VLOOKUP(G546,'Insulation Table'!$AE$61:$AF$64,2,FALSE)</f>
        <v>#N/A</v>
      </c>
      <c r="AH546" s="75" t="str">
        <f>IF(TablePipeInsulation[[#This Row],[System Application]]="Custom",TablePipeInsulation[[#This Row],[Pipe Surface Temperature, °F (If Custom Application)]],IF(G546="","",VLOOKUP(G546,$BG$21:$BH$24,2,FALSE)))</f>
        <v/>
      </c>
      <c r="AI546" s="75" t="str">
        <f>IF(TablePipeInsulation[[#This Row],[System Application]]="Custom",TablePipeInsulation[[#This Row],[Ambient Temperature, °F (If Custom Application)]],IF(G546="","",VLOOKUP(G546,$BG$21:$BI$24,3,FALSE)))</f>
        <v/>
      </c>
      <c r="AJ54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4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4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4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46" s="75" t="str">
        <f>IF(TablePipeInsulation[[#This Row],[System Application]]="Custom",TablePipeInsulation[[#This Row],[Custom Pipe Bare Heat Transfer Coefficient]],IF(P546="","",(VLOOKUP(AJ546,'Insulation Table'!$F$35:$G$124,2,FALSE))))</f>
        <v/>
      </c>
      <c r="AO546" s="75" t="e">
        <f t="shared" si="40"/>
        <v>#N/A</v>
      </c>
      <c r="AP546" s="75" t="e">
        <f>VLOOKUP(AO546,'Insulation Table'!$Y$35:$Z$103,2,FALSE)</f>
        <v>#N/A</v>
      </c>
      <c r="AQ546" s="67" t="str">
        <f>CONCATENATE(P546,U546,MIN(TablePipeInsulation[[#This Row],[Insulation to be Added (")]],3))</f>
        <v>3</v>
      </c>
      <c r="AR546" s="75" t="str">
        <f>IF(P546="","",(VLOOKUP(AQ546,'Insulation Table'!$N$35:$O$250,2,FALSE)))</f>
        <v/>
      </c>
      <c r="AS546" s="67" t="e">
        <f t="shared" si="41"/>
        <v>#VALUE!</v>
      </c>
      <c r="AT546" s="75" t="str">
        <f>IF(TablePipeInsulation[[#This Row],[System Application]]="Custom",TablePipeInsulation[[#This Row],[Full Load Hours (If Custom Application)]],IF(G546="","",IF(G546="Domestic Hot Water",8760,$AJ$16)))</f>
        <v/>
      </c>
      <c r="AU546" s="75" t="str">
        <f>VLOOKUP($G$7,'Incentive Structure'!$C$6:$D$10,2,FALSE)</f>
        <v>CI</v>
      </c>
      <c r="AV546" s="75" t="str">
        <f>IF(ISNUMBER(FIND("MF",TablePipeInsulation[[#This Row],[Incentive Code]]))=TRUE,"MF Logic","CI Logic")</f>
        <v>CI Logic</v>
      </c>
      <c r="AW54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46" t="str">
        <f t="shared" si="42"/>
        <v/>
      </c>
      <c r="AY546" t="str">
        <f t="shared" si="43"/>
        <v>CI</v>
      </c>
      <c r="AZ54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4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46" s="190" t="e">
        <f>INDEX(#REF!,MATCH(TablePipeInsulation[[#This Row],[Coding - Temperature of Pipe]],#REF!,0),MATCH(TEXT($P546,"#.00"),#REF!,0))</f>
        <v>#REF!</v>
      </c>
      <c r="BC546" s="211">
        <f>IFERROR(MIN(IF(TablePipeInsulation[[#This Row],[System Application]]="Custom",(TablePipeInsulation[[#This Row],[Therms saved]]*BE546)*CI_Custom_Incentive_USD_per_therm,IF(OR(TablePipeInsulation[[#This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saved]]*BE546),"Excel Error"))),TablePipeInsulation[[#This Row],[Total Cost]]),0)</f>
        <v>0</v>
      </c>
      <c r="BD546" s="216">
        <f>IFERROR(MIN(IF(TablePipeInsulation[[#This Row],[System Application]]="Custom",(TablePipeInsulation[[#This Row],[Therms saved]]*BE546)*CI_Custom_Bonus_Incentive_USD_per_therm,IF(OR(TablePipeInsulation[[#This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saved]]*BE546),"Excel Error"))),TablePipeInsulation[[#This Row],[Total Cost]]),0)</f>
        <v>0</v>
      </c>
      <c r="BE546" s="212">
        <f>Boiler!$AA$9</f>
        <v>0</v>
      </c>
    </row>
    <row r="547" spans="1:57">
      <c r="A547" s="75">
        <v>526</v>
      </c>
      <c r="Q547" s="69"/>
      <c r="R547" s="1" t="str">
        <f>IFERROR(INDEX(TableInsulationCodeReq[],MATCH(TablePipeInsulation[[#This Row],[Coding - Temperature of Pipe]],TableInsulationCodeReq[Coding Pipe Temperature],-1),MATCH(TEXT($P547,"0.00"),TableInsulationCodeReq[#Headers],0)),"")</f>
        <v/>
      </c>
      <c r="Y547" s="189" t="str">
        <f t="shared" si="44"/>
        <v/>
      </c>
      <c r="AA54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47" s="3" t="str">
        <f>IF(OR(G547="",TablePipeInsulation[[#This Row],[Insulation to be Added (")]]&lt;TablePipeInsulation[[#This Row],[Insulation Required by Code (")]]),"",IF(System_App_Only_DHW,(AN547-AR547)/(0.8*100000)*L547*AS547*AT547*1,(AN547-AR547)/($G$10*100000)*L547*AS547*AT547*1))</f>
        <v/>
      </c>
      <c r="AC547" s="78">
        <f>IF(TablePipeInsulation[[#This Row],[Insulation to be Added (")]]&lt;TablePipeInsulation[[#This Row],[Insulation Required by Code (")]],"",BC547)</f>
        <v>0</v>
      </c>
      <c r="AD547" s="78">
        <f>IF(TablePipeInsulation[[#This Row],[Insulation to be Added (")]]&lt;TablePipeInsulation[[#This Row],[Insulation Required by Code (")]],"",BD547)</f>
        <v>0</v>
      </c>
      <c r="AG547" s="67" t="e">
        <f>VLOOKUP(G547,'Insulation Table'!$AE$61:$AF$64,2,FALSE)</f>
        <v>#N/A</v>
      </c>
      <c r="AH547" s="75" t="str">
        <f>IF(TablePipeInsulation[[#This Row],[System Application]]="Custom",TablePipeInsulation[[#This Row],[Pipe Surface Temperature, °F (If Custom Application)]],IF(G547="","",VLOOKUP(G547,$BG$21:$BH$24,2,FALSE)))</f>
        <v/>
      </c>
      <c r="AI547" s="75" t="str">
        <f>IF(TablePipeInsulation[[#This Row],[System Application]]="Custom",TablePipeInsulation[[#This Row],[Ambient Temperature, °F (If Custom Application)]],IF(G547="","",VLOOKUP(G547,$BG$21:$BI$24,3,FALSE)))</f>
        <v/>
      </c>
      <c r="AJ54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4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4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4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47" s="75" t="str">
        <f>IF(TablePipeInsulation[[#This Row],[System Application]]="Custom",TablePipeInsulation[[#This Row],[Custom Pipe Bare Heat Transfer Coefficient]],IF(P547="","",(VLOOKUP(AJ547,'Insulation Table'!$F$35:$G$124,2,FALSE))))</f>
        <v/>
      </c>
      <c r="AO547" s="75" t="e">
        <f t="shared" si="40"/>
        <v>#N/A</v>
      </c>
      <c r="AP547" s="75" t="e">
        <f>VLOOKUP(AO547,'Insulation Table'!$Y$35:$Z$103,2,FALSE)</f>
        <v>#N/A</v>
      </c>
      <c r="AQ547" s="67" t="str">
        <f>CONCATENATE(P547,U547,MIN(TablePipeInsulation[[#This Row],[Insulation to be Added (")]],3))</f>
        <v>3</v>
      </c>
      <c r="AR547" s="75" t="str">
        <f>IF(P547="","",(VLOOKUP(AQ547,'Insulation Table'!$N$35:$O$250,2,FALSE)))</f>
        <v/>
      </c>
      <c r="AS547" s="67" t="e">
        <f t="shared" si="41"/>
        <v>#VALUE!</v>
      </c>
      <c r="AT547" s="75" t="str">
        <f>IF(TablePipeInsulation[[#This Row],[System Application]]="Custom",TablePipeInsulation[[#This Row],[Full Load Hours (If Custom Application)]],IF(G547="","",IF(G547="Domestic Hot Water",8760,$AJ$16)))</f>
        <v/>
      </c>
      <c r="AU547" s="75" t="str">
        <f>VLOOKUP($G$7,'Incentive Structure'!$C$6:$D$10,2,FALSE)</f>
        <v>CI</v>
      </c>
      <c r="AV547" s="75" t="str">
        <f>IF(ISNUMBER(FIND("MF",TablePipeInsulation[[#This Row],[Incentive Code]]))=TRUE,"MF Logic","CI Logic")</f>
        <v>CI Logic</v>
      </c>
      <c r="AW54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47" t="str">
        <f t="shared" si="42"/>
        <v/>
      </c>
      <c r="AY547" t="str">
        <f t="shared" si="43"/>
        <v>CI</v>
      </c>
      <c r="AZ54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4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47" s="190" t="e">
        <f>INDEX(#REF!,MATCH(TablePipeInsulation[[#This Row],[Coding - Temperature of Pipe]],#REF!,0),MATCH(TEXT($P547,"#.00"),#REF!,0))</f>
        <v>#REF!</v>
      </c>
      <c r="BC547" s="211">
        <f>IFERROR(MIN(IF(TablePipeInsulation[[#This Row],[System Application]]="Custom",(TablePipeInsulation[[#This Row],[Therms saved]]*BE547)*CI_Custom_Incentive_USD_per_therm,IF(OR(TablePipeInsulation[[#This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saved]]*BE547),"Excel Error"))),TablePipeInsulation[[#This Row],[Total Cost]]),0)</f>
        <v>0</v>
      </c>
      <c r="BD547" s="216">
        <f>IFERROR(MIN(IF(TablePipeInsulation[[#This Row],[System Application]]="Custom",(TablePipeInsulation[[#This Row],[Therms saved]]*BE547)*CI_Custom_Bonus_Incentive_USD_per_therm,IF(OR(TablePipeInsulation[[#This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saved]]*BE547),"Excel Error"))),TablePipeInsulation[[#This Row],[Total Cost]]),0)</f>
        <v>0</v>
      </c>
      <c r="BE547" s="212">
        <f>Boiler!$AA$9</f>
        <v>0</v>
      </c>
    </row>
    <row r="548" spans="1:57">
      <c r="A548" s="75">
        <v>527</v>
      </c>
      <c r="Q548" s="69"/>
      <c r="R548" s="1" t="str">
        <f>IFERROR(INDEX(TableInsulationCodeReq[],MATCH(TablePipeInsulation[[#This Row],[Coding - Temperature of Pipe]],TableInsulationCodeReq[Coding Pipe Temperature],-1),MATCH(TEXT($P548,"0.00"),TableInsulationCodeReq[#Headers],0)),"")</f>
        <v/>
      </c>
      <c r="Y548" s="189" t="str">
        <f t="shared" si="44"/>
        <v/>
      </c>
      <c r="AA54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48" s="3" t="str">
        <f>IF(OR(G548="",TablePipeInsulation[[#This Row],[Insulation to be Added (")]]&lt;TablePipeInsulation[[#This Row],[Insulation Required by Code (")]]),"",IF(System_App_Only_DHW,(AN548-AR548)/(0.8*100000)*L548*AS548*AT548*1,(AN548-AR548)/($G$10*100000)*L548*AS548*AT548*1))</f>
        <v/>
      </c>
      <c r="AC548" s="78">
        <f>IF(TablePipeInsulation[[#This Row],[Insulation to be Added (")]]&lt;TablePipeInsulation[[#This Row],[Insulation Required by Code (")]],"",BC548)</f>
        <v>0</v>
      </c>
      <c r="AD548" s="78">
        <f>IF(TablePipeInsulation[[#This Row],[Insulation to be Added (")]]&lt;TablePipeInsulation[[#This Row],[Insulation Required by Code (")]],"",BD548)</f>
        <v>0</v>
      </c>
      <c r="AG548" s="67" t="e">
        <f>VLOOKUP(G548,'Insulation Table'!$AE$61:$AF$64,2,FALSE)</f>
        <v>#N/A</v>
      </c>
      <c r="AH548" s="75" t="str">
        <f>IF(TablePipeInsulation[[#This Row],[System Application]]="Custom",TablePipeInsulation[[#This Row],[Pipe Surface Temperature, °F (If Custom Application)]],IF(G548="","",VLOOKUP(G548,$BG$21:$BH$24,2,FALSE)))</f>
        <v/>
      </c>
      <c r="AI548" s="75" t="str">
        <f>IF(TablePipeInsulation[[#This Row],[System Application]]="Custom",TablePipeInsulation[[#This Row],[Ambient Temperature, °F (If Custom Application)]],IF(G548="","",VLOOKUP(G548,$BG$21:$BI$24,3,FALSE)))</f>
        <v/>
      </c>
      <c r="AJ54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4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4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4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48" s="75" t="str">
        <f>IF(TablePipeInsulation[[#This Row],[System Application]]="Custom",TablePipeInsulation[[#This Row],[Custom Pipe Bare Heat Transfer Coefficient]],IF(P548="","",(VLOOKUP(AJ548,'Insulation Table'!$F$35:$G$124,2,FALSE))))</f>
        <v/>
      </c>
      <c r="AO548" s="75" t="e">
        <f t="shared" si="40"/>
        <v>#N/A</v>
      </c>
      <c r="AP548" s="75" t="e">
        <f>VLOOKUP(AO548,'Insulation Table'!$Y$35:$Z$103,2,FALSE)</f>
        <v>#N/A</v>
      </c>
      <c r="AQ548" s="67" t="str">
        <f>CONCATENATE(P548,U548,MIN(TablePipeInsulation[[#This Row],[Insulation to be Added (")]],3))</f>
        <v>3</v>
      </c>
      <c r="AR548" s="75" t="str">
        <f>IF(P548="","",(VLOOKUP(AQ548,'Insulation Table'!$N$35:$O$250,2,FALSE)))</f>
        <v/>
      </c>
      <c r="AS548" s="67" t="e">
        <f t="shared" si="41"/>
        <v>#VALUE!</v>
      </c>
      <c r="AT548" s="75" t="str">
        <f>IF(TablePipeInsulation[[#This Row],[System Application]]="Custom",TablePipeInsulation[[#This Row],[Full Load Hours (If Custom Application)]],IF(G548="","",IF(G548="Domestic Hot Water",8760,$AJ$16)))</f>
        <v/>
      </c>
      <c r="AU548" s="75" t="str">
        <f>VLOOKUP($G$7,'Incentive Structure'!$C$6:$D$10,2,FALSE)</f>
        <v>CI</v>
      </c>
      <c r="AV548" s="75" t="str">
        <f>IF(ISNUMBER(FIND("MF",TablePipeInsulation[[#This Row],[Incentive Code]]))=TRUE,"MF Logic","CI Logic")</f>
        <v>CI Logic</v>
      </c>
      <c r="AW54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48" t="str">
        <f t="shared" si="42"/>
        <v/>
      </c>
      <c r="AY548" t="str">
        <f t="shared" si="43"/>
        <v>CI</v>
      </c>
      <c r="AZ54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4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48" s="190" t="e">
        <f>INDEX(#REF!,MATCH(TablePipeInsulation[[#This Row],[Coding - Temperature of Pipe]],#REF!,0),MATCH(TEXT($P548,"#.00"),#REF!,0))</f>
        <v>#REF!</v>
      </c>
      <c r="BC548" s="211">
        <f>IFERROR(MIN(IF(TablePipeInsulation[[#This Row],[System Application]]="Custom",(TablePipeInsulation[[#This Row],[Therms saved]]*BE548)*CI_Custom_Incentive_USD_per_therm,IF(OR(TablePipeInsulation[[#This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saved]]*BE548),"Excel Error"))),TablePipeInsulation[[#This Row],[Total Cost]]),0)</f>
        <v>0</v>
      </c>
      <c r="BD548" s="216">
        <f>IFERROR(MIN(IF(TablePipeInsulation[[#This Row],[System Application]]="Custom",(TablePipeInsulation[[#This Row],[Therms saved]]*BE548)*CI_Custom_Bonus_Incentive_USD_per_therm,IF(OR(TablePipeInsulation[[#This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saved]]*BE548),"Excel Error"))),TablePipeInsulation[[#This Row],[Total Cost]]),0)</f>
        <v>0</v>
      </c>
      <c r="BE548" s="212">
        <f>Boiler!$AA$9</f>
        <v>0</v>
      </c>
    </row>
    <row r="549" spans="1:57">
      <c r="A549" s="75">
        <v>528</v>
      </c>
      <c r="Q549" s="69"/>
      <c r="R549" s="1" t="str">
        <f>IFERROR(INDEX(TableInsulationCodeReq[],MATCH(TablePipeInsulation[[#This Row],[Coding - Temperature of Pipe]],TableInsulationCodeReq[Coding Pipe Temperature],-1),MATCH(TEXT($P549,"0.00"),TableInsulationCodeReq[#Headers],0)),"")</f>
        <v/>
      </c>
      <c r="Y549" s="189" t="str">
        <f t="shared" si="44"/>
        <v/>
      </c>
      <c r="AA54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49" s="3" t="str">
        <f>IF(OR(G549="",TablePipeInsulation[[#This Row],[Insulation to be Added (")]]&lt;TablePipeInsulation[[#This Row],[Insulation Required by Code (")]]),"",IF(System_App_Only_DHW,(AN549-AR549)/(0.8*100000)*L549*AS549*AT549*1,(AN549-AR549)/($G$10*100000)*L549*AS549*AT549*1))</f>
        <v/>
      </c>
      <c r="AC549" s="78">
        <f>IF(TablePipeInsulation[[#This Row],[Insulation to be Added (")]]&lt;TablePipeInsulation[[#This Row],[Insulation Required by Code (")]],"",BC549)</f>
        <v>0</v>
      </c>
      <c r="AD549" s="78">
        <f>IF(TablePipeInsulation[[#This Row],[Insulation to be Added (")]]&lt;TablePipeInsulation[[#This Row],[Insulation Required by Code (")]],"",BD549)</f>
        <v>0</v>
      </c>
      <c r="AG549" s="67" t="e">
        <f>VLOOKUP(G549,'Insulation Table'!$AE$61:$AF$64,2,FALSE)</f>
        <v>#N/A</v>
      </c>
      <c r="AH549" s="75" t="str">
        <f>IF(TablePipeInsulation[[#This Row],[System Application]]="Custom",TablePipeInsulation[[#This Row],[Pipe Surface Temperature, °F (If Custom Application)]],IF(G549="","",VLOOKUP(G549,$BG$21:$BH$24,2,FALSE)))</f>
        <v/>
      </c>
      <c r="AI549" s="75" t="str">
        <f>IF(TablePipeInsulation[[#This Row],[System Application]]="Custom",TablePipeInsulation[[#This Row],[Ambient Temperature, °F (If Custom Application)]],IF(G549="","",VLOOKUP(G549,$BG$21:$BI$24,3,FALSE)))</f>
        <v/>
      </c>
      <c r="AJ54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4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4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4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49" s="75" t="str">
        <f>IF(TablePipeInsulation[[#This Row],[System Application]]="Custom",TablePipeInsulation[[#This Row],[Custom Pipe Bare Heat Transfer Coefficient]],IF(P549="","",(VLOOKUP(AJ549,'Insulation Table'!$F$35:$G$124,2,FALSE))))</f>
        <v/>
      </c>
      <c r="AO549" s="75" t="e">
        <f t="shared" si="40"/>
        <v>#N/A</v>
      </c>
      <c r="AP549" s="75" t="e">
        <f>VLOOKUP(AO549,'Insulation Table'!$Y$35:$Z$103,2,FALSE)</f>
        <v>#N/A</v>
      </c>
      <c r="AQ549" s="67" t="str">
        <f>CONCATENATE(P549,U549,MIN(TablePipeInsulation[[#This Row],[Insulation to be Added (")]],3))</f>
        <v>3</v>
      </c>
      <c r="AR549" s="75" t="str">
        <f>IF(P549="","",(VLOOKUP(AQ549,'Insulation Table'!$N$35:$O$250,2,FALSE)))</f>
        <v/>
      </c>
      <c r="AS549" s="67" t="e">
        <f t="shared" si="41"/>
        <v>#VALUE!</v>
      </c>
      <c r="AT549" s="75" t="str">
        <f>IF(TablePipeInsulation[[#This Row],[System Application]]="Custom",TablePipeInsulation[[#This Row],[Full Load Hours (If Custom Application)]],IF(G549="","",IF(G549="Domestic Hot Water",8760,$AJ$16)))</f>
        <v/>
      </c>
      <c r="AU549" s="75" t="str">
        <f>VLOOKUP($G$7,'Incentive Structure'!$C$6:$D$10,2,FALSE)</f>
        <v>CI</v>
      </c>
      <c r="AV549" s="75" t="str">
        <f>IF(ISNUMBER(FIND("MF",TablePipeInsulation[[#This Row],[Incentive Code]]))=TRUE,"MF Logic","CI Logic")</f>
        <v>CI Logic</v>
      </c>
      <c r="AW54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49" t="str">
        <f t="shared" si="42"/>
        <v/>
      </c>
      <c r="AY549" t="str">
        <f t="shared" si="43"/>
        <v>CI</v>
      </c>
      <c r="AZ54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4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49" s="190" t="e">
        <f>INDEX(#REF!,MATCH(TablePipeInsulation[[#This Row],[Coding - Temperature of Pipe]],#REF!,0),MATCH(TEXT($P549,"#.00"),#REF!,0))</f>
        <v>#REF!</v>
      </c>
      <c r="BC549" s="211">
        <f>IFERROR(MIN(IF(TablePipeInsulation[[#This Row],[System Application]]="Custom",(TablePipeInsulation[[#This Row],[Therms saved]]*BE549)*CI_Custom_Incentive_USD_per_therm,IF(OR(TablePipeInsulation[[#This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saved]]*BE549),"Excel Error"))),TablePipeInsulation[[#This Row],[Total Cost]]),0)</f>
        <v>0</v>
      </c>
      <c r="BD549" s="216">
        <f>IFERROR(MIN(IF(TablePipeInsulation[[#This Row],[System Application]]="Custom",(TablePipeInsulation[[#This Row],[Therms saved]]*BE549)*CI_Custom_Bonus_Incentive_USD_per_therm,IF(OR(TablePipeInsulation[[#This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saved]]*BE549),"Excel Error"))),TablePipeInsulation[[#This Row],[Total Cost]]),0)</f>
        <v>0</v>
      </c>
      <c r="BE549" s="212">
        <f>Boiler!$AA$9</f>
        <v>0</v>
      </c>
    </row>
    <row r="550" spans="1:57">
      <c r="A550" s="75">
        <v>529</v>
      </c>
      <c r="Q550" s="69"/>
      <c r="R550" s="1" t="str">
        <f>IFERROR(INDEX(TableInsulationCodeReq[],MATCH(TablePipeInsulation[[#This Row],[Coding - Temperature of Pipe]],TableInsulationCodeReq[Coding Pipe Temperature],-1),MATCH(TEXT($P550,"0.00"),TableInsulationCodeReq[#Headers],0)),"")</f>
        <v/>
      </c>
      <c r="Y550" s="189" t="str">
        <f t="shared" si="44"/>
        <v/>
      </c>
      <c r="AA55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50" s="3" t="str">
        <f>IF(OR(G550="",TablePipeInsulation[[#This Row],[Insulation to be Added (")]]&lt;TablePipeInsulation[[#This Row],[Insulation Required by Code (")]]),"",IF(System_App_Only_DHW,(AN550-AR550)/(0.8*100000)*L550*AS550*AT550*1,(AN550-AR550)/($G$10*100000)*L550*AS550*AT550*1))</f>
        <v/>
      </c>
      <c r="AC550" s="78">
        <f>IF(TablePipeInsulation[[#This Row],[Insulation to be Added (")]]&lt;TablePipeInsulation[[#This Row],[Insulation Required by Code (")]],"",BC550)</f>
        <v>0</v>
      </c>
      <c r="AD550" s="78">
        <f>IF(TablePipeInsulation[[#This Row],[Insulation to be Added (")]]&lt;TablePipeInsulation[[#This Row],[Insulation Required by Code (")]],"",BD550)</f>
        <v>0</v>
      </c>
      <c r="AG550" s="67" t="e">
        <f>VLOOKUP(G550,'Insulation Table'!$AE$61:$AF$64,2,FALSE)</f>
        <v>#N/A</v>
      </c>
      <c r="AH550" s="75" t="str">
        <f>IF(TablePipeInsulation[[#This Row],[System Application]]="Custom",TablePipeInsulation[[#This Row],[Pipe Surface Temperature, °F (If Custom Application)]],IF(G550="","",VLOOKUP(G550,$BG$21:$BH$24,2,FALSE)))</f>
        <v/>
      </c>
      <c r="AI550" s="75" t="str">
        <f>IF(TablePipeInsulation[[#This Row],[System Application]]="Custom",TablePipeInsulation[[#This Row],[Ambient Temperature, °F (If Custom Application)]],IF(G550="","",VLOOKUP(G550,$BG$21:$BI$24,3,FALSE)))</f>
        <v/>
      </c>
      <c r="AJ55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5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5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5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50" s="75" t="str">
        <f>IF(TablePipeInsulation[[#This Row],[System Application]]="Custom",TablePipeInsulation[[#This Row],[Custom Pipe Bare Heat Transfer Coefficient]],IF(P550="","",(VLOOKUP(AJ550,'Insulation Table'!$F$35:$G$124,2,FALSE))))</f>
        <v/>
      </c>
      <c r="AO550" s="75" t="e">
        <f t="shared" si="40"/>
        <v>#N/A</v>
      </c>
      <c r="AP550" s="75" t="e">
        <f>VLOOKUP(AO550,'Insulation Table'!$Y$35:$Z$103,2,FALSE)</f>
        <v>#N/A</v>
      </c>
      <c r="AQ550" s="67" t="str">
        <f>CONCATENATE(P550,U550,MIN(TablePipeInsulation[[#This Row],[Insulation to be Added (")]],3))</f>
        <v>3</v>
      </c>
      <c r="AR550" s="75" t="str">
        <f>IF(P550="","",(VLOOKUP(AQ550,'Insulation Table'!$N$35:$O$250,2,FALSE)))</f>
        <v/>
      </c>
      <c r="AS550" s="67" t="e">
        <f t="shared" si="41"/>
        <v>#VALUE!</v>
      </c>
      <c r="AT550" s="75" t="str">
        <f>IF(TablePipeInsulation[[#This Row],[System Application]]="Custom",TablePipeInsulation[[#This Row],[Full Load Hours (If Custom Application)]],IF(G550="","",IF(G550="Domestic Hot Water",8760,$AJ$16)))</f>
        <v/>
      </c>
      <c r="AU550" s="75" t="str">
        <f>VLOOKUP($G$7,'Incentive Structure'!$C$6:$D$10,2,FALSE)</f>
        <v>CI</v>
      </c>
      <c r="AV550" s="75" t="str">
        <f>IF(ISNUMBER(FIND("MF",TablePipeInsulation[[#This Row],[Incentive Code]]))=TRUE,"MF Logic","CI Logic")</f>
        <v>CI Logic</v>
      </c>
      <c r="AW55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50" t="str">
        <f t="shared" si="42"/>
        <v/>
      </c>
      <c r="AY550" t="str">
        <f t="shared" si="43"/>
        <v>CI</v>
      </c>
      <c r="AZ55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5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50" s="190" t="e">
        <f>INDEX(#REF!,MATCH(TablePipeInsulation[[#This Row],[Coding - Temperature of Pipe]],#REF!,0),MATCH(TEXT($P550,"#.00"),#REF!,0))</f>
        <v>#REF!</v>
      </c>
      <c r="BC550" s="211">
        <f>IFERROR(MIN(IF(TablePipeInsulation[[#This Row],[System Application]]="Custom",(TablePipeInsulation[[#This Row],[Therms saved]]*BE550)*CI_Custom_Incentive_USD_per_therm,IF(OR(TablePipeInsulation[[#This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saved]]*BE550),"Excel Error"))),TablePipeInsulation[[#This Row],[Total Cost]]),0)</f>
        <v>0</v>
      </c>
      <c r="BD550" s="216">
        <f>IFERROR(MIN(IF(TablePipeInsulation[[#This Row],[System Application]]="Custom",(TablePipeInsulation[[#This Row],[Therms saved]]*BE550)*CI_Custom_Bonus_Incentive_USD_per_therm,IF(OR(TablePipeInsulation[[#This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saved]]*BE550),"Excel Error"))),TablePipeInsulation[[#This Row],[Total Cost]]),0)</f>
        <v>0</v>
      </c>
      <c r="BE550" s="212">
        <f>Boiler!$AA$9</f>
        <v>0</v>
      </c>
    </row>
    <row r="551" spans="1:57">
      <c r="A551" s="75">
        <v>530</v>
      </c>
      <c r="Q551" s="69"/>
      <c r="R551" s="1" t="str">
        <f>IFERROR(INDEX(TableInsulationCodeReq[],MATCH(TablePipeInsulation[[#This Row],[Coding - Temperature of Pipe]],TableInsulationCodeReq[Coding Pipe Temperature],-1),MATCH(TEXT($P551,"0.00"),TableInsulationCodeReq[#Headers],0)),"")</f>
        <v/>
      </c>
      <c r="Y551" s="189" t="str">
        <f t="shared" si="44"/>
        <v/>
      </c>
      <c r="AA55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51" s="3" t="str">
        <f>IF(OR(G551="",TablePipeInsulation[[#This Row],[Insulation to be Added (")]]&lt;TablePipeInsulation[[#This Row],[Insulation Required by Code (")]]),"",IF(System_App_Only_DHW,(AN551-AR551)/(0.8*100000)*L551*AS551*AT551*1,(AN551-AR551)/($G$10*100000)*L551*AS551*AT551*1))</f>
        <v/>
      </c>
      <c r="AC551" s="78">
        <f>IF(TablePipeInsulation[[#This Row],[Insulation to be Added (")]]&lt;TablePipeInsulation[[#This Row],[Insulation Required by Code (")]],"",BC551)</f>
        <v>0</v>
      </c>
      <c r="AD551" s="78">
        <f>IF(TablePipeInsulation[[#This Row],[Insulation to be Added (")]]&lt;TablePipeInsulation[[#This Row],[Insulation Required by Code (")]],"",BD551)</f>
        <v>0</v>
      </c>
      <c r="AG551" s="67" t="e">
        <f>VLOOKUP(G551,'Insulation Table'!$AE$61:$AF$64,2,FALSE)</f>
        <v>#N/A</v>
      </c>
      <c r="AH551" s="75" t="str">
        <f>IF(TablePipeInsulation[[#This Row],[System Application]]="Custom",TablePipeInsulation[[#This Row],[Pipe Surface Temperature, °F (If Custom Application)]],IF(G551="","",VLOOKUP(G551,$BG$21:$BH$24,2,FALSE)))</f>
        <v/>
      </c>
      <c r="AI551" s="75" t="str">
        <f>IF(TablePipeInsulation[[#This Row],[System Application]]="Custom",TablePipeInsulation[[#This Row],[Ambient Temperature, °F (If Custom Application)]],IF(G551="","",VLOOKUP(G551,$BG$21:$BI$24,3,FALSE)))</f>
        <v/>
      </c>
      <c r="AJ55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5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5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5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51" s="75" t="str">
        <f>IF(TablePipeInsulation[[#This Row],[System Application]]="Custom",TablePipeInsulation[[#This Row],[Custom Pipe Bare Heat Transfer Coefficient]],IF(P551="","",(VLOOKUP(AJ551,'Insulation Table'!$F$35:$G$124,2,FALSE))))</f>
        <v/>
      </c>
      <c r="AO551" s="75" t="e">
        <f t="shared" si="40"/>
        <v>#N/A</v>
      </c>
      <c r="AP551" s="75" t="e">
        <f>VLOOKUP(AO551,'Insulation Table'!$Y$35:$Z$103,2,FALSE)</f>
        <v>#N/A</v>
      </c>
      <c r="AQ551" s="67" t="str">
        <f>CONCATENATE(P551,U551,MIN(TablePipeInsulation[[#This Row],[Insulation to be Added (")]],3))</f>
        <v>3</v>
      </c>
      <c r="AR551" s="75" t="str">
        <f>IF(P551="","",(VLOOKUP(AQ551,'Insulation Table'!$N$35:$O$250,2,FALSE)))</f>
        <v/>
      </c>
      <c r="AS551" s="67" t="e">
        <f t="shared" si="41"/>
        <v>#VALUE!</v>
      </c>
      <c r="AT551" s="75" t="str">
        <f>IF(TablePipeInsulation[[#This Row],[System Application]]="Custom",TablePipeInsulation[[#This Row],[Full Load Hours (If Custom Application)]],IF(G551="","",IF(G551="Domestic Hot Water",8760,$AJ$16)))</f>
        <v/>
      </c>
      <c r="AU551" s="75" t="str">
        <f>VLOOKUP($G$7,'Incentive Structure'!$C$6:$D$10,2,FALSE)</f>
        <v>CI</v>
      </c>
      <c r="AV551" s="75" t="str">
        <f>IF(ISNUMBER(FIND("MF",TablePipeInsulation[[#This Row],[Incentive Code]]))=TRUE,"MF Logic","CI Logic")</f>
        <v>CI Logic</v>
      </c>
      <c r="AW55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51" t="str">
        <f t="shared" si="42"/>
        <v/>
      </c>
      <c r="AY551" t="str">
        <f t="shared" si="43"/>
        <v>CI</v>
      </c>
      <c r="AZ55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5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51" s="190" t="e">
        <f>INDEX(#REF!,MATCH(TablePipeInsulation[[#This Row],[Coding - Temperature of Pipe]],#REF!,0),MATCH(TEXT($P551,"#.00"),#REF!,0))</f>
        <v>#REF!</v>
      </c>
      <c r="BC551" s="211">
        <f>IFERROR(MIN(IF(TablePipeInsulation[[#This Row],[System Application]]="Custom",(TablePipeInsulation[[#This Row],[Therms saved]]*BE551)*CI_Custom_Incentive_USD_per_therm,IF(OR(TablePipeInsulation[[#This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saved]]*BE551),"Excel Error"))),TablePipeInsulation[[#This Row],[Total Cost]]),0)</f>
        <v>0</v>
      </c>
      <c r="BD551" s="216">
        <f>IFERROR(MIN(IF(TablePipeInsulation[[#This Row],[System Application]]="Custom",(TablePipeInsulation[[#This Row],[Therms saved]]*BE551)*CI_Custom_Bonus_Incentive_USD_per_therm,IF(OR(TablePipeInsulation[[#This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saved]]*BE551),"Excel Error"))),TablePipeInsulation[[#This Row],[Total Cost]]),0)</f>
        <v>0</v>
      </c>
      <c r="BE551" s="212">
        <f>Boiler!$AA$9</f>
        <v>0</v>
      </c>
    </row>
    <row r="552" spans="1:57">
      <c r="A552" s="75">
        <v>531</v>
      </c>
      <c r="Q552" s="69"/>
      <c r="R552" s="1" t="str">
        <f>IFERROR(INDEX(TableInsulationCodeReq[],MATCH(TablePipeInsulation[[#This Row],[Coding - Temperature of Pipe]],TableInsulationCodeReq[Coding Pipe Temperature],-1),MATCH(TEXT($P552,"0.00"),TableInsulationCodeReq[#Headers],0)),"")</f>
        <v/>
      </c>
      <c r="Y552" s="189" t="str">
        <f t="shared" si="44"/>
        <v/>
      </c>
      <c r="AA55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52" s="3" t="str">
        <f>IF(OR(G552="",TablePipeInsulation[[#This Row],[Insulation to be Added (")]]&lt;TablePipeInsulation[[#This Row],[Insulation Required by Code (")]]),"",IF(System_App_Only_DHW,(AN552-AR552)/(0.8*100000)*L552*AS552*AT552*1,(AN552-AR552)/($G$10*100000)*L552*AS552*AT552*1))</f>
        <v/>
      </c>
      <c r="AC552" s="78">
        <f>IF(TablePipeInsulation[[#This Row],[Insulation to be Added (")]]&lt;TablePipeInsulation[[#This Row],[Insulation Required by Code (")]],"",BC552)</f>
        <v>0</v>
      </c>
      <c r="AD552" s="78">
        <f>IF(TablePipeInsulation[[#This Row],[Insulation to be Added (")]]&lt;TablePipeInsulation[[#This Row],[Insulation Required by Code (")]],"",BD552)</f>
        <v>0</v>
      </c>
      <c r="AG552" s="67" t="e">
        <f>VLOOKUP(G552,'Insulation Table'!$AE$61:$AF$64,2,FALSE)</f>
        <v>#N/A</v>
      </c>
      <c r="AH552" s="75" t="str">
        <f>IF(TablePipeInsulation[[#This Row],[System Application]]="Custom",TablePipeInsulation[[#This Row],[Pipe Surface Temperature, °F (If Custom Application)]],IF(G552="","",VLOOKUP(G552,$BG$21:$BH$24,2,FALSE)))</f>
        <v/>
      </c>
      <c r="AI552" s="75" t="str">
        <f>IF(TablePipeInsulation[[#This Row],[System Application]]="Custom",TablePipeInsulation[[#This Row],[Ambient Temperature, °F (If Custom Application)]],IF(G552="","",VLOOKUP(G552,$BG$21:$BI$24,3,FALSE)))</f>
        <v/>
      </c>
      <c r="AJ55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5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5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5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52" s="75" t="str">
        <f>IF(TablePipeInsulation[[#This Row],[System Application]]="Custom",TablePipeInsulation[[#This Row],[Custom Pipe Bare Heat Transfer Coefficient]],IF(P552="","",(VLOOKUP(AJ552,'Insulation Table'!$F$35:$G$124,2,FALSE))))</f>
        <v/>
      </c>
      <c r="AO552" s="75" t="e">
        <f t="shared" si="40"/>
        <v>#N/A</v>
      </c>
      <c r="AP552" s="75" t="e">
        <f>VLOOKUP(AO552,'Insulation Table'!$Y$35:$Z$103,2,FALSE)</f>
        <v>#N/A</v>
      </c>
      <c r="AQ552" s="67" t="str">
        <f>CONCATENATE(P552,U552,MIN(TablePipeInsulation[[#This Row],[Insulation to be Added (")]],3))</f>
        <v>3</v>
      </c>
      <c r="AR552" s="75" t="str">
        <f>IF(P552="","",(VLOOKUP(AQ552,'Insulation Table'!$N$35:$O$250,2,FALSE)))</f>
        <v/>
      </c>
      <c r="AS552" s="67" t="e">
        <f t="shared" si="41"/>
        <v>#VALUE!</v>
      </c>
      <c r="AT552" s="75" t="str">
        <f>IF(TablePipeInsulation[[#This Row],[System Application]]="Custom",TablePipeInsulation[[#This Row],[Full Load Hours (If Custom Application)]],IF(G552="","",IF(G552="Domestic Hot Water",8760,$AJ$16)))</f>
        <v/>
      </c>
      <c r="AU552" s="75" t="str">
        <f>VLOOKUP($G$7,'Incentive Structure'!$C$6:$D$10,2,FALSE)</f>
        <v>CI</v>
      </c>
      <c r="AV552" s="75" t="str">
        <f>IF(ISNUMBER(FIND("MF",TablePipeInsulation[[#This Row],[Incentive Code]]))=TRUE,"MF Logic","CI Logic")</f>
        <v>CI Logic</v>
      </c>
      <c r="AW55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52" t="str">
        <f t="shared" si="42"/>
        <v/>
      </c>
      <c r="AY552" t="str">
        <f t="shared" si="43"/>
        <v>CI</v>
      </c>
      <c r="AZ55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5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52" s="190" t="e">
        <f>INDEX(#REF!,MATCH(TablePipeInsulation[[#This Row],[Coding - Temperature of Pipe]],#REF!,0),MATCH(TEXT($P552,"#.00"),#REF!,0))</f>
        <v>#REF!</v>
      </c>
      <c r="BC552" s="211">
        <f>IFERROR(MIN(IF(TablePipeInsulation[[#This Row],[System Application]]="Custom",(TablePipeInsulation[[#This Row],[Therms saved]]*BE552)*CI_Custom_Incentive_USD_per_therm,IF(OR(TablePipeInsulation[[#This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saved]]*BE552),"Excel Error"))),TablePipeInsulation[[#This Row],[Total Cost]]),0)</f>
        <v>0</v>
      </c>
      <c r="BD552" s="216">
        <f>IFERROR(MIN(IF(TablePipeInsulation[[#This Row],[System Application]]="Custom",(TablePipeInsulation[[#This Row],[Therms saved]]*BE552)*CI_Custom_Bonus_Incentive_USD_per_therm,IF(OR(TablePipeInsulation[[#This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saved]]*BE552),"Excel Error"))),TablePipeInsulation[[#This Row],[Total Cost]]),0)</f>
        <v>0</v>
      </c>
      <c r="BE552" s="212">
        <f>Boiler!$AA$9</f>
        <v>0</v>
      </c>
    </row>
    <row r="553" spans="1:57">
      <c r="A553" s="75">
        <v>532</v>
      </c>
      <c r="Q553" s="69"/>
      <c r="R553" s="1" t="str">
        <f>IFERROR(INDEX(TableInsulationCodeReq[],MATCH(TablePipeInsulation[[#This Row],[Coding - Temperature of Pipe]],TableInsulationCodeReq[Coding Pipe Temperature],-1),MATCH(TEXT($P553,"0.00"),TableInsulationCodeReq[#Headers],0)),"")</f>
        <v/>
      </c>
      <c r="Y553" s="189" t="str">
        <f t="shared" si="44"/>
        <v/>
      </c>
      <c r="AA55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53" s="3" t="str">
        <f>IF(OR(G553="",TablePipeInsulation[[#This Row],[Insulation to be Added (")]]&lt;TablePipeInsulation[[#This Row],[Insulation Required by Code (")]]),"",IF(System_App_Only_DHW,(AN553-AR553)/(0.8*100000)*L553*AS553*AT553*1,(AN553-AR553)/($G$10*100000)*L553*AS553*AT553*1))</f>
        <v/>
      </c>
      <c r="AC553" s="78">
        <f>IF(TablePipeInsulation[[#This Row],[Insulation to be Added (")]]&lt;TablePipeInsulation[[#This Row],[Insulation Required by Code (")]],"",BC553)</f>
        <v>0</v>
      </c>
      <c r="AD553" s="78">
        <f>IF(TablePipeInsulation[[#This Row],[Insulation to be Added (")]]&lt;TablePipeInsulation[[#This Row],[Insulation Required by Code (")]],"",BD553)</f>
        <v>0</v>
      </c>
      <c r="AG553" s="67" t="e">
        <f>VLOOKUP(G553,'Insulation Table'!$AE$61:$AF$64,2,FALSE)</f>
        <v>#N/A</v>
      </c>
      <c r="AH553" s="75" t="str">
        <f>IF(TablePipeInsulation[[#This Row],[System Application]]="Custom",TablePipeInsulation[[#This Row],[Pipe Surface Temperature, °F (If Custom Application)]],IF(G553="","",VLOOKUP(G553,$BG$21:$BH$24,2,FALSE)))</f>
        <v/>
      </c>
      <c r="AI553" s="75" t="str">
        <f>IF(TablePipeInsulation[[#This Row],[System Application]]="Custom",TablePipeInsulation[[#This Row],[Ambient Temperature, °F (If Custom Application)]],IF(G553="","",VLOOKUP(G553,$BG$21:$BI$24,3,FALSE)))</f>
        <v/>
      </c>
      <c r="AJ55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5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5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5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53" s="75" t="str">
        <f>IF(TablePipeInsulation[[#This Row],[System Application]]="Custom",TablePipeInsulation[[#This Row],[Custom Pipe Bare Heat Transfer Coefficient]],IF(P553="","",(VLOOKUP(AJ553,'Insulation Table'!$F$35:$G$124,2,FALSE))))</f>
        <v/>
      </c>
      <c r="AO553" s="75" t="e">
        <f t="shared" si="40"/>
        <v>#N/A</v>
      </c>
      <c r="AP553" s="75" t="e">
        <f>VLOOKUP(AO553,'Insulation Table'!$Y$35:$Z$103,2,FALSE)</f>
        <v>#N/A</v>
      </c>
      <c r="AQ553" s="67" t="str">
        <f>CONCATENATE(P553,U553,MIN(TablePipeInsulation[[#This Row],[Insulation to be Added (")]],3))</f>
        <v>3</v>
      </c>
      <c r="AR553" s="75" t="str">
        <f>IF(P553="","",(VLOOKUP(AQ553,'Insulation Table'!$N$35:$O$250,2,FALSE)))</f>
        <v/>
      </c>
      <c r="AS553" s="67" t="e">
        <f t="shared" si="41"/>
        <v>#VALUE!</v>
      </c>
      <c r="AT553" s="75" t="str">
        <f>IF(TablePipeInsulation[[#This Row],[System Application]]="Custom",TablePipeInsulation[[#This Row],[Full Load Hours (If Custom Application)]],IF(G553="","",IF(G553="Domestic Hot Water",8760,$AJ$16)))</f>
        <v/>
      </c>
      <c r="AU553" s="75" t="str">
        <f>VLOOKUP($G$7,'Incentive Structure'!$C$6:$D$10,2,FALSE)</f>
        <v>CI</v>
      </c>
      <c r="AV553" s="75" t="str">
        <f>IF(ISNUMBER(FIND("MF",TablePipeInsulation[[#This Row],[Incentive Code]]))=TRUE,"MF Logic","CI Logic")</f>
        <v>CI Logic</v>
      </c>
      <c r="AW55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53" t="str">
        <f t="shared" si="42"/>
        <v/>
      </c>
      <c r="AY553" t="str">
        <f t="shared" si="43"/>
        <v>CI</v>
      </c>
      <c r="AZ55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5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53" s="190" t="e">
        <f>INDEX(#REF!,MATCH(TablePipeInsulation[[#This Row],[Coding - Temperature of Pipe]],#REF!,0),MATCH(TEXT($P553,"#.00"),#REF!,0))</f>
        <v>#REF!</v>
      </c>
      <c r="BC553" s="211">
        <f>IFERROR(MIN(IF(TablePipeInsulation[[#This Row],[System Application]]="Custom",(TablePipeInsulation[[#This Row],[Therms saved]]*BE553)*CI_Custom_Incentive_USD_per_therm,IF(OR(TablePipeInsulation[[#This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saved]]*BE553),"Excel Error"))),TablePipeInsulation[[#This Row],[Total Cost]]),0)</f>
        <v>0</v>
      </c>
      <c r="BD553" s="216">
        <f>IFERROR(MIN(IF(TablePipeInsulation[[#This Row],[System Application]]="Custom",(TablePipeInsulation[[#This Row],[Therms saved]]*BE553)*CI_Custom_Bonus_Incentive_USD_per_therm,IF(OR(TablePipeInsulation[[#This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saved]]*BE553),"Excel Error"))),TablePipeInsulation[[#This Row],[Total Cost]]),0)</f>
        <v>0</v>
      </c>
      <c r="BE553" s="212">
        <f>Boiler!$AA$9</f>
        <v>0</v>
      </c>
    </row>
    <row r="554" spans="1:57">
      <c r="A554" s="75">
        <v>533</v>
      </c>
      <c r="Q554" s="69"/>
      <c r="R554" s="1" t="str">
        <f>IFERROR(INDEX(TableInsulationCodeReq[],MATCH(TablePipeInsulation[[#This Row],[Coding - Temperature of Pipe]],TableInsulationCodeReq[Coding Pipe Temperature],-1),MATCH(TEXT($P554,"0.00"),TableInsulationCodeReq[#Headers],0)),"")</f>
        <v/>
      </c>
      <c r="Y554" s="189" t="str">
        <f t="shared" si="44"/>
        <v/>
      </c>
      <c r="AA55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54" s="3" t="str">
        <f>IF(OR(G554="",TablePipeInsulation[[#This Row],[Insulation to be Added (")]]&lt;TablePipeInsulation[[#This Row],[Insulation Required by Code (")]]),"",IF(System_App_Only_DHW,(AN554-AR554)/(0.8*100000)*L554*AS554*AT554*1,(AN554-AR554)/($G$10*100000)*L554*AS554*AT554*1))</f>
        <v/>
      </c>
      <c r="AC554" s="78">
        <f>IF(TablePipeInsulation[[#This Row],[Insulation to be Added (")]]&lt;TablePipeInsulation[[#This Row],[Insulation Required by Code (")]],"",BC554)</f>
        <v>0</v>
      </c>
      <c r="AD554" s="78">
        <f>IF(TablePipeInsulation[[#This Row],[Insulation to be Added (")]]&lt;TablePipeInsulation[[#This Row],[Insulation Required by Code (")]],"",BD554)</f>
        <v>0</v>
      </c>
      <c r="AG554" s="67" t="e">
        <f>VLOOKUP(G554,'Insulation Table'!$AE$61:$AF$64,2,FALSE)</f>
        <v>#N/A</v>
      </c>
      <c r="AH554" s="75" t="str">
        <f>IF(TablePipeInsulation[[#This Row],[System Application]]="Custom",TablePipeInsulation[[#This Row],[Pipe Surface Temperature, °F (If Custom Application)]],IF(G554="","",VLOOKUP(G554,$BG$21:$BH$24,2,FALSE)))</f>
        <v/>
      </c>
      <c r="AI554" s="75" t="str">
        <f>IF(TablePipeInsulation[[#This Row],[System Application]]="Custom",TablePipeInsulation[[#This Row],[Ambient Temperature, °F (If Custom Application)]],IF(G554="","",VLOOKUP(G554,$BG$21:$BI$24,3,FALSE)))</f>
        <v/>
      </c>
      <c r="AJ55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5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5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5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54" s="75" t="str">
        <f>IF(TablePipeInsulation[[#This Row],[System Application]]="Custom",TablePipeInsulation[[#This Row],[Custom Pipe Bare Heat Transfer Coefficient]],IF(P554="","",(VLOOKUP(AJ554,'Insulation Table'!$F$35:$G$124,2,FALSE))))</f>
        <v/>
      </c>
      <c r="AO554" s="75" t="e">
        <f t="shared" si="40"/>
        <v>#N/A</v>
      </c>
      <c r="AP554" s="75" t="e">
        <f>VLOOKUP(AO554,'Insulation Table'!$Y$35:$Z$103,2,FALSE)</f>
        <v>#N/A</v>
      </c>
      <c r="AQ554" s="67" t="str">
        <f>CONCATENATE(P554,U554,MIN(TablePipeInsulation[[#This Row],[Insulation to be Added (")]],3))</f>
        <v>3</v>
      </c>
      <c r="AR554" s="75" t="str">
        <f>IF(P554="","",(VLOOKUP(AQ554,'Insulation Table'!$N$35:$O$250,2,FALSE)))</f>
        <v/>
      </c>
      <c r="AS554" s="67" t="e">
        <f t="shared" si="41"/>
        <v>#VALUE!</v>
      </c>
      <c r="AT554" s="75" t="str">
        <f>IF(TablePipeInsulation[[#This Row],[System Application]]="Custom",TablePipeInsulation[[#This Row],[Full Load Hours (If Custom Application)]],IF(G554="","",IF(G554="Domestic Hot Water",8760,$AJ$16)))</f>
        <v/>
      </c>
      <c r="AU554" s="75" t="str">
        <f>VLOOKUP($G$7,'Incentive Structure'!$C$6:$D$10,2,FALSE)</f>
        <v>CI</v>
      </c>
      <c r="AV554" s="75" t="str">
        <f>IF(ISNUMBER(FIND("MF",TablePipeInsulation[[#This Row],[Incentive Code]]))=TRUE,"MF Logic","CI Logic")</f>
        <v>CI Logic</v>
      </c>
      <c r="AW55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54" t="str">
        <f t="shared" si="42"/>
        <v/>
      </c>
      <c r="AY554" t="str">
        <f t="shared" si="43"/>
        <v>CI</v>
      </c>
      <c r="AZ55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5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54" s="190" t="e">
        <f>INDEX(#REF!,MATCH(TablePipeInsulation[[#This Row],[Coding - Temperature of Pipe]],#REF!,0),MATCH(TEXT($P554,"#.00"),#REF!,0))</f>
        <v>#REF!</v>
      </c>
      <c r="BC554" s="211">
        <f>IFERROR(MIN(IF(TablePipeInsulation[[#This Row],[System Application]]="Custom",(TablePipeInsulation[[#This Row],[Therms saved]]*BE554)*CI_Custom_Incentive_USD_per_therm,IF(OR(TablePipeInsulation[[#This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saved]]*BE554),"Excel Error"))),TablePipeInsulation[[#This Row],[Total Cost]]),0)</f>
        <v>0</v>
      </c>
      <c r="BD554" s="216">
        <f>IFERROR(MIN(IF(TablePipeInsulation[[#This Row],[System Application]]="Custom",(TablePipeInsulation[[#This Row],[Therms saved]]*BE554)*CI_Custom_Bonus_Incentive_USD_per_therm,IF(OR(TablePipeInsulation[[#This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saved]]*BE554),"Excel Error"))),TablePipeInsulation[[#This Row],[Total Cost]]),0)</f>
        <v>0</v>
      </c>
      <c r="BE554" s="212">
        <f>Boiler!$AA$9</f>
        <v>0</v>
      </c>
    </row>
    <row r="555" spans="1:57">
      <c r="A555" s="75">
        <v>534</v>
      </c>
      <c r="Q555" s="69"/>
      <c r="R555" s="1" t="str">
        <f>IFERROR(INDEX(TableInsulationCodeReq[],MATCH(TablePipeInsulation[[#This Row],[Coding - Temperature of Pipe]],TableInsulationCodeReq[Coding Pipe Temperature],-1),MATCH(TEXT($P555,"0.00"),TableInsulationCodeReq[#Headers],0)),"")</f>
        <v/>
      </c>
      <c r="Y555" s="189" t="str">
        <f t="shared" si="44"/>
        <v/>
      </c>
      <c r="AA55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55" s="3" t="str">
        <f>IF(OR(G555="",TablePipeInsulation[[#This Row],[Insulation to be Added (")]]&lt;TablePipeInsulation[[#This Row],[Insulation Required by Code (")]]),"",IF(System_App_Only_DHW,(AN555-AR555)/(0.8*100000)*L555*AS555*AT555*1,(AN555-AR555)/($G$10*100000)*L555*AS555*AT555*1))</f>
        <v/>
      </c>
      <c r="AC555" s="78">
        <f>IF(TablePipeInsulation[[#This Row],[Insulation to be Added (")]]&lt;TablePipeInsulation[[#This Row],[Insulation Required by Code (")]],"",BC555)</f>
        <v>0</v>
      </c>
      <c r="AD555" s="78">
        <f>IF(TablePipeInsulation[[#This Row],[Insulation to be Added (")]]&lt;TablePipeInsulation[[#This Row],[Insulation Required by Code (")]],"",BD555)</f>
        <v>0</v>
      </c>
      <c r="AG555" s="67" t="e">
        <f>VLOOKUP(G555,'Insulation Table'!$AE$61:$AF$64,2,FALSE)</f>
        <v>#N/A</v>
      </c>
      <c r="AH555" s="75" t="str">
        <f>IF(TablePipeInsulation[[#This Row],[System Application]]="Custom",TablePipeInsulation[[#This Row],[Pipe Surface Temperature, °F (If Custom Application)]],IF(G555="","",VLOOKUP(G555,$BG$21:$BH$24,2,FALSE)))</f>
        <v/>
      </c>
      <c r="AI555" s="75" t="str">
        <f>IF(TablePipeInsulation[[#This Row],[System Application]]="Custom",TablePipeInsulation[[#This Row],[Ambient Temperature, °F (If Custom Application)]],IF(G555="","",VLOOKUP(G555,$BG$21:$BI$24,3,FALSE)))</f>
        <v/>
      </c>
      <c r="AJ55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5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5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5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55" s="75" t="str">
        <f>IF(TablePipeInsulation[[#This Row],[System Application]]="Custom",TablePipeInsulation[[#This Row],[Custom Pipe Bare Heat Transfer Coefficient]],IF(P555="","",(VLOOKUP(AJ555,'Insulation Table'!$F$35:$G$124,2,FALSE))))</f>
        <v/>
      </c>
      <c r="AO555" s="75" t="e">
        <f t="shared" si="40"/>
        <v>#N/A</v>
      </c>
      <c r="AP555" s="75" t="e">
        <f>VLOOKUP(AO555,'Insulation Table'!$Y$35:$Z$103,2,FALSE)</f>
        <v>#N/A</v>
      </c>
      <c r="AQ555" s="67" t="str">
        <f>CONCATENATE(P555,U555,MIN(TablePipeInsulation[[#This Row],[Insulation to be Added (")]],3))</f>
        <v>3</v>
      </c>
      <c r="AR555" s="75" t="str">
        <f>IF(P555="","",(VLOOKUP(AQ555,'Insulation Table'!$N$35:$O$250,2,FALSE)))</f>
        <v/>
      </c>
      <c r="AS555" s="67" t="e">
        <f t="shared" si="41"/>
        <v>#VALUE!</v>
      </c>
      <c r="AT555" s="75" t="str">
        <f>IF(TablePipeInsulation[[#This Row],[System Application]]="Custom",TablePipeInsulation[[#This Row],[Full Load Hours (If Custom Application)]],IF(G555="","",IF(G555="Domestic Hot Water",8760,$AJ$16)))</f>
        <v/>
      </c>
      <c r="AU555" s="75" t="str">
        <f>VLOOKUP($G$7,'Incentive Structure'!$C$6:$D$10,2,FALSE)</f>
        <v>CI</v>
      </c>
      <c r="AV555" s="75" t="str">
        <f>IF(ISNUMBER(FIND("MF",TablePipeInsulation[[#This Row],[Incentive Code]]))=TRUE,"MF Logic","CI Logic")</f>
        <v>CI Logic</v>
      </c>
      <c r="AW55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55" t="str">
        <f t="shared" si="42"/>
        <v/>
      </c>
      <c r="AY555" t="str">
        <f t="shared" si="43"/>
        <v>CI</v>
      </c>
      <c r="AZ55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5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55" s="190" t="e">
        <f>INDEX(#REF!,MATCH(TablePipeInsulation[[#This Row],[Coding - Temperature of Pipe]],#REF!,0),MATCH(TEXT($P555,"#.00"),#REF!,0))</f>
        <v>#REF!</v>
      </c>
      <c r="BC555" s="211">
        <f>IFERROR(MIN(IF(TablePipeInsulation[[#This Row],[System Application]]="Custom",(TablePipeInsulation[[#This Row],[Therms saved]]*BE555)*CI_Custom_Incentive_USD_per_therm,IF(OR(TablePipeInsulation[[#This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saved]]*BE555),"Excel Error"))),TablePipeInsulation[[#This Row],[Total Cost]]),0)</f>
        <v>0</v>
      </c>
      <c r="BD555" s="216">
        <f>IFERROR(MIN(IF(TablePipeInsulation[[#This Row],[System Application]]="Custom",(TablePipeInsulation[[#This Row],[Therms saved]]*BE555)*CI_Custom_Bonus_Incentive_USD_per_therm,IF(OR(TablePipeInsulation[[#This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saved]]*BE555),"Excel Error"))),TablePipeInsulation[[#This Row],[Total Cost]]),0)</f>
        <v>0</v>
      </c>
      <c r="BE555" s="212">
        <f>Boiler!$AA$9</f>
        <v>0</v>
      </c>
    </row>
    <row r="556" spans="1:57">
      <c r="A556" s="75">
        <v>535</v>
      </c>
      <c r="Q556" s="69"/>
      <c r="R556" s="1" t="str">
        <f>IFERROR(INDEX(TableInsulationCodeReq[],MATCH(TablePipeInsulation[[#This Row],[Coding - Temperature of Pipe]],TableInsulationCodeReq[Coding Pipe Temperature],-1),MATCH(TEXT($P556,"0.00"),TableInsulationCodeReq[#Headers],0)),"")</f>
        <v/>
      </c>
      <c r="Y556" s="189" t="str">
        <f t="shared" si="44"/>
        <v/>
      </c>
      <c r="AA55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56" s="3" t="str">
        <f>IF(OR(G556="",TablePipeInsulation[[#This Row],[Insulation to be Added (")]]&lt;TablePipeInsulation[[#This Row],[Insulation Required by Code (")]]),"",IF(System_App_Only_DHW,(AN556-AR556)/(0.8*100000)*L556*AS556*AT556*1,(AN556-AR556)/($G$10*100000)*L556*AS556*AT556*1))</f>
        <v/>
      </c>
      <c r="AC556" s="78">
        <f>IF(TablePipeInsulation[[#This Row],[Insulation to be Added (")]]&lt;TablePipeInsulation[[#This Row],[Insulation Required by Code (")]],"",BC556)</f>
        <v>0</v>
      </c>
      <c r="AD556" s="78">
        <f>IF(TablePipeInsulation[[#This Row],[Insulation to be Added (")]]&lt;TablePipeInsulation[[#This Row],[Insulation Required by Code (")]],"",BD556)</f>
        <v>0</v>
      </c>
      <c r="AG556" s="67" t="e">
        <f>VLOOKUP(G556,'Insulation Table'!$AE$61:$AF$64,2,FALSE)</f>
        <v>#N/A</v>
      </c>
      <c r="AH556" s="75" t="str">
        <f>IF(TablePipeInsulation[[#This Row],[System Application]]="Custom",TablePipeInsulation[[#This Row],[Pipe Surface Temperature, °F (If Custom Application)]],IF(G556="","",VLOOKUP(G556,$BG$21:$BH$24,2,FALSE)))</f>
        <v/>
      </c>
      <c r="AI556" s="75" t="str">
        <f>IF(TablePipeInsulation[[#This Row],[System Application]]="Custom",TablePipeInsulation[[#This Row],[Ambient Temperature, °F (If Custom Application)]],IF(G556="","",VLOOKUP(G556,$BG$21:$BI$24,3,FALSE)))</f>
        <v/>
      </c>
      <c r="AJ55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5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5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5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56" s="75" t="str">
        <f>IF(TablePipeInsulation[[#This Row],[System Application]]="Custom",TablePipeInsulation[[#This Row],[Custom Pipe Bare Heat Transfer Coefficient]],IF(P556="","",(VLOOKUP(AJ556,'Insulation Table'!$F$35:$G$124,2,FALSE))))</f>
        <v/>
      </c>
      <c r="AO556" s="75" t="e">
        <f t="shared" si="40"/>
        <v>#N/A</v>
      </c>
      <c r="AP556" s="75" t="e">
        <f>VLOOKUP(AO556,'Insulation Table'!$Y$35:$Z$103,2,FALSE)</f>
        <v>#N/A</v>
      </c>
      <c r="AQ556" s="67" t="str">
        <f>CONCATENATE(P556,U556,MIN(TablePipeInsulation[[#This Row],[Insulation to be Added (")]],3))</f>
        <v>3</v>
      </c>
      <c r="AR556" s="75" t="str">
        <f>IF(P556="","",(VLOOKUP(AQ556,'Insulation Table'!$N$35:$O$250,2,FALSE)))</f>
        <v/>
      </c>
      <c r="AS556" s="67" t="e">
        <f t="shared" si="41"/>
        <v>#VALUE!</v>
      </c>
      <c r="AT556" s="75" t="str">
        <f>IF(TablePipeInsulation[[#This Row],[System Application]]="Custom",TablePipeInsulation[[#This Row],[Full Load Hours (If Custom Application)]],IF(G556="","",IF(G556="Domestic Hot Water",8760,$AJ$16)))</f>
        <v/>
      </c>
      <c r="AU556" s="75" t="str">
        <f>VLOOKUP($G$7,'Incentive Structure'!$C$6:$D$10,2,FALSE)</f>
        <v>CI</v>
      </c>
      <c r="AV556" s="75" t="str">
        <f>IF(ISNUMBER(FIND("MF",TablePipeInsulation[[#This Row],[Incentive Code]]))=TRUE,"MF Logic","CI Logic")</f>
        <v>CI Logic</v>
      </c>
      <c r="AW55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56" t="str">
        <f t="shared" si="42"/>
        <v/>
      </c>
      <c r="AY556" t="str">
        <f t="shared" si="43"/>
        <v>CI</v>
      </c>
      <c r="AZ55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5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56" s="190" t="e">
        <f>INDEX(#REF!,MATCH(TablePipeInsulation[[#This Row],[Coding - Temperature of Pipe]],#REF!,0),MATCH(TEXT($P556,"#.00"),#REF!,0))</f>
        <v>#REF!</v>
      </c>
      <c r="BC556" s="211">
        <f>IFERROR(MIN(IF(TablePipeInsulation[[#This Row],[System Application]]="Custom",(TablePipeInsulation[[#This Row],[Therms saved]]*BE556)*CI_Custom_Incentive_USD_per_therm,IF(OR(TablePipeInsulation[[#This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saved]]*BE556),"Excel Error"))),TablePipeInsulation[[#This Row],[Total Cost]]),0)</f>
        <v>0</v>
      </c>
      <c r="BD556" s="216">
        <f>IFERROR(MIN(IF(TablePipeInsulation[[#This Row],[System Application]]="Custom",(TablePipeInsulation[[#This Row],[Therms saved]]*BE556)*CI_Custom_Bonus_Incentive_USD_per_therm,IF(OR(TablePipeInsulation[[#This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saved]]*BE556),"Excel Error"))),TablePipeInsulation[[#This Row],[Total Cost]]),0)</f>
        <v>0</v>
      </c>
      <c r="BE556" s="212">
        <f>Boiler!$AA$9</f>
        <v>0</v>
      </c>
    </row>
    <row r="557" spans="1:57">
      <c r="A557" s="75">
        <v>536</v>
      </c>
      <c r="Q557" s="69"/>
      <c r="R557" s="1" t="str">
        <f>IFERROR(INDEX(TableInsulationCodeReq[],MATCH(TablePipeInsulation[[#This Row],[Coding - Temperature of Pipe]],TableInsulationCodeReq[Coding Pipe Temperature],-1),MATCH(TEXT($P557,"0.00"),TableInsulationCodeReq[#Headers],0)),"")</f>
        <v/>
      </c>
      <c r="Y557" s="189" t="str">
        <f t="shared" si="44"/>
        <v/>
      </c>
      <c r="AA55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57" s="3" t="str">
        <f>IF(OR(G557="",TablePipeInsulation[[#This Row],[Insulation to be Added (")]]&lt;TablePipeInsulation[[#This Row],[Insulation Required by Code (")]]),"",IF(System_App_Only_DHW,(AN557-AR557)/(0.8*100000)*L557*AS557*AT557*1,(AN557-AR557)/($G$10*100000)*L557*AS557*AT557*1))</f>
        <v/>
      </c>
      <c r="AC557" s="78">
        <f>IF(TablePipeInsulation[[#This Row],[Insulation to be Added (")]]&lt;TablePipeInsulation[[#This Row],[Insulation Required by Code (")]],"",BC557)</f>
        <v>0</v>
      </c>
      <c r="AD557" s="78">
        <f>IF(TablePipeInsulation[[#This Row],[Insulation to be Added (")]]&lt;TablePipeInsulation[[#This Row],[Insulation Required by Code (")]],"",BD557)</f>
        <v>0</v>
      </c>
      <c r="AG557" s="67" t="e">
        <f>VLOOKUP(G557,'Insulation Table'!$AE$61:$AF$64,2,FALSE)</f>
        <v>#N/A</v>
      </c>
      <c r="AH557" s="75" t="str">
        <f>IF(TablePipeInsulation[[#This Row],[System Application]]="Custom",TablePipeInsulation[[#This Row],[Pipe Surface Temperature, °F (If Custom Application)]],IF(G557="","",VLOOKUP(G557,$BG$21:$BH$24,2,FALSE)))</f>
        <v/>
      </c>
      <c r="AI557" s="75" t="str">
        <f>IF(TablePipeInsulation[[#This Row],[System Application]]="Custom",TablePipeInsulation[[#This Row],[Ambient Temperature, °F (If Custom Application)]],IF(G557="","",VLOOKUP(G557,$BG$21:$BI$24,3,FALSE)))</f>
        <v/>
      </c>
      <c r="AJ55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5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5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5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57" s="75" t="str">
        <f>IF(TablePipeInsulation[[#This Row],[System Application]]="Custom",TablePipeInsulation[[#This Row],[Custom Pipe Bare Heat Transfer Coefficient]],IF(P557="","",(VLOOKUP(AJ557,'Insulation Table'!$F$35:$G$124,2,FALSE))))</f>
        <v/>
      </c>
      <c r="AO557" s="75" t="e">
        <f t="shared" si="40"/>
        <v>#N/A</v>
      </c>
      <c r="AP557" s="75" t="e">
        <f>VLOOKUP(AO557,'Insulation Table'!$Y$35:$Z$103,2,FALSE)</f>
        <v>#N/A</v>
      </c>
      <c r="AQ557" s="67" t="str">
        <f>CONCATENATE(P557,U557,MIN(TablePipeInsulation[[#This Row],[Insulation to be Added (")]],3))</f>
        <v>3</v>
      </c>
      <c r="AR557" s="75" t="str">
        <f>IF(P557="","",(VLOOKUP(AQ557,'Insulation Table'!$N$35:$O$250,2,FALSE)))</f>
        <v/>
      </c>
      <c r="AS557" s="67" t="e">
        <f t="shared" si="41"/>
        <v>#VALUE!</v>
      </c>
      <c r="AT557" s="75" t="str">
        <f>IF(TablePipeInsulation[[#This Row],[System Application]]="Custom",TablePipeInsulation[[#This Row],[Full Load Hours (If Custom Application)]],IF(G557="","",IF(G557="Domestic Hot Water",8760,$AJ$16)))</f>
        <v/>
      </c>
      <c r="AU557" s="75" t="str">
        <f>VLOOKUP($G$7,'Incentive Structure'!$C$6:$D$10,2,FALSE)</f>
        <v>CI</v>
      </c>
      <c r="AV557" s="75" t="str">
        <f>IF(ISNUMBER(FIND("MF",TablePipeInsulation[[#This Row],[Incentive Code]]))=TRUE,"MF Logic","CI Logic")</f>
        <v>CI Logic</v>
      </c>
      <c r="AW55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57" t="str">
        <f t="shared" si="42"/>
        <v/>
      </c>
      <c r="AY557" t="str">
        <f t="shared" si="43"/>
        <v>CI</v>
      </c>
      <c r="AZ55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5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57" s="190" t="e">
        <f>INDEX(#REF!,MATCH(TablePipeInsulation[[#This Row],[Coding - Temperature of Pipe]],#REF!,0),MATCH(TEXT($P557,"#.00"),#REF!,0))</f>
        <v>#REF!</v>
      </c>
      <c r="BC557" s="211">
        <f>IFERROR(MIN(IF(TablePipeInsulation[[#This Row],[System Application]]="Custom",(TablePipeInsulation[[#This Row],[Therms saved]]*BE557)*CI_Custom_Incentive_USD_per_therm,IF(OR(TablePipeInsulation[[#This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saved]]*BE557),"Excel Error"))),TablePipeInsulation[[#This Row],[Total Cost]]),0)</f>
        <v>0</v>
      </c>
      <c r="BD557" s="216">
        <f>IFERROR(MIN(IF(TablePipeInsulation[[#This Row],[System Application]]="Custom",(TablePipeInsulation[[#This Row],[Therms saved]]*BE557)*CI_Custom_Bonus_Incentive_USD_per_therm,IF(OR(TablePipeInsulation[[#This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saved]]*BE557),"Excel Error"))),TablePipeInsulation[[#This Row],[Total Cost]]),0)</f>
        <v>0</v>
      </c>
      <c r="BE557" s="212">
        <f>Boiler!$AA$9</f>
        <v>0</v>
      </c>
    </row>
    <row r="558" spans="1:57">
      <c r="A558" s="75">
        <v>537</v>
      </c>
      <c r="Q558" s="69"/>
      <c r="R558" s="1" t="str">
        <f>IFERROR(INDEX(TableInsulationCodeReq[],MATCH(TablePipeInsulation[[#This Row],[Coding - Temperature of Pipe]],TableInsulationCodeReq[Coding Pipe Temperature],-1),MATCH(TEXT($P558,"0.00"),TableInsulationCodeReq[#Headers],0)),"")</f>
        <v/>
      </c>
      <c r="Y558" s="189" t="str">
        <f t="shared" si="44"/>
        <v/>
      </c>
      <c r="AA55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58" s="3" t="str">
        <f>IF(OR(G558="",TablePipeInsulation[[#This Row],[Insulation to be Added (")]]&lt;TablePipeInsulation[[#This Row],[Insulation Required by Code (")]]),"",IF(System_App_Only_DHW,(AN558-AR558)/(0.8*100000)*L558*AS558*AT558*1,(AN558-AR558)/($G$10*100000)*L558*AS558*AT558*1))</f>
        <v/>
      </c>
      <c r="AC558" s="78">
        <f>IF(TablePipeInsulation[[#This Row],[Insulation to be Added (")]]&lt;TablePipeInsulation[[#This Row],[Insulation Required by Code (")]],"",BC558)</f>
        <v>0</v>
      </c>
      <c r="AD558" s="78">
        <f>IF(TablePipeInsulation[[#This Row],[Insulation to be Added (")]]&lt;TablePipeInsulation[[#This Row],[Insulation Required by Code (")]],"",BD558)</f>
        <v>0</v>
      </c>
      <c r="AG558" s="67" t="e">
        <f>VLOOKUP(G558,'Insulation Table'!$AE$61:$AF$64,2,FALSE)</f>
        <v>#N/A</v>
      </c>
      <c r="AH558" s="75" t="str">
        <f>IF(TablePipeInsulation[[#This Row],[System Application]]="Custom",TablePipeInsulation[[#This Row],[Pipe Surface Temperature, °F (If Custom Application)]],IF(G558="","",VLOOKUP(G558,$BG$21:$BH$24,2,FALSE)))</f>
        <v/>
      </c>
      <c r="AI558" s="75" t="str">
        <f>IF(TablePipeInsulation[[#This Row],[System Application]]="Custom",TablePipeInsulation[[#This Row],[Ambient Temperature, °F (If Custom Application)]],IF(G558="","",VLOOKUP(G558,$BG$21:$BI$24,3,FALSE)))</f>
        <v/>
      </c>
      <c r="AJ55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5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5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5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58" s="75" t="str">
        <f>IF(TablePipeInsulation[[#This Row],[System Application]]="Custom",TablePipeInsulation[[#This Row],[Custom Pipe Bare Heat Transfer Coefficient]],IF(P558="","",(VLOOKUP(AJ558,'Insulation Table'!$F$35:$G$124,2,FALSE))))</f>
        <v/>
      </c>
      <c r="AO558" s="75" t="e">
        <f t="shared" si="40"/>
        <v>#N/A</v>
      </c>
      <c r="AP558" s="75" t="e">
        <f>VLOOKUP(AO558,'Insulation Table'!$Y$35:$Z$103,2,FALSE)</f>
        <v>#N/A</v>
      </c>
      <c r="AQ558" s="67" t="str">
        <f>CONCATENATE(P558,U558,MIN(TablePipeInsulation[[#This Row],[Insulation to be Added (")]],3))</f>
        <v>3</v>
      </c>
      <c r="AR558" s="75" t="str">
        <f>IF(P558="","",(VLOOKUP(AQ558,'Insulation Table'!$N$35:$O$250,2,FALSE)))</f>
        <v/>
      </c>
      <c r="AS558" s="67" t="e">
        <f t="shared" si="41"/>
        <v>#VALUE!</v>
      </c>
      <c r="AT558" s="75" t="str">
        <f>IF(TablePipeInsulation[[#This Row],[System Application]]="Custom",TablePipeInsulation[[#This Row],[Full Load Hours (If Custom Application)]],IF(G558="","",IF(G558="Domestic Hot Water",8760,$AJ$16)))</f>
        <v/>
      </c>
      <c r="AU558" s="75" t="str">
        <f>VLOOKUP($G$7,'Incentive Structure'!$C$6:$D$10,2,FALSE)</f>
        <v>CI</v>
      </c>
      <c r="AV558" s="75" t="str">
        <f>IF(ISNUMBER(FIND("MF",TablePipeInsulation[[#This Row],[Incentive Code]]))=TRUE,"MF Logic","CI Logic")</f>
        <v>CI Logic</v>
      </c>
      <c r="AW55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58" t="str">
        <f t="shared" si="42"/>
        <v/>
      </c>
      <c r="AY558" t="str">
        <f t="shared" si="43"/>
        <v>CI</v>
      </c>
      <c r="AZ55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5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58" s="190" t="e">
        <f>INDEX(#REF!,MATCH(TablePipeInsulation[[#This Row],[Coding - Temperature of Pipe]],#REF!,0),MATCH(TEXT($P558,"#.00"),#REF!,0))</f>
        <v>#REF!</v>
      </c>
      <c r="BC558" s="211">
        <f>IFERROR(MIN(IF(TablePipeInsulation[[#This Row],[System Application]]="Custom",(TablePipeInsulation[[#This Row],[Therms saved]]*BE558)*CI_Custom_Incentive_USD_per_therm,IF(OR(TablePipeInsulation[[#This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saved]]*BE558),"Excel Error"))),TablePipeInsulation[[#This Row],[Total Cost]]),0)</f>
        <v>0</v>
      </c>
      <c r="BD558" s="216">
        <f>IFERROR(MIN(IF(TablePipeInsulation[[#This Row],[System Application]]="Custom",(TablePipeInsulation[[#This Row],[Therms saved]]*BE558)*CI_Custom_Bonus_Incentive_USD_per_therm,IF(OR(TablePipeInsulation[[#This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saved]]*BE558),"Excel Error"))),TablePipeInsulation[[#This Row],[Total Cost]]),0)</f>
        <v>0</v>
      </c>
      <c r="BE558" s="212">
        <f>Boiler!$AA$9</f>
        <v>0</v>
      </c>
    </row>
    <row r="559" spans="1:57">
      <c r="A559" s="75">
        <v>538</v>
      </c>
      <c r="Q559" s="69"/>
      <c r="R559" s="1" t="str">
        <f>IFERROR(INDEX(TableInsulationCodeReq[],MATCH(TablePipeInsulation[[#This Row],[Coding - Temperature of Pipe]],TableInsulationCodeReq[Coding Pipe Temperature],-1),MATCH(TEXT($P559,"0.00"),TableInsulationCodeReq[#Headers],0)),"")</f>
        <v/>
      </c>
      <c r="Y559" s="189" t="str">
        <f t="shared" si="44"/>
        <v/>
      </c>
      <c r="AA55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59" s="3" t="str">
        <f>IF(OR(G559="",TablePipeInsulation[[#This Row],[Insulation to be Added (")]]&lt;TablePipeInsulation[[#This Row],[Insulation Required by Code (")]]),"",IF(System_App_Only_DHW,(AN559-AR559)/(0.8*100000)*L559*AS559*AT559*1,(AN559-AR559)/($G$10*100000)*L559*AS559*AT559*1))</f>
        <v/>
      </c>
      <c r="AC559" s="78">
        <f>IF(TablePipeInsulation[[#This Row],[Insulation to be Added (")]]&lt;TablePipeInsulation[[#This Row],[Insulation Required by Code (")]],"",BC559)</f>
        <v>0</v>
      </c>
      <c r="AD559" s="78">
        <f>IF(TablePipeInsulation[[#This Row],[Insulation to be Added (")]]&lt;TablePipeInsulation[[#This Row],[Insulation Required by Code (")]],"",BD559)</f>
        <v>0</v>
      </c>
      <c r="AG559" s="67" t="e">
        <f>VLOOKUP(G559,'Insulation Table'!$AE$61:$AF$64,2,FALSE)</f>
        <v>#N/A</v>
      </c>
      <c r="AH559" s="75" t="str">
        <f>IF(TablePipeInsulation[[#This Row],[System Application]]="Custom",TablePipeInsulation[[#This Row],[Pipe Surface Temperature, °F (If Custom Application)]],IF(G559="","",VLOOKUP(G559,$BG$21:$BH$24,2,FALSE)))</f>
        <v/>
      </c>
      <c r="AI559" s="75" t="str">
        <f>IF(TablePipeInsulation[[#This Row],[System Application]]="Custom",TablePipeInsulation[[#This Row],[Ambient Temperature, °F (If Custom Application)]],IF(G559="","",VLOOKUP(G559,$BG$21:$BI$24,3,FALSE)))</f>
        <v/>
      </c>
      <c r="AJ55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5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5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5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59" s="75" t="str">
        <f>IF(TablePipeInsulation[[#This Row],[System Application]]="Custom",TablePipeInsulation[[#This Row],[Custom Pipe Bare Heat Transfer Coefficient]],IF(P559="","",(VLOOKUP(AJ559,'Insulation Table'!$F$35:$G$124,2,FALSE))))</f>
        <v/>
      </c>
      <c r="AO559" s="75" t="e">
        <f t="shared" si="40"/>
        <v>#N/A</v>
      </c>
      <c r="AP559" s="75" t="e">
        <f>VLOOKUP(AO559,'Insulation Table'!$Y$35:$Z$103,2,FALSE)</f>
        <v>#N/A</v>
      </c>
      <c r="AQ559" s="67" t="str">
        <f>CONCATENATE(P559,U559,MIN(TablePipeInsulation[[#This Row],[Insulation to be Added (")]],3))</f>
        <v>3</v>
      </c>
      <c r="AR559" s="75" t="str">
        <f>IF(P559="","",(VLOOKUP(AQ559,'Insulation Table'!$N$35:$O$250,2,FALSE)))</f>
        <v/>
      </c>
      <c r="AS559" s="67" t="e">
        <f t="shared" si="41"/>
        <v>#VALUE!</v>
      </c>
      <c r="AT559" s="75" t="str">
        <f>IF(TablePipeInsulation[[#This Row],[System Application]]="Custom",TablePipeInsulation[[#This Row],[Full Load Hours (If Custom Application)]],IF(G559="","",IF(G559="Domestic Hot Water",8760,$AJ$16)))</f>
        <v/>
      </c>
      <c r="AU559" s="75" t="str">
        <f>VLOOKUP($G$7,'Incentive Structure'!$C$6:$D$10,2,FALSE)</f>
        <v>CI</v>
      </c>
      <c r="AV559" s="75" t="str">
        <f>IF(ISNUMBER(FIND("MF",TablePipeInsulation[[#This Row],[Incentive Code]]))=TRUE,"MF Logic","CI Logic")</f>
        <v>CI Logic</v>
      </c>
      <c r="AW55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59" t="str">
        <f t="shared" si="42"/>
        <v/>
      </c>
      <c r="AY559" t="str">
        <f t="shared" si="43"/>
        <v>CI</v>
      </c>
      <c r="AZ55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5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59" s="190" t="e">
        <f>INDEX(#REF!,MATCH(TablePipeInsulation[[#This Row],[Coding - Temperature of Pipe]],#REF!,0),MATCH(TEXT($P559,"#.00"),#REF!,0))</f>
        <v>#REF!</v>
      </c>
      <c r="BC559" s="211">
        <f>IFERROR(MIN(IF(TablePipeInsulation[[#This Row],[System Application]]="Custom",(TablePipeInsulation[[#This Row],[Therms saved]]*BE559)*CI_Custom_Incentive_USD_per_therm,IF(OR(TablePipeInsulation[[#This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saved]]*BE559),"Excel Error"))),TablePipeInsulation[[#This Row],[Total Cost]]),0)</f>
        <v>0</v>
      </c>
      <c r="BD559" s="216">
        <f>IFERROR(MIN(IF(TablePipeInsulation[[#This Row],[System Application]]="Custom",(TablePipeInsulation[[#This Row],[Therms saved]]*BE559)*CI_Custom_Bonus_Incentive_USD_per_therm,IF(OR(TablePipeInsulation[[#This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saved]]*BE559),"Excel Error"))),TablePipeInsulation[[#This Row],[Total Cost]]),0)</f>
        <v>0</v>
      </c>
      <c r="BE559" s="212">
        <f>Boiler!$AA$9</f>
        <v>0</v>
      </c>
    </row>
    <row r="560" spans="1:57">
      <c r="A560" s="75">
        <v>539</v>
      </c>
      <c r="Q560" s="69"/>
      <c r="R560" s="1" t="str">
        <f>IFERROR(INDEX(TableInsulationCodeReq[],MATCH(TablePipeInsulation[[#This Row],[Coding - Temperature of Pipe]],TableInsulationCodeReq[Coding Pipe Temperature],-1),MATCH(TEXT($P560,"0.00"),TableInsulationCodeReq[#Headers],0)),"")</f>
        <v/>
      </c>
      <c r="Y560" s="189" t="str">
        <f t="shared" si="44"/>
        <v/>
      </c>
      <c r="AA56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60" s="3" t="str">
        <f>IF(OR(G560="",TablePipeInsulation[[#This Row],[Insulation to be Added (")]]&lt;TablePipeInsulation[[#This Row],[Insulation Required by Code (")]]),"",IF(System_App_Only_DHW,(AN560-AR560)/(0.8*100000)*L560*AS560*AT560*1,(AN560-AR560)/($G$10*100000)*L560*AS560*AT560*1))</f>
        <v/>
      </c>
      <c r="AC560" s="78">
        <f>IF(TablePipeInsulation[[#This Row],[Insulation to be Added (")]]&lt;TablePipeInsulation[[#This Row],[Insulation Required by Code (")]],"",BC560)</f>
        <v>0</v>
      </c>
      <c r="AD560" s="78">
        <f>IF(TablePipeInsulation[[#This Row],[Insulation to be Added (")]]&lt;TablePipeInsulation[[#This Row],[Insulation Required by Code (")]],"",BD560)</f>
        <v>0</v>
      </c>
      <c r="AG560" s="67" t="e">
        <f>VLOOKUP(G560,'Insulation Table'!$AE$61:$AF$64,2,FALSE)</f>
        <v>#N/A</v>
      </c>
      <c r="AH560" s="75" t="str">
        <f>IF(TablePipeInsulation[[#This Row],[System Application]]="Custom",TablePipeInsulation[[#This Row],[Pipe Surface Temperature, °F (If Custom Application)]],IF(G560="","",VLOOKUP(G560,$BG$21:$BH$24,2,FALSE)))</f>
        <v/>
      </c>
      <c r="AI560" s="75" t="str">
        <f>IF(TablePipeInsulation[[#This Row],[System Application]]="Custom",TablePipeInsulation[[#This Row],[Ambient Temperature, °F (If Custom Application)]],IF(G560="","",VLOOKUP(G560,$BG$21:$BI$24,3,FALSE)))</f>
        <v/>
      </c>
      <c r="AJ56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6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6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6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60" s="75" t="str">
        <f>IF(TablePipeInsulation[[#This Row],[System Application]]="Custom",TablePipeInsulation[[#This Row],[Custom Pipe Bare Heat Transfer Coefficient]],IF(P560="","",(VLOOKUP(AJ560,'Insulation Table'!$F$35:$G$124,2,FALSE))))</f>
        <v/>
      </c>
      <c r="AO560" s="75" t="e">
        <f t="shared" si="40"/>
        <v>#N/A</v>
      </c>
      <c r="AP560" s="75" t="e">
        <f>VLOOKUP(AO560,'Insulation Table'!$Y$35:$Z$103,2,FALSE)</f>
        <v>#N/A</v>
      </c>
      <c r="AQ560" s="67" t="str">
        <f>CONCATENATE(P560,U560,MIN(TablePipeInsulation[[#This Row],[Insulation to be Added (")]],3))</f>
        <v>3</v>
      </c>
      <c r="AR560" s="75" t="str">
        <f>IF(P560="","",(VLOOKUP(AQ560,'Insulation Table'!$N$35:$O$250,2,FALSE)))</f>
        <v/>
      </c>
      <c r="AS560" s="67" t="e">
        <f t="shared" si="41"/>
        <v>#VALUE!</v>
      </c>
      <c r="AT560" s="75" t="str">
        <f>IF(TablePipeInsulation[[#This Row],[System Application]]="Custom",TablePipeInsulation[[#This Row],[Full Load Hours (If Custom Application)]],IF(G560="","",IF(G560="Domestic Hot Water",8760,$AJ$16)))</f>
        <v/>
      </c>
      <c r="AU560" s="75" t="str">
        <f>VLOOKUP($G$7,'Incentive Structure'!$C$6:$D$10,2,FALSE)</f>
        <v>CI</v>
      </c>
      <c r="AV560" s="75" t="str">
        <f>IF(ISNUMBER(FIND("MF",TablePipeInsulation[[#This Row],[Incentive Code]]))=TRUE,"MF Logic","CI Logic")</f>
        <v>CI Logic</v>
      </c>
      <c r="AW56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60" t="str">
        <f t="shared" si="42"/>
        <v/>
      </c>
      <c r="AY560" t="str">
        <f t="shared" si="43"/>
        <v>CI</v>
      </c>
      <c r="AZ56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6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60" s="190" t="e">
        <f>INDEX(#REF!,MATCH(TablePipeInsulation[[#This Row],[Coding - Temperature of Pipe]],#REF!,0),MATCH(TEXT($P560,"#.00"),#REF!,0))</f>
        <v>#REF!</v>
      </c>
      <c r="BC560" s="211">
        <f>IFERROR(MIN(IF(TablePipeInsulation[[#This Row],[System Application]]="Custom",(TablePipeInsulation[[#This Row],[Therms saved]]*BE560)*CI_Custom_Incentive_USD_per_therm,IF(OR(TablePipeInsulation[[#This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saved]]*BE560),"Excel Error"))),TablePipeInsulation[[#This Row],[Total Cost]]),0)</f>
        <v>0</v>
      </c>
      <c r="BD560" s="216">
        <f>IFERROR(MIN(IF(TablePipeInsulation[[#This Row],[System Application]]="Custom",(TablePipeInsulation[[#This Row],[Therms saved]]*BE560)*CI_Custom_Bonus_Incentive_USD_per_therm,IF(OR(TablePipeInsulation[[#This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saved]]*BE560),"Excel Error"))),TablePipeInsulation[[#This Row],[Total Cost]]),0)</f>
        <v>0</v>
      </c>
      <c r="BE560" s="212">
        <f>Boiler!$AA$9</f>
        <v>0</v>
      </c>
    </row>
    <row r="561" spans="1:57">
      <c r="A561" s="75">
        <v>540</v>
      </c>
      <c r="Q561" s="69"/>
      <c r="R561" s="1" t="str">
        <f>IFERROR(INDEX(TableInsulationCodeReq[],MATCH(TablePipeInsulation[[#This Row],[Coding - Temperature of Pipe]],TableInsulationCodeReq[Coding Pipe Temperature],-1),MATCH(TEXT($P561,"0.00"),TableInsulationCodeReq[#Headers],0)),"")</f>
        <v/>
      </c>
      <c r="Y561" s="189" t="str">
        <f t="shared" si="44"/>
        <v/>
      </c>
      <c r="AA56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61" s="3" t="str">
        <f>IF(OR(G561="",TablePipeInsulation[[#This Row],[Insulation to be Added (")]]&lt;TablePipeInsulation[[#This Row],[Insulation Required by Code (")]]),"",IF(System_App_Only_DHW,(AN561-AR561)/(0.8*100000)*L561*AS561*AT561*1,(AN561-AR561)/($G$10*100000)*L561*AS561*AT561*1))</f>
        <v/>
      </c>
      <c r="AC561" s="78">
        <f>IF(TablePipeInsulation[[#This Row],[Insulation to be Added (")]]&lt;TablePipeInsulation[[#This Row],[Insulation Required by Code (")]],"",BC561)</f>
        <v>0</v>
      </c>
      <c r="AD561" s="78">
        <f>IF(TablePipeInsulation[[#This Row],[Insulation to be Added (")]]&lt;TablePipeInsulation[[#This Row],[Insulation Required by Code (")]],"",BD561)</f>
        <v>0</v>
      </c>
      <c r="AG561" s="67" t="e">
        <f>VLOOKUP(G561,'Insulation Table'!$AE$61:$AF$64,2,FALSE)</f>
        <v>#N/A</v>
      </c>
      <c r="AH561" s="75" t="str">
        <f>IF(TablePipeInsulation[[#This Row],[System Application]]="Custom",TablePipeInsulation[[#This Row],[Pipe Surface Temperature, °F (If Custom Application)]],IF(G561="","",VLOOKUP(G561,$BG$21:$BH$24,2,FALSE)))</f>
        <v/>
      </c>
      <c r="AI561" s="75" t="str">
        <f>IF(TablePipeInsulation[[#This Row],[System Application]]="Custom",TablePipeInsulation[[#This Row],[Ambient Temperature, °F (If Custom Application)]],IF(G561="","",VLOOKUP(G561,$BG$21:$BI$24,3,FALSE)))</f>
        <v/>
      </c>
      <c r="AJ56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6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6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6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61" s="75" t="str">
        <f>IF(TablePipeInsulation[[#This Row],[System Application]]="Custom",TablePipeInsulation[[#This Row],[Custom Pipe Bare Heat Transfer Coefficient]],IF(P561="","",(VLOOKUP(AJ561,'Insulation Table'!$F$35:$G$124,2,FALSE))))</f>
        <v/>
      </c>
      <c r="AO561" s="75" t="e">
        <f t="shared" si="40"/>
        <v>#N/A</v>
      </c>
      <c r="AP561" s="75" t="e">
        <f>VLOOKUP(AO561,'Insulation Table'!$Y$35:$Z$103,2,FALSE)</f>
        <v>#N/A</v>
      </c>
      <c r="AQ561" s="67" t="str">
        <f>CONCATENATE(P561,U561,MIN(TablePipeInsulation[[#This Row],[Insulation to be Added (")]],3))</f>
        <v>3</v>
      </c>
      <c r="AR561" s="75" t="str">
        <f>IF(P561="","",(VLOOKUP(AQ561,'Insulation Table'!$N$35:$O$250,2,FALSE)))</f>
        <v/>
      </c>
      <c r="AS561" s="67" t="e">
        <f t="shared" si="41"/>
        <v>#VALUE!</v>
      </c>
      <c r="AT561" s="75" t="str">
        <f>IF(TablePipeInsulation[[#This Row],[System Application]]="Custom",TablePipeInsulation[[#This Row],[Full Load Hours (If Custom Application)]],IF(G561="","",IF(G561="Domestic Hot Water",8760,$AJ$16)))</f>
        <v/>
      </c>
      <c r="AU561" s="75" t="str">
        <f>VLOOKUP($G$7,'Incentive Structure'!$C$6:$D$10,2,FALSE)</f>
        <v>CI</v>
      </c>
      <c r="AV561" s="75" t="str">
        <f>IF(ISNUMBER(FIND("MF",TablePipeInsulation[[#This Row],[Incentive Code]]))=TRUE,"MF Logic","CI Logic")</f>
        <v>CI Logic</v>
      </c>
      <c r="AW56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61" t="str">
        <f t="shared" si="42"/>
        <v/>
      </c>
      <c r="AY561" t="str">
        <f t="shared" si="43"/>
        <v>CI</v>
      </c>
      <c r="AZ56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6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61" s="190" t="e">
        <f>INDEX(#REF!,MATCH(TablePipeInsulation[[#This Row],[Coding - Temperature of Pipe]],#REF!,0),MATCH(TEXT($P561,"#.00"),#REF!,0))</f>
        <v>#REF!</v>
      </c>
      <c r="BC561" s="211">
        <f>IFERROR(MIN(IF(TablePipeInsulation[[#This Row],[System Application]]="Custom",(TablePipeInsulation[[#This Row],[Therms saved]]*BE561)*CI_Custom_Incentive_USD_per_therm,IF(OR(TablePipeInsulation[[#This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saved]]*BE561),"Excel Error"))),TablePipeInsulation[[#This Row],[Total Cost]]),0)</f>
        <v>0</v>
      </c>
      <c r="BD561" s="216">
        <f>IFERROR(MIN(IF(TablePipeInsulation[[#This Row],[System Application]]="Custom",(TablePipeInsulation[[#This Row],[Therms saved]]*BE561)*CI_Custom_Bonus_Incentive_USD_per_therm,IF(OR(TablePipeInsulation[[#This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saved]]*BE561),"Excel Error"))),TablePipeInsulation[[#This Row],[Total Cost]]),0)</f>
        <v>0</v>
      </c>
      <c r="BE561" s="212">
        <f>Boiler!$AA$9</f>
        <v>0</v>
      </c>
    </row>
    <row r="562" spans="1:57">
      <c r="A562" s="75">
        <v>541</v>
      </c>
      <c r="Q562" s="69"/>
      <c r="R562" s="1" t="str">
        <f>IFERROR(INDEX(TableInsulationCodeReq[],MATCH(TablePipeInsulation[[#This Row],[Coding - Temperature of Pipe]],TableInsulationCodeReq[Coding Pipe Temperature],-1),MATCH(TEXT($P562,"0.00"),TableInsulationCodeReq[#Headers],0)),"")</f>
        <v/>
      </c>
      <c r="Y562" s="189" t="str">
        <f t="shared" si="44"/>
        <v/>
      </c>
      <c r="AA56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62" s="3" t="str">
        <f>IF(OR(G562="",TablePipeInsulation[[#This Row],[Insulation to be Added (")]]&lt;TablePipeInsulation[[#This Row],[Insulation Required by Code (")]]),"",IF(System_App_Only_DHW,(AN562-AR562)/(0.8*100000)*L562*AS562*AT562*1,(AN562-AR562)/($G$10*100000)*L562*AS562*AT562*1))</f>
        <v/>
      </c>
      <c r="AC562" s="78">
        <f>IF(TablePipeInsulation[[#This Row],[Insulation to be Added (")]]&lt;TablePipeInsulation[[#This Row],[Insulation Required by Code (")]],"",BC562)</f>
        <v>0</v>
      </c>
      <c r="AD562" s="78">
        <f>IF(TablePipeInsulation[[#This Row],[Insulation to be Added (")]]&lt;TablePipeInsulation[[#This Row],[Insulation Required by Code (")]],"",BD562)</f>
        <v>0</v>
      </c>
      <c r="AG562" s="67" t="e">
        <f>VLOOKUP(G562,'Insulation Table'!$AE$61:$AF$64,2,FALSE)</f>
        <v>#N/A</v>
      </c>
      <c r="AH562" s="75" t="str">
        <f>IF(TablePipeInsulation[[#This Row],[System Application]]="Custom",TablePipeInsulation[[#This Row],[Pipe Surface Temperature, °F (If Custom Application)]],IF(G562="","",VLOOKUP(G562,$BG$21:$BH$24,2,FALSE)))</f>
        <v/>
      </c>
      <c r="AI562" s="75" t="str">
        <f>IF(TablePipeInsulation[[#This Row],[System Application]]="Custom",TablePipeInsulation[[#This Row],[Ambient Temperature, °F (If Custom Application)]],IF(G562="","",VLOOKUP(G562,$BG$21:$BI$24,3,FALSE)))</f>
        <v/>
      </c>
      <c r="AJ56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6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6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6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62" s="75" t="str">
        <f>IF(TablePipeInsulation[[#This Row],[System Application]]="Custom",TablePipeInsulation[[#This Row],[Custom Pipe Bare Heat Transfer Coefficient]],IF(P562="","",(VLOOKUP(AJ562,'Insulation Table'!$F$35:$G$124,2,FALSE))))</f>
        <v/>
      </c>
      <c r="AO562" s="75" t="e">
        <f t="shared" si="40"/>
        <v>#N/A</v>
      </c>
      <c r="AP562" s="75" t="e">
        <f>VLOOKUP(AO562,'Insulation Table'!$Y$35:$Z$103,2,FALSE)</f>
        <v>#N/A</v>
      </c>
      <c r="AQ562" s="67" t="str">
        <f>CONCATENATE(P562,U562,MIN(TablePipeInsulation[[#This Row],[Insulation to be Added (")]],3))</f>
        <v>3</v>
      </c>
      <c r="AR562" s="75" t="str">
        <f>IF(P562="","",(VLOOKUP(AQ562,'Insulation Table'!$N$35:$O$250,2,FALSE)))</f>
        <v/>
      </c>
      <c r="AS562" s="67" t="e">
        <f t="shared" si="41"/>
        <v>#VALUE!</v>
      </c>
      <c r="AT562" s="75" t="str">
        <f>IF(TablePipeInsulation[[#This Row],[System Application]]="Custom",TablePipeInsulation[[#This Row],[Full Load Hours (If Custom Application)]],IF(G562="","",IF(G562="Domestic Hot Water",8760,$AJ$16)))</f>
        <v/>
      </c>
      <c r="AU562" s="75" t="str">
        <f>VLOOKUP($G$7,'Incentive Structure'!$C$6:$D$10,2,FALSE)</f>
        <v>CI</v>
      </c>
      <c r="AV562" s="75" t="str">
        <f>IF(ISNUMBER(FIND("MF",TablePipeInsulation[[#This Row],[Incentive Code]]))=TRUE,"MF Logic","CI Logic")</f>
        <v>CI Logic</v>
      </c>
      <c r="AW56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62" t="str">
        <f t="shared" si="42"/>
        <v/>
      </c>
      <c r="AY562" t="str">
        <f t="shared" si="43"/>
        <v>CI</v>
      </c>
      <c r="AZ56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6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62" s="190" t="e">
        <f>INDEX(#REF!,MATCH(TablePipeInsulation[[#This Row],[Coding - Temperature of Pipe]],#REF!,0),MATCH(TEXT($P562,"#.00"),#REF!,0))</f>
        <v>#REF!</v>
      </c>
      <c r="BC562" s="211">
        <f>IFERROR(MIN(IF(TablePipeInsulation[[#This Row],[System Application]]="Custom",(TablePipeInsulation[[#This Row],[Therms saved]]*BE562)*CI_Custom_Incentive_USD_per_therm,IF(OR(TablePipeInsulation[[#This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saved]]*BE562),"Excel Error"))),TablePipeInsulation[[#This Row],[Total Cost]]),0)</f>
        <v>0</v>
      </c>
      <c r="BD562" s="216">
        <f>IFERROR(MIN(IF(TablePipeInsulation[[#This Row],[System Application]]="Custom",(TablePipeInsulation[[#This Row],[Therms saved]]*BE562)*CI_Custom_Bonus_Incentive_USD_per_therm,IF(OR(TablePipeInsulation[[#This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saved]]*BE562),"Excel Error"))),TablePipeInsulation[[#This Row],[Total Cost]]),0)</f>
        <v>0</v>
      </c>
      <c r="BE562" s="212">
        <f>Boiler!$AA$9</f>
        <v>0</v>
      </c>
    </row>
    <row r="563" spans="1:57">
      <c r="A563" s="75">
        <v>542</v>
      </c>
      <c r="Q563" s="69"/>
      <c r="R563" s="1" t="str">
        <f>IFERROR(INDEX(TableInsulationCodeReq[],MATCH(TablePipeInsulation[[#This Row],[Coding - Temperature of Pipe]],TableInsulationCodeReq[Coding Pipe Temperature],-1),MATCH(TEXT($P563,"0.00"),TableInsulationCodeReq[#Headers],0)),"")</f>
        <v/>
      </c>
      <c r="Y563" s="189" t="str">
        <f t="shared" si="44"/>
        <v/>
      </c>
      <c r="AA56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63" s="3" t="str">
        <f>IF(OR(G563="",TablePipeInsulation[[#This Row],[Insulation to be Added (")]]&lt;TablePipeInsulation[[#This Row],[Insulation Required by Code (")]]),"",IF(System_App_Only_DHW,(AN563-AR563)/(0.8*100000)*L563*AS563*AT563*1,(AN563-AR563)/($G$10*100000)*L563*AS563*AT563*1))</f>
        <v/>
      </c>
      <c r="AC563" s="78">
        <f>IF(TablePipeInsulation[[#This Row],[Insulation to be Added (")]]&lt;TablePipeInsulation[[#This Row],[Insulation Required by Code (")]],"",BC563)</f>
        <v>0</v>
      </c>
      <c r="AD563" s="78">
        <f>IF(TablePipeInsulation[[#This Row],[Insulation to be Added (")]]&lt;TablePipeInsulation[[#This Row],[Insulation Required by Code (")]],"",BD563)</f>
        <v>0</v>
      </c>
      <c r="AG563" s="67" t="e">
        <f>VLOOKUP(G563,'Insulation Table'!$AE$61:$AF$64,2,FALSE)</f>
        <v>#N/A</v>
      </c>
      <c r="AH563" s="75" t="str">
        <f>IF(TablePipeInsulation[[#This Row],[System Application]]="Custom",TablePipeInsulation[[#This Row],[Pipe Surface Temperature, °F (If Custom Application)]],IF(G563="","",VLOOKUP(G563,$BG$21:$BH$24,2,FALSE)))</f>
        <v/>
      </c>
      <c r="AI563" s="75" t="str">
        <f>IF(TablePipeInsulation[[#This Row],[System Application]]="Custom",TablePipeInsulation[[#This Row],[Ambient Temperature, °F (If Custom Application)]],IF(G563="","",VLOOKUP(G563,$BG$21:$BI$24,3,FALSE)))</f>
        <v/>
      </c>
      <c r="AJ56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6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6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6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63" s="75" t="str">
        <f>IF(TablePipeInsulation[[#This Row],[System Application]]="Custom",TablePipeInsulation[[#This Row],[Custom Pipe Bare Heat Transfer Coefficient]],IF(P563="","",(VLOOKUP(AJ563,'Insulation Table'!$F$35:$G$124,2,FALSE))))</f>
        <v/>
      </c>
      <c r="AO563" s="75" t="e">
        <f t="shared" si="40"/>
        <v>#N/A</v>
      </c>
      <c r="AP563" s="75" t="e">
        <f>VLOOKUP(AO563,'Insulation Table'!$Y$35:$Z$103,2,FALSE)</f>
        <v>#N/A</v>
      </c>
      <c r="AQ563" s="67" t="str">
        <f>CONCATENATE(P563,U563,MIN(TablePipeInsulation[[#This Row],[Insulation to be Added (")]],3))</f>
        <v>3</v>
      </c>
      <c r="AR563" s="75" t="str">
        <f>IF(P563="","",(VLOOKUP(AQ563,'Insulation Table'!$N$35:$O$250,2,FALSE)))</f>
        <v/>
      </c>
      <c r="AS563" s="67" t="e">
        <f t="shared" si="41"/>
        <v>#VALUE!</v>
      </c>
      <c r="AT563" s="75" t="str">
        <f>IF(TablePipeInsulation[[#This Row],[System Application]]="Custom",TablePipeInsulation[[#This Row],[Full Load Hours (If Custom Application)]],IF(G563="","",IF(G563="Domestic Hot Water",8760,$AJ$16)))</f>
        <v/>
      </c>
      <c r="AU563" s="75" t="str">
        <f>VLOOKUP($G$7,'Incentive Structure'!$C$6:$D$10,2,FALSE)</f>
        <v>CI</v>
      </c>
      <c r="AV563" s="75" t="str">
        <f>IF(ISNUMBER(FIND("MF",TablePipeInsulation[[#This Row],[Incentive Code]]))=TRUE,"MF Logic","CI Logic")</f>
        <v>CI Logic</v>
      </c>
      <c r="AW56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63" t="str">
        <f t="shared" si="42"/>
        <v/>
      </c>
      <c r="AY563" t="str">
        <f t="shared" si="43"/>
        <v>CI</v>
      </c>
      <c r="AZ56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6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63" s="190" t="e">
        <f>INDEX(#REF!,MATCH(TablePipeInsulation[[#This Row],[Coding - Temperature of Pipe]],#REF!,0),MATCH(TEXT($P563,"#.00"),#REF!,0))</f>
        <v>#REF!</v>
      </c>
      <c r="BC563" s="211">
        <f>IFERROR(MIN(IF(TablePipeInsulation[[#This Row],[System Application]]="Custom",(TablePipeInsulation[[#This Row],[Therms saved]]*BE563)*CI_Custom_Incentive_USD_per_therm,IF(OR(TablePipeInsulation[[#This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saved]]*BE563),"Excel Error"))),TablePipeInsulation[[#This Row],[Total Cost]]),0)</f>
        <v>0</v>
      </c>
      <c r="BD563" s="216">
        <f>IFERROR(MIN(IF(TablePipeInsulation[[#This Row],[System Application]]="Custom",(TablePipeInsulation[[#This Row],[Therms saved]]*BE563)*CI_Custom_Bonus_Incentive_USD_per_therm,IF(OR(TablePipeInsulation[[#This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saved]]*BE563),"Excel Error"))),TablePipeInsulation[[#This Row],[Total Cost]]),0)</f>
        <v>0</v>
      </c>
      <c r="BE563" s="212">
        <f>Boiler!$AA$9</f>
        <v>0</v>
      </c>
    </row>
    <row r="564" spans="1:57">
      <c r="A564" s="75">
        <v>543</v>
      </c>
      <c r="Q564" s="69"/>
      <c r="R564" s="1" t="str">
        <f>IFERROR(INDEX(TableInsulationCodeReq[],MATCH(TablePipeInsulation[[#This Row],[Coding - Temperature of Pipe]],TableInsulationCodeReq[Coding Pipe Temperature],-1),MATCH(TEXT($P564,"0.00"),TableInsulationCodeReq[#Headers],0)),"")</f>
        <v/>
      </c>
      <c r="Y564" s="189" t="str">
        <f t="shared" si="44"/>
        <v/>
      </c>
      <c r="AA56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64" s="3" t="str">
        <f>IF(OR(G564="",TablePipeInsulation[[#This Row],[Insulation to be Added (")]]&lt;TablePipeInsulation[[#This Row],[Insulation Required by Code (")]]),"",IF(System_App_Only_DHW,(AN564-AR564)/(0.8*100000)*L564*AS564*AT564*1,(AN564-AR564)/($G$10*100000)*L564*AS564*AT564*1))</f>
        <v/>
      </c>
      <c r="AC564" s="78">
        <f>IF(TablePipeInsulation[[#This Row],[Insulation to be Added (")]]&lt;TablePipeInsulation[[#This Row],[Insulation Required by Code (")]],"",BC564)</f>
        <v>0</v>
      </c>
      <c r="AD564" s="78">
        <f>IF(TablePipeInsulation[[#This Row],[Insulation to be Added (")]]&lt;TablePipeInsulation[[#This Row],[Insulation Required by Code (")]],"",BD564)</f>
        <v>0</v>
      </c>
      <c r="AG564" s="67" t="e">
        <f>VLOOKUP(G564,'Insulation Table'!$AE$61:$AF$64,2,FALSE)</f>
        <v>#N/A</v>
      </c>
      <c r="AH564" s="75" t="str">
        <f>IF(TablePipeInsulation[[#This Row],[System Application]]="Custom",TablePipeInsulation[[#This Row],[Pipe Surface Temperature, °F (If Custom Application)]],IF(G564="","",VLOOKUP(G564,$BG$21:$BH$24,2,FALSE)))</f>
        <v/>
      </c>
      <c r="AI564" s="75" t="str">
        <f>IF(TablePipeInsulation[[#This Row],[System Application]]="Custom",TablePipeInsulation[[#This Row],[Ambient Temperature, °F (If Custom Application)]],IF(G564="","",VLOOKUP(G564,$BG$21:$BI$24,3,FALSE)))</f>
        <v/>
      </c>
      <c r="AJ56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6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6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6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64" s="75" t="str">
        <f>IF(TablePipeInsulation[[#This Row],[System Application]]="Custom",TablePipeInsulation[[#This Row],[Custom Pipe Bare Heat Transfer Coefficient]],IF(P564="","",(VLOOKUP(AJ564,'Insulation Table'!$F$35:$G$124,2,FALSE))))</f>
        <v/>
      </c>
      <c r="AO564" s="75" t="e">
        <f t="shared" si="40"/>
        <v>#N/A</v>
      </c>
      <c r="AP564" s="75" t="e">
        <f>VLOOKUP(AO564,'Insulation Table'!$Y$35:$Z$103,2,FALSE)</f>
        <v>#N/A</v>
      </c>
      <c r="AQ564" s="67" t="str">
        <f>CONCATENATE(P564,U564,MIN(TablePipeInsulation[[#This Row],[Insulation to be Added (")]],3))</f>
        <v>3</v>
      </c>
      <c r="AR564" s="75" t="str">
        <f>IF(P564="","",(VLOOKUP(AQ564,'Insulation Table'!$N$35:$O$250,2,FALSE)))</f>
        <v/>
      </c>
      <c r="AS564" s="67" t="e">
        <f t="shared" si="41"/>
        <v>#VALUE!</v>
      </c>
      <c r="AT564" s="75" t="str">
        <f>IF(TablePipeInsulation[[#This Row],[System Application]]="Custom",TablePipeInsulation[[#This Row],[Full Load Hours (If Custom Application)]],IF(G564="","",IF(G564="Domestic Hot Water",8760,$AJ$16)))</f>
        <v/>
      </c>
      <c r="AU564" s="75" t="str">
        <f>VLOOKUP($G$7,'Incentive Structure'!$C$6:$D$10,2,FALSE)</f>
        <v>CI</v>
      </c>
      <c r="AV564" s="75" t="str">
        <f>IF(ISNUMBER(FIND("MF",TablePipeInsulation[[#This Row],[Incentive Code]]))=TRUE,"MF Logic","CI Logic")</f>
        <v>CI Logic</v>
      </c>
      <c r="AW56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64" t="str">
        <f t="shared" si="42"/>
        <v/>
      </c>
      <c r="AY564" t="str">
        <f t="shared" si="43"/>
        <v>CI</v>
      </c>
      <c r="AZ56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6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64" s="190" t="e">
        <f>INDEX(#REF!,MATCH(TablePipeInsulation[[#This Row],[Coding - Temperature of Pipe]],#REF!,0),MATCH(TEXT($P564,"#.00"),#REF!,0))</f>
        <v>#REF!</v>
      </c>
      <c r="BC564" s="211">
        <f>IFERROR(MIN(IF(TablePipeInsulation[[#This Row],[System Application]]="Custom",(TablePipeInsulation[[#This Row],[Therms saved]]*BE564)*CI_Custom_Incentive_USD_per_therm,IF(OR(TablePipeInsulation[[#This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saved]]*BE564),"Excel Error"))),TablePipeInsulation[[#This Row],[Total Cost]]),0)</f>
        <v>0</v>
      </c>
      <c r="BD564" s="216">
        <f>IFERROR(MIN(IF(TablePipeInsulation[[#This Row],[System Application]]="Custom",(TablePipeInsulation[[#This Row],[Therms saved]]*BE564)*CI_Custom_Bonus_Incentive_USD_per_therm,IF(OR(TablePipeInsulation[[#This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saved]]*BE564),"Excel Error"))),TablePipeInsulation[[#This Row],[Total Cost]]),0)</f>
        <v>0</v>
      </c>
      <c r="BE564" s="212">
        <f>Boiler!$AA$9</f>
        <v>0</v>
      </c>
    </row>
    <row r="565" spans="1:57">
      <c r="A565" s="75">
        <v>544</v>
      </c>
      <c r="Q565" s="69"/>
      <c r="R565" s="1" t="str">
        <f>IFERROR(INDEX(TableInsulationCodeReq[],MATCH(TablePipeInsulation[[#This Row],[Coding - Temperature of Pipe]],TableInsulationCodeReq[Coding Pipe Temperature],-1),MATCH(TEXT($P565,"0.00"),TableInsulationCodeReq[#Headers],0)),"")</f>
        <v/>
      </c>
      <c r="Y565" s="189" t="str">
        <f t="shared" si="44"/>
        <v/>
      </c>
      <c r="AA56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65" s="3" t="str">
        <f>IF(OR(G565="",TablePipeInsulation[[#This Row],[Insulation to be Added (")]]&lt;TablePipeInsulation[[#This Row],[Insulation Required by Code (")]]),"",IF(System_App_Only_DHW,(AN565-AR565)/(0.8*100000)*L565*AS565*AT565*1,(AN565-AR565)/($G$10*100000)*L565*AS565*AT565*1))</f>
        <v/>
      </c>
      <c r="AC565" s="78">
        <f>IF(TablePipeInsulation[[#This Row],[Insulation to be Added (")]]&lt;TablePipeInsulation[[#This Row],[Insulation Required by Code (")]],"",BC565)</f>
        <v>0</v>
      </c>
      <c r="AD565" s="78">
        <f>IF(TablePipeInsulation[[#This Row],[Insulation to be Added (")]]&lt;TablePipeInsulation[[#This Row],[Insulation Required by Code (")]],"",BD565)</f>
        <v>0</v>
      </c>
      <c r="AG565" s="67" t="e">
        <f>VLOOKUP(G565,'Insulation Table'!$AE$61:$AF$64,2,FALSE)</f>
        <v>#N/A</v>
      </c>
      <c r="AH565" s="75" t="str">
        <f>IF(TablePipeInsulation[[#This Row],[System Application]]="Custom",TablePipeInsulation[[#This Row],[Pipe Surface Temperature, °F (If Custom Application)]],IF(G565="","",VLOOKUP(G565,$BG$21:$BH$24,2,FALSE)))</f>
        <v/>
      </c>
      <c r="AI565" s="75" t="str">
        <f>IF(TablePipeInsulation[[#This Row],[System Application]]="Custom",TablePipeInsulation[[#This Row],[Ambient Temperature, °F (If Custom Application)]],IF(G565="","",VLOOKUP(G565,$BG$21:$BI$24,3,FALSE)))</f>
        <v/>
      </c>
      <c r="AJ56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6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6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6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65" s="75" t="str">
        <f>IF(TablePipeInsulation[[#This Row],[System Application]]="Custom",TablePipeInsulation[[#This Row],[Custom Pipe Bare Heat Transfer Coefficient]],IF(P565="","",(VLOOKUP(AJ565,'Insulation Table'!$F$35:$G$124,2,FALSE))))</f>
        <v/>
      </c>
      <c r="AO565" s="75" t="e">
        <f t="shared" si="40"/>
        <v>#N/A</v>
      </c>
      <c r="AP565" s="75" t="e">
        <f>VLOOKUP(AO565,'Insulation Table'!$Y$35:$Z$103,2,FALSE)</f>
        <v>#N/A</v>
      </c>
      <c r="AQ565" s="67" t="str">
        <f>CONCATENATE(P565,U565,MIN(TablePipeInsulation[[#This Row],[Insulation to be Added (")]],3))</f>
        <v>3</v>
      </c>
      <c r="AR565" s="75" t="str">
        <f>IF(P565="","",(VLOOKUP(AQ565,'Insulation Table'!$N$35:$O$250,2,FALSE)))</f>
        <v/>
      </c>
      <c r="AS565" s="67" t="e">
        <f t="shared" si="41"/>
        <v>#VALUE!</v>
      </c>
      <c r="AT565" s="75" t="str">
        <f>IF(TablePipeInsulation[[#This Row],[System Application]]="Custom",TablePipeInsulation[[#This Row],[Full Load Hours (If Custom Application)]],IF(G565="","",IF(G565="Domestic Hot Water",8760,$AJ$16)))</f>
        <v/>
      </c>
      <c r="AU565" s="75" t="str">
        <f>VLOOKUP($G$7,'Incentive Structure'!$C$6:$D$10,2,FALSE)</f>
        <v>CI</v>
      </c>
      <c r="AV565" s="75" t="str">
        <f>IF(ISNUMBER(FIND("MF",TablePipeInsulation[[#This Row],[Incentive Code]]))=TRUE,"MF Logic","CI Logic")</f>
        <v>CI Logic</v>
      </c>
      <c r="AW56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65" t="str">
        <f t="shared" si="42"/>
        <v/>
      </c>
      <c r="AY565" t="str">
        <f t="shared" si="43"/>
        <v>CI</v>
      </c>
      <c r="AZ56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6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65" s="190" t="e">
        <f>INDEX(#REF!,MATCH(TablePipeInsulation[[#This Row],[Coding - Temperature of Pipe]],#REF!,0),MATCH(TEXT($P565,"#.00"),#REF!,0))</f>
        <v>#REF!</v>
      </c>
      <c r="BC565" s="211">
        <f>IFERROR(MIN(IF(TablePipeInsulation[[#This Row],[System Application]]="Custom",(TablePipeInsulation[[#This Row],[Therms saved]]*BE565)*CI_Custom_Incentive_USD_per_therm,IF(OR(TablePipeInsulation[[#This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saved]]*BE565),"Excel Error"))),TablePipeInsulation[[#This Row],[Total Cost]]),0)</f>
        <v>0</v>
      </c>
      <c r="BD565" s="216">
        <f>IFERROR(MIN(IF(TablePipeInsulation[[#This Row],[System Application]]="Custom",(TablePipeInsulation[[#This Row],[Therms saved]]*BE565)*CI_Custom_Bonus_Incentive_USD_per_therm,IF(OR(TablePipeInsulation[[#This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saved]]*BE565),"Excel Error"))),TablePipeInsulation[[#This Row],[Total Cost]]),0)</f>
        <v>0</v>
      </c>
      <c r="BE565" s="212">
        <f>Boiler!$AA$9</f>
        <v>0</v>
      </c>
    </row>
    <row r="566" spans="1:57">
      <c r="A566" s="75">
        <v>545</v>
      </c>
      <c r="Q566" s="69"/>
      <c r="R566" s="1" t="str">
        <f>IFERROR(INDEX(TableInsulationCodeReq[],MATCH(TablePipeInsulation[[#This Row],[Coding - Temperature of Pipe]],TableInsulationCodeReq[Coding Pipe Temperature],-1),MATCH(TEXT($P566,"0.00"),TableInsulationCodeReq[#Headers],0)),"")</f>
        <v/>
      </c>
      <c r="Y566" s="189" t="str">
        <f t="shared" si="44"/>
        <v/>
      </c>
      <c r="AA56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66" s="3" t="str">
        <f>IF(OR(G566="",TablePipeInsulation[[#This Row],[Insulation to be Added (")]]&lt;TablePipeInsulation[[#This Row],[Insulation Required by Code (")]]),"",IF(System_App_Only_DHW,(AN566-AR566)/(0.8*100000)*L566*AS566*AT566*1,(AN566-AR566)/($G$10*100000)*L566*AS566*AT566*1))</f>
        <v/>
      </c>
      <c r="AC566" s="78">
        <f>IF(TablePipeInsulation[[#This Row],[Insulation to be Added (")]]&lt;TablePipeInsulation[[#This Row],[Insulation Required by Code (")]],"",BC566)</f>
        <v>0</v>
      </c>
      <c r="AD566" s="78">
        <f>IF(TablePipeInsulation[[#This Row],[Insulation to be Added (")]]&lt;TablePipeInsulation[[#This Row],[Insulation Required by Code (")]],"",BD566)</f>
        <v>0</v>
      </c>
      <c r="AG566" s="67" t="e">
        <f>VLOOKUP(G566,'Insulation Table'!$AE$61:$AF$64,2,FALSE)</f>
        <v>#N/A</v>
      </c>
      <c r="AH566" s="75" t="str">
        <f>IF(TablePipeInsulation[[#This Row],[System Application]]="Custom",TablePipeInsulation[[#This Row],[Pipe Surface Temperature, °F (If Custom Application)]],IF(G566="","",VLOOKUP(G566,$BG$21:$BH$24,2,FALSE)))</f>
        <v/>
      </c>
      <c r="AI566" s="75" t="str">
        <f>IF(TablePipeInsulation[[#This Row],[System Application]]="Custom",TablePipeInsulation[[#This Row],[Ambient Temperature, °F (If Custom Application)]],IF(G566="","",VLOOKUP(G566,$BG$21:$BI$24,3,FALSE)))</f>
        <v/>
      </c>
      <c r="AJ56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6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6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6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66" s="75" t="str">
        <f>IF(TablePipeInsulation[[#This Row],[System Application]]="Custom",TablePipeInsulation[[#This Row],[Custom Pipe Bare Heat Transfer Coefficient]],IF(P566="","",(VLOOKUP(AJ566,'Insulation Table'!$F$35:$G$124,2,FALSE))))</f>
        <v/>
      </c>
      <c r="AO566" s="75" t="e">
        <f t="shared" si="40"/>
        <v>#N/A</v>
      </c>
      <c r="AP566" s="75" t="e">
        <f>VLOOKUP(AO566,'Insulation Table'!$Y$35:$Z$103,2,FALSE)</f>
        <v>#N/A</v>
      </c>
      <c r="AQ566" s="67" t="str">
        <f>CONCATENATE(P566,U566,MIN(TablePipeInsulation[[#This Row],[Insulation to be Added (")]],3))</f>
        <v>3</v>
      </c>
      <c r="AR566" s="75" t="str">
        <f>IF(P566="","",(VLOOKUP(AQ566,'Insulation Table'!$N$35:$O$250,2,FALSE)))</f>
        <v/>
      </c>
      <c r="AS566" s="67" t="e">
        <f t="shared" si="41"/>
        <v>#VALUE!</v>
      </c>
      <c r="AT566" s="75" t="str">
        <f>IF(TablePipeInsulation[[#This Row],[System Application]]="Custom",TablePipeInsulation[[#This Row],[Full Load Hours (If Custom Application)]],IF(G566="","",IF(G566="Domestic Hot Water",8760,$AJ$16)))</f>
        <v/>
      </c>
      <c r="AU566" s="75" t="str">
        <f>VLOOKUP($G$7,'Incentive Structure'!$C$6:$D$10,2,FALSE)</f>
        <v>CI</v>
      </c>
      <c r="AV566" s="75" t="str">
        <f>IF(ISNUMBER(FIND("MF",TablePipeInsulation[[#This Row],[Incentive Code]]))=TRUE,"MF Logic","CI Logic")</f>
        <v>CI Logic</v>
      </c>
      <c r="AW56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66" t="str">
        <f t="shared" si="42"/>
        <v/>
      </c>
      <c r="AY566" t="str">
        <f t="shared" si="43"/>
        <v>CI</v>
      </c>
      <c r="AZ56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6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66" s="190" t="e">
        <f>INDEX(#REF!,MATCH(TablePipeInsulation[[#This Row],[Coding - Temperature of Pipe]],#REF!,0),MATCH(TEXT($P566,"#.00"),#REF!,0))</f>
        <v>#REF!</v>
      </c>
      <c r="BC566" s="211">
        <f>IFERROR(MIN(IF(TablePipeInsulation[[#This Row],[System Application]]="Custom",(TablePipeInsulation[[#This Row],[Therms saved]]*BE566)*CI_Custom_Incentive_USD_per_therm,IF(OR(TablePipeInsulation[[#This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saved]]*BE566),"Excel Error"))),TablePipeInsulation[[#This Row],[Total Cost]]),0)</f>
        <v>0</v>
      </c>
      <c r="BD566" s="216">
        <f>IFERROR(MIN(IF(TablePipeInsulation[[#This Row],[System Application]]="Custom",(TablePipeInsulation[[#This Row],[Therms saved]]*BE566)*CI_Custom_Bonus_Incentive_USD_per_therm,IF(OR(TablePipeInsulation[[#This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saved]]*BE566),"Excel Error"))),TablePipeInsulation[[#This Row],[Total Cost]]),0)</f>
        <v>0</v>
      </c>
      <c r="BE566" s="212">
        <f>Boiler!$AA$9</f>
        <v>0</v>
      </c>
    </row>
    <row r="567" spans="1:57">
      <c r="A567" s="75">
        <v>546</v>
      </c>
      <c r="Q567" s="69"/>
      <c r="R567" s="1" t="str">
        <f>IFERROR(INDEX(TableInsulationCodeReq[],MATCH(TablePipeInsulation[[#This Row],[Coding - Temperature of Pipe]],TableInsulationCodeReq[Coding Pipe Temperature],-1),MATCH(TEXT($P567,"0.00"),TableInsulationCodeReq[#Headers],0)),"")</f>
        <v/>
      </c>
      <c r="Y567" s="189" t="str">
        <f t="shared" si="44"/>
        <v/>
      </c>
      <c r="AA56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67" s="3" t="str">
        <f>IF(OR(G567="",TablePipeInsulation[[#This Row],[Insulation to be Added (")]]&lt;TablePipeInsulation[[#This Row],[Insulation Required by Code (")]]),"",IF(System_App_Only_DHW,(AN567-AR567)/(0.8*100000)*L567*AS567*AT567*1,(AN567-AR567)/($G$10*100000)*L567*AS567*AT567*1))</f>
        <v/>
      </c>
      <c r="AC567" s="78">
        <f>IF(TablePipeInsulation[[#This Row],[Insulation to be Added (")]]&lt;TablePipeInsulation[[#This Row],[Insulation Required by Code (")]],"",BC567)</f>
        <v>0</v>
      </c>
      <c r="AD567" s="78">
        <f>IF(TablePipeInsulation[[#This Row],[Insulation to be Added (")]]&lt;TablePipeInsulation[[#This Row],[Insulation Required by Code (")]],"",BD567)</f>
        <v>0</v>
      </c>
      <c r="AG567" s="67" t="e">
        <f>VLOOKUP(G567,'Insulation Table'!$AE$61:$AF$64,2,FALSE)</f>
        <v>#N/A</v>
      </c>
      <c r="AH567" s="75" t="str">
        <f>IF(TablePipeInsulation[[#This Row],[System Application]]="Custom",TablePipeInsulation[[#This Row],[Pipe Surface Temperature, °F (If Custom Application)]],IF(G567="","",VLOOKUP(G567,$BG$21:$BH$24,2,FALSE)))</f>
        <v/>
      </c>
      <c r="AI567" s="75" t="str">
        <f>IF(TablePipeInsulation[[#This Row],[System Application]]="Custom",TablePipeInsulation[[#This Row],[Ambient Temperature, °F (If Custom Application)]],IF(G567="","",VLOOKUP(G567,$BG$21:$BI$24,3,FALSE)))</f>
        <v/>
      </c>
      <c r="AJ56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6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6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6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67" s="75" t="str">
        <f>IF(TablePipeInsulation[[#This Row],[System Application]]="Custom",TablePipeInsulation[[#This Row],[Custom Pipe Bare Heat Transfer Coefficient]],IF(P567="","",(VLOOKUP(AJ567,'Insulation Table'!$F$35:$G$124,2,FALSE))))</f>
        <v/>
      </c>
      <c r="AO567" s="75" t="e">
        <f t="shared" si="40"/>
        <v>#N/A</v>
      </c>
      <c r="AP567" s="75" t="e">
        <f>VLOOKUP(AO567,'Insulation Table'!$Y$35:$Z$103,2,FALSE)</f>
        <v>#N/A</v>
      </c>
      <c r="AQ567" s="67" t="str">
        <f>CONCATENATE(P567,U567,MIN(TablePipeInsulation[[#This Row],[Insulation to be Added (")]],3))</f>
        <v>3</v>
      </c>
      <c r="AR567" s="75" t="str">
        <f>IF(P567="","",(VLOOKUP(AQ567,'Insulation Table'!$N$35:$O$250,2,FALSE)))</f>
        <v/>
      </c>
      <c r="AS567" s="67" t="e">
        <f t="shared" si="41"/>
        <v>#VALUE!</v>
      </c>
      <c r="AT567" s="75" t="str">
        <f>IF(TablePipeInsulation[[#This Row],[System Application]]="Custom",TablePipeInsulation[[#This Row],[Full Load Hours (If Custom Application)]],IF(G567="","",IF(G567="Domestic Hot Water",8760,$AJ$16)))</f>
        <v/>
      </c>
      <c r="AU567" s="75" t="str">
        <f>VLOOKUP($G$7,'Incentive Structure'!$C$6:$D$10,2,FALSE)</f>
        <v>CI</v>
      </c>
      <c r="AV567" s="75" t="str">
        <f>IF(ISNUMBER(FIND("MF",TablePipeInsulation[[#This Row],[Incentive Code]]))=TRUE,"MF Logic","CI Logic")</f>
        <v>CI Logic</v>
      </c>
      <c r="AW56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67" t="str">
        <f t="shared" si="42"/>
        <v/>
      </c>
      <c r="AY567" t="str">
        <f t="shared" si="43"/>
        <v>CI</v>
      </c>
      <c r="AZ56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6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67" s="190" t="e">
        <f>INDEX(#REF!,MATCH(TablePipeInsulation[[#This Row],[Coding - Temperature of Pipe]],#REF!,0),MATCH(TEXT($P567,"#.00"),#REF!,0))</f>
        <v>#REF!</v>
      </c>
      <c r="BC567" s="211">
        <f>IFERROR(MIN(IF(TablePipeInsulation[[#This Row],[System Application]]="Custom",(TablePipeInsulation[[#This Row],[Therms saved]]*BE567)*CI_Custom_Incentive_USD_per_therm,IF(OR(TablePipeInsulation[[#This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saved]]*BE567),"Excel Error"))),TablePipeInsulation[[#This Row],[Total Cost]]),0)</f>
        <v>0</v>
      </c>
      <c r="BD567" s="216">
        <f>IFERROR(MIN(IF(TablePipeInsulation[[#This Row],[System Application]]="Custom",(TablePipeInsulation[[#This Row],[Therms saved]]*BE567)*CI_Custom_Bonus_Incentive_USD_per_therm,IF(OR(TablePipeInsulation[[#This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saved]]*BE567),"Excel Error"))),TablePipeInsulation[[#This Row],[Total Cost]]),0)</f>
        <v>0</v>
      </c>
      <c r="BE567" s="212">
        <f>Boiler!$AA$9</f>
        <v>0</v>
      </c>
    </row>
    <row r="568" spans="1:57">
      <c r="A568" s="75">
        <v>547</v>
      </c>
      <c r="Q568" s="69"/>
      <c r="R568" s="1" t="str">
        <f>IFERROR(INDEX(TableInsulationCodeReq[],MATCH(TablePipeInsulation[[#This Row],[Coding - Temperature of Pipe]],TableInsulationCodeReq[Coding Pipe Temperature],-1),MATCH(TEXT($P568,"0.00"),TableInsulationCodeReq[#Headers],0)),"")</f>
        <v/>
      </c>
      <c r="Y568" s="189" t="str">
        <f t="shared" si="44"/>
        <v/>
      </c>
      <c r="AA56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68" s="3" t="str">
        <f>IF(OR(G568="",TablePipeInsulation[[#This Row],[Insulation to be Added (")]]&lt;TablePipeInsulation[[#This Row],[Insulation Required by Code (")]]),"",IF(System_App_Only_DHW,(AN568-AR568)/(0.8*100000)*L568*AS568*AT568*1,(AN568-AR568)/($G$10*100000)*L568*AS568*AT568*1))</f>
        <v/>
      </c>
      <c r="AC568" s="78">
        <f>IF(TablePipeInsulation[[#This Row],[Insulation to be Added (")]]&lt;TablePipeInsulation[[#This Row],[Insulation Required by Code (")]],"",BC568)</f>
        <v>0</v>
      </c>
      <c r="AD568" s="78">
        <f>IF(TablePipeInsulation[[#This Row],[Insulation to be Added (")]]&lt;TablePipeInsulation[[#This Row],[Insulation Required by Code (")]],"",BD568)</f>
        <v>0</v>
      </c>
      <c r="AG568" s="67" t="e">
        <f>VLOOKUP(G568,'Insulation Table'!$AE$61:$AF$64,2,FALSE)</f>
        <v>#N/A</v>
      </c>
      <c r="AH568" s="75" t="str">
        <f>IF(TablePipeInsulation[[#This Row],[System Application]]="Custom",TablePipeInsulation[[#This Row],[Pipe Surface Temperature, °F (If Custom Application)]],IF(G568="","",VLOOKUP(G568,$BG$21:$BH$24,2,FALSE)))</f>
        <v/>
      </c>
      <c r="AI568" s="75" t="str">
        <f>IF(TablePipeInsulation[[#This Row],[System Application]]="Custom",TablePipeInsulation[[#This Row],[Ambient Temperature, °F (If Custom Application)]],IF(G568="","",VLOOKUP(G568,$BG$21:$BI$24,3,FALSE)))</f>
        <v/>
      </c>
      <c r="AJ56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6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6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6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68" s="75" t="str">
        <f>IF(TablePipeInsulation[[#This Row],[System Application]]="Custom",TablePipeInsulation[[#This Row],[Custom Pipe Bare Heat Transfer Coefficient]],IF(P568="","",(VLOOKUP(AJ568,'Insulation Table'!$F$35:$G$124,2,FALSE))))</f>
        <v/>
      </c>
      <c r="AO568" s="75" t="e">
        <f t="shared" si="40"/>
        <v>#N/A</v>
      </c>
      <c r="AP568" s="75" t="e">
        <f>VLOOKUP(AO568,'Insulation Table'!$Y$35:$Z$103,2,FALSE)</f>
        <v>#N/A</v>
      </c>
      <c r="AQ568" s="67" t="str">
        <f>CONCATENATE(P568,U568,MIN(TablePipeInsulation[[#This Row],[Insulation to be Added (")]],3))</f>
        <v>3</v>
      </c>
      <c r="AR568" s="75" t="str">
        <f>IF(P568="","",(VLOOKUP(AQ568,'Insulation Table'!$N$35:$O$250,2,FALSE)))</f>
        <v/>
      </c>
      <c r="AS568" s="67" t="e">
        <f t="shared" si="41"/>
        <v>#VALUE!</v>
      </c>
      <c r="AT568" s="75" t="str">
        <f>IF(TablePipeInsulation[[#This Row],[System Application]]="Custom",TablePipeInsulation[[#This Row],[Full Load Hours (If Custom Application)]],IF(G568="","",IF(G568="Domestic Hot Water",8760,$AJ$16)))</f>
        <v/>
      </c>
      <c r="AU568" s="75" t="str">
        <f>VLOOKUP($G$7,'Incentive Structure'!$C$6:$D$10,2,FALSE)</f>
        <v>CI</v>
      </c>
      <c r="AV568" s="75" t="str">
        <f>IF(ISNUMBER(FIND("MF",TablePipeInsulation[[#This Row],[Incentive Code]]))=TRUE,"MF Logic","CI Logic")</f>
        <v>CI Logic</v>
      </c>
      <c r="AW56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68" t="str">
        <f t="shared" si="42"/>
        <v/>
      </c>
      <c r="AY568" t="str">
        <f t="shared" si="43"/>
        <v>CI</v>
      </c>
      <c r="AZ56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6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68" s="190" t="e">
        <f>INDEX(#REF!,MATCH(TablePipeInsulation[[#This Row],[Coding - Temperature of Pipe]],#REF!,0),MATCH(TEXT($P568,"#.00"),#REF!,0))</f>
        <v>#REF!</v>
      </c>
      <c r="BC568" s="211">
        <f>IFERROR(MIN(IF(TablePipeInsulation[[#This Row],[System Application]]="Custom",(TablePipeInsulation[[#This Row],[Therms saved]]*BE568)*CI_Custom_Incentive_USD_per_therm,IF(OR(TablePipeInsulation[[#This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saved]]*BE568),"Excel Error"))),TablePipeInsulation[[#This Row],[Total Cost]]),0)</f>
        <v>0</v>
      </c>
      <c r="BD568" s="216">
        <f>IFERROR(MIN(IF(TablePipeInsulation[[#This Row],[System Application]]="Custom",(TablePipeInsulation[[#This Row],[Therms saved]]*BE568)*CI_Custom_Bonus_Incentive_USD_per_therm,IF(OR(TablePipeInsulation[[#This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saved]]*BE568),"Excel Error"))),TablePipeInsulation[[#This Row],[Total Cost]]),0)</f>
        <v>0</v>
      </c>
      <c r="BE568" s="212">
        <f>Boiler!$AA$9</f>
        <v>0</v>
      </c>
    </row>
    <row r="569" spans="1:57">
      <c r="A569" s="75">
        <v>548</v>
      </c>
      <c r="Q569" s="69"/>
      <c r="R569" s="1" t="str">
        <f>IFERROR(INDEX(TableInsulationCodeReq[],MATCH(TablePipeInsulation[[#This Row],[Coding - Temperature of Pipe]],TableInsulationCodeReq[Coding Pipe Temperature],-1),MATCH(TEXT($P569,"0.00"),TableInsulationCodeReq[#Headers],0)),"")</f>
        <v/>
      </c>
      <c r="Y569" s="189" t="str">
        <f t="shared" si="44"/>
        <v/>
      </c>
      <c r="AA56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69" s="3" t="str">
        <f>IF(OR(G569="",TablePipeInsulation[[#This Row],[Insulation to be Added (")]]&lt;TablePipeInsulation[[#This Row],[Insulation Required by Code (")]]),"",IF(System_App_Only_DHW,(AN569-AR569)/(0.8*100000)*L569*AS569*AT569*1,(AN569-AR569)/($G$10*100000)*L569*AS569*AT569*1))</f>
        <v/>
      </c>
      <c r="AC569" s="78">
        <f>IF(TablePipeInsulation[[#This Row],[Insulation to be Added (")]]&lt;TablePipeInsulation[[#This Row],[Insulation Required by Code (")]],"",BC569)</f>
        <v>0</v>
      </c>
      <c r="AD569" s="78">
        <f>IF(TablePipeInsulation[[#This Row],[Insulation to be Added (")]]&lt;TablePipeInsulation[[#This Row],[Insulation Required by Code (")]],"",BD569)</f>
        <v>0</v>
      </c>
      <c r="AG569" s="67" t="e">
        <f>VLOOKUP(G569,'Insulation Table'!$AE$61:$AF$64,2,FALSE)</f>
        <v>#N/A</v>
      </c>
      <c r="AH569" s="75" t="str">
        <f>IF(TablePipeInsulation[[#This Row],[System Application]]="Custom",TablePipeInsulation[[#This Row],[Pipe Surface Temperature, °F (If Custom Application)]],IF(G569="","",VLOOKUP(G569,$BG$21:$BH$24,2,FALSE)))</f>
        <v/>
      </c>
      <c r="AI569" s="75" t="str">
        <f>IF(TablePipeInsulation[[#This Row],[System Application]]="Custom",TablePipeInsulation[[#This Row],[Ambient Temperature, °F (If Custom Application)]],IF(G569="","",VLOOKUP(G569,$BG$21:$BI$24,3,FALSE)))</f>
        <v/>
      </c>
      <c r="AJ56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6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6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6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69" s="75" t="str">
        <f>IF(TablePipeInsulation[[#This Row],[System Application]]="Custom",TablePipeInsulation[[#This Row],[Custom Pipe Bare Heat Transfer Coefficient]],IF(P569="","",(VLOOKUP(AJ569,'Insulation Table'!$F$35:$G$124,2,FALSE))))</f>
        <v/>
      </c>
      <c r="AO569" s="75" t="e">
        <f t="shared" si="40"/>
        <v>#N/A</v>
      </c>
      <c r="AP569" s="75" t="e">
        <f>VLOOKUP(AO569,'Insulation Table'!$Y$35:$Z$103,2,FALSE)</f>
        <v>#N/A</v>
      </c>
      <c r="AQ569" s="67" t="str">
        <f>CONCATENATE(P569,U569,MIN(TablePipeInsulation[[#This Row],[Insulation to be Added (")]],3))</f>
        <v>3</v>
      </c>
      <c r="AR569" s="75" t="str">
        <f>IF(P569="","",(VLOOKUP(AQ569,'Insulation Table'!$N$35:$O$250,2,FALSE)))</f>
        <v/>
      </c>
      <c r="AS569" s="67" t="e">
        <f t="shared" si="41"/>
        <v>#VALUE!</v>
      </c>
      <c r="AT569" s="75" t="str">
        <f>IF(TablePipeInsulation[[#This Row],[System Application]]="Custom",TablePipeInsulation[[#This Row],[Full Load Hours (If Custom Application)]],IF(G569="","",IF(G569="Domestic Hot Water",8760,$AJ$16)))</f>
        <v/>
      </c>
      <c r="AU569" s="75" t="str">
        <f>VLOOKUP($G$7,'Incentive Structure'!$C$6:$D$10,2,FALSE)</f>
        <v>CI</v>
      </c>
      <c r="AV569" s="75" t="str">
        <f>IF(ISNUMBER(FIND("MF",TablePipeInsulation[[#This Row],[Incentive Code]]))=TRUE,"MF Logic","CI Logic")</f>
        <v>CI Logic</v>
      </c>
      <c r="AW56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69" t="str">
        <f t="shared" si="42"/>
        <v/>
      </c>
      <c r="AY569" t="str">
        <f t="shared" si="43"/>
        <v>CI</v>
      </c>
      <c r="AZ56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6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69" s="190" t="e">
        <f>INDEX(#REF!,MATCH(TablePipeInsulation[[#This Row],[Coding - Temperature of Pipe]],#REF!,0),MATCH(TEXT($P569,"#.00"),#REF!,0))</f>
        <v>#REF!</v>
      </c>
      <c r="BC569" s="211">
        <f>IFERROR(MIN(IF(TablePipeInsulation[[#This Row],[System Application]]="Custom",(TablePipeInsulation[[#This Row],[Therms saved]]*BE569)*CI_Custom_Incentive_USD_per_therm,IF(OR(TablePipeInsulation[[#This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saved]]*BE569),"Excel Error"))),TablePipeInsulation[[#This Row],[Total Cost]]),0)</f>
        <v>0</v>
      </c>
      <c r="BD569" s="216">
        <f>IFERROR(MIN(IF(TablePipeInsulation[[#This Row],[System Application]]="Custom",(TablePipeInsulation[[#This Row],[Therms saved]]*BE569)*CI_Custom_Bonus_Incentive_USD_per_therm,IF(OR(TablePipeInsulation[[#This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saved]]*BE569),"Excel Error"))),TablePipeInsulation[[#This Row],[Total Cost]]),0)</f>
        <v>0</v>
      </c>
      <c r="BE569" s="212">
        <f>Boiler!$AA$9</f>
        <v>0</v>
      </c>
    </row>
    <row r="570" spans="1:57">
      <c r="A570" s="75">
        <v>549</v>
      </c>
      <c r="Q570" s="69"/>
      <c r="R570" s="1" t="str">
        <f>IFERROR(INDEX(TableInsulationCodeReq[],MATCH(TablePipeInsulation[[#This Row],[Coding - Temperature of Pipe]],TableInsulationCodeReq[Coding Pipe Temperature],-1),MATCH(TEXT($P570,"0.00"),TableInsulationCodeReq[#Headers],0)),"")</f>
        <v/>
      </c>
      <c r="Y570" s="189" t="str">
        <f t="shared" si="44"/>
        <v/>
      </c>
      <c r="AA57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70" s="3" t="str">
        <f>IF(OR(G570="",TablePipeInsulation[[#This Row],[Insulation to be Added (")]]&lt;TablePipeInsulation[[#This Row],[Insulation Required by Code (")]]),"",IF(System_App_Only_DHW,(AN570-AR570)/(0.8*100000)*L570*AS570*AT570*1,(AN570-AR570)/($G$10*100000)*L570*AS570*AT570*1))</f>
        <v/>
      </c>
      <c r="AC570" s="78">
        <f>IF(TablePipeInsulation[[#This Row],[Insulation to be Added (")]]&lt;TablePipeInsulation[[#This Row],[Insulation Required by Code (")]],"",BC570)</f>
        <v>0</v>
      </c>
      <c r="AD570" s="78">
        <f>IF(TablePipeInsulation[[#This Row],[Insulation to be Added (")]]&lt;TablePipeInsulation[[#This Row],[Insulation Required by Code (")]],"",BD570)</f>
        <v>0</v>
      </c>
      <c r="AG570" s="67" t="e">
        <f>VLOOKUP(G570,'Insulation Table'!$AE$61:$AF$64,2,FALSE)</f>
        <v>#N/A</v>
      </c>
      <c r="AH570" s="75" t="str">
        <f>IF(TablePipeInsulation[[#This Row],[System Application]]="Custom",TablePipeInsulation[[#This Row],[Pipe Surface Temperature, °F (If Custom Application)]],IF(G570="","",VLOOKUP(G570,$BG$21:$BH$24,2,FALSE)))</f>
        <v/>
      </c>
      <c r="AI570" s="75" t="str">
        <f>IF(TablePipeInsulation[[#This Row],[System Application]]="Custom",TablePipeInsulation[[#This Row],[Ambient Temperature, °F (If Custom Application)]],IF(G570="","",VLOOKUP(G570,$BG$21:$BI$24,3,FALSE)))</f>
        <v/>
      </c>
      <c r="AJ57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7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7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7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70" s="75" t="str">
        <f>IF(TablePipeInsulation[[#This Row],[System Application]]="Custom",TablePipeInsulation[[#This Row],[Custom Pipe Bare Heat Transfer Coefficient]],IF(P570="","",(VLOOKUP(AJ570,'Insulation Table'!$F$35:$G$124,2,FALSE))))</f>
        <v/>
      </c>
      <c r="AO570" s="75" t="e">
        <f t="shared" si="40"/>
        <v>#N/A</v>
      </c>
      <c r="AP570" s="75" t="e">
        <f>VLOOKUP(AO570,'Insulation Table'!$Y$35:$Z$103,2,FALSE)</f>
        <v>#N/A</v>
      </c>
      <c r="AQ570" s="67" t="str">
        <f>CONCATENATE(P570,U570,MIN(TablePipeInsulation[[#This Row],[Insulation to be Added (")]],3))</f>
        <v>3</v>
      </c>
      <c r="AR570" s="75" t="str">
        <f>IF(P570="","",(VLOOKUP(AQ570,'Insulation Table'!$N$35:$O$250,2,FALSE)))</f>
        <v/>
      </c>
      <c r="AS570" s="67" t="e">
        <f t="shared" si="41"/>
        <v>#VALUE!</v>
      </c>
      <c r="AT570" s="75" t="str">
        <f>IF(TablePipeInsulation[[#This Row],[System Application]]="Custom",TablePipeInsulation[[#This Row],[Full Load Hours (If Custom Application)]],IF(G570="","",IF(G570="Domestic Hot Water",8760,$AJ$16)))</f>
        <v/>
      </c>
      <c r="AU570" s="75" t="str">
        <f>VLOOKUP($G$7,'Incentive Structure'!$C$6:$D$10,2,FALSE)</f>
        <v>CI</v>
      </c>
      <c r="AV570" s="75" t="str">
        <f>IF(ISNUMBER(FIND("MF",TablePipeInsulation[[#This Row],[Incentive Code]]))=TRUE,"MF Logic","CI Logic")</f>
        <v>CI Logic</v>
      </c>
      <c r="AW57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70" t="str">
        <f t="shared" si="42"/>
        <v/>
      </c>
      <c r="AY570" t="str">
        <f t="shared" si="43"/>
        <v>CI</v>
      </c>
      <c r="AZ57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7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70" s="190" t="e">
        <f>INDEX(#REF!,MATCH(TablePipeInsulation[[#This Row],[Coding - Temperature of Pipe]],#REF!,0),MATCH(TEXT($P570,"#.00"),#REF!,0))</f>
        <v>#REF!</v>
      </c>
      <c r="BC570" s="211">
        <f>IFERROR(MIN(IF(TablePipeInsulation[[#This Row],[System Application]]="Custom",(TablePipeInsulation[[#This Row],[Therms saved]]*BE570)*CI_Custom_Incentive_USD_per_therm,IF(OR(TablePipeInsulation[[#This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saved]]*BE570),"Excel Error"))),TablePipeInsulation[[#This Row],[Total Cost]]),0)</f>
        <v>0</v>
      </c>
      <c r="BD570" s="216">
        <f>IFERROR(MIN(IF(TablePipeInsulation[[#This Row],[System Application]]="Custom",(TablePipeInsulation[[#This Row],[Therms saved]]*BE570)*CI_Custom_Bonus_Incentive_USD_per_therm,IF(OR(TablePipeInsulation[[#This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saved]]*BE570),"Excel Error"))),TablePipeInsulation[[#This Row],[Total Cost]]),0)</f>
        <v>0</v>
      </c>
      <c r="BE570" s="212">
        <f>Boiler!$AA$9</f>
        <v>0</v>
      </c>
    </row>
    <row r="571" spans="1:57">
      <c r="A571" s="75">
        <v>550</v>
      </c>
      <c r="Q571" s="69"/>
      <c r="R571" s="1" t="str">
        <f>IFERROR(INDEX(TableInsulationCodeReq[],MATCH(TablePipeInsulation[[#This Row],[Coding - Temperature of Pipe]],TableInsulationCodeReq[Coding Pipe Temperature],-1),MATCH(TEXT($P571,"0.00"),TableInsulationCodeReq[#Headers],0)),"")</f>
        <v/>
      </c>
      <c r="Y571" s="189" t="str">
        <f t="shared" si="44"/>
        <v/>
      </c>
      <c r="AA57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71" s="3" t="str">
        <f>IF(OR(G571="",TablePipeInsulation[[#This Row],[Insulation to be Added (")]]&lt;TablePipeInsulation[[#This Row],[Insulation Required by Code (")]]),"",IF(System_App_Only_DHW,(AN571-AR571)/(0.8*100000)*L571*AS571*AT571*1,(AN571-AR571)/($G$10*100000)*L571*AS571*AT571*1))</f>
        <v/>
      </c>
      <c r="AC571" s="78">
        <f>IF(TablePipeInsulation[[#This Row],[Insulation to be Added (")]]&lt;TablePipeInsulation[[#This Row],[Insulation Required by Code (")]],"",BC571)</f>
        <v>0</v>
      </c>
      <c r="AD571" s="78">
        <f>IF(TablePipeInsulation[[#This Row],[Insulation to be Added (")]]&lt;TablePipeInsulation[[#This Row],[Insulation Required by Code (")]],"",BD571)</f>
        <v>0</v>
      </c>
      <c r="AG571" s="67" t="e">
        <f>VLOOKUP(G571,'Insulation Table'!$AE$61:$AF$64,2,FALSE)</f>
        <v>#N/A</v>
      </c>
      <c r="AH571" s="75" t="str">
        <f>IF(TablePipeInsulation[[#This Row],[System Application]]="Custom",TablePipeInsulation[[#This Row],[Pipe Surface Temperature, °F (If Custom Application)]],IF(G571="","",VLOOKUP(G571,$BG$21:$BH$24,2,FALSE)))</f>
        <v/>
      </c>
      <c r="AI571" s="75" t="str">
        <f>IF(TablePipeInsulation[[#This Row],[System Application]]="Custom",TablePipeInsulation[[#This Row],[Ambient Temperature, °F (If Custom Application)]],IF(G571="","",VLOOKUP(G571,$BG$21:$BI$24,3,FALSE)))</f>
        <v/>
      </c>
      <c r="AJ57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7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7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7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71" s="75" t="str">
        <f>IF(TablePipeInsulation[[#This Row],[System Application]]="Custom",TablePipeInsulation[[#This Row],[Custom Pipe Bare Heat Transfer Coefficient]],IF(P571="","",(VLOOKUP(AJ571,'Insulation Table'!$F$35:$G$124,2,FALSE))))</f>
        <v/>
      </c>
      <c r="AO571" s="75" t="e">
        <f t="shared" si="40"/>
        <v>#N/A</v>
      </c>
      <c r="AP571" s="75" t="e">
        <f>VLOOKUP(AO571,'Insulation Table'!$Y$35:$Z$103,2,FALSE)</f>
        <v>#N/A</v>
      </c>
      <c r="AQ571" s="67" t="str">
        <f>CONCATENATE(P571,U571,MIN(TablePipeInsulation[[#This Row],[Insulation to be Added (")]],3))</f>
        <v>3</v>
      </c>
      <c r="AR571" s="75" t="str">
        <f>IF(P571="","",(VLOOKUP(AQ571,'Insulation Table'!$N$35:$O$250,2,FALSE)))</f>
        <v/>
      </c>
      <c r="AS571" s="67" t="e">
        <f t="shared" si="41"/>
        <v>#VALUE!</v>
      </c>
      <c r="AT571" s="75" t="str">
        <f>IF(TablePipeInsulation[[#This Row],[System Application]]="Custom",TablePipeInsulation[[#This Row],[Full Load Hours (If Custom Application)]],IF(G571="","",IF(G571="Domestic Hot Water",8760,$AJ$16)))</f>
        <v/>
      </c>
      <c r="AU571" s="75" t="str">
        <f>VLOOKUP($G$7,'Incentive Structure'!$C$6:$D$10,2,FALSE)</f>
        <v>CI</v>
      </c>
      <c r="AV571" s="75" t="str">
        <f>IF(ISNUMBER(FIND("MF",TablePipeInsulation[[#This Row],[Incentive Code]]))=TRUE,"MF Logic","CI Logic")</f>
        <v>CI Logic</v>
      </c>
      <c r="AW57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71" t="str">
        <f t="shared" si="42"/>
        <v/>
      </c>
      <c r="AY571" t="str">
        <f t="shared" si="43"/>
        <v>CI</v>
      </c>
      <c r="AZ57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7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71" s="190" t="e">
        <f>INDEX(#REF!,MATCH(TablePipeInsulation[[#This Row],[Coding - Temperature of Pipe]],#REF!,0),MATCH(TEXT($P571,"#.00"),#REF!,0))</f>
        <v>#REF!</v>
      </c>
      <c r="BC571" s="211">
        <f>IFERROR(MIN(IF(TablePipeInsulation[[#This Row],[System Application]]="Custom",(TablePipeInsulation[[#This Row],[Therms saved]]*BE571)*CI_Custom_Incentive_USD_per_therm,IF(OR(TablePipeInsulation[[#This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saved]]*BE571),"Excel Error"))),TablePipeInsulation[[#This Row],[Total Cost]]),0)</f>
        <v>0</v>
      </c>
      <c r="BD571" s="216">
        <f>IFERROR(MIN(IF(TablePipeInsulation[[#This Row],[System Application]]="Custom",(TablePipeInsulation[[#This Row],[Therms saved]]*BE571)*CI_Custom_Bonus_Incentive_USD_per_therm,IF(OR(TablePipeInsulation[[#This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saved]]*BE571),"Excel Error"))),TablePipeInsulation[[#This Row],[Total Cost]]),0)</f>
        <v>0</v>
      </c>
      <c r="BE571" s="212">
        <f>Boiler!$AA$9</f>
        <v>0</v>
      </c>
    </row>
    <row r="572" spans="1:57">
      <c r="A572" s="75">
        <v>551</v>
      </c>
      <c r="Q572" s="69"/>
      <c r="R572" s="1" t="str">
        <f>IFERROR(INDEX(TableInsulationCodeReq[],MATCH(TablePipeInsulation[[#This Row],[Coding - Temperature of Pipe]],TableInsulationCodeReq[Coding Pipe Temperature],-1),MATCH(TEXT($P572,"0.00"),TableInsulationCodeReq[#Headers],0)),"")</f>
        <v/>
      </c>
      <c r="Y572" s="189" t="str">
        <f t="shared" si="44"/>
        <v/>
      </c>
      <c r="AA57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72" s="3" t="str">
        <f>IF(OR(G572="",TablePipeInsulation[[#This Row],[Insulation to be Added (")]]&lt;TablePipeInsulation[[#This Row],[Insulation Required by Code (")]]),"",IF(System_App_Only_DHW,(AN572-AR572)/(0.8*100000)*L572*AS572*AT572*1,(AN572-AR572)/($G$10*100000)*L572*AS572*AT572*1))</f>
        <v/>
      </c>
      <c r="AC572" s="78">
        <f>IF(TablePipeInsulation[[#This Row],[Insulation to be Added (")]]&lt;TablePipeInsulation[[#This Row],[Insulation Required by Code (")]],"",BC572)</f>
        <v>0</v>
      </c>
      <c r="AD572" s="78">
        <f>IF(TablePipeInsulation[[#This Row],[Insulation to be Added (")]]&lt;TablePipeInsulation[[#This Row],[Insulation Required by Code (")]],"",BD572)</f>
        <v>0</v>
      </c>
      <c r="AG572" s="67" t="e">
        <f>VLOOKUP(G572,'Insulation Table'!$AE$61:$AF$64,2,FALSE)</f>
        <v>#N/A</v>
      </c>
      <c r="AH572" s="75" t="str">
        <f>IF(TablePipeInsulation[[#This Row],[System Application]]="Custom",TablePipeInsulation[[#This Row],[Pipe Surface Temperature, °F (If Custom Application)]],IF(G572="","",VLOOKUP(G572,$BG$21:$BH$24,2,FALSE)))</f>
        <v/>
      </c>
      <c r="AI572" s="75" t="str">
        <f>IF(TablePipeInsulation[[#This Row],[System Application]]="Custom",TablePipeInsulation[[#This Row],[Ambient Temperature, °F (If Custom Application)]],IF(G572="","",VLOOKUP(G572,$BG$21:$BI$24,3,FALSE)))</f>
        <v/>
      </c>
      <c r="AJ57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7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7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7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72" s="75" t="str">
        <f>IF(TablePipeInsulation[[#This Row],[System Application]]="Custom",TablePipeInsulation[[#This Row],[Custom Pipe Bare Heat Transfer Coefficient]],IF(P572="","",(VLOOKUP(AJ572,'Insulation Table'!$F$35:$G$124,2,FALSE))))</f>
        <v/>
      </c>
      <c r="AO572" s="75" t="e">
        <f t="shared" si="40"/>
        <v>#N/A</v>
      </c>
      <c r="AP572" s="75" t="e">
        <f>VLOOKUP(AO572,'Insulation Table'!$Y$35:$Z$103,2,FALSE)</f>
        <v>#N/A</v>
      </c>
      <c r="AQ572" s="67" t="str">
        <f>CONCATENATE(P572,U572,MIN(TablePipeInsulation[[#This Row],[Insulation to be Added (")]],3))</f>
        <v>3</v>
      </c>
      <c r="AR572" s="75" t="str">
        <f>IF(P572="","",(VLOOKUP(AQ572,'Insulation Table'!$N$35:$O$250,2,FALSE)))</f>
        <v/>
      </c>
      <c r="AS572" s="67" t="e">
        <f t="shared" si="41"/>
        <v>#VALUE!</v>
      </c>
      <c r="AT572" s="75" t="str">
        <f>IF(TablePipeInsulation[[#This Row],[System Application]]="Custom",TablePipeInsulation[[#This Row],[Full Load Hours (If Custom Application)]],IF(G572="","",IF(G572="Domestic Hot Water",8760,$AJ$16)))</f>
        <v/>
      </c>
      <c r="AU572" s="75" t="str">
        <f>VLOOKUP($G$7,'Incentive Structure'!$C$6:$D$10,2,FALSE)</f>
        <v>CI</v>
      </c>
      <c r="AV572" s="75" t="str">
        <f>IF(ISNUMBER(FIND("MF",TablePipeInsulation[[#This Row],[Incentive Code]]))=TRUE,"MF Logic","CI Logic")</f>
        <v>CI Logic</v>
      </c>
      <c r="AW57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72" t="str">
        <f t="shared" si="42"/>
        <v/>
      </c>
      <c r="AY572" t="str">
        <f t="shared" si="43"/>
        <v>CI</v>
      </c>
      <c r="AZ57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7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72" s="190" t="e">
        <f>INDEX(#REF!,MATCH(TablePipeInsulation[[#This Row],[Coding - Temperature of Pipe]],#REF!,0),MATCH(TEXT($P572,"#.00"),#REF!,0))</f>
        <v>#REF!</v>
      </c>
      <c r="BC572" s="211">
        <f>IFERROR(MIN(IF(TablePipeInsulation[[#This Row],[System Application]]="Custom",(TablePipeInsulation[[#This Row],[Therms saved]]*BE572)*CI_Custom_Incentive_USD_per_therm,IF(OR(TablePipeInsulation[[#This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saved]]*BE572),"Excel Error"))),TablePipeInsulation[[#This Row],[Total Cost]]),0)</f>
        <v>0</v>
      </c>
      <c r="BD572" s="216">
        <f>IFERROR(MIN(IF(TablePipeInsulation[[#This Row],[System Application]]="Custom",(TablePipeInsulation[[#This Row],[Therms saved]]*BE572)*CI_Custom_Bonus_Incentive_USD_per_therm,IF(OR(TablePipeInsulation[[#This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saved]]*BE572),"Excel Error"))),TablePipeInsulation[[#This Row],[Total Cost]]),0)</f>
        <v>0</v>
      </c>
      <c r="BE572" s="212">
        <f>Boiler!$AA$9</f>
        <v>0</v>
      </c>
    </row>
    <row r="573" spans="1:57">
      <c r="A573" s="75">
        <v>552</v>
      </c>
      <c r="Q573" s="69"/>
      <c r="R573" s="1" t="str">
        <f>IFERROR(INDEX(TableInsulationCodeReq[],MATCH(TablePipeInsulation[[#This Row],[Coding - Temperature of Pipe]],TableInsulationCodeReq[Coding Pipe Temperature],-1),MATCH(TEXT($P573,"0.00"),TableInsulationCodeReq[#Headers],0)),"")</f>
        <v/>
      </c>
      <c r="Y573" s="189" t="str">
        <f t="shared" si="44"/>
        <v/>
      </c>
      <c r="AA57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73" s="3" t="str">
        <f>IF(OR(G573="",TablePipeInsulation[[#This Row],[Insulation to be Added (")]]&lt;TablePipeInsulation[[#This Row],[Insulation Required by Code (")]]),"",IF(System_App_Only_DHW,(AN573-AR573)/(0.8*100000)*L573*AS573*AT573*1,(AN573-AR573)/($G$10*100000)*L573*AS573*AT573*1))</f>
        <v/>
      </c>
      <c r="AC573" s="78">
        <f>IF(TablePipeInsulation[[#This Row],[Insulation to be Added (")]]&lt;TablePipeInsulation[[#This Row],[Insulation Required by Code (")]],"",BC573)</f>
        <v>0</v>
      </c>
      <c r="AD573" s="78">
        <f>IF(TablePipeInsulation[[#This Row],[Insulation to be Added (")]]&lt;TablePipeInsulation[[#This Row],[Insulation Required by Code (")]],"",BD573)</f>
        <v>0</v>
      </c>
      <c r="AG573" s="67" t="e">
        <f>VLOOKUP(G573,'Insulation Table'!$AE$61:$AF$64,2,FALSE)</f>
        <v>#N/A</v>
      </c>
      <c r="AH573" s="75" t="str">
        <f>IF(TablePipeInsulation[[#This Row],[System Application]]="Custom",TablePipeInsulation[[#This Row],[Pipe Surface Temperature, °F (If Custom Application)]],IF(G573="","",VLOOKUP(G573,$BG$21:$BH$24,2,FALSE)))</f>
        <v/>
      </c>
      <c r="AI573" s="75" t="str">
        <f>IF(TablePipeInsulation[[#This Row],[System Application]]="Custom",TablePipeInsulation[[#This Row],[Ambient Temperature, °F (If Custom Application)]],IF(G573="","",VLOOKUP(G573,$BG$21:$BI$24,3,FALSE)))</f>
        <v/>
      </c>
      <c r="AJ57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7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7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7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73" s="75" t="str">
        <f>IF(TablePipeInsulation[[#This Row],[System Application]]="Custom",TablePipeInsulation[[#This Row],[Custom Pipe Bare Heat Transfer Coefficient]],IF(P573="","",(VLOOKUP(AJ573,'Insulation Table'!$F$35:$G$124,2,FALSE))))</f>
        <v/>
      </c>
      <c r="AO573" s="75" t="e">
        <f t="shared" si="40"/>
        <v>#N/A</v>
      </c>
      <c r="AP573" s="75" t="e">
        <f>VLOOKUP(AO573,'Insulation Table'!$Y$35:$Z$103,2,FALSE)</f>
        <v>#N/A</v>
      </c>
      <c r="AQ573" s="67" t="str">
        <f>CONCATENATE(P573,U573,MIN(TablePipeInsulation[[#This Row],[Insulation to be Added (")]],3))</f>
        <v>3</v>
      </c>
      <c r="AR573" s="75" t="str">
        <f>IF(P573="","",(VLOOKUP(AQ573,'Insulation Table'!$N$35:$O$250,2,FALSE)))</f>
        <v/>
      </c>
      <c r="AS573" s="67" t="e">
        <f t="shared" si="41"/>
        <v>#VALUE!</v>
      </c>
      <c r="AT573" s="75" t="str">
        <f>IF(TablePipeInsulation[[#This Row],[System Application]]="Custom",TablePipeInsulation[[#This Row],[Full Load Hours (If Custom Application)]],IF(G573="","",IF(G573="Domestic Hot Water",8760,$AJ$16)))</f>
        <v/>
      </c>
      <c r="AU573" s="75" t="str">
        <f>VLOOKUP($G$7,'Incentive Structure'!$C$6:$D$10,2,FALSE)</f>
        <v>CI</v>
      </c>
      <c r="AV573" s="75" t="str">
        <f>IF(ISNUMBER(FIND("MF",TablePipeInsulation[[#This Row],[Incentive Code]]))=TRUE,"MF Logic","CI Logic")</f>
        <v>CI Logic</v>
      </c>
      <c r="AW57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73" t="str">
        <f t="shared" si="42"/>
        <v/>
      </c>
      <c r="AY573" t="str">
        <f t="shared" si="43"/>
        <v>CI</v>
      </c>
      <c r="AZ57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7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73" s="190" t="e">
        <f>INDEX(#REF!,MATCH(TablePipeInsulation[[#This Row],[Coding - Temperature of Pipe]],#REF!,0),MATCH(TEXT($P573,"#.00"),#REF!,0))</f>
        <v>#REF!</v>
      </c>
      <c r="BC573" s="211">
        <f>IFERROR(MIN(IF(TablePipeInsulation[[#This Row],[System Application]]="Custom",(TablePipeInsulation[[#This Row],[Therms saved]]*BE573)*CI_Custom_Incentive_USD_per_therm,IF(OR(TablePipeInsulation[[#This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saved]]*BE573),"Excel Error"))),TablePipeInsulation[[#This Row],[Total Cost]]),0)</f>
        <v>0</v>
      </c>
      <c r="BD573" s="216">
        <f>IFERROR(MIN(IF(TablePipeInsulation[[#This Row],[System Application]]="Custom",(TablePipeInsulation[[#This Row],[Therms saved]]*BE573)*CI_Custom_Bonus_Incentive_USD_per_therm,IF(OR(TablePipeInsulation[[#This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saved]]*BE573),"Excel Error"))),TablePipeInsulation[[#This Row],[Total Cost]]),0)</f>
        <v>0</v>
      </c>
      <c r="BE573" s="212">
        <f>Boiler!$AA$9</f>
        <v>0</v>
      </c>
    </row>
    <row r="574" spans="1:57">
      <c r="A574" s="75">
        <v>553</v>
      </c>
      <c r="Q574" s="69"/>
      <c r="R574" s="1" t="str">
        <f>IFERROR(INDEX(TableInsulationCodeReq[],MATCH(TablePipeInsulation[[#This Row],[Coding - Temperature of Pipe]],TableInsulationCodeReq[Coding Pipe Temperature],-1),MATCH(TEXT($P574,"0.00"),TableInsulationCodeReq[#Headers],0)),"")</f>
        <v/>
      </c>
      <c r="Y574" s="189" t="str">
        <f t="shared" si="44"/>
        <v/>
      </c>
      <c r="AA57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74" s="3" t="str">
        <f>IF(OR(G574="",TablePipeInsulation[[#This Row],[Insulation to be Added (")]]&lt;TablePipeInsulation[[#This Row],[Insulation Required by Code (")]]),"",IF(System_App_Only_DHW,(AN574-AR574)/(0.8*100000)*L574*AS574*AT574*1,(AN574-AR574)/($G$10*100000)*L574*AS574*AT574*1))</f>
        <v/>
      </c>
      <c r="AC574" s="78">
        <f>IF(TablePipeInsulation[[#This Row],[Insulation to be Added (")]]&lt;TablePipeInsulation[[#This Row],[Insulation Required by Code (")]],"",BC574)</f>
        <v>0</v>
      </c>
      <c r="AD574" s="78">
        <f>IF(TablePipeInsulation[[#This Row],[Insulation to be Added (")]]&lt;TablePipeInsulation[[#This Row],[Insulation Required by Code (")]],"",BD574)</f>
        <v>0</v>
      </c>
      <c r="AG574" s="67" t="e">
        <f>VLOOKUP(G574,'Insulation Table'!$AE$61:$AF$64,2,FALSE)</f>
        <v>#N/A</v>
      </c>
      <c r="AH574" s="75" t="str">
        <f>IF(TablePipeInsulation[[#This Row],[System Application]]="Custom",TablePipeInsulation[[#This Row],[Pipe Surface Temperature, °F (If Custom Application)]],IF(G574="","",VLOOKUP(G574,$BG$21:$BH$24,2,FALSE)))</f>
        <v/>
      </c>
      <c r="AI574" s="75" t="str">
        <f>IF(TablePipeInsulation[[#This Row],[System Application]]="Custom",TablePipeInsulation[[#This Row],[Ambient Temperature, °F (If Custom Application)]],IF(G574="","",VLOOKUP(G574,$BG$21:$BI$24,3,FALSE)))</f>
        <v/>
      </c>
      <c r="AJ57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7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7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7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74" s="75" t="str">
        <f>IF(TablePipeInsulation[[#This Row],[System Application]]="Custom",TablePipeInsulation[[#This Row],[Custom Pipe Bare Heat Transfer Coefficient]],IF(P574="","",(VLOOKUP(AJ574,'Insulation Table'!$F$35:$G$124,2,FALSE))))</f>
        <v/>
      </c>
      <c r="AO574" s="75" t="e">
        <f t="shared" si="40"/>
        <v>#N/A</v>
      </c>
      <c r="AP574" s="75" t="e">
        <f>VLOOKUP(AO574,'Insulation Table'!$Y$35:$Z$103,2,FALSE)</f>
        <v>#N/A</v>
      </c>
      <c r="AQ574" s="67" t="str">
        <f>CONCATENATE(P574,U574,MIN(TablePipeInsulation[[#This Row],[Insulation to be Added (")]],3))</f>
        <v>3</v>
      </c>
      <c r="AR574" s="75" t="str">
        <f>IF(P574="","",(VLOOKUP(AQ574,'Insulation Table'!$N$35:$O$250,2,FALSE)))</f>
        <v/>
      </c>
      <c r="AS574" s="67" t="e">
        <f t="shared" si="41"/>
        <v>#VALUE!</v>
      </c>
      <c r="AT574" s="75" t="str">
        <f>IF(TablePipeInsulation[[#This Row],[System Application]]="Custom",TablePipeInsulation[[#This Row],[Full Load Hours (If Custom Application)]],IF(G574="","",IF(G574="Domestic Hot Water",8760,$AJ$16)))</f>
        <v/>
      </c>
      <c r="AU574" s="75" t="str">
        <f>VLOOKUP($G$7,'Incentive Structure'!$C$6:$D$10,2,FALSE)</f>
        <v>CI</v>
      </c>
      <c r="AV574" s="75" t="str">
        <f>IF(ISNUMBER(FIND("MF",TablePipeInsulation[[#This Row],[Incentive Code]]))=TRUE,"MF Logic","CI Logic")</f>
        <v>CI Logic</v>
      </c>
      <c r="AW57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74" t="str">
        <f t="shared" si="42"/>
        <v/>
      </c>
      <c r="AY574" t="str">
        <f t="shared" si="43"/>
        <v>CI</v>
      </c>
      <c r="AZ57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7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74" s="190" t="e">
        <f>INDEX(#REF!,MATCH(TablePipeInsulation[[#This Row],[Coding - Temperature of Pipe]],#REF!,0),MATCH(TEXT($P574,"#.00"),#REF!,0))</f>
        <v>#REF!</v>
      </c>
      <c r="BC574" s="211">
        <f>IFERROR(MIN(IF(TablePipeInsulation[[#This Row],[System Application]]="Custom",(TablePipeInsulation[[#This Row],[Therms saved]]*BE574)*CI_Custom_Incentive_USD_per_therm,IF(OR(TablePipeInsulation[[#This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saved]]*BE574),"Excel Error"))),TablePipeInsulation[[#This Row],[Total Cost]]),0)</f>
        <v>0</v>
      </c>
      <c r="BD574" s="216">
        <f>IFERROR(MIN(IF(TablePipeInsulation[[#This Row],[System Application]]="Custom",(TablePipeInsulation[[#This Row],[Therms saved]]*BE574)*CI_Custom_Bonus_Incentive_USD_per_therm,IF(OR(TablePipeInsulation[[#This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saved]]*BE574),"Excel Error"))),TablePipeInsulation[[#This Row],[Total Cost]]),0)</f>
        <v>0</v>
      </c>
      <c r="BE574" s="212">
        <f>Boiler!$AA$9</f>
        <v>0</v>
      </c>
    </row>
    <row r="575" spans="1:57">
      <c r="A575" s="75">
        <v>554</v>
      </c>
      <c r="Q575" s="69"/>
      <c r="R575" s="1" t="str">
        <f>IFERROR(INDEX(TableInsulationCodeReq[],MATCH(TablePipeInsulation[[#This Row],[Coding - Temperature of Pipe]],TableInsulationCodeReq[Coding Pipe Temperature],-1),MATCH(TEXT($P575,"0.00"),TableInsulationCodeReq[#Headers],0)),"")</f>
        <v/>
      </c>
      <c r="Y575" s="189" t="str">
        <f t="shared" si="44"/>
        <v/>
      </c>
      <c r="AA57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75" s="3" t="str">
        <f>IF(OR(G575="",TablePipeInsulation[[#This Row],[Insulation to be Added (")]]&lt;TablePipeInsulation[[#This Row],[Insulation Required by Code (")]]),"",IF(System_App_Only_DHW,(AN575-AR575)/(0.8*100000)*L575*AS575*AT575*1,(AN575-AR575)/($G$10*100000)*L575*AS575*AT575*1))</f>
        <v/>
      </c>
      <c r="AC575" s="78">
        <f>IF(TablePipeInsulation[[#This Row],[Insulation to be Added (")]]&lt;TablePipeInsulation[[#This Row],[Insulation Required by Code (")]],"",BC575)</f>
        <v>0</v>
      </c>
      <c r="AD575" s="78">
        <f>IF(TablePipeInsulation[[#This Row],[Insulation to be Added (")]]&lt;TablePipeInsulation[[#This Row],[Insulation Required by Code (")]],"",BD575)</f>
        <v>0</v>
      </c>
      <c r="AG575" s="67" t="e">
        <f>VLOOKUP(G575,'Insulation Table'!$AE$61:$AF$64,2,FALSE)</f>
        <v>#N/A</v>
      </c>
      <c r="AH575" s="75" t="str">
        <f>IF(TablePipeInsulation[[#This Row],[System Application]]="Custom",TablePipeInsulation[[#This Row],[Pipe Surface Temperature, °F (If Custom Application)]],IF(G575="","",VLOOKUP(G575,$BG$21:$BH$24,2,FALSE)))</f>
        <v/>
      </c>
      <c r="AI575" s="75" t="str">
        <f>IF(TablePipeInsulation[[#This Row],[System Application]]="Custom",TablePipeInsulation[[#This Row],[Ambient Temperature, °F (If Custom Application)]],IF(G575="","",VLOOKUP(G575,$BG$21:$BI$24,3,FALSE)))</f>
        <v/>
      </c>
      <c r="AJ57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7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7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7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75" s="75" t="str">
        <f>IF(TablePipeInsulation[[#This Row],[System Application]]="Custom",TablePipeInsulation[[#This Row],[Custom Pipe Bare Heat Transfer Coefficient]],IF(P575="","",(VLOOKUP(AJ575,'Insulation Table'!$F$35:$G$124,2,FALSE))))</f>
        <v/>
      </c>
      <c r="AO575" s="75" t="e">
        <f t="shared" si="40"/>
        <v>#N/A</v>
      </c>
      <c r="AP575" s="75" t="e">
        <f>VLOOKUP(AO575,'Insulation Table'!$Y$35:$Z$103,2,FALSE)</f>
        <v>#N/A</v>
      </c>
      <c r="AQ575" s="67" t="str">
        <f>CONCATENATE(P575,U575,MIN(TablePipeInsulation[[#This Row],[Insulation to be Added (")]],3))</f>
        <v>3</v>
      </c>
      <c r="AR575" s="75" t="str">
        <f>IF(P575="","",(VLOOKUP(AQ575,'Insulation Table'!$N$35:$O$250,2,FALSE)))</f>
        <v/>
      </c>
      <c r="AS575" s="67" t="e">
        <f t="shared" si="41"/>
        <v>#VALUE!</v>
      </c>
      <c r="AT575" s="75" t="str">
        <f>IF(TablePipeInsulation[[#This Row],[System Application]]="Custom",TablePipeInsulation[[#This Row],[Full Load Hours (If Custom Application)]],IF(G575="","",IF(G575="Domestic Hot Water",8760,$AJ$16)))</f>
        <v/>
      </c>
      <c r="AU575" s="75" t="str">
        <f>VLOOKUP($G$7,'Incentive Structure'!$C$6:$D$10,2,FALSE)</f>
        <v>CI</v>
      </c>
      <c r="AV575" s="75" t="str">
        <f>IF(ISNUMBER(FIND("MF",TablePipeInsulation[[#This Row],[Incentive Code]]))=TRUE,"MF Logic","CI Logic")</f>
        <v>CI Logic</v>
      </c>
      <c r="AW57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75" t="str">
        <f t="shared" si="42"/>
        <v/>
      </c>
      <c r="AY575" t="str">
        <f t="shared" si="43"/>
        <v>CI</v>
      </c>
      <c r="AZ57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7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75" s="190" t="e">
        <f>INDEX(#REF!,MATCH(TablePipeInsulation[[#This Row],[Coding - Temperature of Pipe]],#REF!,0),MATCH(TEXT($P575,"#.00"),#REF!,0))</f>
        <v>#REF!</v>
      </c>
      <c r="BC575" s="211">
        <f>IFERROR(MIN(IF(TablePipeInsulation[[#This Row],[System Application]]="Custom",(TablePipeInsulation[[#This Row],[Therms saved]]*BE575)*CI_Custom_Incentive_USD_per_therm,IF(OR(TablePipeInsulation[[#This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saved]]*BE575),"Excel Error"))),TablePipeInsulation[[#This Row],[Total Cost]]),0)</f>
        <v>0</v>
      </c>
      <c r="BD575" s="216">
        <f>IFERROR(MIN(IF(TablePipeInsulation[[#This Row],[System Application]]="Custom",(TablePipeInsulation[[#This Row],[Therms saved]]*BE575)*CI_Custom_Bonus_Incentive_USD_per_therm,IF(OR(TablePipeInsulation[[#This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saved]]*BE575),"Excel Error"))),TablePipeInsulation[[#This Row],[Total Cost]]),0)</f>
        <v>0</v>
      </c>
      <c r="BE575" s="212">
        <f>Boiler!$AA$9</f>
        <v>0</v>
      </c>
    </row>
    <row r="576" spans="1:57">
      <c r="A576" s="75">
        <v>555</v>
      </c>
      <c r="Q576" s="69"/>
      <c r="R576" s="1" t="str">
        <f>IFERROR(INDEX(TableInsulationCodeReq[],MATCH(TablePipeInsulation[[#This Row],[Coding - Temperature of Pipe]],TableInsulationCodeReq[Coding Pipe Temperature],-1),MATCH(TEXT($P576,"0.00"),TableInsulationCodeReq[#Headers],0)),"")</f>
        <v/>
      </c>
      <c r="Y576" s="189" t="str">
        <f t="shared" si="44"/>
        <v/>
      </c>
      <c r="AA57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76" s="3" t="str">
        <f>IF(OR(G576="",TablePipeInsulation[[#This Row],[Insulation to be Added (")]]&lt;TablePipeInsulation[[#This Row],[Insulation Required by Code (")]]),"",IF(System_App_Only_DHW,(AN576-AR576)/(0.8*100000)*L576*AS576*AT576*1,(AN576-AR576)/($G$10*100000)*L576*AS576*AT576*1))</f>
        <v/>
      </c>
      <c r="AC576" s="78">
        <f>IF(TablePipeInsulation[[#This Row],[Insulation to be Added (")]]&lt;TablePipeInsulation[[#This Row],[Insulation Required by Code (")]],"",BC576)</f>
        <v>0</v>
      </c>
      <c r="AD576" s="78">
        <f>IF(TablePipeInsulation[[#This Row],[Insulation to be Added (")]]&lt;TablePipeInsulation[[#This Row],[Insulation Required by Code (")]],"",BD576)</f>
        <v>0</v>
      </c>
      <c r="AG576" s="67" t="e">
        <f>VLOOKUP(G576,'Insulation Table'!$AE$61:$AF$64,2,FALSE)</f>
        <v>#N/A</v>
      </c>
      <c r="AH576" s="75" t="str">
        <f>IF(TablePipeInsulation[[#This Row],[System Application]]="Custom",TablePipeInsulation[[#This Row],[Pipe Surface Temperature, °F (If Custom Application)]],IF(G576="","",VLOOKUP(G576,$BG$21:$BH$24,2,FALSE)))</f>
        <v/>
      </c>
      <c r="AI576" s="75" t="str">
        <f>IF(TablePipeInsulation[[#This Row],[System Application]]="Custom",TablePipeInsulation[[#This Row],[Ambient Temperature, °F (If Custom Application)]],IF(G576="","",VLOOKUP(G576,$BG$21:$BI$24,3,FALSE)))</f>
        <v/>
      </c>
      <c r="AJ57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7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7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7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76" s="75" t="str">
        <f>IF(TablePipeInsulation[[#This Row],[System Application]]="Custom",TablePipeInsulation[[#This Row],[Custom Pipe Bare Heat Transfer Coefficient]],IF(P576="","",(VLOOKUP(AJ576,'Insulation Table'!$F$35:$G$124,2,FALSE))))</f>
        <v/>
      </c>
      <c r="AO576" s="75" t="e">
        <f t="shared" si="40"/>
        <v>#N/A</v>
      </c>
      <c r="AP576" s="75" t="e">
        <f>VLOOKUP(AO576,'Insulation Table'!$Y$35:$Z$103,2,FALSE)</f>
        <v>#N/A</v>
      </c>
      <c r="AQ576" s="67" t="str">
        <f>CONCATENATE(P576,U576,MIN(TablePipeInsulation[[#This Row],[Insulation to be Added (")]],3))</f>
        <v>3</v>
      </c>
      <c r="AR576" s="75" t="str">
        <f>IF(P576="","",(VLOOKUP(AQ576,'Insulation Table'!$N$35:$O$250,2,FALSE)))</f>
        <v/>
      </c>
      <c r="AS576" s="67" t="e">
        <f t="shared" si="41"/>
        <v>#VALUE!</v>
      </c>
      <c r="AT576" s="75" t="str">
        <f>IF(TablePipeInsulation[[#This Row],[System Application]]="Custom",TablePipeInsulation[[#This Row],[Full Load Hours (If Custom Application)]],IF(G576="","",IF(G576="Domestic Hot Water",8760,$AJ$16)))</f>
        <v/>
      </c>
      <c r="AU576" s="75" t="str">
        <f>VLOOKUP($G$7,'Incentive Structure'!$C$6:$D$10,2,FALSE)</f>
        <v>CI</v>
      </c>
      <c r="AV576" s="75" t="str">
        <f>IF(ISNUMBER(FIND("MF",TablePipeInsulation[[#This Row],[Incentive Code]]))=TRUE,"MF Logic","CI Logic")</f>
        <v>CI Logic</v>
      </c>
      <c r="AW57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76" t="str">
        <f t="shared" si="42"/>
        <v/>
      </c>
      <c r="AY576" t="str">
        <f t="shared" si="43"/>
        <v>CI</v>
      </c>
      <c r="AZ57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7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76" s="190" t="e">
        <f>INDEX(#REF!,MATCH(TablePipeInsulation[[#This Row],[Coding - Temperature of Pipe]],#REF!,0),MATCH(TEXT($P576,"#.00"),#REF!,0))</f>
        <v>#REF!</v>
      </c>
      <c r="BC576" s="211">
        <f>IFERROR(MIN(IF(TablePipeInsulation[[#This Row],[System Application]]="Custom",(TablePipeInsulation[[#This Row],[Therms saved]]*BE576)*CI_Custom_Incentive_USD_per_therm,IF(OR(TablePipeInsulation[[#This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saved]]*BE576),"Excel Error"))),TablePipeInsulation[[#This Row],[Total Cost]]),0)</f>
        <v>0</v>
      </c>
      <c r="BD576" s="216">
        <f>IFERROR(MIN(IF(TablePipeInsulation[[#This Row],[System Application]]="Custom",(TablePipeInsulation[[#This Row],[Therms saved]]*BE576)*CI_Custom_Bonus_Incentive_USD_per_therm,IF(OR(TablePipeInsulation[[#This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saved]]*BE576),"Excel Error"))),TablePipeInsulation[[#This Row],[Total Cost]]),0)</f>
        <v>0</v>
      </c>
      <c r="BE576" s="212">
        <f>Boiler!$AA$9</f>
        <v>0</v>
      </c>
    </row>
    <row r="577" spans="1:57">
      <c r="A577" s="75">
        <v>556</v>
      </c>
      <c r="Q577" s="69"/>
      <c r="R577" s="1" t="str">
        <f>IFERROR(INDEX(TableInsulationCodeReq[],MATCH(TablePipeInsulation[[#This Row],[Coding - Temperature of Pipe]],TableInsulationCodeReq[Coding Pipe Temperature],-1),MATCH(TEXT($P577,"0.00"),TableInsulationCodeReq[#Headers],0)),"")</f>
        <v/>
      </c>
      <c r="Y577" s="189" t="str">
        <f t="shared" si="44"/>
        <v/>
      </c>
      <c r="AA57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77" s="3" t="str">
        <f>IF(OR(G577="",TablePipeInsulation[[#This Row],[Insulation to be Added (")]]&lt;TablePipeInsulation[[#This Row],[Insulation Required by Code (")]]),"",IF(System_App_Only_DHW,(AN577-AR577)/(0.8*100000)*L577*AS577*AT577*1,(AN577-AR577)/($G$10*100000)*L577*AS577*AT577*1))</f>
        <v/>
      </c>
      <c r="AC577" s="78">
        <f>IF(TablePipeInsulation[[#This Row],[Insulation to be Added (")]]&lt;TablePipeInsulation[[#This Row],[Insulation Required by Code (")]],"",BC577)</f>
        <v>0</v>
      </c>
      <c r="AD577" s="78">
        <f>IF(TablePipeInsulation[[#This Row],[Insulation to be Added (")]]&lt;TablePipeInsulation[[#This Row],[Insulation Required by Code (")]],"",BD577)</f>
        <v>0</v>
      </c>
      <c r="AG577" s="67" t="e">
        <f>VLOOKUP(G577,'Insulation Table'!$AE$61:$AF$64,2,FALSE)</f>
        <v>#N/A</v>
      </c>
      <c r="AH577" s="75" t="str">
        <f>IF(TablePipeInsulation[[#This Row],[System Application]]="Custom",TablePipeInsulation[[#This Row],[Pipe Surface Temperature, °F (If Custom Application)]],IF(G577="","",VLOOKUP(G577,$BG$21:$BH$24,2,FALSE)))</f>
        <v/>
      </c>
      <c r="AI577" s="75" t="str">
        <f>IF(TablePipeInsulation[[#This Row],[System Application]]="Custom",TablePipeInsulation[[#This Row],[Ambient Temperature, °F (If Custom Application)]],IF(G577="","",VLOOKUP(G577,$BG$21:$BI$24,3,FALSE)))</f>
        <v/>
      </c>
      <c r="AJ57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7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7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7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77" s="75" t="str">
        <f>IF(TablePipeInsulation[[#This Row],[System Application]]="Custom",TablePipeInsulation[[#This Row],[Custom Pipe Bare Heat Transfer Coefficient]],IF(P577="","",(VLOOKUP(AJ577,'Insulation Table'!$F$35:$G$124,2,FALSE))))</f>
        <v/>
      </c>
      <c r="AO577" s="75" t="e">
        <f t="shared" si="40"/>
        <v>#N/A</v>
      </c>
      <c r="AP577" s="75" t="e">
        <f>VLOOKUP(AO577,'Insulation Table'!$Y$35:$Z$103,2,FALSE)</f>
        <v>#N/A</v>
      </c>
      <c r="AQ577" s="67" t="str">
        <f>CONCATENATE(P577,U577,MIN(TablePipeInsulation[[#This Row],[Insulation to be Added (")]],3))</f>
        <v>3</v>
      </c>
      <c r="AR577" s="75" t="str">
        <f>IF(P577="","",(VLOOKUP(AQ577,'Insulation Table'!$N$35:$O$250,2,FALSE)))</f>
        <v/>
      </c>
      <c r="AS577" s="67" t="e">
        <f t="shared" si="41"/>
        <v>#VALUE!</v>
      </c>
      <c r="AT577" s="75" t="str">
        <f>IF(TablePipeInsulation[[#This Row],[System Application]]="Custom",TablePipeInsulation[[#This Row],[Full Load Hours (If Custom Application)]],IF(G577="","",IF(G577="Domestic Hot Water",8760,$AJ$16)))</f>
        <v/>
      </c>
      <c r="AU577" s="75" t="str">
        <f>VLOOKUP($G$7,'Incentive Structure'!$C$6:$D$10,2,FALSE)</f>
        <v>CI</v>
      </c>
      <c r="AV577" s="75" t="str">
        <f>IF(ISNUMBER(FIND("MF",TablePipeInsulation[[#This Row],[Incentive Code]]))=TRUE,"MF Logic","CI Logic")</f>
        <v>CI Logic</v>
      </c>
      <c r="AW57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77" t="str">
        <f t="shared" si="42"/>
        <v/>
      </c>
      <c r="AY577" t="str">
        <f t="shared" si="43"/>
        <v>CI</v>
      </c>
      <c r="AZ57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7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77" s="190" t="e">
        <f>INDEX(#REF!,MATCH(TablePipeInsulation[[#This Row],[Coding - Temperature of Pipe]],#REF!,0),MATCH(TEXT($P577,"#.00"),#REF!,0))</f>
        <v>#REF!</v>
      </c>
      <c r="BC577" s="211">
        <f>IFERROR(MIN(IF(TablePipeInsulation[[#This Row],[System Application]]="Custom",(TablePipeInsulation[[#This Row],[Therms saved]]*BE577)*CI_Custom_Incentive_USD_per_therm,IF(OR(TablePipeInsulation[[#This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saved]]*BE577),"Excel Error"))),TablePipeInsulation[[#This Row],[Total Cost]]),0)</f>
        <v>0</v>
      </c>
      <c r="BD577" s="216">
        <f>IFERROR(MIN(IF(TablePipeInsulation[[#This Row],[System Application]]="Custom",(TablePipeInsulation[[#This Row],[Therms saved]]*BE577)*CI_Custom_Bonus_Incentive_USD_per_therm,IF(OR(TablePipeInsulation[[#This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saved]]*BE577),"Excel Error"))),TablePipeInsulation[[#This Row],[Total Cost]]),0)</f>
        <v>0</v>
      </c>
      <c r="BE577" s="212">
        <f>Boiler!$AA$9</f>
        <v>0</v>
      </c>
    </row>
    <row r="578" spans="1:57">
      <c r="A578" s="75">
        <v>557</v>
      </c>
      <c r="Q578" s="69"/>
      <c r="R578" s="1" t="str">
        <f>IFERROR(INDEX(TableInsulationCodeReq[],MATCH(TablePipeInsulation[[#This Row],[Coding - Temperature of Pipe]],TableInsulationCodeReq[Coding Pipe Temperature],-1),MATCH(TEXT($P578,"0.00"),TableInsulationCodeReq[#Headers],0)),"")</f>
        <v/>
      </c>
      <c r="Y578" s="189" t="str">
        <f t="shared" si="44"/>
        <v/>
      </c>
      <c r="AA57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78" s="3" t="str">
        <f>IF(OR(G578="",TablePipeInsulation[[#This Row],[Insulation to be Added (")]]&lt;TablePipeInsulation[[#This Row],[Insulation Required by Code (")]]),"",IF(System_App_Only_DHW,(AN578-AR578)/(0.8*100000)*L578*AS578*AT578*1,(AN578-AR578)/($G$10*100000)*L578*AS578*AT578*1))</f>
        <v/>
      </c>
      <c r="AC578" s="78">
        <f>IF(TablePipeInsulation[[#This Row],[Insulation to be Added (")]]&lt;TablePipeInsulation[[#This Row],[Insulation Required by Code (")]],"",BC578)</f>
        <v>0</v>
      </c>
      <c r="AD578" s="78">
        <f>IF(TablePipeInsulation[[#This Row],[Insulation to be Added (")]]&lt;TablePipeInsulation[[#This Row],[Insulation Required by Code (")]],"",BD578)</f>
        <v>0</v>
      </c>
      <c r="AG578" s="67" t="e">
        <f>VLOOKUP(G578,'Insulation Table'!$AE$61:$AF$64,2,FALSE)</f>
        <v>#N/A</v>
      </c>
      <c r="AH578" s="75" t="str">
        <f>IF(TablePipeInsulation[[#This Row],[System Application]]="Custom",TablePipeInsulation[[#This Row],[Pipe Surface Temperature, °F (If Custom Application)]],IF(G578="","",VLOOKUP(G578,$BG$21:$BH$24,2,FALSE)))</f>
        <v/>
      </c>
      <c r="AI578" s="75" t="str">
        <f>IF(TablePipeInsulation[[#This Row],[System Application]]="Custom",TablePipeInsulation[[#This Row],[Ambient Temperature, °F (If Custom Application)]],IF(G578="","",VLOOKUP(G578,$BG$21:$BI$24,3,FALSE)))</f>
        <v/>
      </c>
      <c r="AJ57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7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7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7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78" s="75" t="str">
        <f>IF(TablePipeInsulation[[#This Row],[System Application]]="Custom",TablePipeInsulation[[#This Row],[Custom Pipe Bare Heat Transfer Coefficient]],IF(P578="","",(VLOOKUP(AJ578,'Insulation Table'!$F$35:$G$124,2,FALSE))))</f>
        <v/>
      </c>
      <c r="AO578" s="75" t="e">
        <f t="shared" si="40"/>
        <v>#N/A</v>
      </c>
      <c r="AP578" s="75" t="e">
        <f>VLOOKUP(AO578,'Insulation Table'!$Y$35:$Z$103,2,FALSE)</f>
        <v>#N/A</v>
      </c>
      <c r="AQ578" s="67" t="str">
        <f>CONCATENATE(P578,U578,MIN(TablePipeInsulation[[#This Row],[Insulation to be Added (")]],3))</f>
        <v>3</v>
      </c>
      <c r="AR578" s="75" t="str">
        <f>IF(P578="","",(VLOOKUP(AQ578,'Insulation Table'!$N$35:$O$250,2,FALSE)))</f>
        <v/>
      </c>
      <c r="AS578" s="67" t="e">
        <f t="shared" si="41"/>
        <v>#VALUE!</v>
      </c>
      <c r="AT578" s="75" t="str">
        <f>IF(TablePipeInsulation[[#This Row],[System Application]]="Custom",TablePipeInsulation[[#This Row],[Full Load Hours (If Custom Application)]],IF(G578="","",IF(G578="Domestic Hot Water",8760,$AJ$16)))</f>
        <v/>
      </c>
      <c r="AU578" s="75" t="str">
        <f>VLOOKUP($G$7,'Incentive Structure'!$C$6:$D$10,2,FALSE)</f>
        <v>CI</v>
      </c>
      <c r="AV578" s="75" t="str">
        <f>IF(ISNUMBER(FIND("MF",TablePipeInsulation[[#This Row],[Incentive Code]]))=TRUE,"MF Logic","CI Logic")</f>
        <v>CI Logic</v>
      </c>
      <c r="AW57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78" t="str">
        <f t="shared" si="42"/>
        <v/>
      </c>
      <c r="AY578" t="str">
        <f t="shared" si="43"/>
        <v>CI</v>
      </c>
      <c r="AZ57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7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78" s="190" t="e">
        <f>INDEX(#REF!,MATCH(TablePipeInsulation[[#This Row],[Coding - Temperature of Pipe]],#REF!,0),MATCH(TEXT($P578,"#.00"),#REF!,0))</f>
        <v>#REF!</v>
      </c>
      <c r="BC578" s="211">
        <f>IFERROR(MIN(IF(TablePipeInsulation[[#This Row],[System Application]]="Custom",(TablePipeInsulation[[#This Row],[Therms saved]]*BE578)*CI_Custom_Incentive_USD_per_therm,IF(OR(TablePipeInsulation[[#This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saved]]*BE578),"Excel Error"))),TablePipeInsulation[[#This Row],[Total Cost]]),0)</f>
        <v>0</v>
      </c>
      <c r="BD578" s="216">
        <f>IFERROR(MIN(IF(TablePipeInsulation[[#This Row],[System Application]]="Custom",(TablePipeInsulation[[#This Row],[Therms saved]]*BE578)*CI_Custom_Bonus_Incentive_USD_per_therm,IF(OR(TablePipeInsulation[[#This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saved]]*BE578),"Excel Error"))),TablePipeInsulation[[#This Row],[Total Cost]]),0)</f>
        <v>0</v>
      </c>
      <c r="BE578" s="212">
        <f>Boiler!$AA$9</f>
        <v>0</v>
      </c>
    </row>
    <row r="579" spans="1:57">
      <c r="A579" s="75">
        <v>558</v>
      </c>
      <c r="Q579" s="69"/>
      <c r="R579" s="1" t="str">
        <f>IFERROR(INDEX(TableInsulationCodeReq[],MATCH(TablePipeInsulation[[#This Row],[Coding - Temperature of Pipe]],TableInsulationCodeReq[Coding Pipe Temperature],-1),MATCH(TEXT($P579,"0.00"),TableInsulationCodeReq[#Headers],0)),"")</f>
        <v/>
      </c>
      <c r="Y579" s="189" t="str">
        <f t="shared" si="44"/>
        <v/>
      </c>
      <c r="AA57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79" s="3" t="str">
        <f>IF(OR(G579="",TablePipeInsulation[[#This Row],[Insulation to be Added (")]]&lt;TablePipeInsulation[[#This Row],[Insulation Required by Code (")]]),"",IF(System_App_Only_DHW,(AN579-AR579)/(0.8*100000)*L579*AS579*AT579*1,(AN579-AR579)/($G$10*100000)*L579*AS579*AT579*1))</f>
        <v/>
      </c>
      <c r="AC579" s="78">
        <f>IF(TablePipeInsulation[[#This Row],[Insulation to be Added (")]]&lt;TablePipeInsulation[[#This Row],[Insulation Required by Code (")]],"",BC579)</f>
        <v>0</v>
      </c>
      <c r="AD579" s="78">
        <f>IF(TablePipeInsulation[[#This Row],[Insulation to be Added (")]]&lt;TablePipeInsulation[[#This Row],[Insulation Required by Code (")]],"",BD579)</f>
        <v>0</v>
      </c>
      <c r="AG579" s="67" t="e">
        <f>VLOOKUP(G579,'Insulation Table'!$AE$61:$AF$64,2,FALSE)</f>
        <v>#N/A</v>
      </c>
      <c r="AH579" s="75" t="str">
        <f>IF(TablePipeInsulation[[#This Row],[System Application]]="Custom",TablePipeInsulation[[#This Row],[Pipe Surface Temperature, °F (If Custom Application)]],IF(G579="","",VLOOKUP(G579,$BG$21:$BH$24,2,FALSE)))</f>
        <v/>
      </c>
      <c r="AI579" s="75" t="str">
        <f>IF(TablePipeInsulation[[#This Row],[System Application]]="Custom",TablePipeInsulation[[#This Row],[Ambient Temperature, °F (If Custom Application)]],IF(G579="","",VLOOKUP(G579,$BG$21:$BI$24,3,FALSE)))</f>
        <v/>
      </c>
      <c r="AJ57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7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7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7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79" s="75" t="str">
        <f>IF(TablePipeInsulation[[#This Row],[System Application]]="Custom",TablePipeInsulation[[#This Row],[Custom Pipe Bare Heat Transfer Coefficient]],IF(P579="","",(VLOOKUP(AJ579,'Insulation Table'!$F$35:$G$124,2,FALSE))))</f>
        <v/>
      </c>
      <c r="AO579" s="75" t="e">
        <f t="shared" si="40"/>
        <v>#N/A</v>
      </c>
      <c r="AP579" s="75" t="e">
        <f>VLOOKUP(AO579,'Insulation Table'!$Y$35:$Z$103,2,FALSE)</f>
        <v>#N/A</v>
      </c>
      <c r="AQ579" s="67" t="str">
        <f>CONCATENATE(P579,U579,MIN(TablePipeInsulation[[#This Row],[Insulation to be Added (")]],3))</f>
        <v>3</v>
      </c>
      <c r="AR579" s="75" t="str">
        <f>IF(P579="","",(VLOOKUP(AQ579,'Insulation Table'!$N$35:$O$250,2,FALSE)))</f>
        <v/>
      </c>
      <c r="AS579" s="67" t="e">
        <f t="shared" si="41"/>
        <v>#VALUE!</v>
      </c>
      <c r="AT579" s="75" t="str">
        <f>IF(TablePipeInsulation[[#This Row],[System Application]]="Custom",TablePipeInsulation[[#This Row],[Full Load Hours (If Custom Application)]],IF(G579="","",IF(G579="Domestic Hot Water",8760,$AJ$16)))</f>
        <v/>
      </c>
      <c r="AU579" s="75" t="str">
        <f>VLOOKUP($G$7,'Incentive Structure'!$C$6:$D$10,2,FALSE)</f>
        <v>CI</v>
      </c>
      <c r="AV579" s="75" t="str">
        <f>IF(ISNUMBER(FIND("MF",TablePipeInsulation[[#This Row],[Incentive Code]]))=TRUE,"MF Logic","CI Logic")</f>
        <v>CI Logic</v>
      </c>
      <c r="AW57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79" t="str">
        <f t="shared" si="42"/>
        <v/>
      </c>
      <c r="AY579" t="str">
        <f t="shared" si="43"/>
        <v>CI</v>
      </c>
      <c r="AZ57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7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79" s="190" t="e">
        <f>INDEX(#REF!,MATCH(TablePipeInsulation[[#This Row],[Coding - Temperature of Pipe]],#REF!,0),MATCH(TEXT($P579,"#.00"),#REF!,0))</f>
        <v>#REF!</v>
      </c>
      <c r="BC579" s="211">
        <f>IFERROR(MIN(IF(TablePipeInsulation[[#This Row],[System Application]]="Custom",(TablePipeInsulation[[#This Row],[Therms saved]]*BE579)*CI_Custom_Incentive_USD_per_therm,IF(OR(TablePipeInsulation[[#This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saved]]*BE579),"Excel Error"))),TablePipeInsulation[[#This Row],[Total Cost]]),0)</f>
        <v>0</v>
      </c>
      <c r="BD579" s="216">
        <f>IFERROR(MIN(IF(TablePipeInsulation[[#This Row],[System Application]]="Custom",(TablePipeInsulation[[#This Row],[Therms saved]]*BE579)*CI_Custom_Bonus_Incentive_USD_per_therm,IF(OR(TablePipeInsulation[[#This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saved]]*BE579),"Excel Error"))),TablePipeInsulation[[#This Row],[Total Cost]]),0)</f>
        <v>0</v>
      </c>
      <c r="BE579" s="212">
        <f>Boiler!$AA$9</f>
        <v>0</v>
      </c>
    </row>
    <row r="580" spans="1:57">
      <c r="A580" s="75">
        <v>559</v>
      </c>
      <c r="Q580" s="69"/>
      <c r="R580" s="1" t="str">
        <f>IFERROR(INDEX(TableInsulationCodeReq[],MATCH(TablePipeInsulation[[#This Row],[Coding - Temperature of Pipe]],TableInsulationCodeReq[Coding Pipe Temperature],-1),MATCH(TEXT($P580,"0.00"),TableInsulationCodeReq[#Headers],0)),"")</f>
        <v/>
      </c>
      <c r="Y580" s="189" t="str">
        <f t="shared" si="44"/>
        <v/>
      </c>
      <c r="AA58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80" s="3" t="str">
        <f>IF(OR(G580="",TablePipeInsulation[[#This Row],[Insulation to be Added (")]]&lt;TablePipeInsulation[[#This Row],[Insulation Required by Code (")]]),"",IF(System_App_Only_DHW,(AN580-AR580)/(0.8*100000)*L580*AS580*AT580*1,(AN580-AR580)/($G$10*100000)*L580*AS580*AT580*1))</f>
        <v/>
      </c>
      <c r="AC580" s="78">
        <f>IF(TablePipeInsulation[[#This Row],[Insulation to be Added (")]]&lt;TablePipeInsulation[[#This Row],[Insulation Required by Code (")]],"",BC580)</f>
        <v>0</v>
      </c>
      <c r="AD580" s="78">
        <f>IF(TablePipeInsulation[[#This Row],[Insulation to be Added (")]]&lt;TablePipeInsulation[[#This Row],[Insulation Required by Code (")]],"",BD580)</f>
        <v>0</v>
      </c>
      <c r="AG580" s="67" t="e">
        <f>VLOOKUP(G580,'Insulation Table'!$AE$61:$AF$64,2,FALSE)</f>
        <v>#N/A</v>
      </c>
      <c r="AH580" s="75" t="str">
        <f>IF(TablePipeInsulation[[#This Row],[System Application]]="Custom",TablePipeInsulation[[#This Row],[Pipe Surface Temperature, °F (If Custom Application)]],IF(G580="","",VLOOKUP(G580,$BG$21:$BH$24,2,FALSE)))</f>
        <v/>
      </c>
      <c r="AI580" s="75" t="str">
        <f>IF(TablePipeInsulation[[#This Row],[System Application]]="Custom",TablePipeInsulation[[#This Row],[Ambient Temperature, °F (If Custom Application)]],IF(G580="","",VLOOKUP(G580,$BG$21:$BI$24,3,FALSE)))</f>
        <v/>
      </c>
      <c r="AJ58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8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8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8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80" s="75" t="str">
        <f>IF(TablePipeInsulation[[#This Row],[System Application]]="Custom",TablePipeInsulation[[#This Row],[Custom Pipe Bare Heat Transfer Coefficient]],IF(P580="","",(VLOOKUP(AJ580,'Insulation Table'!$F$35:$G$124,2,FALSE))))</f>
        <v/>
      </c>
      <c r="AO580" s="75" t="e">
        <f t="shared" si="40"/>
        <v>#N/A</v>
      </c>
      <c r="AP580" s="75" t="e">
        <f>VLOOKUP(AO580,'Insulation Table'!$Y$35:$Z$103,2,FALSE)</f>
        <v>#N/A</v>
      </c>
      <c r="AQ580" s="67" t="str">
        <f>CONCATENATE(P580,U580,MIN(TablePipeInsulation[[#This Row],[Insulation to be Added (")]],3))</f>
        <v>3</v>
      </c>
      <c r="AR580" s="75" t="str">
        <f>IF(P580="","",(VLOOKUP(AQ580,'Insulation Table'!$N$35:$O$250,2,FALSE)))</f>
        <v/>
      </c>
      <c r="AS580" s="67" t="e">
        <f t="shared" si="41"/>
        <v>#VALUE!</v>
      </c>
      <c r="AT580" s="75" t="str">
        <f>IF(TablePipeInsulation[[#This Row],[System Application]]="Custom",TablePipeInsulation[[#This Row],[Full Load Hours (If Custom Application)]],IF(G580="","",IF(G580="Domestic Hot Water",8760,$AJ$16)))</f>
        <v/>
      </c>
      <c r="AU580" s="75" t="str">
        <f>VLOOKUP($G$7,'Incentive Structure'!$C$6:$D$10,2,FALSE)</f>
        <v>CI</v>
      </c>
      <c r="AV580" s="75" t="str">
        <f>IF(ISNUMBER(FIND("MF",TablePipeInsulation[[#This Row],[Incentive Code]]))=TRUE,"MF Logic","CI Logic")</f>
        <v>CI Logic</v>
      </c>
      <c r="AW58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80" t="str">
        <f t="shared" si="42"/>
        <v/>
      </c>
      <c r="AY580" t="str">
        <f t="shared" si="43"/>
        <v>CI</v>
      </c>
      <c r="AZ58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8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80" s="190" t="e">
        <f>INDEX(#REF!,MATCH(TablePipeInsulation[[#This Row],[Coding - Temperature of Pipe]],#REF!,0),MATCH(TEXT($P580,"#.00"),#REF!,0))</f>
        <v>#REF!</v>
      </c>
      <c r="BC580" s="211">
        <f>IFERROR(MIN(IF(TablePipeInsulation[[#This Row],[System Application]]="Custom",(TablePipeInsulation[[#This Row],[Therms saved]]*BE580)*CI_Custom_Incentive_USD_per_therm,IF(OR(TablePipeInsulation[[#This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saved]]*BE580),"Excel Error"))),TablePipeInsulation[[#This Row],[Total Cost]]),0)</f>
        <v>0</v>
      </c>
      <c r="BD580" s="216">
        <f>IFERROR(MIN(IF(TablePipeInsulation[[#This Row],[System Application]]="Custom",(TablePipeInsulation[[#This Row],[Therms saved]]*BE580)*CI_Custom_Bonus_Incentive_USD_per_therm,IF(OR(TablePipeInsulation[[#This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saved]]*BE580),"Excel Error"))),TablePipeInsulation[[#This Row],[Total Cost]]),0)</f>
        <v>0</v>
      </c>
      <c r="BE580" s="212">
        <f>Boiler!$AA$9</f>
        <v>0</v>
      </c>
    </row>
    <row r="581" spans="1:57">
      <c r="A581" s="75">
        <v>560</v>
      </c>
      <c r="Q581" s="69"/>
      <c r="R581" s="1" t="str">
        <f>IFERROR(INDEX(TableInsulationCodeReq[],MATCH(TablePipeInsulation[[#This Row],[Coding - Temperature of Pipe]],TableInsulationCodeReq[Coding Pipe Temperature],-1),MATCH(TEXT($P581,"0.00"),TableInsulationCodeReq[#Headers],0)),"")</f>
        <v/>
      </c>
      <c r="Y581" s="189" t="str">
        <f t="shared" si="44"/>
        <v/>
      </c>
      <c r="AA58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81" s="3" t="str">
        <f>IF(OR(G581="",TablePipeInsulation[[#This Row],[Insulation to be Added (")]]&lt;TablePipeInsulation[[#This Row],[Insulation Required by Code (")]]),"",IF(System_App_Only_DHW,(AN581-AR581)/(0.8*100000)*L581*AS581*AT581*1,(AN581-AR581)/($G$10*100000)*L581*AS581*AT581*1))</f>
        <v/>
      </c>
      <c r="AC581" s="78">
        <f>IF(TablePipeInsulation[[#This Row],[Insulation to be Added (")]]&lt;TablePipeInsulation[[#This Row],[Insulation Required by Code (")]],"",BC581)</f>
        <v>0</v>
      </c>
      <c r="AD581" s="78">
        <f>IF(TablePipeInsulation[[#This Row],[Insulation to be Added (")]]&lt;TablePipeInsulation[[#This Row],[Insulation Required by Code (")]],"",BD581)</f>
        <v>0</v>
      </c>
      <c r="AG581" s="67" t="e">
        <f>VLOOKUP(G581,'Insulation Table'!$AE$61:$AF$64,2,FALSE)</f>
        <v>#N/A</v>
      </c>
      <c r="AH581" s="75" t="str">
        <f>IF(TablePipeInsulation[[#This Row],[System Application]]="Custom",TablePipeInsulation[[#This Row],[Pipe Surface Temperature, °F (If Custom Application)]],IF(G581="","",VLOOKUP(G581,$BG$21:$BH$24,2,FALSE)))</f>
        <v/>
      </c>
      <c r="AI581" s="75" t="str">
        <f>IF(TablePipeInsulation[[#This Row],[System Application]]="Custom",TablePipeInsulation[[#This Row],[Ambient Temperature, °F (If Custom Application)]],IF(G581="","",VLOOKUP(G581,$BG$21:$BI$24,3,FALSE)))</f>
        <v/>
      </c>
      <c r="AJ58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8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8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8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81" s="75" t="str">
        <f>IF(TablePipeInsulation[[#This Row],[System Application]]="Custom",TablePipeInsulation[[#This Row],[Custom Pipe Bare Heat Transfer Coefficient]],IF(P581="","",(VLOOKUP(AJ581,'Insulation Table'!$F$35:$G$124,2,FALSE))))</f>
        <v/>
      </c>
      <c r="AO581" s="75" t="e">
        <f t="shared" si="40"/>
        <v>#N/A</v>
      </c>
      <c r="AP581" s="75" t="e">
        <f>VLOOKUP(AO581,'Insulation Table'!$Y$35:$Z$103,2,FALSE)</f>
        <v>#N/A</v>
      </c>
      <c r="AQ581" s="67" t="str">
        <f>CONCATENATE(P581,U581,MIN(TablePipeInsulation[[#This Row],[Insulation to be Added (")]],3))</f>
        <v>3</v>
      </c>
      <c r="AR581" s="75" t="str">
        <f>IF(P581="","",(VLOOKUP(AQ581,'Insulation Table'!$N$35:$O$250,2,FALSE)))</f>
        <v/>
      </c>
      <c r="AS581" s="67" t="e">
        <f t="shared" si="41"/>
        <v>#VALUE!</v>
      </c>
      <c r="AT581" s="75" t="str">
        <f>IF(TablePipeInsulation[[#This Row],[System Application]]="Custom",TablePipeInsulation[[#This Row],[Full Load Hours (If Custom Application)]],IF(G581="","",IF(G581="Domestic Hot Water",8760,$AJ$16)))</f>
        <v/>
      </c>
      <c r="AU581" s="75" t="str">
        <f>VLOOKUP($G$7,'Incentive Structure'!$C$6:$D$10,2,FALSE)</f>
        <v>CI</v>
      </c>
      <c r="AV581" s="75" t="str">
        <f>IF(ISNUMBER(FIND("MF",TablePipeInsulation[[#This Row],[Incentive Code]]))=TRUE,"MF Logic","CI Logic")</f>
        <v>CI Logic</v>
      </c>
      <c r="AW58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81" t="str">
        <f t="shared" si="42"/>
        <v/>
      </c>
      <c r="AY581" t="str">
        <f t="shared" si="43"/>
        <v>CI</v>
      </c>
      <c r="AZ58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8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81" s="190" t="e">
        <f>INDEX(#REF!,MATCH(TablePipeInsulation[[#This Row],[Coding - Temperature of Pipe]],#REF!,0),MATCH(TEXT($P581,"#.00"),#REF!,0))</f>
        <v>#REF!</v>
      </c>
      <c r="BC581" s="211">
        <f>IFERROR(MIN(IF(TablePipeInsulation[[#This Row],[System Application]]="Custom",(TablePipeInsulation[[#This Row],[Therms saved]]*BE581)*CI_Custom_Incentive_USD_per_therm,IF(OR(TablePipeInsulation[[#This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saved]]*BE581),"Excel Error"))),TablePipeInsulation[[#This Row],[Total Cost]]),0)</f>
        <v>0</v>
      </c>
      <c r="BD581" s="216">
        <f>IFERROR(MIN(IF(TablePipeInsulation[[#This Row],[System Application]]="Custom",(TablePipeInsulation[[#This Row],[Therms saved]]*BE581)*CI_Custom_Bonus_Incentive_USD_per_therm,IF(OR(TablePipeInsulation[[#This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saved]]*BE581),"Excel Error"))),TablePipeInsulation[[#This Row],[Total Cost]]),0)</f>
        <v>0</v>
      </c>
      <c r="BE581" s="212">
        <f>Boiler!$AA$9</f>
        <v>0</v>
      </c>
    </row>
    <row r="582" spans="1:57">
      <c r="A582" s="75">
        <v>561</v>
      </c>
      <c r="Q582" s="69"/>
      <c r="R582" s="1" t="str">
        <f>IFERROR(INDEX(TableInsulationCodeReq[],MATCH(TablePipeInsulation[[#This Row],[Coding - Temperature of Pipe]],TableInsulationCodeReq[Coding Pipe Temperature],-1),MATCH(TEXT($P582,"0.00"),TableInsulationCodeReq[#Headers],0)),"")</f>
        <v/>
      </c>
      <c r="Y582" s="189" t="str">
        <f t="shared" si="44"/>
        <v/>
      </c>
      <c r="AA58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82" s="3" t="str">
        <f>IF(OR(G582="",TablePipeInsulation[[#This Row],[Insulation to be Added (")]]&lt;TablePipeInsulation[[#This Row],[Insulation Required by Code (")]]),"",IF(System_App_Only_DHW,(AN582-AR582)/(0.8*100000)*L582*AS582*AT582*1,(AN582-AR582)/($G$10*100000)*L582*AS582*AT582*1))</f>
        <v/>
      </c>
      <c r="AC582" s="78">
        <f>IF(TablePipeInsulation[[#This Row],[Insulation to be Added (")]]&lt;TablePipeInsulation[[#This Row],[Insulation Required by Code (")]],"",BC582)</f>
        <v>0</v>
      </c>
      <c r="AD582" s="78">
        <f>IF(TablePipeInsulation[[#This Row],[Insulation to be Added (")]]&lt;TablePipeInsulation[[#This Row],[Insulation Required by Code (")]],"",BD582)</f>
        <v>0</v>
      </c>
      <c r="AG582" s="67" t="e">
        <f>VLOOKUP(G582,'Insulation Table'!$AE$61:$AF$64,2,FALSE)</f>
        <v>#N/A</v>
      </c>
      <c r="AH582" s="75" t="str">
        <f>IF(TablePipeInsulation[[#This Row],[System Application]]="Custom",TablePipeInsulation[[#This Row],[Pipe Surface Temperature, °F (If Custom Application)]],IF(G582="","",VLOOKUP(G582,$BG$21:$BH$24,2,FALSE)))</f>
        <v/>
      </c>
      <c r="AI582" s="75" t="str">
        <f>IF(TablePipeInsulation[[#This Row],[System Application]]="Custom",TablePipeInsulation[[#This Row],[Ambient Temperature, °F (If Custom Application)]],IF(G582="","",VLOOKUP(G582,$BG$21:$BI$24,3,FALSE)))</f>
        <v/>
      </c>
      <c r="AJ58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8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8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8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82" s="75" t="str">
        <f>IF(TablePipeInsulation[[#This Row],[System Application]]="Custom",TablePipeInsulation[[#This Row],[Custom Pipe Bare Heat Transfer Coefficient]],IF(P582="","",(VLOOKUP(AJ582,'Insulation Table'!$F$35:$G$124,2,FALSE))))</f>
        <v/>
      </c>
      <c r="AO582" s="75" t="e">
        <f t="shared" si="40"/>
        <v>#N/A</v>
      </c>
      <c r="AP582" s="75" t="e">
        <f>VLOOKUP(AO582,'Insulation Table'!$Y$35:$Z$103,2,FALSE)</f>
        <v>#N/A</v>
      </c>
      <c r="AQ582" s="67" t="str">
        <f>CONCATENATE(P582,U582,MIN(TablePipeInsulation[[#This Row],[Insulation to be Added (")]],3))</f>
        <v>3</v>
      </c>
      <c r="AR582" s="75" t="str">
        <f>IF(P582="","",(VLOOKUP(AQ582,'Insulation Table'!$N$35:$O$250,2,FALSE)))</f>
        <v/>
      </c>
      <c r="AS582" s="67" t="e">
        <f t="shared" si="41"/>
        <v>#VALUE!</v>
      </c>
      <c r="AT582" s="75" t="str">
        <f>IF(TablePipeInsulation[[#This Row],[System Application]]="Custom",TablePipeInsulation[[#This Row],[Full Load Hours (If Custom Application)]],IF(G582="","",IF(G582="Domestic Hot Water",8760,$AJ$16)))</f>
        <v/>
      </c>
      <c r="AU582" s="75" t="str">
        <f>VLOOKUP($G$7,'Incentive Structure'!$C$6:$D$10,2,FALSE)</f>
        <v>CI</v>
      </c>
      <c r="AV582" s="75" t="str">
        <f>IF(ISNUMBER(FIND("MF",TablePipeInsulation[[#This Row],[Incentive Code]]))=TRUE,"MF Logic","CI Logic")</f>
        <v>CI Logic</v>
      </c>
      <c r="AW58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82" t="str">
        <f t="shared" si="42"/>
        <v/>
      </c>
      <c r="AY582" t="str">
        <f t="shared" si="43"/>
        <v>CI</v>
      </c>
      <c r="AZ58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8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82" s="190" t="e">
        <f>INDEX(#REF!,MATCH(TablePipeInsulation[[#This Row],[Coding - Temperature of Pipe]],#REF!,0),MATCH(TEXT($P582,"#.00"),#REF!,0))</f>
        <v>#REF!</v>
      </c>
      <c r="BC582" s="211">
        <f>IFERROR(MIN(IF(TablePipeInsulation[[#This Row],[System Application]]="Custom",(TablePipeInsulation[[#This Row],[Therms saved]]*BE582)*CI_Custom_Incentive_USD_per_therm,IF(OR(TablePipeInsulation[[#This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saved]]*BE582),"Excel Error"))),TablePipeInsulation[[#This Row],[Total Cost]]),0)</f>
        <v>0</v>
      </c>
      <c r="BD582" s="216">
        <f>IFERROR(MIN(IF(TablePipeInsulation[[#This Row],[System Application]]="Custom",(TablePipeInsulation[[#This Row],[Therms saved]]*BE582)*CI_Custom_Bonus_Incentive_USD_per_therm,IF(OR(TablePipeInsulation[[#This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saved]]*BE582),"Excel Error"))),TablePipeInsulation[[#This Row],[Total Cost]]),0)</f>
        <v>0</v>
      </c>
      <c r="BE582" s="212">
        <f>Boiler!$AA$9</f>
        <v>0</v>
      </c>
    </row>
    <row r="583" spans="1:57">
      <c r="A583" s="75">
        <v>562</v>
      </c>
      <c r="Q583" s="69"/>
      <c r="R583" s="1" t="str">
        <f>IFERROR(INDEX(TableInsulationCodeReq[],MATCH(TablePipeInsulation[[#This Row],[Coding - Temperature of Pipe]],TableInsulationCodeReq[Coding Pipe Temperature],-1),MATCH(TEXT($P583,"0.00"),TableInsulationCodeReq[#Headers],0)),"")</f>
        <v/>
      </c>
      <c r="Y583" s="189" t="str">
        <f t="shared" si="44"/>
        <v/>
      </c>
      <c r="AA58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83" s="3" t="str">
        <f>IF(OR(G583="",TablePipeInsulation[[#This Row],[Insulation to be Added (")]]&lt;TablePipeInsulation[[#This Row],[Insulation Required by Code (")]]),"",IF(System_App_Only_DHW,(AN583-AR583)/(0.8*100000)*L583*AS583*AT583*1,(AN583-AR583)/($G$10*100000)*L583*AS583*AT583*1))</f>
        <v/>
      </c>
      <c r="AC583" s="78">
        <f>IF(TablePipeInsulation[[#This Row],[Insulation to be Added (")]]&lt;TablePipeInsulation[[#This Row],[Insulation Required by Code (")]],"",BC583)</f>
        <v>0</v>
      </c>
      <c r="AD583" s="78">
        <f>IF(TablePipeInsulation[[#This Row],[Insulation to be Added (")]]&lt;TablePipeInsulation[[#This Row],[Insulation Required by Code (")]],"",BD583)</f>
        <v>0</v>
      </c>
      <c r="AG583" s="67" t="e">
        <f>VLOOKUP(G583,'Insulation Table'!$AE$61:$AF$64,2,FALSE)</f>
        <v>#N/A</v>
      </c>
      <c r="AH583" s="75" t="str">
        <f>IF(TablePipeInsulation[[#This Row],[System Application]]="Custom",TablePipeInsulation[[#This Row],[Pipe Surface Temperature, °F (If Custom Application)]],IF(G583="","",VLOOKUP(G583,$BG$21:$BH$24,2,FALSE)))</f>
        <v/>
      </c>
      <c r="AI583" s="75" t="str">
        <f>IF(TablePipeInsulation[[#This Row],[System Application]]="Custom",TablePipeInsulation[[#This Row],[Ambient Temperature, °F (If Custom Application)]],IF(G583="","",VLOOKUP(G583,$BG$21:$BI$24,3,FALSE)))</f>
        <v/>
      </c>
      <c r="AJ58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8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8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8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83" s="75" t="str">
        <f>IF(TablePipeInsulation[[#This Row],[System Application]]="Custom",TablePipeInsulation[[#This Row],[Custom Pipe Bare Heat Transfer Coefficient]],IF(P583="","",(VLOOKUP(AJ583,'Insulation Table'!$F$35:$G$124,2,FALSE))))</f>
        <v/>
      </c>
      <c r="AO583" s="75" t="e">
        <f t="shared" si="40"/>
        <v>#N/A</v>
      </c>
      <c r="AP583" s="75" t="e">
        <f>VLOOKUP(AO583,'Insulation Table'!$Y$35:$Z$103,2,FALSE)</f>
        <v>#N/A</v>
      </c>
      <c r="AQ583" s="67" t="str">
        <f>CONCATENATE(P583,U583,MIN(TablePipeInsulation[[#This Row],[Insulation to be Added (")]],3))</f>
        <v>3</v>
      </c>
      <c r="AR583" s="75" t="str">
        <f>IF(P583="","",(VLOOKUP(AQ583,'Insulation Table'!$N$35:$O$250,2,FALSE)))</f>
        <v/>
      </c>
      <c r="AS583" s="67" t="e">
        <f t="shared" si="41"/>
        <v>#VALUE!</v>
      </c>
      <c r="AT583" s="75" t="str">
        <f>IF(TablePipeInsulation[[#This Row],[System Application]]="Custom",TablePipeInsulation[[#This Row],[Full Load Hours (If Custom Application)]],IF(G583="","",IF(G583="Domestic Hot Water",8760,$AJ$16)))</f>
        <v/>
      </c>
      <c r="AU583" s="75" t="str">
        <f>VLOOKUP($G$7,'Incentive Structure'!$C$6:$D$10,2,FALSE)</f>
        <v>CI</v>
      </c>
      <c r="AV583" s="75" t="str">
        <f>IF(ISNUMBER(FIND("MF",TablePipeInsulation[[#This Row],[Incentive Code]]))=TRUE,"MF Logic","CI Logic")</f>
        <v>CI Logic</v>
      </c>
      <c r="AW58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83" t="str">
        <f t="shared" si="42"/>
        <v/>
      </c>
      <c r="AY583" t="str">
        <f t="shared" si="43"/>
        <v>CI</v>
      </c>
      <c r="AZ58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8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83" s="190" t="e">
        <f>INDEX(#REF!,MATCH(TablePipeInsulation[[#This Row],[Coding - Temperature of Pipe]],#REF!,0),MATCH(TEXT($P583,"#.00"),#REF!,0))</f>
        <v>#REF!</v>
      </c>
      <c r="BC583" s="211">
        <f>IFERROR(MIN(IF(TablePipeInsulation[[#This Row],[System Application]]="Custom",(TablePipeInsulation[[#This Row],[Therms saved]]*BE583)*CI_Custom_Incentive_USD_per_therm,IF(OR(TablePipeInsulation[[#This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saved]]*BE583),"Excel Error"))),TablePipeInsulation[[#This Row],[Total Cost]]),0)</f>
        <v>0</v>
      </c>
      <c r="BD583" s="216">
        <f>IFERROR(MIN(IF(TablePipeInsulation[[#This Row],[System Application]]="Custom",(TablePipeInsulation[[#This Row],[Therms saved]]*BE583)*CI_Custom_Bonus_Incentive_USD_per_therm,IF(OR(TablePipeInsulation[[#This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saved]]*BE583),"Excel Error"))),TablePipeInsulation[[#This Row],[Total Cost]]),0)</f>
        <v>0</v>
      </c>
      <c r="BE583" s="212">
        <f>Boiler!$AA$9</f>
        <v>0</v>
      </c>
    </row>
    <row r="584" spans="1:57">
      <c r="A584" s="75">
        <v>563</v>
      </c>
      <c r="Q584" s="69"/>
      <c r="R584" s="1" t="str">
        <f>IFERROR(INDEX(TableInsulationCodeReq[],MATCH(TablePipeInsulation[[#This Row],[Coding - Temperature of Pipe]],TableInsulationCodeReq[Coding Pipe Temperature],-1),MATCH(TEXT($P584,"0.00"),TableInsulationCodeReq[#Headers],0)),"")</f>
        <v/>
      </c>
      <c r="Y584" s="189" t="str">
        <f t="shared" si="44"/>
        <v/>
      </c>
      <c r="AA58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84" s="3" t="str">
        <f>IF(OR(G584="",TablePipeInsulation[[#This Row],[Insulation to be Added (")]]&lt;TablePipeInsulation[[#This Row],[Insulation Required by Code (")]]),"",IF(System_App_Only_DHW,(AN584-AR584)/(0.8*100000)*L584*AS584*AT584*1,(AN584-AR584)/($G$10*100000)*L584*AS584*AT584*1))</f>
        <v/>
      </c>
      <c r="AC584" s="78">
        <f>IF(TablePipeInsulation[[#This Row],[Insulation to be Added (")]]&lt;TablePipeInsulation[[#This Row],[Insulation Required by Code (")]],"",BC584)</f>
        <v>0</v>
      </c>
      <c r="AD584" s="78">
        <f>IF(TablePipeInsulation[[#This Row],[Insulation to be Added (")]]&lt;TablePipeInsulation[[#This Row],[Insulation Required by Code (")]],"",BD584)</f>
        <v>0</v>
      </c>
      <c r="AG584" s="67" t="e">
        <f>VLOOKUP(G584,'Insulation Table'!$AE$61:$AF$64,2,FALSE)</f>
        <v>#N/A</v>
      </c>
      <c r="AH584" s="75" t="str">
        <f>IF(TablePipeInsulation[[#This Row],[System Application]]="Custom",TablePipeInsulation[[#This Row],[Pipe Surface Temperature, °F (If Custom Application)]],IF(G584="","",VLOOKUP(G584,$BG$21:$BH$24,2,FALSE)))</f>
        <v/>
      </c>
      <c r="AI584" s="75" t="str">
        <f>IF(TablePipeInsulation[[#This Row],[System Application]]="Custom",TablePipeInsulation[[#This Row],[Ambient Temperature, °F (If Custom Application)]],IF(G584="","",VLOOKUP(G584,$BG$21:$BI$24,3,FALSE)))</f>
        <v/>
      </c>
      <c r="AJ58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8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8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8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84" s="75" t="str">
        <f>IF(TablePipeInsulation[[#This Row],[System Application]]="Custom",TablePipeInsulation[[#This Row],[Custom Pipe Bare Heat Transfer Coefficient]],IF(P584="","",(VLOOKUP(AJ584,'Insulation Table'!$F$35:$G$124,2,FALSE))))</f>
        <v/>
      </c>
      <c r="AO584" s="75" t="e">
        <f t="shared" si="40"/>
        <v>#N/A</v>
      </c>
      <c r="AP584" s="75" t="e">
        <f>VLOOKUP(AO584,'Insulation Table'!$Y$35:$Z$103,2,FALSE)</f>
        <v>#N/A</v>
      </c>
      <c r="AQ584" s="67" t="str">
        <f>CONCATENATE(P584,U584,MIN(TablePipeInsulation[[#This Row],[Insulation to be Added (")]],3))</f>
        <v>3</v>
      </c>
      <c r="AR584" s="75" t="str">
        <f>IF(P584="","",(VLOOKUP(AQ584,'Insulation Table'!$N$35:$O$250,2,FALSE)))</f>
        <v/>
      </c>
      <c r="AS584" s="67" t="e">
        <f t="shared" si="41"/>
        <v>#VALUE!</v>
      </c>
      <c r="AT584" s="75" t="str">
        <f>IF(TablePipeInsulation[[#This Row],[System Application]]="Custom",TablePipeInsulation[[#This Row],[Full Load Hours (If Custom Application)]],IF(G584="","",IF(G584="Domestic Hot Water",8760,$AJ$16)))</f>
        <v/>
      </c>
      <c r="AU584" s="75" t="str">
        <f>VLOOKUP($G$7,'Incentive Structure'!$C$6:$D$10,2,FALSE)</f>
        <v>CI</v>
      </c>
      <c r="AV584" s="75" t="str">
        <f>IF(ISNUMBER(FIND("MF",TablePipeInsulation[[#This Row],[Incentive Code]]))=TRUE,"MF Logic","CI Logic")</f>
        <v>CI Logic</v>
      </c>
      <c r="AW58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84" t="str">
        <f t="shared" si="42"/>
        <v/>
      </c>
      <c r="AY584" t="str">
        <f t="shared" si="43"/>
        <v>CI</v>
      </c>
      <c r="AZ58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8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84" s="190" t="e">
        <f>INDEX(#REF!,MATCH(TablePipeInsulation[[#This Row],[Coding - Temperature of Pipe]],#REF!,0),MATCH(TEXT($P584,"#.00"),#REF!,0))</f>
        <v>#REF!</v>
      </c>
      <c r="BC584" s="211">
        <f>IFERROR(MIN(IF(TablePipeInsulation[[#This Row],[System Application]]="Custom",(TablePipeInsulation[[#This Row],[Therms saved]]*BE584)*CI_Custom_Incentive_USD_per_therm,IF(OR(TablePipeInsulation[[#This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saved]]*BE584),"Excel Error"))),TablePipeInsulation[[#This Row],[Total Cost]]),0)</f>
        <v>0</v>
      </c>
      <c r="BD584" s="216">
        <f>IFERROR(MIN(IF(TablePipeInsulation[[#This Row],[System Application]]="Custom",(TablePipeInsulation[[#This Row],[Therms saved]]*BE584)*CI_Custom_Bonus_Incentive_USD_per_therm,IF(OR(TablePipeInsulation[[#This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saved]]*BE584),"Excel Error"))),TablePipeInsulation[[#This Row],[Total Cost]]),0)</f>
        <v>0</v>
      </c>
      <c r="BE584" s="212">
        <f>Boiler!$AA$9</f>
        <v>0</v>
      </c>
    </row>
    <row r="585" spans="1:57">
      <c r="A585" s="75">
        <v>564</v>
      </c>
      <c r="Q585" s="69"/>
      <c r="R585" s="1" t="str">
        <f>IFERROR(INDEX(TableInsulationCodeReq[],MATCH(TablePipeInsulation[[#This Row],[Coding - Temperature of Pipe]],TableInsulationCodeReq[Coding Pipe Temperature],-1),MATCH(TEXT($P585,"0.00"),TableInsulationCodeReq[#Headers],0)),"")</f>
        <v/>
      </c>
      <c r="Y585" s="189" t="str">
        <f t="shared" si="44"/>
        <v/>
      </c>
      <c r="AA58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85" s="3" t="str">
        <f>IF(OR(G585="",TablePipeInsulation[[#This Row],[Insulation to be Added (")]]&lt;TablePipeInsulation[[#This Row],[Insulation Required by Code (")]]),"",IF(System_App_Only_DHW,(AN585-AR585)/(0.8*100000)*L585*AS585*AT585*1,(AN585-AR585)/($G$10*100000)*L585*AS585*AT585*1))</f>
        <v/>
      </c>
      <c r="AC585" s="78">
        <f>IF(TablePipeInsulation[[#This Row],[Insulation to be Added (")]]&lt;TablePipeInsulation[[#This Row],[Insulation Required by Code (")]],"",BC585)</f>
        <v>0</v>
      </c>
      <c r="AD585" s="78">
        <f>IF(TablePipeInsulation[[#This Row],[Insulation to be Added (")]]&lt;TablePipeInsulation[[#This Row],[Insulation Required by Code (")]],"",BD585)</f>
        <v>0</v>
      </c>
      <c r="AG585" s="67" t="e">
        <f>VLOOKUP(G585,'Insulation Table'!$AE$61:$AF$64,2,FALSE)</f>
        <v>#N/A</v>
      </c>
      <c r="AH585" s="75" t="str">
        <f>IF(TablePipeInsulation[[#This Row],[System Application]]="Custom",TablePipeInsulation[[#This Row],[Pipe Surface Temperature, °F (If Custom Application)]],IF(G585="","",VLOOKUP(G585,$BG$21:$BH$24,2,FALSE)))</f>
        <v/>
      </c>
      <c r="AI585" s="75" t="str">
        <f>IF(TablePipeInsulation[[#This Row],[System Application]]="Custom",TablePipeInsulation[[#This Row],[Ambient Temperature, °F (If Custom Application)]],IF(G585="","",VLOOKUP(G585,$BG$21:$BI$24,3,FALSE)))</f>
        <v/>
      </c>
      <c r="AJ58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8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8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8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85" s="75" t="str">
        <f>IF(TablePipeInsulation[[#This Row],[System Application]]="Custom",TablePipeInsulation[[#This Row],[Custom Pipe Bare Heat Transfer Coefficient]],IF(P585="","",(VLOOKUP(AJ585,'Insulation Table'!$F$35:$G$124,2,FALSE))))</f>
        <v/>
      </c>
      <c r="AO585" s="75" t="e">
        <f t="shared" si="40"/>
        <v>#N/A</v>
      </c>
      <c r="AP585" s="75" t="e">
        <f>VLOOKUP(AO585,'Insulation Table'!$Y$35:$Z$103,2,FALSE)</f>
        <v>#N/A</v>
      </c>
      <c r="AQ585" s="67" t="str">
        <f>CONCATENATE(P585,U585,MIN(TablePipeInsulation[[#This Row],[Insulation to be Added (")]],3))</f>
        <v>3</v>
      </c>
      <c r="AR585" s="75" t="str">
        <f>IF(P585="","",(VLOOKUP(AQ585,'Insulation Table'!$N$35:$O$250,2,FALSE)))</f>
        <v/>
      </c>
      <c r="AS585" s="67" t="e">
        <f t="shared" si="41"/>
        <v>#VALUE!</v>
      </c>
      <c r="AT585" s="75" t="str">
        <f>IF(TablePipeInsulation[[#This Row],[System Application]]="Custom",TablePipeInsulation[[#This Row],[Full Load Hours (If Custom Application)]],IF(G585="","",IF(G585="Domestic Hot Water",8760,$AJ$16)))</f>
        <v/>
      </c>
      <c r="AU585" s="75" t="str">
        <f>VLOOKUP($G$7,'Incentive Structure'!$C$6:$D$10,2,FALSE)</f>
        <v>CI</v>
      </c>
      <c r="AV585" s="75" t="str">
        <f>IF(ISNUMBER(FIND("MF",TablePipeInsulation[[#This Row],[Incentive Code]]))=TRUE,"MF Logic","CI Logic")</f>
        <v>CI Logic</v>
      </c>
      <c r="AW58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85" t="str">
        <f t="shared" si="42"/>
        <v/>
      </c>
      <c r="AY585" t="str">
        <f t="shared" si="43"/>
        <v>CI</v>
      </c>
      <c r="AZ58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8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85" s="190" t="e">
        <f>INDEX(#REF!,MATCH(TablePipeInsulation[[#This Row],[Coding - Temperature of Pipe]],#REF!,0),MATCH(TEXT($P585,"#.00"),#REF!,0))</f>
        <v>#REF!</v>
      </c>
      <c r="BC585" s="211">
        <f>IFERROR(MIN(IF(TablePipeInsulation[[#This Row],[System Application]]="Custom",(TablePipeInsulation[[#This Row],[Therms saved]]*BE585)*CI_Custom_Incentive_USD_per_therm,IF(OR(TablePipeInsulation[[#This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saved]]*BE585),"Excel Error"))),TablePipeInsulation[[#This Row],[Total Cost]]),0)</f>
        <v>0</v>
      </c>
      <c r="BD585" s="216">
        <f>IFERROR(MIN(IF(TablePipeInsulation[[#This Row],[System Application]]="Custom",(TablePipeInsulation[[#This Row],[Therms saved]]*BE585)*CI_Custom_Bonus_Incentive_USD_per_therm,IF(OR(TablePipeInsulation[[#This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saved]]*BE585),"Excel Error"))),TablePipeInsulation[[#This Row],[Total Cost]]),0)</f>
        <v>0</v>
      </c>
      <c r="BE585" s="212">
        <f>Boiler!$AA$9</f>
        <v>0</v>
      </c>
    </row>
    <row r="586" spans="1:57">
      <c r="A586" s="75">
        <v>565</v>
      </c>
      <c r="Q586" s="69"/>
      <c r="R586" s="1" t="str">
        <f>IFERROR(INDEX(TableInsulationCodeReq[],MATCH(TablePipeInsulation[[#This Row],[Coding - Temperature of Pipe]],TableInsulationCodeReq[Coding Pipe Temperature],-1),MATCH(TEXT($P586,"0.00"),TableInsulationCodeReq[#Headers],0)),"")</f>
        <v/>
      </c>
      <c r="Y586" s="189" t="str">
        <f t="shared" si="44"/>
        <v/>
      </c>
      <c r="AA58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86" s="3" t="str">
        <f>IF(OR(G586="",TablePipeInsulation[[#This Row],[Insulation to be Added (")]]&lt;TablePipeInsulation[[#This Row],[Insulation Required by Code (")]]),"",IF(System_App_Only_DHW,(AN586-AR586)/(0.8*100000)*L586*AS586*AT586*1,(AN586-AR586)/($G$10*100000)*L586*AS586*AT586*1))</f>
        <v/>
      </c>
      <c r="AC586" s="78">
        <f>IF(TablePipeInsulation[[#This Row],[Insulation to be Added (")]]&lt;TablePipeInsulation[[#This Row],[Insulation Required by Code (")]],"",BC586)</f>
        <v>0</v>
      </c>
      <c r="AD586" s="78">
        <f>IF(TablePipeInsulation[[#This Row],[Insulation to be Added (")]]&lt;TablePipeInsulation[[#This Row],[Insulation Required by Code (")]],"",BD586)</f>
        <v>0</v>
      </c>
      <c r="AG586" s="67" t="e">
        <f>VLOOKUP(G586,'Insulation Table'!$AE$61:$AF$64,2,FALSE)</f>
        <v>#N/A</v>
      </c>
      <c r="AH586" s="75" t="str">
        <f>IF(TablePipeInsulation[[#This Row],[System Application]]="Custom",TablePipeInsulation[[#This Row],[Pipe Surface Temperature, °F (If Custom Application)]],IF(G586="","",VLOOKUP(G586,$BG$21:$BH$24,2,FALSE)))</f>
        <v/>
      </c>
      <c r="AI586" s="75" t="str">
        <f>IF(TablePipeInsulation[[#This Row],[System Application]]="Custom",TablePipeInsulation[[#This Row],[Ambient Temperature, °F (If Custom Application)]],IF(G586="","",VLOOKUP(G586,$BG$21:$BI$24,3,FALSE)))</f>
        <v/>
      </c>
      <c r="AJ58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8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8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8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86" s="75" t="str">
        <f>IF(TablePipeInsulation[[#This Row],[System Application]]="Custom",TablePipeInsulation[[#This Row],[Custom Pipe Bare Heat Transfer Coefficient]],IF(P586="","",(VLOOKUP(AJ586,'Insulation Table'!$F$35:$G$124,2,FALSE))))</f>
        <v/>
      </c>
      <c r="AO586" s="75" t="e">
        <f t="shared" si="40"/>
        <v>#N/A</v>
      </c>
      <c r="AP586" s="75" t="e">
        <f>VLOOKUP(AO586,'Insulation Table'!$Y$35:$Z$103,2,FALSE)</f>
        <v>#N/A</v>
      </c>
      <c r="AQ586" s="67" t="str">
        <f>CONCATENATE(P586,U586,MIN(TablePipeInsulation[[#This Row],[Insulation to be Added (")]],3))</f>
        <v>3</v>
      </c>
      <c r="AR586" s="75" t="str">
        <f>IF(P586="","",(VLOOKUP(AQ586,'Insulation Table'!$N$35:$O$250,2,FALSE)))</f>
        <v/>
      </c>
      <c r="AS586" s="67" t="e">
        <f t="shared" si="41"/>
        <v>#VALUE!</v>
      </c>
      <c r="AT586" s="75" t="str">
        <f>IF(TablePipeInsulation[[#This Row],[System Application]]="Custom",TablePipeInsulation[[#This Row],[Full Load Hours (If Custom Application)]],IF(G586="","",IF(G586="Domestic Hot Water",8760,$AJ$16)))</f>
        <v/>
      </c>
      <c r="AU586" s="75" t="str">
        <f>VLOOKUP($G$7,'Incentive Structure'!$C$6:$D$10,2,FALSE)</f>
        <v>CI</v>
      </c>
      <c r="AV586" s="75" t="str">
        <f>IF(ISNUMBER(FIND("MF",TablePipeInsulation[[#This Row],[Incentive Code]]))=TRUE,"MF Logic","CI Logic")</f>
        <v>CI Logic</v>
      </c>
      <c r="AW58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86" t="str">
        <f t="shared" si="42"/>
        <v/>
      </c>
      <c r="AY586" t="str">
        <f t="shared" si="43"/>
        <v>CI</v>
      </c>
      <c r="AZ58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8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86" s="190" t="e">
        <f>INDEX(#REF!,MATCH(TablePipeInsulation[[#This Row],[Coding - Temperature of Pipe]],#REF!,0),MATCH(TEXT($P586,"#.00"),#REF!,0))</f>
        <v>#REF!</v>
      </c>
      <c r="BC586" s="211">
        <f>IFERROR(MIN(IF(TablePipeInsulation[[#This Row],[System Application]]="Custom",(TablePipeInsulation[[#This Row],[Therms saved]]*BE586)*CI_Custom_Incentive_USD_per_therm,IF(OR(TablePipeInsulation[[#This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saved]]*BE586),"Excel Error"))),TablePipeInsulation[[#This Row],[Total Cost]]),0)</f>
        <v>0</v>
      </c>
      <c r="BD586" s="216">
        <f>IFERROR(MIN(IF(TablePipeInsulation[[#This Row],[System Application]]="Custom",(TablePipeInsulation[[#This Row],[Therms saved]]*BE586)*CI_Custom_Bonus_Incentive_USD_per_therm,IF(OR(TablePipeInsulation[[#This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saved]]*BE586),"Excel Error"))),TablePipeInsulation[[#This Row],[Total Cost]]),0)</f>
        <v>0</v>
      </c>
      <c r="BE586" s="212">
        <f>Boiler!$AA$9</f>
        <v>0</v>
      </c>
    </row>
    <row r="587" spans="1:57">
      <c r="A587" s="75">
        <v>566</v>
      </c>
      <c r="Q587" s="69"/>
      <c r="R587" s="1" t="str">
        <f>IFERROR(INDEX(TableInsulationCodeReq[],MATCH(TablePipeInsulation[[#This Row],[Coding - Temperature of Pipe]],TableInsulationCodeReq[Coding Pipe Temperature],-1),MATCH(TEXT($P587,"0.00"),TableInsulationCodeReq[#Headers],0)),"")</f>
        <v/>
      </c>
      <c r="Y587" s="189" t="str">
        <f t="shared" si="44"/>
        <v/>
      </c>
      <c r="AA58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87" s="3" t="str">
        <f>IF(OR(G587="",TablePipeInsulation[[#This Row],[Insulation to be Added (")]]&lt;TablePipeInsulation[[#This Row],[Insulation Required by Code (")]]),"",IF(System_App_Only_DHW,(AN587-AR587)/(0.8*100000)*L587*AS587*AT587*1,(AN587-AR587)/($G$10*100000)*L587*AS587*AT587*1))</f>
        <v/>
      </c>
      <c r="AC587" s="78">
        <f>IF(TablePipeInsulation[[#This Row],[Insulation to be Added (")]]&lt;TablePipeInsulation[[#This Row],[Insulation Required by Code (")]],"",BC587)</f>
        <v>0</v>
      </c>
      <c r="AD587" s="78">
        <f>IF(TablePipeInsulation[[#This Row],[Insulation to be Added (")]]&lt;TablePipeInsulation[[#This Row],[Insulation Required by Code (")]],"",BD587)</f>
        <v>0</v>
      </c>
      <c r="AG587" s="67" t="e">
        <f>VLOOKUP(G587,'Insulation Table'!$AE$61:$AF$64,2,FALSE)</f>
        <v>#N/A</v>
      </c>
      <c r="AH587" s="75" t="str">
        <f>IF(TablePipeInsulation[[#This Row],[System Application]]="Custom",TablePipeInsulation[[#This Row],[Pipe Surface Temperature, °F (If Custom Application)]],IF(G587="","",VLOOKUP(G587,$BG$21:$BH$24,2,FALSE)))</f>
        <v/>
      </c>
      <c r="AI587" s="75" t="str">
        <f>IF(TablePipeInsulation[[#This Row],[System Application]]="Custom",TablePipeInsulation[[#This Row],[Ambient Temperature, °F (If Custom Application)]],IF(G587="","",VLOOKUP(G587,$BG$21:$BI$24,3,FALSE)))</f>
        <v/>
      </c>
      <c r="AJ58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8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8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8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87" s="75" t="str">
        <f>IF(TablePipeInsulation[[#This Row],[System Application]]="Custom",TablePipeInsulation[[#This Row],[Custom Pipe Bare Heat Transfer Coefficient]],IF(P587="","",(VLOOKUP(AJ587,'Insulation Table'!$F$35:$G$124,2,FALSE))))</f>
        <v/>
      </c>
      <c r="AO587" s="75" t="e">
        <f t="shared" si="40"/>
        <v>#N/A</v>
      </c>
      <c r="AP587" s="75" t="e">
        <f>VLOOKUP(AO587,'Insulation Table'!$Y$35:$Z$103,2,FALSE)</f>
        <v>#N/A</v>
      </c>
      <c r="AQ587" s="67" t="str">
        <f>CONCATENATE(P587,U587,MIN(TablePipeInsulation[[#This Row],[Insulation to be Added (")]],3))</f>
        <v>3</v>
      </c>
      <c r="AR587" s="75" t="str">
        <f>IF(P587="","",(VLOOKUP(AQ587,'Insulation Table'!$N$35:$O$250,2,FALSE)))</f>
        <v/>
      </c>
      <c r="AS587" s="67" t="e">
        <f t="shared" si="41"/>
        <v>#VALUE!</v>
      </c>
      <c r="AT587" s="75" t="str">
        <f>IF(TablePipeInsulation[[#This Row],[System Application]]="Custom",TablePipeInsulation[[#This Row],[Full Load Hours (If Custom Application)]],IF(G587="","",IF(G587="Domestic Hot Water",8760,$AJ$16)))</f>
        <v/>
      </c>
      <c r="AU587" s="75" t="str">
        <f>VLOOKUP($G$7,'Incentive Structure'!$C$6:$D$10,2,FALSE)</f>
        <v>CI</v>
      </c>
      <c r="AV587" s="75" t="str">
        <f>IF(ISNUMBER(FIND("MF",TablePipeInsulation[[#This Row],[Incentive Code]]))=TRUE,"MF Logic","CI Logic")</f>
        <v>CI Logic</v>
      </c>
      <c r="AW58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87" t="str">
        <f t="shared" si="42"/>
        <v/>
      </c>
      <c r="AY587" t="str">
        <f t="shared" si="43"/>
        <v>CI</v>
      </c>
      <c r="AZ58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8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87" s="190" t="e">
        <f>INDEX(#REF!,MATCH(TablePipeInsulation[[#This Row],[Coding - Temperature of Pipe]],#REF!,0),MATCH(TEXT($P587,"#.00"),#REF!,0))</f>
        <v>#REF!</v>
      </c>
      <c r="BC587" s="211">
        <f>IFERROR(MIN(IF(TablePipeInsulation[[#This Row],[System Application]]="Custom",(TablePipeInsulation[[#This Row],[Therms saved]]*BE587)*CI_Custom_Incentive_USD_per_therm,IF(OR(TablePipeInsulation[[#This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saved]]*BE587),"Excel Error"))),TablePipeInsulation[[#This Row],[Total Cost]]),0)</f>
        <v>0</v>
      </c>
      <c r="BD587" s="216">
        <f>IFERROR(MIN(IF(TablePipeInsulation[[#This Row],[System Application]]="Custom",(TablePipeInsulation[[#This Row],[Therms saved]]*BE587)*CI_Custom_Bonus_Incentive_USD_per_therm,IF(OR(TablePipeInsulation[[#This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saved]]*BE587),"Excel Error"))),TablePipeInsulation[[#This Row],[Total Cost]]),0)</f>
        <v>0</v>
      </c>
      <c r="BE587" s="212">
        <f>Boiler!$AA$9</f>
        <v>0</v>
      </c>
    </row>
    <row r="588" spans="1:57">
      <c r="A588" s="75">
        <v>567</v>
      </c>
      <c r="Q588" s="69"/>
      <c r="R588" s="1" t="str">
        <f>IFERROR(INDEX(TableInsulationCodeReq[],MATCH(TablePipeInsulation[[#This Row],[Coding - Temperature of Pipe]],TableInsulationCodeReq[Coding Pipe Temperature],-1),MATCH(TEXT($P588,"0.00"),TableInsulationCodeReq[#Headers],0)),"")</f>
        <v/>
      </c>
      <c r="Y588" s="189" t="str">
        <f t="shared" si="44"/>
        <v/>
      </c>
      <c r="AA58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88" s="3" t="str">
        <f>IF(OR(G588="",TablePipeInsulation[[#This Row],[Insulation to be Added (")]]&lt;TablePipeInsulation[[#This Row],[Insulation Required by Code (")]]),"",IF(System_App_Only_DHW,(AN588-AR588)/(0.8*100000)*L588*AS588*AT588*1,(AN588-AR588)/($G$10*100000)*L588*AS588*AT588*1))</f>
        <v/>
      </c>
      <c r="AC588" s="78">
        <f>IF(TablePipeInsulation[[#This Row],[Insulation to be Added (")]]&lt;TablePipeInsulation[[#This Row],[Insulation Required by Code (")]],"",BC588)</f>
        <v>0</v>
      </c>
      <c r="AD588" s="78">
        <f>IF(TablePipeInsulation[[#This Row],[Insulation to be Added (")]]&lt;TablePipeInsulation[[#This Row],[Insulation Required by Code (")]],"",BD588)</f>
        <v>0</v>
      </c>
      <c r="AG588" s="67" t="e">
        <f>VLOOKUP(G588,'Insulation Table'!$AE$61:$AF$64,2,FALSE)</f>
        <v>#N/A</v>
      </c>
      <c r="AH588" s="75" t="str">
        <f>IF(TablePipeInsulation[[#This Row],[System Application]]="Custom",TablePipeInsulation[[#This Row],[Pipe Surface Temperature, °F (If Custom Application)]],IF(G588="","",VLOOKUP(G588,$BG$21:$BH$24,2,FALSE)))</f>
        <v/>
      </c>
      <c r="AI588" s="75" t="str">
        <f>IF(TablePipeInsulation[[#This Row],[System Application]]="Custom",TablePipeInsulation[[#This Row],[Ambient Temperature, °F (If Custom Application)]],IF(G588="","",VLOOKUP(G588,$BG$21:$BI$24,3,FALSE)))</f>
        <v/>
      </c>
      <c r="AJ58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8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8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8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88" s="75" t="str">
        <f>IF(TablePipeInsulation[[#This Row],[System Application]]="Custom",TablePipeInsulation[[#This Row],[Custom Pipe Bare Heat Transfer Coefficient]],IF(P588="","",(VLOOKUP(AJ588,'Insulation Table'!$F$35:$G$124,2,FALSE))))</f>
        <v/>
      </c>
      <c r="AO588" s="75" t="e">
        <f t="shared" si="40"/>
        <v>#N/A</v>
      </c>
      <c r="AP588" s="75" t="e">
        <f>VLOOKUP(AO588,'Insulation Table'!$Y$35:$Z$103,2,FALSE)</f>
        <v>#N/A</v>
      </c>
      <c r="AQ588" s="67" t="str">
        <f>CONCATENATE(P588,U588,MIN(TablePipeInsulation[[#This Row],[Insulation to be Added (")]],3))</f>
        <v>3</v>
      </c>
      <c r="AR588" s="75" t="str">
        <f>IF(P588="","",(VLOOKUP(AQ588,'Insulation Table'!$N$35:$O$250,2,FALSE)))</f>
        <v/>
      </c>
      <c r="AS588" s="67" t="e">
        <f t="shared" si="41"/>
        <v>#VALUE!</v>
      </c>
      <c r="AT588" s="75" t="str">
        <f>IF(TablePipeInsulation[[#This Row],[System Application]]="Custom",TablePipeInsulation[[#This Row],[Full Load Hours (If Custom Application)]],IF(G588="","",IF(G588="Domestic Hot Water",8760,$AJ$16)))</f>
        <v/>
      </c>
      <c r="AU588" s="75" t="str">
        <f>VLOOKUP($G$7,'Incentive Structure'!$C$6:$D$10,2,FALSE)</f>
        <v>CI</v>
      </c>
      <c r="AV588" s="75" t="str">
        <f>IF(ISNUMBER(FIND("MF",TablePipeInsulation[[#This Row],[Incentive Code]]))=TRUE,"MF Logic","CI Logic")</f>
        <v>CI Logic</v>
      </c>
      <c r="AW58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88" t="str">
        <f t="shared" si="42"/>
        <v/>
      </c>
      <c r="AY588" t="str">
        <f t="shared" si="43"/>
        <v>CI</v>
      </c>
      <c r="AZ58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8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88" s="190" t="e">
        <f>INDEX(#REF!,MATCH(TablePipeInsulation[[#This Row],[Coding - Temperature of Pipe]],#REF!,0),MATCH(TEXT($P588,"#.00"),#REF!,0))</f>
        <v>#REF!</v>
      </c>
      <c r="BC588" s="211">
        <f>IFERROR(MIN(IF(TablePipeInsulation[[#This Row],[System Application]]="Custom",(TablePipeInsulation[[#This Row],[Therms saved]]*BE588)*CI_Custom_Incentive_USD_per_therm,IF(OR(TablePipeInsulation[[#This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saved]]*BE588),"Excel Error"))),TablePipeInsulation[[#This Row],[Total Cost]]),0)</f>
        <v>0</v>
      </c>
      <c r="BD588" s="216">
        <f>IFERROR(MIN(IF(TablePipeInsulation[[#This Row],[System Application]]="Custom",(TablePipeInsulation[[#This Row],[Therms saved]]*BE588)*CI_Custom_Bonus_Incentive_USD_per_therm,IF(OR(TablePipeInsulation[[#This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saved]]*BE588),"Excel Error"))),TablePipeInsulation[[#This Row],[Total Cost]]),0)</f>
        <v>0</v>
      </c>
      <c r="BE588" s="212">
        <f>Boiler!$AA$9</f>
        <v>0</v>
      </c>
    </row>
    <row r="589" spans="1:57">
      <c r="A589" s="75">
        <v>568</v>
      </c>
      <c r="Q589" s="69"/>
      <c r="R589" s="1" t="str">
        <f>IFERROR(INDEX(TableInsulationCodeReq[],MATCH(TablePipeInsulation[[#This Row],[Coding - Temperature of Pipe]],TableInsulationCodeReq[Coding Pipe Temperature],-1),MATCH(TEXT($P589,"0.00"),TableInsulationCodeReq[#Headers],0)),"")</f>
        <v/>
      </c>
      <c r="Y589" s="189" t="str">
        <f t="shared" si="44"/>
        <v/>
      </c>
      <c r="AA58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89" s="3" t="str">
        <f>IF(OR(G589="",TablePipeInsulation[[#This Row],[Insulation to be Added (")]]&lt;TablePipeInsulation[[#This Row],[Insulation Required by Code (")]]),"",IF(System_App_Only_DHW,(AN589-AR589)/(0.8*100000)*L589*AS589*AT589*1,(AN589-AR589)/($G$10*100000)*L589*AS589*AT589*1))</f>
        <v/>
      </c>
      <c r="AC589" s="78">
        <f>IF(TablePipeInsulation[[#This Row],[Insulation to be Added (")]]&lt;TablePipeInsulation[[#This Row],[Insulation Required by Code (")]],"",BC589)</f>
        <v>0</v>
      </c>
      <c r="AD589" s="78">
        <f>IF(TablePipeInsulation[[#This Row],[Insulation to be Added (")]]&lt;TablePipeInsulation[[#This Row],[Insulation Required by Code (")]],"",BD589)</f>
        <v>0</v>
      </c>
      <c r="AG589" s="67" t="e">
        <f>VLOOKUP(G589,'Insulation Table'!$AE$61:$AF$64,2,FALSE)</f>
        <v>#N/A</v>
      </c>
      <c r="AH589" s="75" t="str">
        <f>IF(TablePipeInsulation[[#This Row],[System Application]]="Custom",TablePipeInsulation[[#This Row],[Pipe Surface Temperature, °F (If Custom Application)]],IF(G589="","",VLOOKUP(G589,$BG$21:$BH$24,2,FALSE)))</f>
        <v/>
      </c>
      <c r="AI589" s="75" t="str">
        <f>IF(TablePipeInsulation[[#This Row],[System Application]]="Custom",TablePipeInsulation[[#This Row],[Ambient Temperature, °F (If Custom Application)]],IF(G589="","",VLOOKUP(G589,$BG$21:$BI$24,3,FALSE)))</f>
        <v/>
      </c>
      <c r="AJ58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8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8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8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89" s="75" t="str">
        <f>IF(TablePipeInsulation[[#This Row],[System Application]]="Custom",TablePipeInsulation[[#This Row],[Custom Pipe Bare Heat Transfer Coefficient]],IF(P589="","",(VLOOKUP(AJ589,'Insulation Table'!$F$35:$G$124,2,FALSE))))</f>
        <v/>
      </c>
      <c r="AO589" s="75" t="e">
        <f t="shared" si="40"/>
        <v>#N/A</v>
      </c>
      <c r="AP589" s="75" t="e">
        <f>VLOOKUP(AO589,'Insulation Table'!$Y$35:$Z$103,2,FALSE)</f>
        <v>#N/A</v>
      </c>
      <c r="AQ589" s="67" t="str">
        <f>CONCATENATE(P589,U589,MIN(TablePipeInsulation[[#This Row],[Insulation to be Added (")]],3))</f>
        <v>3</v>
      </c>
      <c r="AR589" s="75" t="str">
        <f>IF(P589="","",(VLOOKUP(AQ589,'Insulation Table'!$N$35:$O$250,2,FALSE)))</f>
        <v/>
      </c>
      <c r="AS589" s="67" t="e">
        <f t="shared" si="41"/>
        <v>#VALUE!</v>
      </c>
      <c r="AT589" s="75" t="str">
        <f>IF(TablePipeInsulation[[#This Row],[System Application]]="Custom",TablePipeInsulation[[#This Row],[Full Load Hours (If Custom Application)]],IF(G589="","",IF(G589="Domestic Hot Water",8760,$AJ$16)))</f>
        <v/>
      </c>
      <c r="AU589" s="75" t="str">
        <f>VLOOKUP($G$7,'Incentive Structure'!$C$6:$D$10,2,FALSE)</f>
        <v>CI</v>
      </c>
      <c r="AV589" s="75" t="str">
        <f>IF(ISNUMBER(FIND("MF",TablePipeInsulation[[#This Row],[Incentive Code]]))=TRUE,"MF Logic","CI Logic")</f>
        <v>CI Logic</v>
      </c>
      <c r="AW58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89" t="str">
        <f t="shared" si="42"/>
        <v/>
      </c>
      <c r="AY589" t="str">
        <f t="shared" si="43"/>
        <v>CI</v>
      </c>
      <c r="AZ58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8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89" s="190" t="e">
        <f>INDEX(#REF!,MATCH(TablePipeInsulation[[#This Row],[Coding - Temperature of Pipe]],#REF!,0),MATCH(TEXT($P589,"#.00"),#REF!,0))</f>
        <v>#REF!</v>
      </c>
      <c r="BC589" s="211">
        <f>IFERROR(MIN(IF(TablePipeInsulation[[#This Row],[System Application]]="Custom",(TablePipeInsulation[[#This Row],[Therms saved]]*BE589)*CI_Custom_Incentive_USD_per_therm,IF(OR(TablePipeInsulation[[#This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saved]]*BE589),"Excel Error"))),TablePipeInsulation[[#This Row],[Total Cost]]),0)</f>
        <v>0</v>
      </c>
      <c r="BD589" s="216">
        <f>IFERROR(MIN(IF(TablePipeInsulation[[#This Row],[System Application]]="Custom",(TablePipeInsulation[[#This Row],[Therms saved]]*BE589)*CI_Custom_Bonus_Incentive_USD_per_therm,IF(OR(TablePipeInsulation[[#This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saved]]*BE589),"Excel Error"))),TablePipeInsulation[[#This Row],[Total Cost]]),0)</f>
        <v>0</v>
      </c>
      <c r="BE589" s="212">
        <f>Boiler!$AA$9</f>
        <v>0</v>
      </c>
    </row>
    <row r="590" spans="1:57">
      <c r="A590" s="75">
        <v>569</v>
      </c>
      <c r="Q590" s="69"/>
      <c r="R590" s="1" t="str">
        <f>IFERROR(INDEX(TableInsulationCodeReq[],MATCH(TablePipeInsulation[[#This Row],[Coding - Temperature of Pipe]],TableInsulationCodeReq[Coding Pipe Temperature],-1),MATCH(TEXT($P590,"0.00"),TableInsulationCodeReq[#Headers],0)),"")</f>
        <v/>
      </c>
      <c r="Y590" s="189" t="str">
        <f t="shared" si="44"/>
        <v/>
      </c>
      <c r="AA59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90" s="3" t="str">
        <f>IF(OR(G590="",TablePipeInsulation[[#This Row],[Insulation to be Added (")]]&lt;TablePipeInsulation[[#This Row],[Insulation Required by Code (")]]),"",IF(System_App_Only_DHW,(AN590-AR590)/(0.8*100000)*L590*AS590*AT590*1,(AN590-AR590)/($G$10*100000)*L590*AS590*AT590*1))</f>
        <v/>
      </c>
      <c r="AC590" s="78">
        <f>IF(TablePipeInsulation[[#This Row],[Insulation to be Added (")]]&lt;TablePipeInsulation[[#This Row],[Insulation Required by Code (")]],"",BC590)</f>
        <v>0</v>
      </c>
      <c r="AD590" s="78">
        <f>IF(TablePipeInsulation[[#This Row],[Insulation to be Added (")]]&lt;TablePipeInsulation[[#This Row],[Insulation Required by Code (")]],"",BD590)</f>
        <v>0</v>
      </c>
      <c r="AG590" s="67" t="e">
        <f>VLOOKUP(G590,'Insulation Table'!$AE$61:$AF$64,2,FALSE)</f>
        <v>#N/A</v>
      </c>
      <c r="AH590" s="75" t="str">
        <f>IF(TablePipeInsulation[[#This Row],[System Application]]="Custom",TablePipeInsulation[[#This Row],[Pipe Surface Temperature, °F (If Custom Application)]],IF(G590="","",VLOOKUP(G590,$BG$21:$BH$24,2,FALSE)))</f>
        <v/>
      </c>
      <c r="AI590" s="75" t="str">
        <f>IF(TablePipeInsulation[[#This Row],[System Application]]="Custom",TablePipeInsulation[[#This Row],[Ambient Temperature, °F (If Custom Application)]],IF(G590="","",VLOOKUP(G590,$BG$21:$BI$24,3,FALSE)))</f>
        <v/>
      </c>
      <c r="AJ59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9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9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9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90" s="75" t="str">
        <f>IF(TablePipeInsulation[[#This Row],[System Application]]="Custom",TablePipeInsulation[[#This Row],[Custom Pipe Bare Heat Transfer Coefficient]],IF(P590="","",(VLOOKUP(AJ590,'Insulation Table'!$F$35:$G$124,2,FALSE))))</f>
        <v/>
      </c>
      <c r="AO590" s="75" t="e">
        <f t="shared" si="40"/>
        <v>#N/A</v>
      </c>
      <c r="AP590" s="75" t="e">
        <f>VLOOKUP(AO590,'Insulation Table'!$Y$35:$Z$103,2,FALSE)</f>
        <v>#N/A</v>
      </c>
      <c r="AQ590" s="67" t="str">
        <f>CONCATENATE(P590,U590,MIN(TablePipeInsulation[[#This Row],[Insulation to be Added (")]],3))</f>
        <v>3</v>
      </c>
      <c r="AR590" s="75" t="str">
        <f>IF(P590="","",(VLOOKUP(AQ590,'Insulation Table'!$N$35:$O$250,2,FALSE)))</f>
        <v/>
      </c>
      <c r="AS590" s="67" t="e">
        <f t="shared" si="41"/>
        <v>#VALUE!</v>
      </c>
      <c r="AT590" s="75" t="str">
        <f>IF(TablePipeInsulation[[#This Row],[System Application]]="Custom",TablePipeInsulation[[#This Row],[Full Load Hours (If Custom Application)]],IF(G590="","",IF(G590="Domestic Hot Water",8760,$AJ$16)))</f>
        <v/>
      </c>
      <c r="AU590" s="75" t="str">
        <f>VLOOKUP($G$7,'Incentive Structure'!$C$6:$D$10,2,FALSE)</f>
        <v>CI</v>
      </c>
      <c r="AV590" s="75" t="str">
        <f>IF(ISNUMBER(FIND("MF",TablePipeInsulation[[#This Row],[Incentive Code]]))=TRUE,"MF Logic","CI Logic")</f>
        <v>CI Logic</v>
      </c>
      <c r="AW59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90" t="str">
        <f t="shared" si="42"/>
        <v/>
      </c>
      <c r="AY590" t="str">
        <f t="shared" si="43"/>
        <v>CI</v>
      </c>
      <c r="AZ59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9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90" s="190" t="e">
        <f>INDEX(#REF!,MATCH(TablePipeInsulation[[#This Row],[Coding - Temperature of Pipe]],#REF!,0),MATCH(TEXT($P590,"#.00"),#REF!,0))</f>
        <v>#REF!</v>
      </c>
      <c r="BC590" s="211">
        <f>IFERROR(MIN(IF(TablePipeInsulation[[#This Row],[System Application]]="Custom",(TablePipeInsulation[[#This Row],[Therms saved]]*BE590)*CI_Custom_Incentive_USD_per_therm,IF(OR(TablePipeInsulation[[#This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saved]]*BE590),"Excel Error"))),TablePipeInsulation[[#This Row],[Total Cost]]),0)</f>
        <v>0</v>
      </c>
      <c r="BD590" s="216">
        <f>IFERROR(MIN(IF(TablePipeInsulation[[#This Row],[System Application]]="Custom",(TablePipeInsulation[[#This Row],[Therms saved]]*BE590)*CI_Custom_Bonus_Incentive_USD_per_therm,IF(OR(TablePipeInsulation[[#This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saved]]*BE590),"Excel Error"))),TablePipeInsulation[[#This Row],[Total Cost]]),0)</f>
        <v>0</v>
      </c>
      <c r="BE590" s="212">
        <f>Boiler!$AA$9</f>
        <v>0</v>
      </c>
    </row>
    <row r="591" spans="1:57">
      <c r="A591" s="75">
        <v>570</v>
      </c>
      <c r="Q591" s="69"/>
      <c r="R591" s="1" t="str">
        <f>IFERROR(INDEX(TableInsulationCodeReq[],MATCH(TablePipeInsulation[[#This Row],[Coding - Temperature of Pipe]],TableInsulationCodeReq[Coding Pipe Temperature],-1),MATCH(TEXT($P591,"0.00"),TableInsulationCodeReq[#Headers],0)),"")</f>
        <v/>
      </c>
      <c r="Y591" s="189" t="str">
        <f t="shared" si="44"/>
        <v/>
      </c>
      <c r="AA59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91" s="3" t="str">
        <f>IF(OR(G591="",TablePipeInsulation[[#This Row],[Insulation to be Added (")]]&lt;TablePipeInsulation[[#This Row],[Insulation Required by Code (")]]),"",IF(System_App_Only_DHW,(AN591-AR591)/(0.8*100000)*L591*AS591*AT591*1,(AN591-AR591)/($G$10*100000)*L591*AS591*AT591*1))</f>
        <v/>
      </c>
      <c r="AC591" s="78">
        <f>IF(TablePipeInsulation[[#This Row],[Insulation to be Added (")]]&lt;TablePipeInsulation[[#This Row],[Insulation Required by Code (")]],"",BC591)</f>
        <v>0</v>
      </c>
      <c r="AD591" s="78">
        <f>IF(TablePipeInsulation[[#This Row],[Insulation to be Added (")]]&lt;TablePipeInsulation[[#This Row],[Insulation Required by Code (")]],"",BD591)</f>
        <v>0</v>
      </c>
      <c r="AG591" s="67" t="e">
        <f>VLOOKUP(G591,'Insulation Table'!$AE$61:$AF$64,2,FALSE)</f>
        <v>#N/A</v>
      </c>
      <c r="AH591" s="75" t="str">
        <f>IF(TablePipeInsulation[[#This Row],[System Application]]="Custom",TablePipeInsulation[[#This Row],[Pipe Surface Temperature, °F (If Custom Application)]],IF(G591="","",VLOOKUP(G591,$BG$21:$BH$24,2,FALSE)))</f>
        <v/>
      </c>
      <c r="AI591" s="75" t="str">
        <f>IF(TablePipeInsulation[[#This Row],[System Application]]="Custom",TablePipeInsulation[[#This Row],[Ambient Temperature, °F (If Custom Application)]],IF(G591="","",VLOOKUP(G591,$BG$21:$BI$24,3,FALSE)))</f>
        <v/>
      </c>
      <c r="AJ59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9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9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9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91" s="75" t="str">
        <f>IF(TablePipeInsulation[[#This Row],[System Application]]="Custom",TablePipeInsulation[[#This Row],[Custom Pipe Bare Heat Transfer Coefficient]],IF(P591="","",(VLOOKUP(AJ591,'Insulation Table'!$F$35:$G$124,2,FALSE))))</f>
        <v/>
      </c>
      <c r="AO591" s="75" t="e">
        <f t="shared" si="40"/>
        <v>#N/A</v>
      </c>
      <c r="AP591" s="75" t="e">
        <f>VLOOKUP(AO591,'Insulation Table'!$Y$35:$Z$103,2,FALSE)</f>
        <v>#N/A</v>
      </c>
      <c r="AQ591" s="67" t="str">
        <f>CONCATENATE(P591,U591,MIN(TablePipeInsulation[[#This Row],[Insulation to be Added (")]],3))</f>
        <v>3</v>
      </c>
      <c r="AR591" s="75" t="str">
        <f>IF(P591="","",(VLOOKUP(AQ591,'Insulation Table'!$N$35:$O$250,2,FALSE)))</f>
        <v/>
      </c>
      <c r="AS591" s="67" t="e">
        <f t="shared" si="41"/>
        <v>#VALUE!</v>
      </c>
      <c r="AT591" s="75" t="str">
        <f>IF(TablePipeInsulation[[#This Row],[System Application]]="Custom",TablePipeInsulation[[#This Row],[Full Load Hours (If Custom Application)]],IF(G591="","",IF(G591="Domestic Hot Water",8760,$AJ$16)))</f>
        <v/>
      </c>
      <c r="AU591" s="75" t="str">
        <f>VLOOKUP($G$7,'Incentive Structure'!$C$6:$D$10,2,FALSE)</f>
        <v>CI</v>
      </c>
      <c r="AV591" s="75" t="str">
        <f>IF(ISNUMBER(FIND("MF",TablePipeInsulation[[#This Row],[Incentive Code]]))=TRUE,"MF Logic","CI Logic")</f>
        <v>CI Logic</v>
      </c>
      <c r="AW59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91" t="str">
        <f t="shared" si="42"/>
        <v/>
      </c>
      <c r="AY591" t="str">
        <f t="shared" si="43"/>
        <v>CI</v>
      </c>
      <c r="AZ59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9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91" s="190" t="e">
        <f>INDEX(#REF!,MATCH(TablePipeInsulation[[#This Row],[Coding - Temperature of Pipe]],#REF!,0),MATCH(TEXT($P591,"#.00"),#REF!,0))</f>
        <v>#REF!</v>
      </c>
      <c r="BC591" s="211">
        <f>IFERROR(MIN(IF(TablePipeInsulation[[#This Row],[System Application]]="Custom",(TablePipeInsulation[[#This Row],[Therms saved]]*BE591)*CI_Custom_Incentive_USD_per_therm,IF(OR(TablePipeInsulation[[#This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saved]]*BE591),"Excel Error"))),TablePipeInsulation[[#This Row],[Total Cost]]),0)</f>
        <v>0</v>
      </c>
      <c r="BD591" s="216">
        <f>IFERROR(MIN(IF(TablePipeInsulation[[#This Row],[System Application]]="Custom",(TablePipeInsulation[[#This Row],[Therms saved]]*BE591)*CI_Custom_Bonus_Incentive_USD_per_therm,IF(OR(TablePipeInsulation[[#This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saved]]*BE591),"Excel Error"))),TablePipeInsulation[[#This Row],[Total Cost]]),0)</f>
        <v>0</v>
      </c>
      <c r="BE591" s="212">
        <f>Boiler!$AA$9</f>
        <v>0</v>
      </c>
    </row>
    <row r="592" spans="1:57">
      <c r="A592" s="75">
        <v>571</v>
      </c>
      <c r="Q592" s="69"/>
      <c r="R592" s="1" t="str">
        <f>IFERROR(INDEX(TableInsulationCodeReq[],MATCH(TablePipeInsulation[[#This Row],[Coding - Temperature of Pipe]],TableInsulationCodeReq[Coding Pipe Temperature],-1),MATCH(TEXT($P592,"0.00"),TableInsulationCodeReq[#Headers],0)),"")</f>
        <v/>
      </c>
      <c r="Y592" s="189" t="str">
        <f t="shared" si="44"/>
        <v/>
      </c>
      <c r="AA59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92" s="3" t="str">
        <f>IF(OR(G592="",TablePipeInsulation[[#This Row],[Insulation to be Added (")]]&lt;TablePipeInsulation[[#This Row],[Insulation Required by Code (")]]),"",IF(System_App_Only_DHW,(AN592-AR592)/(0.8*100000)*L592*AS592*AT592*1,(AN592-AR592)/($G$10*100000)*L592*AS592*AT592*1))</f>
        <v/>
      </c>
      <c r="AC592" s="78">
        <f>IF(TablePipeInsulation[[#This Row],[Insulation to be Added (")]]&lt;TablePipeInsulation[[#This Row],[Insulation Required by Code (")]],"",BC592)</f>
        <v>0</v>
      </c>
      <c r="AD592" s="78">
        <f>IF(TablePipeInsulation[[#This Row],[Insulation to be Added (")]]&lt;TablePipeInsulation[[#This Row],[Insulation Required by Code (")]],"",BD592)</f>
        <v>0</v>
      </c>
      <c r="AG592" s="67" t="e">
        <f>VLOOKUP(G592,'Insulation Table'!$AE$61:$AF$64,2,FALSE)</f>
        <v>#N/A</v>
      </c>
      <c r="AH592" s="75" t="str">
        <f>IF(TablePipeInsulation[[#This Row],[System Application]]="Custom",TablePipeInsulation[[#This Row],[Pipe Surface Temperature, °F (If Custom Application)]],IF(G592="","",VLOOKUP(G592,$BG$21:$BH$24,2,FALSE)))</f>
        <v/>
      </c>
      <c r="AI592" s="75" t="str">
        <f>IF(TablePipeInsulation[[#This Row],[System Application]]="Custom",TablePipeInsulation[[#This Row],[Ambient Temperature, °F (If Custom Application)]],IF(G592="","",VLOOKUP(G592,$BG$21:$BI$24,3,FALSE)))</f>
        <v/>
      </c>
      <c r="AJ59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9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9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9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92" s="75" t="str">
        <f>IF(TablePipeInsulation[[#This Row],[System Application]]="Custom",TablePipeInsulation[[#This Row],[Custom Pipe Bare Heat Transfer Coefficient]],IF(P592="","",(VLOOKUP(AJ592,'Insulation Table'!$F$35:$G$124,2,FALSE))))</f>
        <v/>
      </c>
      <c r="AO592" s="75" t="e">
        <f t="shared" ref="AO592:AO655" si="45">CONCATENATE(AG592,P592)</f>
        <v>#N/A</v>
      </c>
      <c r="AP592" s="75" t="e">
        <f>VLOOKUP(AO592,'Insulation Table'!$Y$35:$Z$103,2,FALSE)</f>
        <v>#N/A</v>
      </c>
      <c r="AQ592" s="67" t="str">
        <f>CONCATENATE(P592,U592,MIN(TablePipeInsulation[[#This Row],[Insulation to be Added (")]],3))</f>
        <v>3</v>
      </c>
      <c r="AR592" s="75" t="str">
        <f>IF(P592="","",(VLOOKUP(AQ592,'Insulation Table'!$N$35:$O$250,2,FALSE)))</f>
        <v/>
      </c>
      <c r="AS592" s="67" t="e">
        <f t="shared" ref="AS592:AS655" si="46">AH592-AI592</f>
        <v>#VALUE!</v>
      </c>
      <c r="AT592" s="75" t="str">
        <f>IF(TablePipeInsulation[[#This Row],[System Application]]="Custom",TablePipeInsulation[[#This Row],[Full Load Hours (If Custom Application)]],IF(G592="","",IF(G592="Domestic Hot Water",8760,$AJ$16)))</f>
        <v/>
      </c>
      <c r="AU592" s="75" t="str">
        <f>VLOOKUP($G$7,'Incentive Structure'!$C$6:$D$10,2,FALSE)</f>
        <v>CI</v>
      </c>
      <c r="AV592" s="75" t="str">
        <f>IF(ISNUMBER(FIND("MF",TablePipeInsulation[[#This Row],[Incentive Code]]))=TRUE,"MF Logic","CI Logic")</f>
        <v>CI Logic</v>
      </c>
      <c r="AW59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92" t="str">
        <f t="shared" ref="AX592:AX655" si="47">CONCATENATE(G592,AW592)</f>
        <v/>
      </c>
      <c r="AY592" t="str">
        <f t="shared" ref="AY592:AY655" si="48">CONCATENATE(AU592,AW592)</f>
        <v>CI</v>
      </c>
      <c r="AZ59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9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92" s="190" t="e">
        <f>INDEX(#REF!,MATCH(TablePipeInsulation[[#This Row],[Coding - Temperature of Pipe]],#REF!,0),MATCH(TEXT($P592,"#.00"),#REF!,0))</f>
        <v>#REF!</v>
      </c>
      <c r="BC592" s="211">
        <f>IFERROR(MIN(IF(TablePipeInsulation[[#This Row],[System Application]]="Custom",(TablePipeInsulation[[#This Row],[Therms saved]]*BE592)*CI_Custom_Incentive_USD_per_therm,IF(OR(TablePipeInsulation[[#This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saved]]*BE592),"Excel Error"))),TablePipeInsulation[[#This Row],[Total Cost]]),0)</f>
        <v>0</v>
      </c>
      <c r="BD592" s="216">
        <f>IFERROR(MIN(IF(TablePipeInsulation[[#This Row],[System Application]]="Custom",(TablePipeInsulation[[#This Row],[Therms saved]]*BE592)*CI_Custom_Bonus_Incentive_USD_per_therm,IF(OR(TablePipeInsulation[[#This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saved]]*BE592),"Excel Error"))),TablePipeInsulation[[#This Row],[Total Cost]]),0)</f>
        <v>0</v>
      </c>
      <c r="BE592" s="212">
        <f>Boiler!$AA$9</f>
        <v>0</v>
      </c>
    </row>
    <row r="593" spans="1:57">
      <c r="A593" s="75">
        <v>572</v>
      </c>
      <c r="Q593" s="69"/>
      <c r="R593" s="1" t="str">
        <f>IFERROR(INDEX(TableInsulationCodeReq[],MATCH(TablePipeInsulation[[#This Row],[Coding - Temperature of Pipe]],TableInsulationCodeReq[Coding Pipe Temperature],-1),MATCH(TEXT($P593,"0.00"),TableInsulationCodeReq[#Headers],0)),"")</f>
        <v/>
      </c>
      <c r="Y593" s="189" t="str">
        <f t="shared" si="44"/>
        <v/>
      </c>
      <c r="AA59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93" s="3" t="str">
        <f>IF(OR(G593="",TablePipeInsulation[[#This Row],[Insulation to be Added (")]]&lt;TablePipeInsulation[[#This Row],[Insulation Required by Code (")]]),"",IF(System_App_Only_DHW,(AN593-AR593)/(0.8*100000)*L593*AS593*AT593*1,(AN593-AR593)/($G$10*100000)*L593*AS593*AT593*1))</f>
        <v/>
      </c>
      <c r="AC593" s="78">
        <f>IF(TablePipeInsulation[[#This Row],[Insulation to be Added (")]]&lt;TablePipeInsulation[[#This Row],[Insulation Required by Code (")]],"",BC593)</f>
        <v>0</v>
      </c>
      <c r="AD593" s="78">
        <f>IF(TablePipeInsulation[[#This Row],[Insulation to be Added (")]]&lt;TablePipeInsulation[[#This Row],[Insulation Required by Code (")]],"",BD593)</f>
        <v>0</v>
      </c>
      <c r="AG593" s="67" t="e">
        <f>VLOOKUP(G593,'Insulation Table'!$AE$61:$AF$64,2,FALSE)</f>
        <v>#N/A</v>
      </c>
      <c r="AH593" s="75" t="str">
        <f>IF(TablePipeInsulation[[#This Row],[System Application]]="Custom",TablePipeInsulation[[#This Row],[Pipe Surface Temperature, °F (If Custom Application)]],IF(G593="","",VLOOKUP(G593,$BG$21:$BH$24,2,FALSE)))</f>
        <v/>
      </c>
      <c r="AI593" s="75" t="str">
        <f>IF(TablePipeInsulation[[#This Row],[System Application]]="Custom",TablePipeInsulation[[#This Row],[Ambient Temperature, °F (If Custom Application)]],IF(G593="","",VLOOKUP(G593,$BG$21:$BI$24,3,FALSE)))</f>
        <v/>
      </c>
      <c r="AJ59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9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9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9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93" s="75" t="str">
        <f>IF(TablePipeInsulation[[#This Row],[System Application]]="Custom",TablePipeInsulation[[#This Row],[Custom Pipe Bare Heat Transfer Coefficient]],IF(P593="","",(VLOOKUP(AJ593,'Insulation Table'!$F$35:$G$124,2,FALSE))))</f>
        <v/>
      </c>
      <c r="AO593" s="75" t="e">
        <f t="shared" si="45"/>
        <v>#N/A</v>
      </c>
      <c r="AP593" s="75" t="e">
        <f>VLOOKUP(AO593,'Insulation Table'!$Y$35:$Z$103,2,FALSE)</f>
        <v>#N/A</v>
      </c>
      <c r="AQ593" s="67" t="str">
        <f>CONCATENATE(P593,U593,MIN(TablePipeInsulation[[#This Row],[Insulation to be Added (")]],3))</f>
        <v>3</v>
      </c>
      <c r="AR593" s="75" t="str">
        <f>IF(P593="","",(VLOOKUP(AQ593,'Insulation Table'!$N$35:$O$250,2,FALSE)))</f>
        <v/>
      </c>
      <c r="AS593" s="67" t="e">
        <f t="shared" si="46"/>
        <v>#VALUE!</v>
      </c>
      <c r="AT593" s="75" t="str">
        <f>IF(TablePipeInsulation[[#This Row],[System Application]]="Custom",TablePipeInsulation[[#This Row],[Full Load Hours (If Custom Application)]],IF(G593="","",IF(G593="Domestic Hot Water",8760,$AJ$16)))</f>
        <v/>
      </c>
      <c r="AU593" s="75" t="str">
        <f>VLOOKUP($G$7,'Incentive Structure'!$C$6:$D$10,2,FALSE)</f>
        <v>CI</v>
      </c>
      <c r="AV593" s="75" t="str">
        <f>IF(ISNUMBER(FIND("MF",TablePipeInsulation[[#This Row],[Incentive Code]]))=TRUE,"MF Logic","CI Logic")</f>
        <v>CI Logic</v>
      </c>
      <c r="AW59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93" t="str">
        <f t="shared" si="47"/>
        <v/>
      </c>
      <c r="AY593" t="str">
        <f t="shared" si="48"/>
        <v>CI</v>
      </c>
      <c r="AZ59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9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93" s="190" t="e">
        <f>INDEX(#REF!,MATCH(TablePipeInsulation[[#This Row],[Coding - Temperature of Pipe]],#REF!,0),MATCH(TEXT($P593,"#.00"),#REF!,0))</f>
        <v>#REF!</v>
      </c>
      <c r="BC593" s="211">
        <f>IFERROR(MIN(IF(TablePipeInsulation[[#This Row],[System Application]]="Custom",(TablePipeInsulation[[#This Row],[Therms saved]]*BE593)*CI_Custom_Incentive_USD_per_therm,IF(OR(TablePipeInsulation[[#This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saved]]*BE593),"Excel Error"))),TablePipeInsulation[[#This Row],[Total Cost]]),0)</f>
        <v>0</v>
      </c>
      <c r="BD593" s="216">
        <f>IFERROR(MIN(IF(TablePipeInsulation[[#This Row],[System Application]]="Custom",(TablePipeInsulation[[#This Row],[Therms saved]]*BE593)*CI_Custom_Bonus_Incentive_USD_per_therm,IF(OR(TablePipeInsulation[[#This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saved]]*BE593),"Excel Error"))),TablePipeInsulation[[#This Row],[Total Cost]]),0)</f>
        <v>0</v>
      </c>
      <c r="BE593" s="212">
        <f>Boiler!$AA$9</f>
        <v>0</v>
      </c>
    </row>
    <row r="594" spans="1:57">
      <c r="A594" s="75">
        <v>573</v>
      </c>
      <c r="Q594" s="69"/>
      <c r="R594" s="1" t="str">
        <f>IFERROR(INDEX(TableInsulationCodeReq[],MATCH(TablePipeInsulation[[#This Row],[Coding - Temperature of Pipe]],TableInsulationCodeReq[Coding Pipe Temperature],-1),MATCH(TEXT($P594,"0.00"),TableInsulationCodeReq[#Headers],0)),"")</f>
        <v/>
      </c>
      <c r="Y594" s="189" t="str">
        <f t="shared" si="44"/>
        <v/>
      </c>
      <c r="AA59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94" s="3" t="str">
        <f>IF(OR(G594="",TablePipeInsulation[[#This Row],[Insulation to be Added (")]]&lt;TablePipeInsulation[[#This Row],[Insulation Required by Code (")]]),"",IF(System_App_Only_DHW,(AN594-AR594)/(0.8*100000)*L594*AS594*AT594*1,(AN594-AR594)/($G$10*100000)*L594*AS594*AT594*1))</f>
        <v/>
      </c>
      <c r="AC594" s="78">
        <f>IF(TablePipeInsulation[[#This Row],[Insulation to be Added (")]]&lt;TablePipeInsulation[[#This Row],[Insulation Required by Code (")]],"",BC594)</f>
        <v>0</v>
      </c>
      <c r="AD594" s="78">
        <f>IF(TablePipeInsulation[[#This Row],[Insulation to be Added (")]]&lt;TablePipeInsulation[[#This Row],[Insulation Required by Code (")]],"",BD594)</f>
        <v>0</v>
      </c>
      <c r="AG594" s="67" t="e">
        <f>VLOOKUP(G594,'Insulation Table'!$AE$61:$AF$64,2,FALSE)</f>
        <v>#N/A</v>
      </c>
      <c r="AH594" s="75" t="str">
        <f>IF(TablePipeInsulation[[#This Row],[System Application]]="Custom",TablePipeInsulation[[#This Row],[Pipe Surface Temperature, °F (If Custom Application)]],IF(G594="","",VLOOKUP(G594,$BG$21:$BH$24,2,FALSE)))</f>
        <v/>
      </c>
      <c r="AI594" s="75" t="str">
        <f>IF(TablePipeInsulation[[#This Row],[System Application]]="Custom",TablePipeInsulation[[#This Row],[Ambient Temperature, °F (If Custom Application)]],IF(G594="","",VLOOKUP(G594,$BG$21:$BI$24,3,FALSE)))</f>
        <v/>
      </c>
      <c r="AJ59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9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9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9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94" s="75" t="str">
        <f>IF(TablePipeInsulation[[#This Row],[System Application]]="Custom",TablePipeInsulation[[#This Row],[Custom Pipe Bare Heat Transfer Coefficient]],IF(P594="","",(VLOOKUP(AJ594,'Insulation Table'!$F$35:$G$124,2,FALSE))))</f>
        <v/>
      </c>
      <c r="AO594" s="75" t="e">
        <f t="shared" si="45"/>
        <v>#N/A</v>
      </c>
      <c r="AP594" s="75" t="e">
        <f>VLOOKUP(AO594,'Insulation Table'!$Y$35:$Z$103,2,FALSE)</f>
        <v>#N/A</v>
      </c>
      <c r="AQ594" s="67" t="str">
        <f>CONCATENATE(P594,U594,MIN(TablePipeInsulation[[#This Row],[Insulation to be Added (")]],3))</f>
        <v>3</v>
      </c>
      <c r="AR594" s="75" t="str">
        <f>IF(P594="","",(VLOOKUP(AQ594,'Insulation Table'!$N$35:$O$250,2,FALSE)))</f>
        <v/>
      </c>
      <c r="AS594" s="67" t="e">
        <f t="shared" si="46"/>
        <v>#VALUE!</v>
      </c>
      <c r="AT594" s="75" t="str">
        <f>IF(TablePipeInsulation[[#This Row],[System Application]]="Custom",TablePipeInsulation[[#This Row],[Full Load Hours (If Custom Application)]],IF(G594="","",IF(G594="Domestic Hot Water",8760,$AJ$16)))</f>
        <v/>
      </c>
      <c r="AU594" s="75" t="str">
        <f>VLOOKUP($G$7,'Incentive Structure'!$C$6:$D$10,2,FALSE)</f>
        <v>CI</v>
      </c>
      <c r="AV594" s="75" t="str">
        <f>IF(ISNUMBER(FIND("MF",TablePipeInsulation[[#This Row],[Incentive Code]]))=TRUE,"MF Logic","CI Logic")</f>
        <v>CI Logic</v>
      </c>
      <c r="AW59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94" t="str">
        <f t="shared" si="47"/>
        <v/>
      </c>
      <c r="AY594" t="str">
        <f t="shared" si="48"/>
        <v>CI</v>
      </c>
      <c r="AZ59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9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94" s="190" t="e">
        <f>INDEX(#REF!,MATCH(TablePipeInsulation[[#This Row],[Coding - Temperature of Pipe]],#REF!,0),MATCH(TEXT($P594,"#.00"),#REF!,0))</f>
        <v>#REF!</v>
      </c>
      <c r="BC594" s="211">
        <f>IFERROR(MIN(IF(TablePipeInsulation[[#This Row],[System Application]]="Custom",(TablePipeInsulation[[#This Row],[Therms saved]]*BE594)*CI_Custom_Incentive_USD_per_therm,IF(OR(TablePipeInsulation[[#This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saved]]*BE594),"Excel Error"))),TablePipeInsulation[[#This Row],[Total Cost]]),0)</f>
        <v>0</v>
      </c>
      <c r="BD594" s="216">
        <f>IFERROR(MIN(IF(TablePipeInsulation[[#This Row],[System Application]]="Custom",(TablePipeInsulation[[#This Row],[Therms saved]]*BE594)*CI_Custom_Bonus_Incentive_USD_per_therm,IF(OR(TablePipeInsulation[[#This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saved]]*BE594),"Excel Error"))),TablePipeInsulation[[#This Row],[Total Cost]]),0)</f>
        <v>0</v>
      </c>
      <c r="BE594" s="212">
        <f>Boiler!$AA$9</f>
        <v>0</v>
      </c>
    </row>
    <row r="595" spans="1:57">
      <c r="A595" s="75">
        <v>574</v>
      </c>
      <c r="Q595" s="69"/>
      <c r="R595" s="1" t="str">
        <f>IFERROR(INDEX(TableInsulationCodeReq[],MATCH(TablePipeInsulation[[#This Row],[Coding - Temperature of Pipe]],TableInsulationCodeReq[Coding Pipe Temperature],-1),MATCH(TEXT($P595,"0.00"),TableInsulationCodeReq[#Headers],0)),"")</f>
        <v/>
      </c>
      <c r="Y595" s="189" t="str">
        <f t="shared" si="44"/>
        <v/>
      </c>
      <c r="AA59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95" s="3" t="str">
        <f>IF(OR(G595="",TablePipeInsulation[[#This Row],[Insulation to be Added (")]]&lt;TablePipeInsulation[[#This Row],[Insulation Required by Code (")]]),"",IF(System_App_Only_DHW,(AN595-AR595)/(0.8*100000)*L595*AS595*AT595*1,(AN595-AR595)/($G$10*100000)*L595*AS595*AT595*1))</f>
        <v/>
      </c>
      <c r="AC595" s="78">
        <f>IF(TablePipeInsulation[[#This Row],[Insulation to be Added (")]]&lt;TablePipeInsulation[[#This Row],[Insulation Required by Code (")]],"",BC595)</f>
        <v>0</v>
      </c>
      <c r="AD595" s="78">
        <f>IF(TablePipeInsulation[[#This Row],[Insulation to be Added (")]]&lt;TablePipeInsulation[[#This Row],[Insulation Required by Code (")]],"",BD595)</f>
        <v>0</v>
      </c>
      <c r="AG595" s="67" t="e">
        <f>VLOOKUP(G595,'Insulation Table'!$AE$61:$AF$64,2,FALSE)</f>
        <v>#N/A</v>
      </c>
      <c r="AH595" s="75" t="str">
        <f>IF(TablePipeInsulation[[#This Row],[System Application]]="Custom",TablePipeInsulation[[#This Row],[Pipe Surface Temperature, °F (If Custom Application)]],IF(G595="","",VLOOKUP(G595,$BG$21:$BH$24,2,FALSE)))</f>
        <v/>
      </c>
      <c r="AI595" s="75" t="str">
        <f>IF(TablePipeInsulation[[#This Row],[System Application]]="Custom",TablePipeInsulation[[#This Row],[Ambient Temperature, °F (If Custom Application)]],IF(G595="","",VLOOKUP(G595,$BG$21:$BI$24,3,FALSE)))</f>
        <v/>
      </c>
      <c r="AJ59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9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9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9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95" s="75" t="str">
        <f>IF(TablePipeInsulation[[#This Row],[System Application]]="Custom",TablePipeInsulation[[#This Row],[Custom Pipe Bare Heat Transfer Coefficient]],IF(P595="","",(VLOOKUP(AJ595,'Insulation Table'!$F$35:$G$124,2,FALSE))))</f>
        <v/>
      </c>
      <c r="AO595" s="75" t="e">
        <f t="shared" si="45"/>
        <v>#N/A</v>
      </c>
      <c r="AP595" s="75" t="e">
        <f>VLOOKUP(AO595,'Insulation Table'!$Y$35:$Z$103,2,FALSE)</f>
        <v>#N/A</v>
      </c>
      <c r="AQ595" s="67" t="str">
        <f>CONCATENATE(P595,U595,MIN(TablePipeInsulation[[#This Row],[Insulation to be Added (")]],3))</f>
        <v>3</v>
      </c>
      <c r="AR595" s="75" t="str">
        <f>IF(P595="","",(VLOOKUP(AQ595,'Insulation Table'!$N$35:$O$250,2,FALSE)))</f>
        <v/>
      </c>
      <c r="AS595" s="67" t="e">
        <f t="shared" si="46"/>
        <v>#VALUE!</v>
      </c>
      <c r="AT595" s="75" t="str">
        <f>IF(TablePipeInsulation[[#This Row],[System Application]]="Custom",TablePipeInsulation[[#This Row],[Full Load Hours (If Custom Application)]],IF(G595="","",IF(G595="Domestic Hot Water",8760,$AJ$16)))</f>
        <v/>
      </c>
      <c r="AU595" s="75" t="str">
        <f>VLOOKUP($G$7,'Incentive Structure'!$C$6:$D$10,2,FALSE)</f>
        <v>CI</v>
      </c>
      <c r="AV595" s="75" t="str">
        <f>IF(ISNUMBER(FIND("MF",TablePipeInsulation[[#This Row],[Incentive Code]]))=TRUE,"MF Logic","CI Logic")</f>
        <v>CI Logic</v>
      </c>
      <c r="AW59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95" t="str">
        <f t="shared" si="47"/>
        <v/>
      </c>
      <c r="AY595" t="str">
        <f t="shared" si="48"/>
        <v>CI</v>
      </c>
      <c r="AZ59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9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95" s="190" t="e">
        <f>INDEX(#REF!,MATCH(TablePipeInsulation[[#This Row],[Coding - Temperature of Pipe]],#REF!,0),MATCH(TEXT($P595,"#.00"),#REF!,0))</f>
        <v>#REF!</v>
      </c>
      <c r="BC595" s="211">
        <f>IFERROR(MIN(IF(TablePipeInsulation[[#This Row],[System Application]]="Custom",(TablePipeInsulation[[#This Row],[Therms saved]]*BE595)*CI_Custom_Incentive_USD_per_therm,IF(OR(TablePipeInsulation[[#This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saved]]*BE595),"Excel Error"))),TablePipeInsulation[[#This Row],[Total Cost]]),0)</f>
        <v>0</v>
      </c>
      <c r="BD595" s="216">
        <f>IFERROR(MIN(IF(TablePipeInsulation[[#This Row],[System Application]]="Custom",(TablePipeInsulation[[#This Row],[Therms saved]]*BE595)*CI_Custom_Bonus_Incentive_USD_per_therm,IF(OR(TablePipeInsulation[[#This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saved]]*BE595),"Excel Error"))),TablePipeInsulation[[#This Row],[Total Cost]]),0)</f>
        <v>0</v>
      </c>
      <c r="BE595" s="212">
        <f>Boiler!$AA$9</f>
        <v>0</v>
      </c>
    </row>
    <row r="596" spans="1:57">
      <c r="A596" s="75">
        <v>575</v>
      </c>
      <c r="Q596" s="69"/>
      <c r="R596" s="1" t="str">
        <f>IFERROR(INDEX(TableInsulationCodeReq[],MATCH(TablePipeInsulation[[#This Row],[Coding - Temperature of Pipe]],TableInsulationCodeReq[Coding Pipe Temperature],-1),MATCH(TEXT($P596,"0.00"),TableInsulationCodeReq[#Headers],0)),"")</f>
        <v/>
      </c>
      <c r="Y596" s="189" t="str">
        <f t="shared" si="44"/>
        <v/>
      </c>
      <c r="AA59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96" s="3" t="str">
        <f>IF(OR(G596="",TablePipeInsulation[[#This Row],[Insulation to be Added (")]]&lt;TablePipeInsulation[[#This Row],[Insulation Required by Code (")]]),"",IF(System_App_Only_DHW,(AN596-AR596)/(0.8*100000)*L596*AS596*AT596*1,(AN596-AR596)/($G$10*100000)*L596*AS596*AT596*1))</f>
        <v/>
      </c>
      <c r="AC596" s="78">
        <f>IF(TablePipeInsulation[[#This Row],[Insulation to be Added (")]]&lt;TablePipeInsulation[[#This Row],[Insulation Required by Code (")]],"",BC596)</f>
        <v>0</v>
      </c>
      <c r="AD596" s="78">
        <f>IF(TablePipeInsulation[[#This Row],[Insulation to be Added (")]]&lt;TablePipeInsulation[[#This Row],[Insulation Required by Code (")]],"",BD596)</f>
        <v>0</v>
      </c>
      <c r="AG596" s="67" t="e">
        <f>VLOOKUP(G596,'Insulation Table'!$AE$61:$AF$64,2,FALSE)</f>
        <v>#N/A</v>
      </c>
      <c r="AH596" s="75" t="str">
        <f>IF(TablePipeInsulation[[#This Row],[System Application]]="Custom",TablePipeInsulation[[#This Row],[Pipe Surface Temperature, °F (If Custom Application)]],IF(G596="","",VLOOKUP(G596,$BG$21:$BH$24,2,FALSE)))</f>
        <v/>
      </c>
      <c r="AI596" s="75" t="str">
        <f>IF(TablePipeInsulation[[#This Row],[System Application]]="Custom",TablePipeInsulation[[#This Row],[Ambient Temperature, °F (If Custom Application)]],IF(G596="","",VLOOKUP(G596,$BG$21:$BI$24,3,FALSE)))</f>
        <v/>
      </c>
      <c r="AJ59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9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9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9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96" s="75" t="str">
        <f>IF(TablePipeInsulation[[#This Row],[System Application]]="Custom",TablePipeInsulation[[#This Row],[Custom Pipe Bare Heat Transfer Coefficient]],IF(P596="","",(VLOOKUP(AJ596,'Insulation Table'!$F$35:$G$124,2,FALSE))))</f>
        <v/>
      </c>
      <c r="AO596" s="75" t="e">
        <f t="shared" si="45"/>
        <v>#N/A</v>
      </c>
      <c r="AP596" s="75" t="e">
        <f>VLOOKUP(AO596,'Insulation Table'!$Y$35:$Z$103,2,FALSE)</f>
        <v>#N/A</v>
      </c>
      <c r="AQ596" s="67" t="str">
        <f>CONCATENATE(P596,U596,MIN(TablePipeInsulation[[#This Row],[Insulation to be Added (")]],3))</f>
        <v>3</v>
      </c>
      <c r="AR596" s="75" t="str">
        <f>IF(P596="","",(VLOOKUP(AQ596,'Insulation Table'!$N$35:$O$250,2,FALSE)))</f>
        <v/>
      </c>
      <c r="AS596" s="67" t="e">
        <f t="shared" si="46"/>
        <v>#VALUE!</v>
      </c>
      <c r="AT596" s="75" t="str">
        <f>IF(TablePipeInsulation[[#This Row],[System Application]]="Custom",TablePipeInsulation[[#This Row],[Full Load Hours (If Custom Application)]],IF(G596="","",IF(G596="Domestic Hot Water",8760,$AJ$16)))</f>
        <v/>
      </c>
      <c r="AU596" s="75" t="str">
        <f>VLOOKUP($G$7,'Incentive Structure'!$C$6:$D$10,2,FALSE)</f>
        <v>CI</v>
      </c>
      <c r="AV596" s="75" t="str">
        <f>IF(ISNUMBER(FIND("MF",TablePipeInsulation[[#This Row],[Incentive Code]]))=TRUE,"MF Logic","CI Logic")</f>
        <v>CI Logic</v>
      </c>
      <c r="AW59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96" t="str">
        <f t="shared" si="47"/>
        <v/>
      </c>
      <c r="AY596" t="str">
        <f t="shared" si="48"/>
        <v>CI</v>
      </c>
      <c r="AZ59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9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96" s="190" t="e">
        <f>INDEX(#REF!,MATCH(TablePipeInsulation[[#This Row],[Coding - Temperature of Pipe]],#REF!,0),MATCH(TEXT($P596,"#.00"),#REF!,0))</f>
        <v>#REF!</v>
      </c>
      <c r="BC596" s="211">
        <f>IFERROR(MIN(IF(TablePipeInsulation[[#This Row],[System Application]]="Custom",(TablePipeInsulation[[#This Row],[Therms saved]]*BE596)*CI_Custom_Incentive_USD_per_therm,IF(OR(TablePipeInsulation[[#This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saved]]*BE596),"Excel Error"))),TablePipeInsulation[[#This Row],[Total Cost]]),0)</f>
        <v>0</v>
      </c>
      <c r="BD596" s="216">
        <f>IFERROR(MIN(IF(TablePipeInsulation[[#This Row],[System Application]]="Custom",(TablePipeInsulation[[#This Row],[Therms saved]]*BE596)*CI_Custom_Bonus_Incentive_USD_per_therm,IF(OR(TablePipeInsulation[[#This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saved]]*BE596),"Excel Error"))),TablePipeInsulation[[#This Row],[Total Cost]]),0)</f>
        <v>0</v>
      </c>
      <c r="BE596" s="212">
        <f>Boiler!$AA$9</f>
        <v>0</v>
      </c>
    </row>
    <row r="597" spans="1:57">
      <c r="A597" s="75">
        <v>576</v>
      </c>
      <c r="Q597" s="69"/>
      <c r="R597" s="1" t="str">
        <f>IFERROR(INDEX(TableInsulationCodeReq[],MATCH(TablePipeInsulation[[#This Row],[Coding - Temperature of Pipe]],TableInsulationCodeReq[Coding Pipe Temperature],-1),MATCH(TEXT($P597,"0.00"),TableInsulationCodeReq[#Headers],0)),"")</f>
        <v/>
      </c>
      <c r="Y597" s="189" t="str">
        <f t="shared" si="44"/>
        <v/>
      </c>
      <c r="AA59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97" s="3" t="str">
        <f>IF(OR(G597="",TablePipeInsulation[[#This Row],[Insulation to be Added (")]]&lt;TablePipeInsulation[[#This Row],[Insulation Required by Code (")]]),"",IF(System_App_Only_DHW,(AN597-AR597)/(0.8*100000)*L597*AS597*AT597*1,(AN597-AR597)/($G$10*100000)*L597*AS597*AT597*1))</f>
        <v/>
      </c>
      <c r="AC597" s="78">
        <f>IF(TablePipeInsulation[[#This Row],[Insulation to be Added (")]]&lt;TablePipeInsulation[[#This Row],[Insulation Required by Code (")]],"",BC597)</f>
        <v>0</v>
      </c>
      <c r="AD597" s="78">
        <f>IF(TablePipeInsulation[[#This Row],[Insulation to be Added (")]]&lt;TablePipeInsulation[[#This Row],[Insulation Required by Code (")]],"",BD597)</f>
        <v>0</v>
      </c>
      <c r="AG597" s="67" t="e">
        <f>VLOOKUP(G597,'Insulation Table'!$AE$61:$AF$64,2,FALSE)</f>
        <v>#N/A</v>
      </c>
      <c r="AH597" s="75" t="str">
        <f>IF(TablePipeInsulation[[#This Row],[System Application]]="Custom",TablePipeInsulation[[#This Row],[Pipe Surface Temperature, °F (If Custom Application)]],IF(G597="","",VLOOKUP(G597,$BG$21:$BH$24,2,FALSE)))</f>
        <v/>
      </c>
      <c r="AI597" s="75" t="str">
        <f>IF(TablePipeInsulation[[#This Row],[System Application]]="Custom",TablePipeInsulation[[#This Row],[Ambient Temperature, °F (If Custom Application)]],IF(G597="","",VLOOKUP(G597,$BG$21:$BI$24,3,FALSE)))</f>
        <v/>
      </c>
      <c r="AJ59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9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9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9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97" s="75" t="str">
        <f>IF(TablePipeInsulation[[#This Row],[System Application]]="Custom",TablePipeInsulation[[#This Row],[Custom Pipe Bare Heat Transfer Coefficient]],IF(P597="","",(VLOOKUP(AJ597,'Insulation Table'!$F$35:$G$124,2,FALSE))))</f>
        <v/>
      </c>
      <c r="AO597" s="75" t="e">
        <f t="shared" si="45"/>
        <v>#N/A</v>
      </c>
      <c r="AP597" s="75" t="e">
        <f>VLOOKUP(AO597,'Insulation Table'!$Y$35:$Z$103,2,FALSE)</f>
        <v>#N/A</v>
      </c>
      <c r="AQ597" s="67" t="str">
        <f>CONCATENATE(P597,U597,MIN(TablePipeInsulation[[#This Row],[Insulation to be Added (")]],3))</f>
        <v>3</v>
      </c>
      <c r="AR597" s="75" t="str">
        <f>IF(P597="","",(VLOOKUP(AQ597,'Insulation Table'!$N$35:$O$250,2,FALSE)))</f>
        <v/>
      </c>
      <c r="AS597" s="67" t="e">
        <f t="shared" si="46"/>
        <v>#VALUE!</v>
      </c>
      <c r="AT597" s="75" t="str">
        <f>IF(TablePipeInsulation[[#This Row],[System Application]]="Custom",TablePipeInsulation[[#This Row],[Full Load Hours (If Custom Application)]],IF(G597="","",IF(G597="Domestic Hot Water",8760,$AJ$16)))</f>
        <v/>
      </c>
      <c r="AU597" s="75" t="str">
        <f>VLOOKUP($G$7,'Incentive Structure'!$C$6:$D$10,2,FALSE)</f>
        <v>CI</v>
      </c>
      <c r="AV597" s="75" t="str">
        <f>IF(ISNUMBER(FIND("MF",TablePipeInsulation[[#This Row],[Incentive Code]]))=TRUE,"MF Logic","CI Logic")</f>
        <v>CI Logic</v>
      </c>
      <c r="AW59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97" t="str">
        <f t="shared" si="47"/>
        <v/>
      </c>
      <c r="AY597" t="str">
        <f t="shared" si="48"/>
        <v>CI</v>
      </c>
      <c r="AZ59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9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97" s="190" t="e">
        <f>INDEX(#REF!,MATCH(TablePipeInsulation[[#This Row],[Coding - Temperature of Pipe]],#REF!,0),MATCH(TEXT($P597,"#.00"),#REF!,0))</f>
        <v>#REF!</v>
      </c>
      <c r="BC597" s="211">
        <f>IFERROR(MIN(IF(TablePipeInsulation[[#This Row],[System Application]]="Custom",(TablePipeInsulation[[#This Row],[Therms saved]]*BE597)*CI_Custom_Incentive_USD_per_therm,IF(OR(TablePipeInsulation[[#This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saved]]*BE597),"Excel Error"))),TablePipeInsulation[[#This Row],[Total Cost]]),0)</f>
        <v>0</v>
      </c>
      <c r="BD597" s="216">
        <f>IFERROR(MIN(IF(TablePipeInsulation[[#This Row],[System Application]]="Custom",(TablePipeInsulation[[#This Row],[Therms saved]]*BE597)*CI_Custom_Bonus_Incentive_USD_per_therm,IF(OR(TablePipeInsulation[[#This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saved]]*BE597),"Excel Error"))),TablePipeInsulation[[#This Row],[Total Cost]]),0)</f>
        <v>0</v>
      </c>
      <c r="BE597" s="212">
        <f>Boiler!$AA$9</f>
        <v>0</v>
      </c>
    </row>
    <row r="598" spans="1:57">
      <c r="A598" s="75">
        <v>577</v>
      </c>
      <c r="Q598" s="69"/>
      <c r="R598" s="1" t="str">
        <f>IFERROR(INDEX(TableInsulationCodeReq[],MATCH(TablePipeInsulation[[#This Row],[Coding - Temperature of Pipe]],TableInsulationCodeReq[Coding Pipe Temperature],-1),MATCH(TEXT($P598,"0.00"),TableInsulationCodeReq[#Headers],0)),"")</f>
        <v/>
      </c>
      <c r="Y598" s="189" t="str">
        <f t="shared" ref="Y598:Y661" si="49">IF(B598="","",(X598+W598))</f>
        <v/>
      </c>
      <c r="AA59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98" s="3" t="str">
        <f>IF(OR(G598="",TablePipeInsulation[[#This Row],[Insulation to be Added (")]]&lt;TablePipeInsulation[[#This Row],[Insulation Required by Code (")]]),"",IF(System_App_Only_DHW,(AN598-AR598)/(0.8*100000)*L598*AS598*AT598*1,(AN598-AR598)/($G$10*100000)*L598*AS598*AT598*1))</f>
        <v/>
      </c>
      <c r="AC598" s="78">
        <f>IF(TablePipeInsulation[[#This Row],[Insulation to be Added (")]]&lt;TablePipeInsulation[[#This Row],[Insulation Required by Code (")]],"",BC598)</f>
        <v>0</v>
      </c>
      <c r="AD598" s="78">
        <f>IF(TablePipeInsulation[[#This Row],[Insulation to be Added (")]]&lt;TablePipeInsulation[[#This Row],[Insulation Required by Code (")]],"",BD598)</f>
        <v>0</v>
      </c>
      <c r="AG598" s="67" t="e">
        <f>VLOOKUP(G598,'Insulation Table'!$AE$61:$AF$64,2,FALSE)</f>
        <v>#N/A</v>
      </c>
      <c r="AH598" s="75" t="str">
        <f>IF(TablePipeInsulation[[#This Row],[System Application]]="Custom",TablePipeInsulation[[#This Row],[Pipe Surface Temperature, °F (If Custom Application)]],IF(G598="","",VLOOKUP(G598,$BG$21:$BH$24,2,FALSE)))</f>
        <v/>
      </c>
      <c r="AI598" s="75" t="str">
        <f>IF(TablePipeInsulation[[#This Row],[System Application]]="Custom",TablePipeInsulation[[#This Row],[Ambient Temperature, °F (If Custom Application)]],IF(G598="","",VLOOKUP(G598,$BG$21:$BI$24,3,FALSE)))</f>
        <v/>
      </c>
      <c r="AJ59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9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9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9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98" s="75" t="str">
        <f>IF(TablePipeInsulation[[#This Row],[System Application]]="Custom",TablePipeInsulation[[#This Row],[Custom Pipe Bare Heat Transfer Coefficient]],IF(P598="","",(VLOOKUP(AJ598,'Insulation Table'!$F$35:$G$124,2,FALSE))))</f>
        <v/>
      </c>
      <c r="AO598" s="75" t="e">
        <f t="shared" si="45"/>
        <v>#N/A</v>
      </c>
      <c r="AP598" s="75" t="e">
        <f>VLOOKUP(AO598,'Insulation Table'!$Y$35:$Z$103,2,FALSE)</f>
        <v>#N/A</v>
      </c>
      <c r="AQ598" s="67" t="str">
        <f>CONCATENATE(P598,U598,MIN(TablePipeInsulation[[#This Row],[Insulation to be Added (")]],3))</f>
        <v>3</v>
      </c>
      <c r="AR598" s="75" t="str">
        <f>IF(P598="","",(VLOOKUP(AQ598,'Insulation Table'!$N$35:$O$250,2,FALSE)))</f>
        <v/>
      </c>
      <c r="AS598" s="67" t="e">
        <f t="shared" si="46"/>
        <v>#VALUE!</v>
      </c>
      <c r="AT598" s="75" t="str">
        <f>IF(TablePipeInsulation[[#This Row],[System Application]]="Custom",TablePipeInsulation[[#This Row],[Full Load Hours (If Custom Application)]],IF(G598="","",IF(G598="Domestic Hot Water",8760,$AJ$16)))</f>
        <v/>
      </c>
      <c r="AU598" s="75" t="str">
        <f>VLOOKUP($G$7,'Incentive Structure'!$C$6:$D$10,2,FALSE)</f>
        <v>CI</v>
      </c>
      <c r="AV598" s="75" t="str">
        <f>IF(ISNUMBER(FIND("MF",TablePipeInsulation[[#This Row],[Incentive Code]]))=TRUE,"MF Logic","CI Logic")</f>
        <v>CI Logic</v>
      </c>
      <c r="AW59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98" t="str">
        <f t="shared" si="47"/>
        <v/>
      </c>
      <c r="AY598" t="str">
        <f t="shared" si="48"/>
        <v>CI</v>
      </c>
      <c r="AZ59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9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98" s="190" t="e">
        <f>INDEX(#REF!,MATCH(TablePipeInsulation[[#This Row],[Coding - Temperature of Pipe]],#REF!,0),MATCH(TEXT($P598,"#.00"),#REF!,0))</f>
        <v>#REF!</v>
      </c>
      <c r="BC598" s="211">
        <f>IFERROR(MIN(IF(TablePipeInsulation[[#This Row],[System Application]]="Custom",(TablePipeInsulation[[#This Row],[Therms saved]]*BE598)*CI_Custom_Incentive_USD_per_therm,IF(OR(TablePipeInsulation[[#This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saved]]*BE598),"Excel Error"))),TablePipeInsulation[[#This Row],[Total Cost]]),0)</f>
        <v>0</v>
      </c>
      <c r="BD598" s="216">
        <f>IFERROR(MIN(IF(TablePipeInsulation[[#This Row],[System Application]]="Custom",(TablePipeInsulation[[#This Row],[Therms saved]]*BE598)*CI_Custom_Bonus_Incentive_USD_per_therm,IF(OR(TablePipeInsulation[[#This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saved]]*BE598),"Excel Error"))),TablePipeInsulation[[#This Row],[Total Cost]]),0)</f>
        <v>0</v>
      </c>
      <c r="BE598" s="212">
        <f>Boiler!$AA$9</f>
        <v>0</v>
      </c>
    </row>
    <row r="599" spans="1:57">
      <c r="A599" s="75">
        <v>578</v>
      </c>
      <c r="Q599" s="69"/>
      <c r="R599" s="1" t="str">
        <f>IFERROR(INDEX(TableInsulationCodeReq[],MATCH(TablePipeInsulation[[#This Row],[Coding - Temperature of Pipe]],TableInsulationCodeReq[Coding Pipe Temperature],-1),MATCH(TEXT($P599,"0.00"),TableInsulationCodeReq[#Headers],0)),"")</f>
        <v/>
      </c>
      <c r="Y599" s="189" t="str">
        <f t="shared" si="49"/>
        <v/>
      </c>
      <c r="AA59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599" s="3" t="str">
        <f>IF(OR(G599="",TablePipeInsulation[[#This Row],[Insulation to be Added (")]]&lt;TablePipeInsulation[[#This Row],[Insulation Required by Code (")]]),"",IF(System_App_Only_DHW,(AN599-AR599)/(0.8*100000)*L599*AS599*AT599*1,(AN599-AR599)/($G$10*100000)*L599*AS599*AT599*1))</f>
        <v/>
      </c>
      <c r="AC599" s="78">
        <f>IF(TablePipeInsulation[[#This Row],[Insulation to be Added (")]]&lt;TablePipeInsulation[[#This Row],[Insulation Required by Code (")]],"",BC599)</f>
        <v>0</v>
      </c>
      <c r="AD599" s="78">
        <f>IF(TablePipeInsulation[[#This Row],[Insulation to be Added (")]]&lt;TablePipeInsulation[[#This Row],[Insulation Required by Code (")]],"",BD599)</f>
        <v>0</v>
      </c>
      <c r="AG599" s="67" t="e">
        <f>VLOOKUP(G599,'Insulation Table'!$AE$61:$AF$64,2,FALSE)</f>
        <v>#N/A</v>
      </c>
      <c r="AH599" s="75" t="str">
        <f>IF(TablePipeInsulation[[#This Row],[System Application]]="Custom",TablePipeInsulation[[#This Row],[Pipe Surface Temperature, °F (If Custom Application)]],IF(G599="","",VLOOKUP(G599,$BG$21:$BH$24,2,FALSE)))</f>
        <v/>
      </c>
      <c r="AI599" s="75" t="str">
        <f>IF(TablePipeInsulation[[#This Row],[System Application]]="Custom",TablePipeInsulation[[#This Row],[Ambient Temperature, °F (If Custom Application)]],IF(G599="","",VLOOKUP(G599,$BG$21:$BI$24,3,FALSE)))</f>
        <v/>
      </c>
      <c r="AJ59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59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59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59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599" s="75" t="str">
        <f>IF(TablePipeInsulation[[#This Row],[System Application]]="Custom",TablePipeInsulation[[#This Row],[Custom Pipe Bare Heat Transfer Coefficient]],IF(P599="","",(VLOOKUP(AJ599,'Insulation Table'!$F$35:$G$124,2,FALSE))))</f>
        <v/>
      </c>
      <c r="AO599" s="75" t="e">
        <f t="shared" si="45"/>
        <v>#N/A</v>
      </c>
      <c r="AP599" s="75" t="e">
        <f>VLOOKUP(AO599,'Insulation Table'!$Y$35:$Z$103,2,FALSE)</f>
        <v>#N/A</v>
      </c>
      <c r="AQ599" s="67" t="str">
        <f>CONCATENATE(P599,U599,MIN(TablePipeInsulation[[#This Row],[Insulation to be Added (")]],3))</f>
        <v>3</v>
      </c>
      <c r="AR599" s="75" t="str">
        <f>IF(P599="","",(VLOOKUP(AQ599,'Insulation Table'!$N$35:$O$250,2,FALSE)))</f>
        <v/>
      </c>
      <c r="AS599" s="67" t="e">
        <f t="shared" si="46"/>
        <v>#VALUE!</v>
      </c>
      <c r="AT599" s="75" t="str">
        <f>IF(TablePipeInsulation[[#This Row],[System Application]]="Custom",TablePipeInsulation[[#This Row],[Full Load Hours (If Custom Application)]],IF(G599="","",IF(G599="Domestic Hot Water",8760,$AJ$16)))</f>
        <v/>
      </c>
      <c r="AU599" s="75" t="str">
        <f>VLOOKUP($G$7,'Incentive Structure'!$C$6:$D$10,2,FALSE)</f>
        <v>CI</v>
      </c>
      <c r="AV599" s="75" t="str">
        <f>IF(ISNUMBER(FIND("MF",TablePipeInsulation[[#This Row],[Incentive Code]]))=TRUE,"MF Logic","CI Logic")</f>
        <v>CI Logic</v>
      </c>
      <c r="AW59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599" t="str">
        <f t="shared" si="47"/>
        <v/>
      </c>
      <c r="AY599" t="str">
        <f t="shared" si="48"/>
        <v>CI</v>
      </c>
      <c r="AZ59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59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599" s="190" t="e">
        <f>INDEX(#REF!,MATCH(TablePipeInsulation[[#This Row],[Coding - Temperature of Pipe]],#REF!,0),MATCH(TEXT($P599,"#.00"),#REF!,0))</f>
        <v>#REF!</v>
      </c>
      <c r="BC599" s="211">
        <f>IFERROR(MIN(IF(TablePipeInsulation[[#This Row],[System Application]]="Custom",(TablePipeInsulation[[#This Row],[Therms saved]]*BE599)*CI_Custom_Incentive_USD_per_therm,IF(OR(TablePipeInsulation[[#This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saved]]*BE599),"Excel Error"))),TablePipeInsulation[[#This Row],[Total Cost]]),0)</f>
        <v>0</v>
      </c>
      <c r="BD599" s="216">
        <f>IFERROR(MIN(IF(TablePipeInsulation[[#This Row],[System Application]]="Custom",(TablePipeInsulation[[#This Row],[Therms saved]]*BE599)*CI_Custom_Bonus_Incentive_USD_per_therm,IF(OR(TablePipeInsulation[[#This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saved]]*BE599),"Excel Error"))),TablePipeInsulation[[#This Row],[Total Cost]]),0)</f>
        <v>0</v>
      </c>
      <c r="BE599" s="212">
        <f>Boiler!$AA$9</f>
        <v>0</v>
      </c>
    </row>
    <row r="600" spans="1:57">
      <c r="A600" s="75">
        <v>579</v>
      </c>
      <c r="Q600" s="69"/>
      <c r="R600" s="1" t="str">
        <f>IFERROR(INDEX(TableInsulationCodeReq[],MATCH(TablePipeInsulation[[#This Row],[Coding - Temperature of Pipe]],TableInsulationCodeReq[Coding Pipe Temperature],-1),MATCH(TEXT($P600,"0.00"),TableInsulationCodeReq[#Headers],0)),"")</f>
        <v/>
      </c>
      <c r="Y600" s="189" t="str">
        <f t="shared" si="49"/>
        <v/>
      </c>
      <c r="AA60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00" s="3" t="str">
        <f>IF(OR(G600="",TablePipeInsulation[[#This Row],[Insulation to be Added (")]]&lt;TablePipeInsulation[[#This Row],[Insulation Required by Code (")]]),"",IF(System_App_Only_DHW,(AN600-AR600)/(0.8*100000)*L600*AS600*AT600*1,(AN600-AR600)/($G$10*100000)*L600*AS600*AT600*1))</f>
        <v/>
      </c>
      <c r="AC600" s="78">
        <f>IF(TablePipeInsulation[[#This Row],[Insulation to be Added (")]]&lt;TablePipeInsulation[[#This Row],[Insulation Required by Code (")]],"",BC600)</f>
        <v>0</v>
      </c>
      <c r="AD600" s="78">
        <f>IF(TablePipeInsulation[[#This Row],[Insulation to be Added (")]]&lt;TablePipeInsulation[[#This Row],[Insulation Required by Code (")]],"",BD600)</f>
        <v>0</v>
      </c>
      <c r="AG600" s="67" t="e">
        <f>VLOOKUP(G600,'Insulation Table'!$AE$61:$AF$64,2,FALSE)</f>
        <v>#N/A</v>
      </c>
      <c r="AH600" s="75" t="str">
        <f>IF(TablePipeInsulation[[#This Row],[System Application]]="Custom",TablePipeInsulation[[#This Row],[Pipe Surface Temperature, °F (If Custom Application)]],IF(G600="","",VLOOKUP(G600,$BG$21:$BH$24,2,FALSE)))</f>
        <v/>
      </c>
      <c r="AI600" s="75" t="str">
        <f>IF(TablePipeInsulation[[#This Row],[System Application]]="Custom",TablePipeInsulation[[#This Row],[Ambient Temperature, °F (If Custom Application)]],IF(G600="","",VLOOKUP(G600,$BG$21:$BI$24,3,FALSE)))</f>
        <v/>
      </c>
      <c r="AJ60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0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0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0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00" s="75" t="str">
        <f>IF(TablePipeInsulation[[#This Row],[System Application]]="Custom",TablePipeInsulation[[#This Row],[Custom Pipe Bare Heat Transfer Coefficient]],IF(P600="","",(VLOOKUP(AJ600,'Insulation Table'!$F$35:$G$124,2,FALSE))))</f>
        <v/>
      </c>
      <c r="AO600" s="75" t="e">
        <f t="shared" si="45"/>
        <v>#N/A</v>
      </c>
      <c r="AP600" s="75" t="e">
        <f>VLOOKUP(AO600,'Insulation Table'!$Y$35:$Z$103,2,FALSE)</f>
        <v>#N/A</v>
      </c>
      <c r="AQ600" s="67" t="str">
        <f>CONCATENATE(P600,U600,MIN(TablePipeInsulation[[#This Row],[Insulation to be Added (")]],3))</f>
        <v>3</v>
      </c>
      <c r="AR600" s="75" t="str">
        <f>IF(P600="","",(VLOOKUP(AQ600,'Insulation Table'!$N$35:$O$250,2,FALSE)))</f>
        <v/>
      </c>
      <c r="AS600" s="67" t="e">
        <f t="shared" si="46"/>
        <v>#VALUE!</v>
      </c>
      <c r="AT600" s="75" t="str">
        <f>IF(TablePipeInsulation[[#This Row],[System Application]]="Custom",TablePipeInsulation[[#This Row],[Full Load Hours (If Custom Application)]],IF(G600="","",IF(G600="Domestic Hot Water",8760,$AJ$16)))</f>
        <v/>
      </c>
      <c r="AU600" s="75" t="str">
        <f>VLOOKUP($G$7,'Incentive Structure'!$C$6:$D$10,2,FALSE)</f>
        <v>CI</v>
      </c>
      <c r="AV600" s="75" t="str">
        <f>IF(ISNUMBER(FIND("MF",TablePipeInsulation[[#This Row],[Incentive Code]]))=TRUE,"MF Logic","CI Logic")</f>
        <v>CI Logic</v>
      </c>
      <c r="AW60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00" t="str">
        <f t="shared" si="47"/>
        <v/>
      </c>
      <c r="AY600" t="str">
        <f t="shared" si="48"/>
        <v>CI</v>
      </c>
      <c r="AZ60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0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00" s="190" t="e">
        <f>INDEX(#REF!,MATCH(TablePipeInsulation[[#This Row],[Coding - Temperature of Pipe]],#REF!,0),MATCH(TEXT($P600,"#.00"),#REF!,0))</f>
        <v>#REF!</v>
      </c>
      <c r="BC600" s="211">
        <f>IFERROR(MIN(IF(TablePipeInsulation[[#This Row],[System Application]]="Custom",(TablePipeInsulation[[#This Row],[Therms saved]]*BE600)*CI_Custom_Incentive_USD_per_therm,IF(OR(TablePipeInsulation[[#This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saved]]*BE600),"Excel Error"))),TablePipeInsulation[[#This Row],[Total Cost]]),0)</f>
        <v>0</v>
      </c>
      <c r="BD600" s="216">
        <f>IFERROR(MIN(IF(TablePipeInsulation[[#This Row],[System Application]]="Custom",(TablePipeInsulation[[#This Row],[Therms saved]]*BE600)*CI_Custom_Bonus_Incentive_USD_per_therm,IF(OR(TablePipeInsulation[[#This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saved]]*BE600),"Excel Error"))),TablePipeInsulation[[#This Row],[Total Cost]]),0)</f>
        <v>0</v>
      </c>
      <c r="BE600" s="212">
        <f>Boiler!$AA$9</f>
        <v>0</v>
      </c>
    </row>
    <row r="601" spans="1:57">
      <c r="A601" s="75">
        <v>580</v>
      </c>
      <c r="Q601" s="69"/>
      <c r="R601" s="1" t="str">
        <f>IFERROR(INDEX(TableInsulationCodeReq[],MATCH(TablePipeInsulation[[#This Row],[Coding - Temperature of Pipe]],TableInsulationCodeReq[Coding Pipe Temperature],-1),MATCH(TEXT($P601,"0.00"),TableInsulationCodeReq[#Headers],0)),"")</f>
        <v/>
      </c>
      <c r="Y601" s="189" t="str">
        <f t="shared" si="49"/>
        <v/>
      </c>
      <c r="AA60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01" s="3" t="str">
        <f>IF(OR(G601="",TablePipeInsulation[[#This Row],[Insulation to be Added (")]]&lt;TablePipeInsulation[[#This Row],[Insulation Required by Code (")]]),"",IF(System_App_Only_DHW,(AN601-AR601)/(0.8*100000)*L601*AS601*AT601*1,(AN601-AR601)/($G$10*100000)*L601*AS601*AT601*1))</f>
        <v/>
      </c>
      <c r="AC601" s="78">
        <f>IF(TablePipeInsulation[[#This Row],[Insulation to be Added (")]]&lt;TablePipeInsulation[[#This Row],[Insulation Required by Code (")]],"",BC601)</f>
        <v>0</v>
      </c>
      <c r="AD601" s="78">
        <f>IF(TablePipeInsulation[[#This Row],[Insulation to be Added (")]]&lt;TablePipeInsulation[[#This Row],[Insulation Required by Code (")]],"",BD601)</f>
        <v>0</v>
      </c>
      <c r="AG601" s="67" t="e">
        <f>VLOOKUP(G601,'Insulation Table'!$AE$61:$AF$64,2,FALSE)</f>
        <v>#N/A</v>
      </c>
      <c r="AH601" s="75" t="str">
        <f>IF(TablePipeInsulation[[#This Row],[System Application]]="Custom",TablePipeInsulation[[#This Row],[Pipe Surface Temperature, °F (If Custom Application)]],IF(G601="","",VLOOKUP(G601,$BG$21:$BH$24,2,FALSE)))</f>
        <v/>
      </c>
      <c r="AI601" s="75" t="str">
        <f>IF(TablePipeInsulation[[#This Row],[System Application]]="Custom",TablePipeInsulation[[#This Row],[Ambient Temperature, °F (If Custom Application)]],IF(G601="","",VLOOKUP(G601,$BG$21:$BI$24,3,FALSE)))</f>
        <v/>
      </c>
      <c r="AJ60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0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0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0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01" s="75" t="str">
        <f>IF(TablePipeInsulation[[#This Row],[System Application]]="Custom",TablePipeInsulation[[#This Row],[Custom Pipe Bare Heat Transfer Coefficient]],IF(P601="","",(VLOOKUP(AJ601,'Insulation Table'!$F$35:$G$124,2,FALSE))))</f>
        <v/>
      </c>
      <c r="AO601" s="75" t="e">
        <f t="shared" si="45"/>
        <v>#N/A</v>
      </c>
      <c r="AP601" s="75" t="e">
        <f>VLOOKUP(AO601,'Insulation Table'!$Y$35:$Z$103,2,FALSE)</f>
        <v>#N/A</v>
      </c>
      <c r="AQ601" s="67" t="str">
        <f>CONCATENATE(P601,U601,MIN(TablePipeInsulation[[#This Row],[Insulation to be Added (")]],3))</f>
        <v>3</v>
      </c>
      <c r="AR601" s="75" t="str">
        <f>IF(P601="","",(VLOOKUP(AQ601,'Insulation Table'!$N$35:$O$250,2,FALSE)))</f>
        <v/>
      </c>
      <c r="AS601" s="67" t="e">
        <f t="shared" si="46"/>
        <v>#VALUE!</v>
      </c>
      <c r="AT601" s="75" t="str">
        <f>IF(TablePipeInsulation[[#This Row],[System Application]]="Custom",TablePipeInsulation[[#This Row],[Full Load Hours (If Custom Application)]],IF(G601="","",IF(G601="Domestic Hot Water",8760,$AJ$16)))</f>
        <v/>
      </c>
      <c r="AU601" s="75" t="str">
        <f>VLOOKUP($G$7,'Incentive Structure'!$C$6:$D$10,2,FALSE)</f>
        <v>CI</v>
      </c>
      <c r="AV601" s="75" t="str">
        <f>IF(ISNUMBER(FIND("MF",TablePipeInsulation[[#This Row],[Incentive Code]]))=TRUE,"MF Logic","CI Logic")</f>
        <v>CI Logic</v>
      </c>
      <c r="AW60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01" t="str">
        <f t="shared" si="47"/>
        <v/>
      </c>
      <c r="AY601" t="str">
        <f t="shared" si="48"/>
        <v>CI</v>
      </c>
      <c r="AZ60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0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01" s="190" t="e">
        <f>INDEX(#REF!,MATCH(TablePipeInsulation[[#This Row],[Coding - Temperature of Pipe]],#REF!,0),MATCH(TEXT($P601,"#.00"),#REF!,0))</f>
        <v>#REF!</v>
      </c>
      <c r="BC601" s="211">
        <f>IFERROR(MIN(IF(TablePipeInsulation[[#This Row],[System Application]]="Custom",(TablePipeInsulation[[#This Row],[Therms saved]]*BE601)*CI_Custom_Incentive_USD_per_therm,IF(OR(TablePipeInsulation[[#This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saved]]*BE601),"Excel Error"))),TablePipeInsulation[[#This Row],[Total Cost]]),0)</f>
        <v>0</v>
      </c>
      <c r="BD601" s="216">
        <f>IFERROR(MIN(IF(TablePipeInsulation[[#This Row],[System Application]]="Custom",(TablePipeInsulation[[#This Row],[Therms saved]]*BE601)*CI_Custom_Bonus_Incentive_USD_per_therm,IF(OR(TablePipeInsulation[[#This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saved]]*BE601),"Excel Error"))),TablePipeInsulation[[#This Row],[Total Cost]]),0)</f>
        <v>0</v>
      </c>
      <c r="BE601" s="212">
        <f>Boiler!$AA$9</f>
        <v>0</v>
      </c>
    </row>
    <row r="602" spans="1:57">
      <c r="A602" s="75">
        <v>581</v>
      </c>
      <c r="Q602" s="69"/>
      <c r="R602" s="1" t="str">
        <f>IFERROR(INDEX(TableInsulationCodeReq[],MATCH(TablePipeInsulation[[#This Row],[Coding - Temperature of Pipe]],TableInsulationCodeReq[Coding Pipe Temperature],-1),MATCH(TEXT($P602,"0.00"),TableInsulationCodeReq[#Headers],0)),"")</f>
        <v/>
      </c>
      <c r="Y602" s="189" t="str">
        <f t="shared" si="49"/>
        <v/>
      </c>
      <c r="AA60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02" s="3" t="str">
        <f>IF(OR(G602="",TablePipeInsulation[[#This Row],[Insulation to be Added (")]]&lt;TablePipeInsulation[[#This Row],[Insulation Required by Code (")]]),"",IF(System_App_Only_DHW,(AN602-AR602)/(0.8*100000)*L602*AS602*AT602*1,(AN602-AR602)/($G$10*100000)*L602*AS602*AT602*1))</f>
        <v/>
      </c>
      <c r="AC602" s="78">
        <f>IF(TablePipeInsulation[[#This Row],[Insulation to be Added (")]]&lt;TablePipeInsulation[[#This Row],[Insulation Required by Code (")]],"",BC602)</f>
        <v>0</v>
      </c>
      <c r="AD602" s="78">
        <f>IF(TablePipeInsulation[[#This Row],[Insulation to be Added (")]]&lt;TablePipeInsulation[[#This Row],[Insulation Required by Code (")]],"",BD602)</f>
        <v>0</v>
      </c>
      <c r="AG602" s="67" t="e">
        <f>VLOOKUP(G602,'Insulation Table'!$AE$61:$AF$64,2,FALSE)</f>
        <v>#N/A</v>
      </c>
      <c r="AH602" s="75" t="str">
        <f>IF(TablePipeInsulation[[#This Row],[System Application]]="Custom",TablePipeInsulation[[#This Row],[Pipe Surface Temperature, °F (If Custom Application)]],IF(G602="","",VLOOKUP(G602,$BG$21:$BH$24,2,FALSE)))</f>
        <v/>
      </c>
      <c r="AI602" s="75" t="str">
        <f>IF(TablePipeInsulation[[#This Row],[System Application]]="Custom",TablePipeInsulation[[#This Row],[Ambient Temperature, °F (If Custom Application)]],IF(G602="","",VLOOKUP(G602,$BG$21:$BI$24,3,FALSE)))</f>
        <v/>
      </c>
      <c r="AJ60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0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0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0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02" s="75" t="str">
        <f>IF(TablePipeInsulation[[#This Row],[System Application]]="Custom",TablePipeInsulation[[#This Row],[Custom Pipe Bare Heat Transfer Coefficient]],IF(P602="","",(VLOOKUP(AJ602,'Insulation Table'!$F$35:$G$124,2,FALSE))))</f>
        <v/>
      </c>
      <c r="AO602" s="75" t="e">
        <f t="shared" si="45"/>
        <v>#N/A</v>
      </c>
      <c r="AP602" s="75" t="e">
        <f>VLOOKUP(AO602,'Insulation Table'!$Y$35:$Z$103,2,FALSE)</f>
        <v>#N/A</v>
      </c>
      <c r="AQ602" s="67" t="str">
        <f>CONCATENATE(P602,U602,MIN(TablePipeInsulation[[#This Row],[Insulation to be Added (")]],3))</f>
        <v>3</v>
      </c>
      <c r="AR602" s="75" t="str">
        <f>IF(P602="","",(VLOOKUP(AQ602,'Insulation Table'!$N$35:$O$250,2,FALSE)))</f>
        <v/>
      </c>
      <c r="AS602" s="67" t="e">
        <f t="shared" si="46"/>
        <v>#VALUE!</v>
      </c>
      <c r="AT602" s="75" t="str">
        <f>IF(TablePipeInsulation[[#This Row],[System Application]]="Custom",TablePipeInsulation[[#This Row],[Full Load Hours (If Custom Application)]],IF(G602="","",IF(G602="Domestic Hot Water",8760,$AJ$16)))</f>
        <v/>
      </c>
      <c r="AU602" s="75" t="str">
        <f>VLOOKUP($G$7,'Incentive Structure'!$C$6:$D$10,2,FALSE)</f>
        <v>CI</v>
      </c>
      <c r="AV602" s="75" t="str">
        <f>IF(ISNUMBER(FIND("MF",TablePipeInsulation[[#This Row],[Incentive Code]]))=TRUE,"MF Logic","CI Logic")</f>
        <v>CI Logic</v>
      </c>
      <c r="AW60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02" t="str">
        <f t="shared" si="47"/>
        <v/>
      </c>
      <c r="AY602" t="str">
        <f t="shared" si="48"/>
        <v>CI</v>
      </c>
      <c r="AZ60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0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02" s="190" t="e">
        <f>INDEX(#REF!,MATCH(TablePipeInsulation[[#This Row],[Coding - Temperature of Pipe]],#REF!,0),MATCH(TEXT($P602,"#.00"),#REF!,0))</f>
        <v>#REF!</v>
      </c>
      <c r="BC602" s="211">
        <f>IFERROR(MIN(IF(TablePipeInsulation[[#This Row],[System Application]]="Custom",(TablePipeInsulation[[#This Row],[Therms saved]]*BE602)*CI_Custom_Incentive_USD_per_therm,IF(OR(TablePipeInsulation[[#This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saved]]*BE602),"Excel Error"))),TablePipeInsulation[[#This Row],[Total Cost]]),0)</f>
        <v>0</v>
      </c>
      <c r="BD602" s="216">
        <f>IFERROR(MIN(IF(TablePipeInsulation[[#This Row],[System Application]]="Custom",(TablePipeInsulation[[#This Row],[Therms saved]]*BE602)*CI_Custom_Bonus_Incentive_USD_per_therm,IF(OR(TablePipeInsulation[[#This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saved]]*BE602),"Excel Error"))),TablePipeInsulation[[#This Row],[Total Cost]]),0)</f>
        <v>0</v>
      </c>
      <c r="BE602" s="212">
        <f>Boiler!$AA$9</f>
        <v>0</v>
      </c>
    </row>
    <row r="603" spans="1:57">
      <c r="A603" s="75">
        <v>582</v>
      </c>
      <c r="Q603" s="69"/>
      <c r="R603" s="1" t="str">
        <f>IFERROR(INDEX(TableInsulationCodeReq[],MATCH(TablePipeInsulation[[#This Row],[Coding - Temperature of Pipe]],TableInsulationCodeReq[Coding Pipe Temperature],-1),MATCH(TEXT($P603,"0.00"),TableInsulationCodeReq[#Headers],0)),"")</f>
        <v/>
      </c>
      <c r="Y603" s="189" t="str">
        <f t="shared" si="49"/>
        <v/>
      </c>
      <c r="AA60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03" s="3" t="str">
        <f>IF(OR(G603="",TablePipeInsulation[[#This Row],[Insulation to be Added (")]]&lt;TablePipeInsulation[[#This Row],[Insulation Required by Code (")]]),"",IF(System_App_Only_DHW,(AN603-AR603)/(0.8*100000)*L603*AS603*AT603*1,(AN603-AR603)/($G$10*100000)*L603*AS603*AT603*1))</f>
        <v/>
      </c>
      <c r="AC603" s="78">
        <f>IF(TablePipeInsulation[[#This Row],[Insulation to be Added (")]]&lt;TablePipeInsulation[[#This Row],[Insulation Required by Code (")]],"",BC603)</f>
        <v>0</v>
      </c>
      <c r="AD603" s="78">
        <f>IF(TablePipeInsulation[[#This Row],[Insulation to be Added (")]]&lt;TablePipeInsulation[[#This Row],[Insulation Required by Code (")]],"",BD603)</f>
        <v>0</v>
      </c>
      <c r="AG603" s="67" t="e">
        <f>VLOOKUP(G603,'Insulation Table'!$AE$61:$AF$64,2,FALSE)</f>
        <v>#N/A</v>
      </c>
      <c r="AH603" s="75" t="str">
        <f>IF(TablePipeInsulation[[#This Row],[System Application]]="Custom",TablePipeInsulation[[#This Row],[Pipe Surface Temperature, °F (If Custom Application)]],IF(G603="","",VLOOKUP(G603,$BG$21:$BH$24,2,FALSE)))</f>
        <v/>
      </c>
      <c r="AI603" s="75" t="str">
        <f>IF(TablePipeInsulation[[#This Row],[System Application]]="Custom",TablePipeInsulation[[#This Row],[Ambient Temperature, °F (If Custom Application)]],IF(G603="","",VLOOKUP(G603,$BG$21:$BI$24,3,FALSE)))</f>
        <v/>
      </c>
      <c r="AJ60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0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0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0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03" s="75" t="str">
        <f>IF(TablePipeInsulation[[#This Row],[System Application]]="Custom",TablePipeInsulation[[#This Row],[Custom Pipe Bare Heat Transfer Coefficient]],IF(P603="","",(VLOOKUP(AJ603,'Insulation Table'!$F$35:$G$124,2,FALSE))))</f>
        <v/>
      </c>
      <c r="AO603" s="75" t="e">
        <f t="shared" si="45"/>
        <v>#N/A</v>
      </c>
      <c r="AP603" s="75" t="e">
        <f>VLOOKUP(AO603,'Insulation Table'!$Y$35:$Z$103,2,FALSE)</f>
        <v>#N/A</v>
      </c>
      <c r="AQ603" s="67" t="str">
        <f>CONCATENATE(P603,U603,MIN(TablePipeInsulation[[#This Row],[Insulation to be Added (")]],3))</f>
        <v>3</v>
      </c>
      <c r="AR603" s="75" t="str">
        <f>IF(P603="","",(VLOOKUP(AQ603,'Insulation Table'!$N$35:$O$250,2,FALSE)))</f>
        <v/>
      </c>
      <c r="AS603" s="67" t="e">
        <f t="shared" si="46"/>
        <v>#VALUE!</v>
      </c>
      <c r="AT603" s="75" t="str">
        <f>IF(TablePipeInsulation[[#This Row],[System Application]]="Custom",TablePipeInsulation[[#This Row],[Full Load Hours (If Custom Application)]],IF(G603="","",IF(G603="Domestic Hot Water",8760,$AJ$16)))</f>
        <v/>
      </c>
      <c r="AU603" s="75" t="str">
        <f>VLOOKUP($G$7,'Incentive Structure'!$C$6:$D$10,2,FALSE)</f>
        <v>CI</v>
      </c>
      <c r="AV603" s="75" t="str">
        <f>IF(ISNUMBER(FIND("MF",TablePipeInsulation[[#This Row],[Incentive Code]]))=TRUE,"MF Logic","CI Logic")</f>
        <v>CI Logic</v>
      </c>
      <c r="AW60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03" t="str">
        <f t="shared" si="47"/>
        <v/>
      </c>
      <c r="AY603" t="str">
        <f t="shared" si="48"/>
        <v>CI</v>
      </c>
      <c r="AZ60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0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03" s="190" t="e">
        <f>INDEX(#REF!,MATCH(TablePipeInsulation[[#This Row],[Coding - Temperature of Pipe]],#REF!,0),MATCH(TEXT($P603,"#.00"),#REF!,0))</f>
        <v>#REF!</v>
      </c>
      <c r="BC603" s="211">
        <f>IFERROR(MIN(IF(TablePipeInsulation[[#This Row],[System Application]]="Custom",(TablePipeInsulation[[#This Row],[Therms saved]]*BE603)*CI_Custom_Incentive_USD_per_therm,IF(OR(TablePipeInsulation[[#This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saved]]*BE603),"Excel Error"))),TablePipeInsulation[[#This Row],[Total Cost]]),0)</f>
        <v>0</v>
      </c>
      <c r="BD603" s="216">
        <f>IFERROR(MIN(IF(TablePipeInsulation[[#This Row],[System Application]]="Custom",(TablePipeInsulation[[#This Row],[Therms saved]]*BE603)*CI_Custom_Bonus_Incentive_USD_per_therm,IF(OR(TablePipeInsulation[[#This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saved]]*BE603),"Excel Error"))),TablePipeInsulation[[#This Row],[Total Cost]]),0)</f>
        <v>0</v>
      </c>
      <c r="BE603" s="212">
        <f>Boiler!$AA$9</f>
        <v>0</v>
      </c>
    </row>
    <row r="604" spans="1:57">
      <c r="A604" s="75">
        <v>583</v>
      </c>
      <c r="Q604" s="69"/>
      <c r="R604" s="1" t="str">
        <f>IFERROR(INDEX(TableInsulationCodeReq[],MATCH(TablePipeInsulation[[#This Row],[Coding - Temperature of Pipe]],TableInsulationCodeReq[Coding Pipe Temperature],-1),MATCH(TEXT($P604,"0.00"),TableInsulationCodeReq[#Headers],0)),"")</f>
        <v/>
      </c>
      <c r="Y604" s="189" t="str">
        <f t="shared" si="49"/>
        <v/>
      </c>
      <c r="AA60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04" s="3" t="str">
        <f>IF(OR(G604="",TablePipeInsulation[[#This Row],[Insulation to be Added (")]]&lt;TablePipeInsulation[[#This Row],[Insulation Required by Code (")]]),"",IF(System_App_Only_DHW,(AN604-AR604)/(0.8*100000)*L604*AS604*AT604*1,(AN604-AR604)/($G$10*100000)*L604*AS604*AT604*1))</f>
        <v/>
      </c>
      <c r="AC604" s="78">
        <f>IF(TablePipeInsulation[[#This Row],[Insulation to be Added (")]]&lt;TablePipeInsulation[[#This Row],[Insulation Required by Code (")]],"",BC604)</f>
        <v>0</v>
      </c>
      <c r="AD604" s="78">
        <f>IF(TablePipeInsulation[[#This Row],[Insulation to be Added (")]]&lt;TablePipeInsulation[[#This Row],[Insulation Required by Code (")]],"",BD604)</f>
        <v>0</v>
      </c>
      <c r="AG604" s="67" t="e">
        <f>VLOOKUP(G604,'Insulation Table'!$AE$61:$AF$64,2,FALSE)</f>
        <v>#N/A</v>
      </c>
      <c r="AH604" s="75" t="str">
        <f>IF(TablePipeInsulation[[#This Row],[System Application]]="Custom",TablePipeInsulation[[#This Row],[Pipe Surface Temperature, °F (If Custom Application)]],IF(G604="","",VLOOKUP(G604,$BG$21:$BH$24,2,FALSE)))</f>
        <v/>
      </c>
      <c r="AI604" s="75" t="str">
        <f>IF(TablePipeInsulation[[#This Row],[System Application]]="Custom",TablePipeInsulation[[#This Row],[Ambient Temperature, °F (If Custom Application)]],IF(G604="","",VLOOKUP(G604,$BG$21:$BI$24,3,FALSE)))</f>
        <v/>
      </c>
      <c r="AJ60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0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0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0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04" s="75" t="str">
        <f>IF(TablePipeInsulation[[#This Row],[System Application]]="Custom",TablePipeInsulation[[#This Row],[Custom Pipe Bare Heat Transfer Coefficient]],IF(P604="","",(VLOOKUP(AJ604,'Insulation Table'!$F$35:$G$124,2,FALSE))))</f>
        <v/>
      </c>
      <c r="AO604" s="75" t="e">
        <f t="shared" si="45"/>
        <v>#N/A</v>
      </c>
      <c r="AP604" s="75" t="e">
        <f>VLOOKUP(AO604,'Insulation Table'!$Y$35:$Z$103,2,FALSE)</f>
        <v>#N/A</v>
      </c>
      <c r="AQ604" s="67" t="str">
        <f>CONCATENATE(P604,U604,MIN(TablePipeInsulation[[#This Row],[Insulation to be Added (")]],3))</f>
        <v>3</v>
      </c>
      <c r="AR604" s="75" t="str">
        <f>IF(P604="","",(VLOOKUP(AQ604,'Insulation Table'!$N$35:$O$250,2,FALSE)))</f>
        <v/>
      </c>
      <c r="AS604" s="67" t="e">
        <f t="shared" si="46"/>
        <v>#VALUE!</v>
      </c>
      <c r="AT604" s="75" t="str">
        <f>IF(TablePipeInsulation[[#This Row],[System Application]]="Custom",TablePipeInsulation[[#This Row],[Full Load Hours (If Custom Application)]],IF(G604="","",IF(G604="Domestic Hot Water",8760,$AJ$16)))</f>
        <v/>
      </c>
      <c r="AU604" s="75" t="str">
        <f>VLOOKUP($G$7,'Incentive Structure'!$C$6:$D$10,2,FALSE)</f>
        <v>CI</v>
      </c>
      <c r="AV604" s="75" t="str">
        <f>IF(ISNUMBER(FIND("MF",TablePipeInsulation[[#This Row],[Incentive Code]]))=TRUE,"MF Logic","CI Logic")</f>
        <v>CI Logic</v>
      </c>
      <c r="AW60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04" t="str">
        <f t="shared" si="47"/>
        <v/>
      </c>
      <c r="AY604" t="str">
        <f t="shared" si="48"/>
        <v>CI</v>
      </c>
      <c r="AZ60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0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04" s="190" t="e">
        <f>INDEX(#REF!,MATCH(TablePipeInsulation[[#This Row],[Coding - Temperature of Pipe]],#REF!,0),MATCH(TEXT($P604,"#.00"),#REF!,0))</f>
        <v>#REF!</v>
      </c>
      <c r="BC604" s="211">
        <f>IFERROR(MIN(IF(TablePipeInsulation[[#This Row],[System Application]]="Custom",(TablePipeInsulation[[#This Row],[Therms saved]]*BE604)*CI_Custom_Incentive_USD_per_therm,IF(OR(TablePipeInsulation[[#This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saved]]*BE604),"Excel Error"))),TablePipeInsulation[[#This Row],[Total Cost]]),0)</f>
        <v>0</v>
      </c>
      <c r="BD604" s="216">
        <f>IFERROR(MIN(IF(TablePipeInsulation[[#This Row],[System Application]]="Custom",(TablePipeInsulation[[#This Row],[Therms saved]]*BE604)*CI_Custom_Bonus_Incentive_USD_per_therm,IF(OR(TablePipeInsulation[[#This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saved]]*BE604),"Excel Error"))),TablePipeInsulation[[#This Row],[Total Cost]]),0)</f>
        <v>0</v>
      </c>
      <c r="BE604" s="212">
        <f>Boiler!$AA$9</f>
        <v>0</v>
      </c>
    </row>
    <row r="605" spans="1:57">
      <c r="A605" s="75">
        <v>584</v>
      </c>
      <c r="Q605" s="69"/>
      <c r="R605" s="1" t="str">
        <f>IFERROR(INDEX(TableInsulationCodeReq[],MATCH(TablePipeInsulation[[#This Row],[Coding - Temperature of Pipe]],TableInsulationCodeReq[Coding Pipe Temperature],-1),MATCH(TEXT($P605,"0.00"),TableInsulationCodeReq[#Headers],0)),"")</f>
        <v/>
      </c>
      <c r="Y605" s="189" t="str">
        <f t="shared" si="49"/>
        <v/>
      </c>
      <c r="AA60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05" s="3" t="str">
        <f>IF(OR(G605="",TablePipeInsulation[[#This Row],[Insulation to be Added (")]]&lt;TablePipeInsulation[[#This Row],[Insulation Required by Code (")]]),"",IF(System_App_Only_DHW,(AN605-AR605)/(0.8*100000)*L605*AS605*AT605*1,(AN605-AR605)/($G$10*100000)*L605*AS605*AT605*1))</f>
        <v/>
      </c>
      <c r="AC605" s="78">
        <f>IF(TablePipeInsulation[[#This Row],[Insulation to be Added (")]]&lt;TablePipeInsulation[[#This Row],[Insulation Required by Code (")]],"",BC605)</f>
        <v>0</v>
      </c>
      <c r="AD605" s="78">
        <f>IF(TablePipeInsulation[[#This Row],[Insulation to be Added (")]]&lt;TablePipeInsulation[[#This Row],[Insulation Required by Code (")]],"",BD605)</f>
        <v>0</v>
      </c>
      <c r="AG605" s="67" t="e">
        <f>VLOOKUP(G605,'Insulation Table'!$AE$61:$AF$64,2,FALSE)</f>
        <v>#N/A</v>
      </c>
      <c r="AH605" s="75" t="str">
        <f>IF(TablePipeInsulation[[#This Row],[System Application]]="Custom",TablePipeInsulation[[#This Row],[Pipe Surface Temperature, °F (If Custom Application)]],IF(G605="","",VLOOKUP(G605,$BG$21:$BH$24,2,FALSE)))</f>
        <v/>
      </c>
      <c r="AI605" s="75" t="str">
        <f>IF(TablePipeInsulation[[#This Row],[System Application]]="Custom",TablePipeInsulation[[#This Row],[Ambient Temperature, °F (If Custom Application)]],IF(G605="","",VLOOKUP(G605,$BG$21:$BI$24,3,FALSE)))</f>
        <v/>
      </c>
      <c r="AJ60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0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0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0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05" s="75" t="str">
        <f>IF(TablePipeInsulation[[#This Row],[System Application]]="Custom",TablePipeInsulation[[#This Row],[Custom Pipe Bare Heat Transfer Coefficient]],IF(P605="","",(VLOOKUP(AJ605,'Insulation Table'!$F$35:$G$124,2,FALSE))))</f>
        <v/>
      </c>
      <c r="AO605" s="75" t="e">
        <f t="shared" si="45"/>
        <v>#N/A</v>
      </c>
      <c r="AP605" s="75" t="e">
        <f>VLOOKUP(AO605,'Insulation Table'!$Y$35:$Z$103,2,FALSE)</f>
        <v>#N/A</v>
      </c>
      <c r="AQ605" s="67" t="str">
        <f>CONCATENATE(P605,U605,MIN(TablePipeInsulation[[#This Row],[Insulation to be Added (")]],3))</f>
        <v>3</v>
      </c>
      <c r="AR605" s="75" t="str">
        <f>IF(P605="","",(VLOOKUP(AQ605,'Insulation Table'!$N$35:$O$250,2,FALSE)))</f>
        <v/>
      </c>
      <c r="AS605" s="67" t="e">
        <f t="shared" si="46"/>
        <v>#VALUE!</v>
      </c>
      <c r="AT605" s="75" t="str">
        <f>IF(TablePipeInsulation[[#This Row],[System Application]]="Custom",TablePipeInsulation[[#This Row],[Full Load Hours (If Custom Application)]],IF(G605="","",IF(G605="Domestic Hot Water",8760,$AJ$16)))</f>
        <v/>
      </c>
      <c r="AU605" s="75" t="str">
        <f>VLOOKUP($G$7,'Incentive Structure'!$C$6:$D$10,2,FALSE)</f>
        <v>CI</v>
      </c>
      <c r="AV605" s="75" t="str">
        <f>IF(ISNUMBER(FIND("MF",TablePipeInsulation[[#This Row],[Incentive Code]]))=TRUE,"MF Logic","CI Logic")</f>
        <v>CI Logic</v>
      </c>
      <c r="AW60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05" t="str">
        <f t="shared" si="47"/>
        <v/>
      </c>
      <c r="AY605" t="str">
        <f t="shared" si="48"/>
        <v>CI</v>
      </c>
      <c r="AZ60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0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05" s="190" t="e">
        <f>INDEX(#REF!,MATCH(TablePipeInsulation[[#This Row],[Coding - Temperature of Pipe]],#REF!,0),MATCH(TEXT($P605,"#.00"),#REF!,0))</f>
        <v>#REF!</v>
      </c>
      <c r="BC605" s="211">
        <f>IFERROR(MIN(IF(TablePipeInsulation[[#This Row],[System Application]]="Custom",(TablePipeInsulation[[#This Row],[Therms saved]]*BE605)*CI_Custom_Incentive_USD_per_therm,IF(OR(TablePipeInsulation[[#This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saved]]*BE605),"Excel Error"))),TablePipeInsulation[[#This Row],[Total Cost]]),0)</f>
        <v>0</v>
      </c>
      <c r="BD605" s="216">
        <f>IFERROR(MIN(IF(TablePipeInsulation[[#This Row],[System Application]]="Custom",(TablePipeInsulation[[#This Row],[Therms saved]]*BE605)*CI_Custom_Bonus_Incentive_USD_per_therm,IF(OR(TablePipeInsulation[[#This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saved]]*BE605),"Excel Error"))),TablePipeInsulation[[#This Row],[Total Cost]]),0)</f>
        <v>0</v>
      </c>
      <c r="BE605" s="212">
        <f>Boiler!$AA$9</f>
        <v>0</v>
      </c>
    </row>
    <row r="606" spans="1:57">
      <c r="A606" s="75">
        <v>585</v>
      </c>
      <c r="Q606" s="69"/>
      <c r="R606" s="1" t="str">
        <f>IFERROR(INDEX(TableInsulationCodeReq[],MATCH(TablePipeInsulation[[#This Row],[Coding - Temperature of Pipe]],TableInsulationCodeReq[Coding Pipe Temperature],-1),MATCH(TEXT($P606,"0.00"),TableInsulationCodeReq[#Headers],0)),"")</f>
        <v/>
      </c>
      <c r="Y606" s="189" t="str">
        <f t="shared" si="49"/>
        <v/>
      </c>
      <c r="AA60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06" s="3" t="str">
        <f>IF(OR(G606="",TablePipeInsulation[[#This Row],[Insulation to be Added (")]]&lt;TablePipeInsulation[[#This Row],[Insulation Required by Code (")]]),"",IF(System_App_Only_DHW,(AN606-AR606)/(0.8*100000)*L606*AS606*AT606*1,(AN606-AR606)/($G$10*100000)*L606*AS606*AT606*1))</f>
        <v/>
      </c>
      <c r="AC606" s="78">
        <f>IF(TablePipeInsulation[[#This Row],[Insulation to be Added (")]]&lt;TablePipeInsulation[[#This Row],[Insulation Required by Code (")]],"",BC606)</f>
        <v>0</v>
      </c>
      <c r="AD606" s="78">
        <f>IF(TablePipeInsulation[[#This Row],[Insulation to be Added (")]]&lt;TablePipeInsulation[[#This Row],[Insulation Required by Code (")]],"",BD606)</f>
        <v>0</v>
      </c>
      <c r="AG606" s="67" t="e">
        <f>VLOOKUP(G606,'Insulation Table'!$AE$61:$AF$64,2,FALSE)</f>
        <v>#N/A</v>
      </c>
      <c r="AH606" s="75" t="str">
        <f>IF(TablePipeInsulation[[#This Row],[System Application]]="Custom",TablePipeInsulation[[#This Row],[Pipe Surface Temperature, °F (If Custom Application)]],IF(G606="","",VLOOKUP(G606,$BG$21:$BH$24,2,FALSE)))</f>
        <v/>
      </c>
      <c r="AI606" s="75" t="str">
        <f>IF(TablePipeInsulation[[#This Row],[System Application]]="Custom",TablePipeInsulation[[#This Row],[Ambient Temperature, °F (If Custom Application)]],IF(G606="","",VLOOKUP(G606,$BG$21:$BI$24,3,FALSE)))</f>
        <v/>
      </c>
      <c r="AJ60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0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0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0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06" s="75" t="str">
        <f>IF(TablePipeInsulation[[#This Row],[System Application]]="Custom",TablePipeInsulation[[#This Row],[Custom Pipe Bare Heat Transfer Coefficient]],IF(P606="","",(VLOOKUP(AJ606,'Insulation Table'!$F$35:$G$124,2,FALSE))))</f>
        <v/>
      </c>
      <c r="AO606" s="75" t="e">
        <f t="shared" si="45"/>
        <v>#N/A</v>
      </c>
      <c r="AP606" s="75" t="e">
        <f>VLOOKUP(AO606,'Insulation Table'!$Y$35:$Z$103,2,FALSE)</f>
        <v>#N/A</v>
      </c>
      <c r="AQ606" s="67" t="str">
        <f>CONCATENATE(P606,U606,MIN(TablePipeInsulation[[#This Row],[Insulation to be Added (")]],3))</f>
        <v>3</v>
      </c>
      <c r="AR606" s="75" t="str">
        <f>IF(P606="","",(VLOOKUP(AQ606,'Insulation Table'!$N$35:$O$250,2,FALSE)))</f>
        <v/>
      </c>
      <c r="AS606" s="67" t="e">
        <f t="shared" si="46"/>
        <v>#VALUE!</v>
      </c>
      <c r="AT606" s="75" t="str">
        <f>IF(TablePipeInsulation[[#This Row],[System Application]]="Custom",TablePipeInsulation[[#This Row],[Full Load Hours (If Custom Application)]],IF(G606="","",IF(G606="Domestic Hot Water",8760,$AJ$16)))</f>
        <v/>
      </c>
      <c r="AU606" s="75" t="str">
        <f>VLOOKUP($G$7,'Incentive Structure'!$C$6:$D$10,2,FALSE)</f>
        <v>CI</v>
      </c>
      <c r="AV606" s="75" t="str">
        <f>IF(ISNUMBER(FIND("MF",TablePipeInsulation[[#This Row],[Incentive Code]]))=TRUE,"MF Logic","CI Logic")</f>
        <v>CI Logic</v>
      </c>
      <c r="AW60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06" t="str">
        <f t="shared" si="47"/>
        <v/>
      </c>
      <c r="AY606" t="str">
        <f t="shared" si="48"/>
        <v>CI</v>
      </c>
      <c r="AZ60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0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06" s="190" t="e">
        <f>INDEX(#REF!,MATCH(TablePipeInsulation[[#This Row],[Coding - Temperature of Pipe]],#REF!,0),MATCH(TEXT($P606,"#.00"),#REF!,0))</f>
        <v>#REF!</v>
      </c>
      <c r="BC606" s="211">
        <f>IFERROR(MIN(IF(TablePipeInsulation[[#This Row],[System Application]]="Custom",(TablePipeInsulation[[#This Row],[Therms saved]]*BE606)*CI_Custom_Incentive_USD_per_therm,IF(OR(TablePipeInsulation[[#This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saved]]*BE606),"Excel Error"))),TablePipeInsulation[[#This Row],[Total Cost]]),0)</f>
        <v>0</v>
      </c>
      <c r="BD606" s="216">
        <f>IFERROR(MIN(IF(TablePipeInsulation[[#This Row],[System Application]]="Custom",(TablePipeInsulation[[#This Row],[Therms saved]]*BE606)*CI_Custom_Bonus_Incentive_USD_per_therm,IF(OR(TablePipeInsulation[[#This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saved]]*BE606),"Excel Error"))),TablePipeInsulation[[#This Row],[Total Cost]]),0)</f>
        <v>0</v>
      </c>
      <c r="BE606" s="212">
        <f>Boiler!$AA$9</f>
        <v>0</v>
      </c>
    </row>
    <row r="607" spans="1:57">
      <c r="A607" s="75">
        <v>586</v>
      </c>
      <c r="Q607" s="69"/>
      <c r="R607" s="1" t="str">
        <f>IFERROR(INDEX(TableInsulationCodeReq[],MATCH(TablePipeInsulation[[#This Row],[Coding - Temperature of Pipe]],TableInsulationCodeReq[Coding Pipe Temperature],-1),MATCH(TEXT($P607,"0.00"),TableInsulationCodeReq[#Headers],0)),"")</f>
        <v/>
      </c>
      <c r="Y607" s="189" t="str">
        <f t="shared" si="49"/>
        <v/>
      </c>
      <c r="AA60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07" s="3" t="str">
        <f>IF(OR(G607="",TablePipeInsulation[[#This Row],[Insulation to be Added (")]]&lt;TablePipeInsulation[[#This Row],[Insulation Required by Code (")]]),"",IF(System_App_Only_DHW,(AN607-AR607)/(0.8*100000)*L607*AS607*AT607*1,(AN607-AR607)/($G$10*100000)*L607*AS607*AT607*1))</f>
        <v/>
      </c>
      <c r="AC607" s="78">
        <f>IF(TablePipeInsulation[[#This Row],[Insulation to be Added (")]]&lt;TablePipeInsulation[[#This Row],[Insulation Required by Code (")]],"",BC607)</f>
        <v>0</v>
      </c>
      <c r="AD607" s="78">
        <f>IF(TablePipeInsulation[[#This Row],[Insulation to be Added (")]]&lt;TablePipeInsulation[[#This Row],[Insulation Required by Code (")]],"",BD607)</f>
        <v>0</v>
      </c>
      <c r="AG607" s="67" t="e">
        <f>VLOOKUP(G607,'Insulation Table'!$AE$61:$AF$64,2,FALSE)</f>
        <v>#N/A</v>
      </c>
      <c r="AH607" s="75" t="str">
        <f>IF(TablePipeInsulation[[#This Row],[System Application]]="Custom",TablePipeInsulation[[#This Row],[Pipe Surface Temperature, °F (If Custom Application)]],IF(G607="","",VLOOKUP(G607,$BG$21:$BH$24,2,FALSE)))</f>
        <v/>
      </c>
      <c r="AI607" s="75" t="str">
        <f>IF(TablePipeInsulation[[#This Row],[System Application]]="Custom",TablePipeInsulation[[#This Row],[Ambient Temperature, °F (If Custom Application)]],IF(G607="","",VLOOKUP(G607,$BG$21:$BI$24,3,FALSE)))</f>
        <v/>
      </c>
      <c r="AJ60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0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0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0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07" s="75" t="str">
        <f>IF(TablePipeInsulation[[#This Row],[System Application]]="Custom",TablePipeInsulation[[#This Row],[Custom Pipe Bare Heat Transfer Coefficient]],IF(P607="","",(VLOOKUP(AJ607,'Insulation Table'!$F$35:$G$124,2,FALSE))))</f>
        <v/>
      </c>
      <c r="AO607" s="75" t="e">
        <f t="shared" si="45"/>
        <v>#N/A</v>
      </c>
      <c r="AP607" s="75" t="e">
        <f>VLOOKUP(AO607,'Insulation Table'!$Y$35:$Z$103,2,FALSE)</f>
        <v>#N/A</v>
      </c>
      <c r="AQ607" s="67" t="str">
        <f>CONCATENATE(P607,U607,MIN(TablePipeInsulation[[#This Row],[Insulation to be Added (")]],3))</f>
        <v>3</v>
      </c>
      <c r="AR607" s="75" t="str">
        <f>IF(P607="","",(VLOOKUP(AQ607,'Insulation Table'!$N$35:$O$250,2,FALSE)))</f>
        <v/>
      </c>
      <c r="AS607" s="67" t="e">
        <f t="shared" si="46"/>
        <v>#VALUE!</v>
      </c>
      <c r="AT607" s="75" t="str">
        <f>IF(TablePipeInsulation[[#This Row],[System Application]]="Custom",TablePipeInsulation[[#This Row],[Full Load Hours (If Custom Application)]],IF(G607="","",IF(G607="Domestic Hot Water",8760,$AJ$16)))</f>
        <v/>
      </c>
      <c r="AU607" s="75" t="str">
        <f>VLOOKUP($G$7,'Incentive Structure'!$C$6:$D$10,2,FALSE)</f>
        <v>CI</v>
      </c>
      <c r="AV607" s="75" t="str">
        <f>IF(ISNUMBER(FIND("MF",TablePipeInsulation[[#This Row],[Incentive Code]]))=TRUE,"MF Logic","CI Logic")</f>
        <v>CI Logic</v>
      </c>
      <c r="AW60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07" t="str">
        <f t="shared" si="47"/>
        <v/>
      </c>
      <c r="AY607" t="str">
        <f t="shared" si="48"/>
        <v>CI</v>
      </c>
      <c r="AZ60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0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07" s="190" t="e">
        <f>INDEX(#REF!,MATCH(TablePipeInsulation[[#This Row],[Coding - Temperature of Pipe]],#REF!,0),MATCH(TEXT($P607,"#.00"),#REF!,0))</f>
        <v>#REF!</v>
      </c>
      <c r="BC607" s="211">
        <f>IFERROR(MIN(IF(TablePipeInsulation[[#This Row],[System Application]]="Custom",(TablePipeInsulation[[#This Row],[Therms saved]]*BE607)*CI_Custom_Incentive_USD_per_therm,IF(OR(TablePipeInsulation[[#This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saved]]*BE607),"Excel Error"))),TablePipeInsulation[[#This Row],[Total Cost]]),0)</f>
        <v>0</v>
      </c>
      <c r="BD607" s="216">
        <f>IFERROR(MIN(IF(TablePipeInsulation[[#This Row],[System Application]]="Custom",(TablePipeInsulation[[#This Row],[Therms saved]]*BE607)*CI_Custom_Bonus_Incentive_USD_per_therm,IF(OR(TablePipeInsulation[[#This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saved]]*BE607),"Excel Error"))),TablePipeInsulation[[#This Row],[Total Cost]]),0)</f>
        <v>0</v>
      </c>
      <c r="BE607" s="212">
        <f>Boiler!$AA$9</f>
        <v>0</v>
      </c>
    </row>
    <row r="608" spans="1:57">
      <c r="A608" s="75">
        <v>587</v>
      </c>
      <c r="Q608" s="69"/>
      <c r="R608" s="1" t="str">
        <f>IFERROR(INDEX(TableInsulationCodeReq[],MATCH(TablePipeInsulation[[#This Row],[Coding - Temperature of Pipe]],TableInsulationCodeReq[Coding Pipe Temperature],-1),MATCH(TEXT($P608,"0.00"),TableInsulationCodeReq[#Headers],0)),"")</f>
        <v/>
      </c>
      <c r="Y608" s="189" t="str">
        <f t="shared" si="49"/>
        <v/>
      </c>
      <c r="AA60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08" s="3" t="str">
        <f>IF(OR(G608="",TablePipeInsulation[[#This Row],[Insulation to be Added (")]]&lt;TablePipeInsulation[[#This Row],[Insulation Required by Code (")]]),"",IF(System_App_Only_DHW,(AN608-AR608)/(0.8*100000)*L608*AS608*AT608*1,(AN608-AR608)/($G$10*100000)*L608*AS608*AT608*1))</f>
        <v/>
      </c>
      <c r="AC608" s="78">
        <f>IF(TablePipeInsulation[[#This Row],[Insulation to be Added (")]]&lt;TablePipeInsulation[[#This Row],[Insulation Required by Code (")]],"",BC608)</f>
        <v>0</v>
      </c>
      <c r="AD608" s="78">
        <f>IF(TablePipeInsulation[[#This Row],[Insulation to be Added (")]]&lt;TablePipeInsulation[[#This Row],[Insulation Required by Code (")]],"",BD608)</f>
        <v>0</v>
      </c>
      <c r="AG608" s="67" t="e">
        <f>VLOOKUP(G608,'Insulation Table'!$AE$61:$AF$64,2,FALSE)</f>
        <v>#N/A</v>
      </c>
      <c r="AH608" s="75" t="str">
        <f>IF(TablePipeInsulation[[#This Row],[System Application]]="Custom",TablePipeInsulation[[#This Row],[Pipe Surface Temperature, °F (If Custom Application)]],IF(G608="","",VLOOKUP(G608,$BG$21:$BH$24,2,FALSE)))</f>
        <v/>
      </c>
      <c r="AI608" s="75" t="str">
        <f>IF(TablePipeInsulation[[#This Row],[System Application]]="Custom",TablePipeInsulation[[#This Row],[Ambient Temperature, °F (If Custom Application)]],IF(G608="","",VLOOKUP(G608,$BG$21:$BI$24,3,FALSE)))</f>
        <v/>
      </c>
      <c r="AJ60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0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0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0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08" s="75" t="str">
        <f>IF(TablePipeInsulation[[#This Row],[System Application]]="Custom",TablePipeInsulation[[#This Row],[Custom Pipe Bare Heat Transfer Coefficient]],IF(P608="","",(VLOOKUP(AJ608,'Insulation Table'!$F$35:$G$124,2,FALSE))))</f>
        <v/>
      </c>
      <c r="AO608" s="75" t="e">
        <f t="shared" si="45"/>
        <v>#N/A</v>
      </c>
      <c r="AP608" s="75" t="e">
        <f>VLOOKUP(AO608,'Insulation Table'!$Y$35:$Z$103,2,FALSE)</f>
        <v>#N/A</v>
      </c>
      <c r="AQ608" s="67" t="str">
        <f>CONCATENATE(P608,U608,MIN(TablePipeInsulation[[#This Row],[Insulation to be Added (")]],3))</f>
        <v>3</v>
      </c>
      <c r="AR608" s="75" t="str">
        <f>IF(P608="","",(VLOOKUP(AQ608,'Insulation Table'!$N$35:$O$250,2,FALSE)))</f>
        <v/>
      </c>
      <c r="AS608" s="67" t="e">
        <f t="shared" si="46"/>
        <v>#VALUE!</v>
      </c>
      <c r="AT608" s="75" t="str">
        <f>IF(TablePipeInsulation[[#This Row],[System Application]]="Custom",TablePipeInsulation[[#This Row],[Full Load Hours (If Custom Application)]],IF(G608="","",IF(G608="Domestic Hot Water",8760,$AJ$16)))</f>
        <v/>
      </c>
      <c r="AU608" s="75" t="str">
        <f>VLOOKUP($G$7,'Incentive Structure'!$C$6:$D$10,2,FALSE)</f>
        <v>CI</v>
      </c>
      <c r="AV608" s="75" t="str">
        <f>IF(ISNUMBER(FIND("MF",TablePipeInsulation[[#This Row],[Incentive Code]]))=TRUE,"MF Logic","CI Logic")</f>
        <v>CI Logic</v>
      </c>
      <c r="AW60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08" t="str">
        <f t="shared" si="47"/>
        <v/>
      </c>
      <c r="AY608" t="str">
        <f t="shared" si="48"/>
        <v>CI</v>
      </c>
      <c r="AZ60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0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08" s="190" t="e">
        <f>INDEX(#REF!,MATCH(TablePipeInsulation[[#This Row],[Coding - Temperature of Pipe]],#REF!,0),MATCH(TEXT($P608,"#.00"),#REF!,0))</f>
        <v>#REF!</v>
      </c>
      <c r="BC608" s="211">
        <f>IFERROR(MIN(IF(TablePipeInsulation[[#This Row],[System Application]]="Custom",(TablePipeInsulation[[#This Row],[Therms saved]]*BE608)*CI_Custom_Incentive_USD_per_therm,IF(OR(TablePipeInsulation[[#This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saved]]*BE608),"Excel Error"))),TablePipeInsulation[[#This Row],[Total Cost]]),0)</f>
        <v>0</v>
      </c>
      <c r="BD608" s="216">
        <f>IFERROR(MIN(IF(TablePipeInsulation[[#This Row],[System Application]]="Custom",(TablePipeInsulation[[#This Row],[Therms saved]]*BE608)*CI_Custom_Bonus_Incentive_USD_per_therm,IF(OR(TablePipeInsulation[[#This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saved]]*BE608),"Excel Error"))),TablePipeInsulation[[#This Row],[Total Cost]]),0)</f>
        <v>0</v>
      </c>
      <c r="BE608" s="212">
        <f>Boiler!$AA$9</f>
        <v>0</v>
      </c>
    </row>
    <row r="609" spans="1:57">
      <c r="A609" s="75">
        <v>588</v>
      </c>
      <c r="Q609" s="69"/>
      <c r="R609" s="1" t="str">
        <f>IFERROR(INDEX(TableInsulationCodeReq[],MATCH(TablePipeInsulation[[#This Row],[Coding - Temperature of Pipe]],TableInsulationCodeReq[Coding Pipe Temperature],-1),MATCH(TEXT($P609,"0.00"),TableInsulationCodeReq[#Headers],0)),"")</f>
        <v/>
      </c>
      <c r="Y609" s="189" t="str">
        <f t="shared" si="49"/>
        <v/>
      </c>
      <c r="AA60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09" s="3" t="str">
        <f>IF(OR(G609="",TablePipeInsulation[[#This Row],[Insulation to be Added (")]]&lt;TablePipeInsulation[[#This Row],[Insulation Required by Code (")]]),"",IF(System_App_Only_DHW,(AN609-AR609)/(0.8*100000)*L609*AS609*AT609*1,(AN609-AR609)/($G$10*100000)*L609*AS609*AT609*1))</f>
        <v/>
      </c>
      <c r="AC609" s="78">
        <f>IF(TablePipeInsulation[[#This Row],[Insulation to be Added (")]]&lt;TablePipeInsulation[[#This Row],[Insulation Required by Code (")]],"",BC609)</f>
        <v>0</v>
      </c>
      <c r="AD609" s="78">
        <f>IF(TablePipeInsulation[[#This Row],[Insulation to be Added (")]]&lt;TablePipeInsulation[[#This Row],[Insulation Required by Code (")]],"",BD609)</f>
        <v>0</v>
      </c>
      <c r="AG609" s="67" t="e">
        <f>VLOOKUP(G609,'Insulation Table'!$AE$61:$AF$64,2,FALSE)</f>
        <v>#N/A</v>
      </c>
      <c r="AH609" s="75" t="str">
        <f>IF(TablePipeInsulation[[#This Row],[System Application]]="Custom",TablePipeInsulation[[#This Row],[Pipe Surface Temperature, °F (If Custom Application)]],IF(G609="","",VLOOKUP(G609,$BG$21:$BH$24,2,FALSE)))</f>
        <v/>
      </c>
      <c r="AI609" s="75" t="str">
        <f>IF(TablePipeInsulation[[#This Row],[System Application]]="Custom",TablePipeInsulation[[#This Row],[Ambient Temperature, °F (If Custom Application)]],IF(G609="","",VLOOKUP(G609,$BG$21:$BI$24,3,FALSE)))</f>
        <v/>
      </c>
      <c r="AJ60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0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0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0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09" s="75" t="str">
        <f>IF(TablePipeInsulation[[#This Row],[System Application]]="Custom",TablePipeInsulation[[#This Row],[Custom Pipe Bare Heat Transfer Coefficient]],IF(P609="","",(VLOOKUP(AJ609,'Insulation Table'!$F$35:$G$124,2,FALSE))))</f>
        <v/>
      </c>
      <c r="AO609" s="75" t="e">
        <f t="shared" si="45"/>
        <v>#N/A</v>
      </c>
      <c r="AP609" s="75" t="e">
        <f>VLOOKUP(AO609,'Insulation Table'!$Y$35:$Z$103,2,FALSE)</f>
        <v>#N/A</v>
      </c>
      <c r="AQ609" s="67" t="str">
        <f>CONCATENATE(P609,U609,MIN(TablePipeInsulation[[#This Row],[Insulation to be Added (")]],3))</f>
        <v>3</v>
      </c>
      <c r="AR609" s="75" t="str">
        <f>IF(P609="","",(VLOOKUP(AQ609,'Insulation Table'!$N$35:$O$250,2,FALSE)))</f>
        <v/>
      </c>
      <c r="AS609" s="67" t="e">
        <f t="shared" si="46"/>
        <v>#VALUE!</v>
      </c>
      <c r="AT609" s="75" t="str">
        <f>IF(TablePipeInsulation[[#This Row],[System Application]]="Custom",TablePipeInsulation[[#This Row],[Full Load Hours (If Custom Application)]],IF(G609="","",IF(G609="Domestic Hot Water",8760,$AJ$16)))</f>
        <v/>
      </c>
      <c r="AU609" s="75" t="str">
        <f>VLOOKUP($G$7,'Incentive Structure'!$C$6:$D$10,2,FALSE)</f>
        <v>CI</v>
      </c>
      <c r="AV609" s="75" t="str">
        <f>IF(ISNUMBER(FIND("MF",TablePipeInsulation[[#This Row],[Incentive Code]]))=TRUE,"MF Logic","CI Logic")</f>
        <v>CI Logic</v>
      </c>
      <c r="AW60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09" t="str">
        <f t="shared" si="47"/>
        <v/>
      </c>
      <c r="AY609" t="str">
        <f t="shared" si="48"/>
        <v>CI</v>
      </c>
      <c r="AZ60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0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09" s="190" t="e">
        <f>INDEX(#REF!,MATCH(TablePipeInsulation[[#This Row],[Coding - Temperature of Pipe]],#REF!,0),MATCH(TEXT($P609,"#.00"),#REF!,0))</f>
        <v>#REF!</v>
      </c>
      <c r="BC609" s="211">
        <f>IFERROR(MIN(IF(TablePipeInsulation[[#This Row],[System Application]]="Custom",(TablePipeInsulation[[#This Row],[Therms saved]]*BE609)*CI_Custom_Incentive_USD_per_therm,IF(OR(TablePipeInsulation[[#This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saved]]*BE609),"Excel Error"))),TablePipeInsulation[[#This Row],[Total Cost]]),0)</f>
        <v>0</v>
      </c>
      <c r="BD609" s="216">
        <f>IFERROR(MIN(IF(TablePipeInsulation[[#This Row],[System Application]]="Custom",(TablePipeInsulation[[#This Row],[Therms saved]]*BE609)*CI_Custom_Bonus_Incentive_USD_per_therm,IF(OR(TablePipeInsulation[[#This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saved]]*BE609),"Excel Error"))),TablePipeInsulation[[#This Row],[Total Cost]]),0)</f>
        <v>0</v>
      </c>
      <c r="BE609" s="212">
        <f>Boiler!$AA$9</f>
        <v>0</v>
      </c>
    </row>
    <row r="610" spans="1:57">
      <c r="A610" s="75">
        <v>589</v>
      </c>
      <c r="Q610" s="69"/>
      <c r="R610" s="1" t="str">
        <f>IFERROR(INDEX(TableInsulationCodeReq[],MATCH(TablePipeInsulation[[#This Row],[Coding - Temperature of Pipe]],TableInsulationCodeReq[Coding Pipe Temperature],-1),MATCH(TEXT($P610,"0.00"),TableInsulationCodeReq[#Headers],0)),"")</f>
        <v/>
      </c>
      <c r="Y610" s="189" t="str">
        <f t="shared" si="49"/>
        <v/>
      </c>
      <c r="AA61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10" s="3" t="str">
        <f>IF(OR(G610="",TablePipeInsulation[[#This Row],[Insulation to be Added (")]]&lt;TablePipeInsulation[[#This Row],[Insulation Required by Code (")]]),"",IF(System_App_Only_DHW,(AN610-AR610)/(0.8*100000)*L610*AS610*AT610*1,(AN610-AR610)/($G$10*100000)*L610*AS610*AT610*1))</f>
        <v/>
      </c>
      <c r="AC610" s="78">
        <f>IF(TablePipeInsulation[[#This Row],[Insulation to be Added (")]]&lt;TablePipeInsulation[[#This Row],[Insulation Required by Code (")]],"",BC610)</f>
        <v>0</v>
      </c>
      <c r="AD610" s="78">
        <f>IF(TablePipeInsulation[[#This Row],[Insulation to be Added (")]]&lt;TablePipeInsulation[[#This Row],[Insulation Required by Code (")]],"",BD610)</f>
        <v>0</v>
      </c>
      <c r="AG610" s="67" t="e">
        <f>VLOOKUP(G610,'Insulation Table'!$AE$61:$AF$64,2,FALSE)</f>
        <v>#N/A</v>
      </c>
      <c r="AH610" s="75" t="str">
        <f>IF(TablePipeInsulation[[#This Row],[System Application]]="Custom",TablePipeInsulation[[#This Row],[Pipe Surface Temperature, °F (If Custom Application)]],IF(G610="","",VLOOKUP(G610,$BG$21:$BH$24,2,FALSE)))</f>
        <v/>
      </c>
      <c r="AI610" s="75" t="str">
        <f>IF(TablePipeInsulation[[#This Row],[System Application]]="Custom",TablePipeInsulation[[#This Row],[Ambient Temperature, °F (If Custom Application)]],IF(G610="","",VLOOKUP(G610,$BG$21:$BI$24,3,FALSE)))</f>
        <v/>
      </c>
      <c r="AJ61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1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1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1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10" s="75" t="str">
        <f>IF(TablePipeInsulation[[#This Row],[System Application]]="Custom",TablePipeInsulation[[#This Row],[Custom Pipe Bare Heat Transfer Coefficient]],IF(P610="","",(VLOOKUP(AJ610,'Insulation Table'!$F$35:$G$124,2,FALSE))))</f>
        <v/>
      </c>
      <c r="AO610" s="75" t="e">
        <f t="shared" si="45"/>
        <v>#N/A</v>
      </c>
      <c r="AP610" s="75" t="e">
        <f>VLOOKUP(AO610,'Insulation Table'!$Y$35:$Z$103,2,FALSE)</f>
        <v>#N/A</v>
      </c>
      <c r="AQ610" s="67" t="str">
        <f>CONCATENATE(P610,U610,MIN(TablePipeInsulation[[#This Row],[Insulation to be Added (")]],3))</f>
        <v>3</v>
      </c>
      <c r="AR610" s="75" t="str">
        <f>IF(P610="","",(VLOOKUP(AQ610,'Insulation Table'!$N$35:$O$250,2,FALSE)))</f>
        <v/>
      </c>
      <c r="AS610" s="67" t="e">
        <f t="shared" si="46"/>
        <v>#VALUE!</v>
      </c>
      <c r="AT610" s="75" t="str">
        <f>IF(TablePipeInsulation[[#This Row],[System Application]]="Custom",TablePipeInsulation[[#This Row],[Full Load Hours (If Custom Application)]],IF(G610="","",IF(G610="Domestic Hot Water",8760,$AJ$16)))</f>
        <v/>
      </c>
      <c r="AU610" s="75" t="str">
        <f>VLOOKUP($G$7,'Incentive Structure'!$C$6:$D$10,2,FALSE)</f>
        <v>CI</v>
      </c>
      <c r="AV610" s="75" t="str">
        <f>IF(ISNUMBER(FIND("MF",TablePipeInsulation[[#This Row],[Incentive Code]]))=TRUE,"MF Logic","CI Logic")</f>
        <v>CI Logic</v>
      </c>
      <c r="AW61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10" t="str">
        <f t="shared" si="47"/>
        <v/>
      </c>
      <c r="AY610" t="str">
        <f t="shared" si="48"/>
        <v>CI</v>
      </c>
      <c r="AZ61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1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10" s="190" t="e">
        <f>INDEX(#REF!,MATCH(TablePipeInsulation[[#This Row],[Coding - Temperature of Pipe]],#REF!,0),MATCH(TEXT($P610,"#.00"),#REF!,0))</f>
        <v>#REF!</v>
      </c>
      <c r="BC610" s="211">
        <f>IFERROR(MIN(IF(TablePipeInsulation[[#This Row],[System Application]]="Custom",(TablePipeInsulation[[#This Row],[Therms saved]]*BE610)*CI_Custom_Incentive_USD_per_therm,IF(OR(TablePipeInsulation[[#This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saved]]*BE610),"Excel Error"))),TablePipeInsulation[[#This Row],[Total Cost]]),0)</f>
        <v>0</v>
      </c>
      <c r="BD610" s="216">
        <f>IFERROR(MIN(IF(TablePipeInsulation[[#This Row],[System Application]]="Custom",(TablePipeInsulation[[#This Row],[Therms saved]]*BE610)*CI_Custom_Bonus_Incentive_USD_per_therm,IF(OR(TablePipeInsulation[[#This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saved]]*BE610),"Excel Error"))),TablePipeInsulation[[#This Row],[Total Cost]]),0)</f>
        <v>0</v>
      </c>
      <c r="BE610" s="212">
        <f>Boiler!$AA$9</f>
        <v>0</v>
      </c>
    </row>
    <row r="611" spans="1:57">
      <c r="A611" s="75">
        <v>590</v>
      </c>
      <c r="Q611" s="69"/>
      <c r="R611" s="1" t="str">
        <f>IFERROR(INDEX(TableInsulationCodeReq[],MATCH(TablePipeInsulation[[#This Row],[Coding - Temperature of Pipe]],TableInsulationCodeReq[Coding Pipe Temperature],-1),MATCH(TEXT($P611,"0.00"),TableInsulationCodeReq[#Headers],0)),"")</f>
        <v/>
      </c>
      <c r="Y611" s="189" t="str">
        <f t="shared" si="49"/>
        <v/>
      </c>
      <c r="AA61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11" s="3" t="str">
        <f>IF(OR(G611="",TablePipeInsulation[[#This Row],[Insulation to be Added (")]]&lt;TablePipeInsulation[[#This Row],[Insulation Required by Code (")]]),"",IF(System_App_Only_DHW,(AN611-AR611)/(0.8*100000)*L611*AS611*AT611*1,(AN611-AR611)/($G$10*100000)*L611*AS611*AT611*1))</f>
        <v/>
      </c>
      <c r="AC611" s="78">
        <f>IF(TablePipeInsulation[[#This Row],[Insulation to be Added (")]]&lt;TablePipeInsulation[[#This Row],[Insulation Required by Code (")]],"",BC611)</f>
        <v>0</v>
      </c>
      <c r="AD611" s="78">
        <f>IF(TablePipeInsulation[[#This Row],[Insulation to be Added (")]]&lt;TablePipeInsulation[[#This Row],[Insulation Required by Code (")]],"",BD611)</f>
        <v>0</v>
      </c>
      <c r="AG611" s="67" t="e">
        <f>VLOOKUP(G611,'Insulation Table'!$AE$61:$AF$64,2,FALSE)</f>
        <v>#N/A</v>
      </c>
      <c r="AH611" s="75" t="str">
        <f>IF(TablePipeInsulation[[#This Row],[System Application]]="Custom",TablePipeInsulation[[#This Row],[Pipe Surface Temperature, °F (If Custom Application)]],IF(G611="","",VLOOKUP(G611,$BG$21:$BH$24,2,FALSE)))</f>
        <v/>
      </c>
      <c r="AI611" s="75" t="str">
        <f>IF(TablePipeInsulation[[#This Row],[System Application]]="Custom",TablePipeInsulation[[#This Row],[Ambient Temperature, °F (If Custom Application)]],IF(G611="","",VLOOKUP(G611,$BG$21:$BI$24,3,FALSE)))</f>
        <v/>
      </c>
      <c r="AJ61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1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1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1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11" s="75" t="str">
        <f>IF(TablePipeInsulation[[#This Row],[System Application]]="Custom",TablePipeInsulation[[#This Row],[Custom Pipe Bare Heat Transfer Coefficient]],IF(P611="","",(VLOOKUP(AJ611,'Insulation Table'!$F$35:$G$124,2,FALSE))))</f>
        <v/>
      </c>
      <c r="AO611" s="75" t="e">
        <f t="shared" si="45"/>
        <v>#N/A</v>
      </c>
      <c r="AP611" s="75" t="e">
        <f>VLOOKUP(AO611,'Insulation Table'!$Y$35:$Z$103,2,FALSE)</f>
        <v>#N/A</v>
      </c>
      <c r="AQ611" s="67" t="str">
        <f>CONCATENATE(P611,U611,MIN(TablePipeInsulation[[#This Row],[Insulation to be Added (")]],3))</f>
        <v>3</v>
      </c>
      <c r="AR611" s="75" t="str">
        <f>IF(P611="","",(VLOOKUP(AQ611,'Insulation Table'!$N$35:$O$250,2,FALSE)))</f>
        <v/>
      </c>
      <c r="AS611" s="67" t="e">
        <f t="shared" si="46"/>
        <v>#VALUE!</v>
      </c>
      <c r="AT611" s="75" t="str">
        <f>IF(TablePipeInsulation[[#This Row],[System Application]]="Custom",TablePipeInsulation[[#This Row],[Full Load Hours (If Custom Application)]],IF(G611="","",IF(G611="Domestic Hot Water",8760,$AJ$16)))</f>
        <v/>
      </c>
      <c r="AU611" s="75" t="str">
        <f>VLOOKUP($G$7,'Incentive Structure'!$C$6:$D$10,2,FALSE)</f>
        <v>CI</v>
      </c>
      <c r="AV611" s="75" t="str">
        <f>IF(ISNUMBER(FIND("MF",TablePipeInsulation[[#This Row],[Incentive Code]]))=TRUE,"MF Logic","CI Logic")</f>
        <v>CI Logic</v>
      </c>
      <c r="AW61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11" t="str">
        <f t="shared" si="47"/>
        <v/>
      </c>
      <c r="AY611" t="str">
        <f t="shared" si="48"/>
        <v>CI</v>
      </c>
      <c r="AZ61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1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11" s="190" t="e">
        <f>INDEX(#REF!,MATCH(TablePipeInsulation[[#This Row],[Coding - Temperature of Pipe]],#REF!,0),MATCH(TEXT($P611,"#.00"),#REF!,0))</f>
        <v>#REF!</v>
      </c>
      <c r="BC611" s="211">
        <f>IFERROR(MIN(IF(TablePipeInsulation[[#This Row],[System Application]]="Custom",(TablePipeInsulation[[#This Row],[Therms saved]]*BE611)*CI_Custom_Incentive_USD_per_therm,IF(OR(TablePipeInsulation[[#This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saved]]*BE611),"Excel Error"))),TablePipeInsulation[[#This Row],[Total Cost]]),0)</f>
        <v>0</v>
      </c>
      <c r="BD611" s="216">
        <f>IFERROR(MIN(IF(TablePipeInsulation[[#This Row],[System Application]]="Custom",(TablePipeInsulation[[#This Row],[Therms saved]]*BE611)*CI_Custom_Bonus_Incentive_USD_per_therm,IF(OR(TablePipeInsulation[[#This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saved]]*BE611),"Excel Error"))),TablePipeInsulation[[#This Row],[Total Cost]]),0)</f>
        <v>0</v>
      </c>
      <c r="BE611" s="212">
        <f>Boiler!$AA$9</f>
        <v>0</v>
      </c>
    </row>
    <row r="612" spans="1:57">
      <c r="A612" s="75">
        <v>591</v>
      </c>
      <c r="Q612" s="69"/>
      <c r="R612" s="1" t="str">
        <f>IFERROR(INDEX(TableInsulationCodeReq[],MATCH(TablePipeInsulation[[#This Row],[Coding - Temperature of Pipe]],TableInsulationCodeReq[Coding Pipe Temperature],-1),MATCH(TEXT($P612,"0.00"),TableInsulationCodeReq[#Headers],0)),"")</f>
        <v/>
      </c>
      <c r="Y612" s="189" t="str">
        <f t="shared" si="49"/>
        <v/>
      </c>
      <c r="AA61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12" s="3" t="str">
        <f>IF(OR(G612="",TablePipeInsulation[[#This Row],[Insulation to be Added (")]]&lt;TablePipeInsulation[[#This Row],[Insulation Required by Code (")]]),"",IF(System_App_Only_DHW,(AN612-AR612)/(0.8*100000)*L612*AS612*AT612*1,(AN612-AR612)/($G$10*100000)*L612*AS612*AT612*1))</f>
        <v/>
      </c>
      <c r="AC612" s="78">
        <f>IF(TablePipeInsulation[[#This Row],[Insulation to be Added (")]]&lt;TablePipeInsulation[[#This Row],[Insulation Required by Code (")]],"",BC612)</f>
        <v>0</v>
      </c>
      <c r="AD612" s="78">
        <f>IF(TablePipeInsulation[[#This Row],[Insulation to be Added (")]]&lt;TablePipeInsulation[[#This Row],[Insulation Required by Code (")]],"",BD612)</f>
        <v>0</v>
      </c>
      <c r="AG612" s="67" t="e">
        <f>VLOOKUP(G612,'Insulation Table'!$AE$61:$AF$64,2,FALSE)</f>
        <v>#N/A</v>
      </c>
      <c r="AH612" s="75" t="str">
        <f>IF(TablePipeInsulation[[#This Row],[System Application]]="Custom",TablePipeInsulation[[#This Row],[Pipe Surface Temperature, °F (If Custom Application)]],IF(G612="","",VLOOKUP(G612,$BG$21:$BH$24,2,FALSE)))</f>
        <v/>
      </c>
      <c r="AI612" s="75" t="str">
        <f>IF(TablePipeInsulation[[#This Row],[System Application]]="Custom",TablePipeInsulation[[#This Row],[Ambient Temperature, °F (If Custom Application)]],IF(G612="","",VLOOKUP(G612,$BG$21:$BI$24,3,FALSE)))</f>
        <v/>
      </c>
      <c r="AJ61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1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1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1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12" s="75" t="str">
        <f>IF(TablePipeInsulation[[#This Row],[System Application]]="Custom",TablePipeInsulation[[#This Row],[Custom Pipe Bare Heat Transfer Coefficient]],IF(P612="","",(VLOOKUP(AJ612,'Insulation Table'!$F$35:$G$124,2,FALSE))))</f>
        <v/>
      </c>
      <c r="AO612" s="75" t="e">
        <f t="shared" si="45"/>
        <v>#N/A</v>
      </c>
      <c r="AP612" s="75" t="e">
        <f>VLOOKUP(AO612,'Insulation Table'!$Y$35:$Z$103,2,FALSE)</f>
        <v>#N/A</v>
      </c>
      <c r="AQ612" s="67" t="str">
        <f>CONCATENATE(P612,U612,MIN(TablePipeInsulation[[#This Row],[Insulation to be Added (")]],3))</f>
        <v>3</v>
      </c>
      <c r="AR612" s="75" t="str">
        <f>IF(P612="","",(VLOOKUP(AQ612,'Insulation Table'!$N$35:$O$250,2,FALSE)))</f>
        <v/>
      </c>
      <c r="AS612" s="67" t="e">
        <f t="shared" si="46"/>
        <v>#VALUE!</v>
      </c>
      <c r="AT612" s="75" t="str">
        <f>IF(TablePipeInsulation[[#This Row],[System Application]]="Custom",TablePipeInsulation[[#This Row],[Full Load Hours (If Custom Application)]],IF(G612="","",IF(G612="Domestic Hot Water",8760,$AJ$16)))</f>
        <v/>
      </c>
      <c r="AU612" s="75" t="str">
        <f>VLOOKUP($G$7,'Incentive Structure'!$C$6:$D$10,2,FALSE)</f>
        <v>CI</v>
      </c>
      <c r="AV612" s="75" t="str">
        <f>IF(ISNUMBER(FIND("MF",TablePipeInsulation[[#This Row],[Incentive Code]]))=TRUE,"MF Logic","CI Logic")</f>
        <v>CI Logic</v>
      </c>
      <c r="AW61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12" t="str">
        <f t="shared" si="47"/>
        <v/>
      </c>
      <c r="AY612" t="str">
        <f t="shared" si="48"/>
        <v>CI</v>
      </c>
      <c r="AZ61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1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12" s="190" t="e">
        <f>INDEX(#REF!,MATCH(TablePipeInsulation[[#This Row],[Coding - Temperature of Pipe]],#REF!,0),MATCH(TEXT($P612,"#.00"),#REF!,0))</f>
        <v>#REF!</v>
      </c>
      <c r="BC612" s="211">
        <f>IFERROR(MIN(IF(TablePipeInsulation[[#This Row],[System Application]]="Custom",(TablePipeInsulation[[#This Row],[Therms saved]]*BE612)*CI_Custom_Incentive_USD_per_therm,IF(OR(TablePipeInsulation[[#This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saved]]*BE612),"Excel Error"))),TablePipeInsulation[[#This Row],[Total Cost]]),0)</f>
        <v>0</v>
      </c>
      <c r="BD612" s="216">
        <f>IFERROR(MIN(IF(TablePipeInsulation[[#This Row],[System Application]]="Custom",(TablePipeInsulation[[#This Row],[Therms saved]]*BE612)*CI_Custom_Bonus_Incentive_USD_per_therm,IF(OR(TablePipeInsulation[[#This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saved]]*BE612),"Excel Error"))),TablePipeInsulation[[#This Row],[Total Cost]]),0)</f>
        <v>0</v>
      </c>
      <c r="BE612" s="212">
        <f>Boiler!$AA$9</f>
        <v>0</v>
      </c>
    </row>
    <row r="613" spans="1:57">
      <c r="A613" s="75">
        <v>592</v>
      </c>
      <c r="Q613" s="69"/>
      <c r="R613" s="1" t="str">
        <f>IFERROR(INDEX(TableInsulationCodeReq[],MATCH(TablePipeInsulation[[#This Row],[Coding - Temperature of Pipe]],TableInsulationCodeReq[Coding Pipe Temperature],-1),MATCH(TEXT($P613,"0.00"),TableInsulationCodeReq[#Headers],0)),"")</f>
        <v/>
      </c>
      <c r="Y613" s="189" t="str">
        <f t="shared" si="49"/>
        <v/>
      </c>
      <c r="AA61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13" s="3" t="str">
        <f>IF(OR(G613="",TablePipeInsulation[[#This Row],[Insulation to be Added (")]]&lt;TablePipeInsulation[[#This Row],[Insulation Required by Code (")]]),"",IF(System_App_Only_DHW,(AN613-AR613)/(0.8*100000)*L613*AS613*AT613*1,(AN613-AR613)/($G$10*100000)*L613*AS613*AT613*1))</f>
        <v/>
      </c>
      <c r="AC613" s="78">
        <f>IF(TablePipeInsulation[[#This Row],[Insulation to be Added (")]]&lt;TablePipeInsulation[[#This Row],[Insulation Required by Code (")]],"",BC613)</f>
        <v>0</v>
      </c>
      <c r="AD613" s="78">
        <f>IF(TablePipeInsulation[[#This Row],[Insulation to be Added (")]]&lt;TablePipeInsulation[[#This Row],[Insulation Required by Code (")]],"",BD613)</f>
        <v>0</v>
      </c>
      <c r="AG613" s="67" t="e">
        <f>VLOOKUP(G613,'Insulation Table'!$AE$61:$AF$64,2,FALSE)</f>
        <v>#N/A</v>
      </c>
      <c r="AH613" s="75" t="str">
        <f>IF(TablePipeInsulation[[#This Row],[System Application]]="Custom",TablePipeInsulation[[#This Row],[Pipe Surface Temperature, °F (If Custom Application)]],IF(G613="","",VLOOKUP(G613,$BG$21:$BH$24,2,FALSE)))</f>
        <v/>
      </c>
      <c r="AI613" s="75" t="str">
        <f>IF(TablePipeInsulation[[#This Row],[System Application]]="Custom",TablePipeInsulation[[#This Row],[Ambient Temperature, °F (If Custom Application)]],IF(G613="","",VLOOKUP(G613,$BG$21:$BI$24,3,FALSE)))</f>
        <v/>
      </c>
      <c r="AJ61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1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1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1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13" s="75" t="str">
        <f>IF(TablePipeInsulation[[#This Row],[System Application]]="Custom",TablePipeInsulation[[#This Row],[Custom Pipe Bare Heat Transfer Coefficient]],IF(P613="","",(VLOOKUP(AJ613,'Insulation Table'!$F$35:$G$124,2,FALSE))))</f>
        <v/>
      </c>
      <c r="AO613" s="75" t="e">
        <f t="shared" si="45"/>
        <v>#N/A</v>
      </c>
      <c r="AP613" s="75" t="e">
        <f>VLOOKUP(AO613,'Insulation Table'!$Y$35:$Z$103,2,FALSE)</f>
        <v>#N/A</v>
      </c>
      <c r="AQ613" s="67" t="str">
        <f>CONCATENATE(P613,U613,MIN(TablePipeInsulation[[#This Row],[Insulation to be Added (")]],3))</f>
        <v>3</v>
      </c>
      <c r="AR613" s="75" t="str">
        <f>IF(P613="","",(VLOOKUP(AQ613,'Insulation Table'!$N$35:$O$250,2,FALSE)))</f>
        <v/>
      </c>
      <c r="AS613" s="67" t="e">
        <f t="shared" si="46"/>
        <v>#VALUE!</v>
      </c>
      <c r="AT613" s="75" t="str">
        <f>IF(TablePipeInsulation[[#This Row],[System Application]]="Custom",TablePipeInsulation[[#This Row],[Full Load Hours (If Custom Application)]],IF(G613="","",IF(G613="Domestic Hot Water",8760,$AJ$16)))</f>
        <v/>
      </c>
      <c r="AU613" s="75" t="str">
        <f>VLOOKUP($G$7,'Incentive Structure'!$C$6:$D$10,2,FALSE)</f>
        <v>CI</v>
      </c>
      <c r="AV613" s="75" t="str">
        <f>IF(ISNUMBER(FIND("MF",TablePipeInsulation[[#This Row],[Incentive Code]]))=TRUE,"MF Logic","CI Logic")</f>
        <v>CI Logic</v>
      </c>
      <c r="AW61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13" t="str">
        <f t="shared" si="47"/>
        <v/>
      </c>
      <c r="AY613" t="str">
        <f t="shared" si="48"/>
        <v>CI</v>
      </c>
      <c r="AZ61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1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13" s="190" t="e">
        <f>INDEX(#REF!,MATCH(TablePipeInsulation[[#This Row],[Coding - Temperature of Pipe]],#REF!,0),MATCH(TEXT($P613,"#.00"),#REF!,0))</f>
        <v>#REF!</v>
      </c>
      <c r="BC613" s="211">
        <f>IFERROR(MIN(IF(TablePipeInsulation[[#This Row],[System Application]]="Custom",(TablePipeInsulation[[#This Row],[Therms saved]]*BE613)*CI_Custom_Incentive_USD_per_therm,IF(OR(TablePipeInsulation[[#This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saved]]*BE613),"Excel Error"))),TablePipeInsulation[[#This Row],[Total Cost]]),0)</f>
        <v>0</v>
      </c>
      <c r="BD613" s="216">
        <f>IFERROR(MIN(IF(TablePipeInsulation[[#This Row],[System Application]]="Custom",(TablePipeInsulation[[#This Row],[Therms saved]]*BE613)*CI_Custom_Bonus_Incentive_USD_per_therm,IF(OR(TablePipeInsulation[[#This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saved]]*BE613),"Excel Error"))),TablePipeInsulation[[#This Row],[Total Cost]]),0)</f>
        <v>0</v>
      </c>
      <c r="BE613" s="212">
        <f>Boiler!$AA$9</f>
        <v>0</v>
      </c>
    </row>
    <row r="614" spans="1:57">
      <c r="A614" s="75">
        <v>593</v>
      </c>
      <c r="Q614" s="69"/>
      <c r="R614" s="1" t="str">
        <f>IFERROR(INDEX(TableInsulationCodeReq[],MATCH(TablePipeInsulation[[#This Row],[Coding - Temperature of Pipe]],TableInsulationCodeReq[Coding Pipe Temperature],-1),MATCH(TEXT($P614,"0.00"),TableInsulationCodeReq[#Headers],0)),"")</f>
        <v/>
      </c>
      <c r="Y614" s="189" t="str">
        <f t="shared" si="49"/>
        <v/>
      </c>
      <c r="AA61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14" s="3" t="str">
        <f>IF(OR(G614="",TablePipeInsulation[[#This Row],[Insulation to be Added (")]]&lt;TablePipeInsulation[[#This Row],[Insulation Required by Code (")]]),"",IF(System_App_Only_DHW,(AN614-AR614)/(0.8*100000)*L614*AS614*AT614*1,(AN614-AR614)/($G$10*100000)*L614*AS614*AT614*1))</f>
        <v/>
      </c>
      <c r="AC614" s="78">
        <f>IF(TablePipeInsulation[[#This Row],[Insulation to be Added (")]]&lt;TablePipeInsulation[[#This Row],[Insulation Required by Code (")]],"",BC614)</f>
        <v>0</v>
      </c>
      <c r="AD614" s="78">
        <f>IF(TablePipeInsulation[[#This Row],[Insulation to be Added (")]]&lt;TablePipeInsulation[[#This Row],[Insulation Required by Code (")]],"",BD614)</f>
        <v>0</v>
      </c>
      <c r="AG614" s="67" t="e">
        <f>VLOOKUP(G614,'Insulation Table'!$AE$61:$AF$64,2,FALSE)</f>
        <v>#N/A</v>
      </c>
      <c r="AH614" s="75" t="str">
        <f>IF(TablePipeInsulation[[#This Row],[System Application]]="Custom",TablePipeInsulation[[#This Row],[Pipe Surface Temperature, °F (If Custom Application)]],IF(G614="","",VLOOKUP(G614,$BG$21:$BH$24,2,FALSE)))</f>
        <v/>
      </c>
      <c r="AI614" s="75" t="str">
        <f>IF(TablePipeInsulation[[#This Row],[System Application]]="Custom",TablePipeInsulation[[#This Row],[Ambient Temperature, °F (If Custom Application)]],IF(G614="","",VLOOKUP(G614,$BG$21:$BI$24,3,FALSE)))</f>
        <v/>
      </c>
      <c r="AJ61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1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1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1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14" s="75" t="str">
        <f>IF(TablePipeInsulation[[#This Row],[System Application]]="Custom",TablePipeInsulation[[#This Row],[Custom Pipe Bare Heat Transfer Coefficient]],IF(P614="","",(VLOOKUP(AJ614,'Insulation Table'!$F$35:$G$124,2,FALSE))))</f>
        <v/>
      </c>
      <c r="AO614" s="75" t="e">
        <f t="shared" si="45"/>
        <v>#N/A</v>
      </c>
      <c r="AP614" s="75" t="e">
        <f>VLOOKUP(AO614,'Insulation Table'!$Y$35:$Z$103,2,FALSE)</f>
        <v>#N/A</v>
      </c>
      <c r="AQ614" s="67" t="str">
        <f>CONCATENATE(P614,U614,MIN(TablePipeInsulation[[#This Row],[Insulation to be Added (")]],3))</f>
        <v>3</v>
      </c>
      <c r="AR614" s="75" t="str">
        <f>IF(P614="","",(VLOOKUP(AQ614,'Insulation Table'!$N$35:$O$250,2,FALSE)))</f>
        <v/>
      </c>
      <c r="AS614" s="67" t="e">
        <f t="shared" si="46"/>
        <v>#VALUE!</v>
      </c>
      <c r="AT614" s="75" t="str">
        <f>IF(TablePipeInsulation[[#This Row],[System Application]]="Custom",TablePipeInsulation[[#This Row],[Full Load Hours (If Custom Application)]],IF(G614="","",IF(G614="Domestic Hot Water",8760,$AJ$16)))</f>
        <v/>
      </c>
      <c r="AU614" s="75" t="str">
        <f>VLOOKUP($G$7,'Incentive Structure'!$C$6:$D$10,2,FALSE)</f>
        <v>CI</v>
      </c>
      <c r="AV614" s="75" t="str">
        <f>IF(ISNUMBER(FIND("MF",TablePipeInsulation[[#This Row],[Incentive Code]]))=TRUE,"MF Logic","CI Logic")</f>
        <v>CI Logic</v>
      </c>
      <c r="AW61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14" t="str">
        <f t="shared" si="47"/>
        <v/>
      </c>
      <c r="AY614" t="str">
        <f t="shared" si="48"/>
        <v>CI</v>
      </c>
      <c r="AZ61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1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14" s="190" t="e">
        <f>INDEX(#REF!,MATCH(TablePipeInsulation[[#This Row],[Coding - Temperature of Pipe]],#REF!,0),MATCH(TEXT($P614,"#.00"),#REF!,0))</f>
        <v>#REF!</v>
      </c>
      <c r="BC614" s="211">
        <f>IFERROR(MIN(IF(TablePipeInsulation[[#This Row],[System Application]]="Custom",(TablePipeInsulation[[#This Row],[Therms saved]]*BE614)*CI_Custom_Incentive_USD_per_therm,IF(OR(TablePipeInsulation[[#This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saved]]*BE614),"Excel Error"))),TablePipeInsulation[[#This Row],[Total Cost]]),0)</f>
        <v>0</v>
      </c>
      <c r="BD614" s="216">
        <f>IFERROR(MIN(IF(TablePipeInsulation[[#This Row],[System Application]]="Custom",(TablePipeInsulation[[#This Row],[Therms saved]]*BE614)*CI_Custom_Bonus_Incentive_USD_per_therm,IF(OR(TablePipeInsulation[[#This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saved]]*BE614),"Excel Error"))),TablePipeInsulation[[#This Row],[Total Cost]]),0)</f>
        <v>0</v>
      </c>
      <c r="BE614" s="212">
        <f>Boiler!$AA$9</f>
        <v>0</v>
      </c>
    </row>
    <row r="615" spans="1:57">
      <c r="A615" s="75">
        <v>594</v>
      </c>
      <c r="Q615" s="69"/>
      <c r="R615" s="1" t="str">
        <f>IFERROR(INDEX(TableInsulationCodeReq[],MATCH(TablePipeInsulation[[#This Row],[Coding - Temperature of Pipe]],TableInsulationCodeReq[Coding Pipe Temperature],-1),MATCH(TEXT($P615,"0.00"),TableInsulationCodeReq[#Headers],0)),"")</f>
        <v/>
      </c>
      <c r="Y615" s="189" t="str">
        <f t="shared" si="49"/>
        <v/>
      </c>
      <c r="AA61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15" s="3" t="str">
        <f>IF(OR(G615="",TablePipeInsulation[[#This Row],[Insulation to be Added (")]]&lt;TablePipeInsulation[[#This Row],[Insulation Required by Code (")]]),"",IF(System_App_Only_DHW,(AN615-AR615)/(0.8*100000)*L615*AS615*AT615*1,(AN615-AR615)/($G$10*100000)*L615*AS615*AT615*1))</f>
        <v/>
      </c>
      <c r="AC615" s="78">
        <f>IF(TablePipeInsulation[[#This Row],[Insulation to be Added (")]]&lt;TablePipeInsulation[[#This Row],[Insulation Required by Code (")]],"",BC615)</f>
        <v>0</v>
      </c>
      <c r="AD615" s="78">
        <f>IF(TablePipeInsulation[[#This Row],[Insulation to be Added (")]]&lt;TablePipeInsulation[[#This Row],[Insulation Required by Code (")]],"",BD615)</f>
        <v>0</v>
      </c>
      <c r="AG615" s="67" t="e">
        <f>VLOOKUP(G615,'Insulation Table'!$AE$61:$AF$64,2,FALSE)</f>
        <v>#N/A</v>
      </c>
      <c r="AH615" s="75" t="str">
        <f>IF(TablePipeInsulation[[#This Row],[System Application]]="Custom",TablePipeInsulation[[#This Row],[Pipe Surface Temperature, °F (If Custom Application)]],IF(G615="","",VLOOKUP(G615,$BG$21:$BH$24,2,FALSE)))</f>
        <v/>
      </c>
      <c r="AI615" s="75" t="str">
        <f>IF(TablePipeInsulation[[#This Row],[System Application]]="Custom",TablePipeInsulation[[#This Row],[Ambient Temperature, °F (If Custom Application)]],IF(G615="","",VLOOKUP(G615,$BG$21:$BI$24,3,FALSE)))</f>
        <v/>
      </c>
      <c r="AJ61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1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1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1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15" s="75" t="str">
        <f>IF(TablePipeInsulation[[#This Row],[System Application]]="Custom",TablePipeInsulation[[#This Row],[Custom Pipe Bare Heat Transfer Coefficient]],IF(P615="","",(VLOOKUP(AJ615,'Insulation Table'!$F$35:$G$124,2,FALSE))))</f>
        <v/>
      </c>
      <c r="AO615" s="75" t="e">
        <f t="shared" si="45"/>
        <v>#N/A</v>
      </c>
      <c r="AP615" s="75" t="e">
        <f>VLOOKUP(AO615,'Insulation Table'!$Y$35:$Z$103,2,FALSE)</f>
        <v>#N/A</v>
      </c>
      <c r="AQ615" s="67" t="str">
        <f>CONCATENATE(P615,U615,MIN(TablePipeInsulation[[#This Row],[Insulation to be Added (")]],3))</f>
        <v>3</v>
      </c>
      <c r="AR615" s="75" t="str">
        <f>IF(P615="","",(VLOOKUP(AQ615,'Insulation Table'!$N$35:$O$250,2,FALSE)))</f>
        <v/>
      </c>
      <c r="AS615" s="67" t="e">
        <f t="shared" si="46"/>
        <v>#VALUE!</v>
      </c>
      <c r="AT615" s="75" t="str">
        <f>IF(TablePipeInsulation[[#This Row],[System Application]]="Custom",TablePipeInsulation[[#This Row],[Full Load Hours (If Custom Application)]],IF(G615="","",IF(G615="Domestic Hot Water",8760,$AJ$16)))</f>
        <v/>
      </c>
      <c r="AU615" s="75" t="str">
        <f>VLOOKUP($G$7,'Incentive Structure'!$C$6:$D$10,2,FALSE)</f>
        <v>CI</v>
      </c>
      <c r="AV615" s="75" t="str">
        <f>IF(ISNUMBER(FIND("MF",TablePipeInsulation[[#This Row],[Incentive Code]]))=TRUE,"MF Logic","CI Logic")</f>
        <v>CI Logic</v>
      </c>
      <c r="AW61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15" t="str">
        <f t="shared" si="47"/>
        <v/>
      </c>
      <c r="AY615" t="str">
        <f t="shared" si="48"/>
        <v>CI</v>
      </c>
      <c r="AZ61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1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15" s="190" t="e">
        <f>INDEX(#REF!,MATCH(TablePipeInsulation[[#This Row],[Coding - Temperature of Pipe]],#REF!,0),MATCH(TEXT($P615,"#.00"),#REF!,0))</f>
        <v>#REF!</v>
      </c>
      <c r="BC615" s="211">
        <f>IFERROR(MIN(IF(TablePipeInsulation[[#This Row],[System Application]]="Custom",(TablePipeInsulation[[#This Row],[Therms saved]]*BE615)*CI_Custom_Incentive_USD_per_therm,IF(OR(TablePipeInsulation[[#This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saved]]*BE615),"Excel Error"))),TablePipeInsulation[[#This Row],[Total Cost]]),0)</f>
        <v>0</v>
      </c>
      <c r="BD615" s="216">
        <f>IFERROR(MIN(IF(TablePipeInsulation[[#This Row],[System Application]]="Custom",(TablePipeInsulation[[#This Row],[Therms saved]]*BE615)*CI_Custom_Bonus_Incentive_USD_per_therm,IF(OR(TablePipeInsulation[[#This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saved]]*BE615),"Excel Error"))),TablePipeInsulation[[#This Row],[Total Cost]]),0)</f>
        <v>0</v>
      </c>
      <c r="BE615" s="212">
        <f>Boiler!$AA$9</f>
        <v>0</v>
      </c>
    </row>
    <row r="616" spans="1:57">
      <c r="A616" s="75">
        <v>595</v>
      </c>
      <c r="Q616" s="69"/>
      <c r="R616" s="1" t="str">
        <f>IFERROR(INDEX(TableInsulationCodeReq[],MATCH(TablePipeInsulation[[#This Row],[Coding - Temperature of Pipe]],TableInsulationCodeReq[Coding Pipe Temperature],-1),MATCH(TEXT($P616,"0.00"),TableInsulationCodeReq[#Headers],0)),"")</f>
        <v/>
      </c>
      <c r="Y616" s="189" t="str">
        <f t="shared" si="49"/>
        <v/>
      </c>
      <c r="AA61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16" s="3" t="str">
        <f>IF(OR(G616="",TablePipeInsulation[[#This Row],[Insulation to be Added (")]]&lt;TablePipeInsulation[[#This Row],[Insulation Required by Code (")]]),"",IF(System_App_Only_DHW,(AN616-AR616)/(0.8*100000)*L616*AS616*AT616*1,(AN616-AR616)/($G$10*100000)*L616*AS616*AT616*1))</f>
        <v/>
      </c>
      <c r="AC616" s="78">
        <f>IF(TablePipeInsulation[[#This Row],[Insulation to be Added (")]]&lt;TablePipeInsulation[[#This Row],[Insulation Required by Code (")]],"",BC616)</f>
        <v>0</v>
      </c>
      <c r="AD616" s="78">
        <f>IF(TablePipeInsulation[[#This Row],[Insulation to be Added (")]]&lt;TablePipeInsulation[[#This Row],[Insulation Required by Code (")]],"",BD616)</f>
        <v>0</v>
      </c>
      <c r="AG616" s="67" t="e">
        <f>VLOOKUP(G616,'Insulation Table'!$AE$61:$AF$64,2,FALSE)</f>
        <v>#N/A</v>
      </c>
      <c r="AH616" s="75" t="str">
        <f>IF(TablePipeInsulation[[#This Row],[System Application]]="Custom",TablePipeInsulation[[#This Row],[Pipe Surface Temperature, °F (If Custom Application)]],IF(G616="","",VLOOKUP(G616,$BG$21:$BH$24,2,FALSE)))</f>
        <v/>
      </c>
      <c r="AI616" s="75" t="str">
        <f>IF(TablePipeInsulation[[#This Row],[System Application]]="Custom",TablePipeInsulation[[#This Row],[Ambient Temperature, °F (If Custom Application)]],IF(G616="","",VLOOKUP(G616,$BG$21:$BI$24,3,FALSE)))</f>
        <v/>
      </c>
      <c r="AJ61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1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1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1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16" s="75" t="str">
        <f>IF(TablePipeInsulation[[#This Row],[System Application]]="Custom",TablePipeInsulation[[#This Row],[Custom Pipe Bare Heat Transfer Coefficient]],IF(P616="","",(VLOOKUP(AJ616,'Insulation Table'!$F$35:$G$124,2,FALSE))))</f>
        <v/>
      </c>
      <c r="AO616" s="75" t="e">
        <f t="shared" si="45"/>
        <v>#N/A</v>
      </c>
      <c r="AP616" s="75" t="e">
        <f>VLOOKUP(AO616,'Insulation Table'!$Y$35:$Z$103,2,FALSE)</f>
        <v>#N/A</v>
      </c>
      <c r="AQ616" s="67" t="str">
        <f>CONCATENATE(P616,U616,MIN(TablePipeInsulation[[#This Row],[Insulation to be Added (")]],3))</f>
        <v>3</v>
      </c>
      <c r="AR616" s="75" t="str">
        <f>IF(P616="","",(VLOOKUP(AQ616,'Insulation Table'!$N$35:$O$250,2,FALSE)))</f>
        <v/>
      </c>
      <c r="AS616" s="67" t="e">
        <f t="shared" si="46"/>
        <v>#VALUE!</v>
      </c>
      <c r="AT616" s="75" t="str">
        <f>IF(TablePipeInsulation[[#This Row],[System Application]]="Custom",TablePipeInsulation[[#This Row],[Full Load Hours (If Custom Application)]],IF(G616="","",IF(G616="Domestic Hot Water",8760,$AJ$16)))</f>
        <v/>
      </c>
      <c r="AU616" s="75" t="str">
        <f>VLOOKUP($G$7,'Incentive Structure'!$C$6:$D$10,2,FALSE)</f>
        <v>CI</v>
      </c>
      <c r="AV616" s="75" t="str">
        <f>IF(ISNUMBER(FIND("MF",TablePipeInsulation[[#This Row],[Incentive Code]]))=TRUE,"MF Logic","CI Logic")</f>
        <v>CI Logic</v>
      </c>
      <c r="AW61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16" t="str">
        <f t="shared" si="47"/>
        <v/>
      </c>
      <c r="AY616" t="str">
        <f t="shared" si="48"/>
        <v>CI</v>
      </c>
      <c r="AZ61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1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16" s="190" t="e">
        <f>INDEX(#REF!,MATCH(TablePipeInsulation[[#This Row],[Coding - Temperature of Pipe]],#REF!,0),MATCH(TEXT($P616,"#.00"),#REF!,0))</f>
        <v>#REF!</v>
      </c>
      <c r="BC616" s="211">
        <f>IFERROR(MIN(IF(TablePipeInsulation[[#This Row],[System Application]]="Custom",(TablePipeInsulation[[#This Row],[Therms saved]]*BE616)*CI_Custom_Incentive_USD_per_therm,IF(OR(TablePipeInsulation[[#This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saved]]*BE616),"Excel Error"))),TablePipeInsulation[[#This Row],[Total Cost]]),0)</f>
        <v>0</v>
      </c>
      <c r="BD616" s="216">
        <f>IFERROR(MIN(IF(TablePipeInsulation[[#This Row],[System Application]]="Custom",(TablePipeInsulation[[#This Row],[Therms saved]]*BE616)*CI_Custom_Bonus_Incentive_USD_per_therm,IF(OR(TablePipeInsulation[[#This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saved]]*BE616),"Excel Error"))),TablePipeInsulation[[#This Row],[Total Cost]]),0)</f>
        <v>0</v>
      </c>
      <c r="BE616" s="212">
        <f>Boiler!$AA$9</f>
        <v>0</v>
      </c>
    </row>
    <row r="617" spans="1:57">
      <c r="A617" s="75">
        <v>596</v>
      </c>
      <c r="Q617" s="69"/>
      <c r="R617" s="1" t="str">
        <f>IFERROR(INDEX(TableInsulationCodeReq[],MATCH(TablePipeInsulation[[#This Row],[Coding - Temperature of Pipe]],TableInsulationCodeReq[Coding Pipe Temperature],-1),MATCH(TEXT($P617,"0.00"),TableInsulationCodeReq[#Headers],0)),"")</f>
        <v/>
      </c>
      <c r="Y617" s="189" t="str">
        <f t="shared" si="49"/>
        <v/>
      </c>
      <c r="AA61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17" s="3" t="str">
        <f>IF(OR(G617="",TablePipeInsulation[[#This Row],[Insulation to be Added (")]]&lt;TablePipeInsulation[[#This Row],[Insulation Required by Code (")]]),"",IF(System_App_Only_DHW,(AN617-AR617)/(0.8*100000)*L617*AS617*AT617*1,(AN617-AR617)/($G$10*100000)*L617*AS617*AT617*1))</f>
        <v/>
      </c>
      <c r="AC617" s="78">
        <f>IF(TablePipeInsulation[[#This Row],[Insulation to be Added (")]]&lt;TablePipeInsulation[[#This Row],[Insulation Required by Code (")]],"",BC617)</f>
        <v>0</v>
      </c>
      <c r="AD617" s="78">
        <f>IF(TablePipeInsulation[[#This Row],[Insulation to be Added (")]]&lt;TablePipeInsulation[[#This Row],[Insulation Required by Code (")]],"",BD617)</f>
        <v>0</v>
      </c>
      <c r="AG617" s="67" t="e">
        <f>VLOOKUP(G617,'Insulation Table'!$AE$61:$AF$64,2,FALSE)</f>
        <v>#N/A</v>
      </c>
      <c r="AH617" s="75" t="str">
        <f>IF(TablePipeInsulation[[#This Row],[System Application]]="Custom",TablePipeInsulation[[#This Row],[Pipe Surface Temperature, °F (If Custom Application)]],IF(G617="","",VLOOKUP(G617,$BG$21:$BH$24,2,FALSE)))</f>
        <v/>
      </c>
      <c r="AI617" s="75" t="str">
        <f>IF(TablePipeInsulation[[#This Row],[System Application]]="Custom",TablePipeInsulation[[#This Row],[Ambient Temperature, °F (If Custom Application)]],IF(G617="","",VLOOKUP(G617,$BG$21:$BI$24,3,FALSE)))</f>
        <v/>
      </c>
      <c r="AJ61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1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1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1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17" s="75" t="str">
        <f>IF(TablePipeInsulation[[#This Row],[System Application]]="Custom",TablePipeInsulation[[#This Row],[Custom Pipe Bare Heat Transfer Coefficient]],IF(P617="","",(VLOOKUP(AJ617,'Insulation Table'!$F$35:$G$124,2,FALSE))))</f>
        <v/>
      </c>
      <c r="AO617" s="75" t="e">
        <f t="shared" si="45"/>
        <v>#N/A</v>
      </c>
      <c r="AP617" s="75" t="e">
        <f>VLOOKUP(AO617,'Insulation Table'!$Y$35:$Z$103,2,FALSE)</f>
        <v>#N/A</v>
      </c>
      <c r="AQ617" s="67" t="str">
        <f>CONCATENATE(P617,U617,MIN(TablePipeInsulation[[#This Row],[Insulation to be Added (")]],3))</f>
        <v>3</v>
      </c>
      <c r="AR617" s="75" t="str">
        <f>IF(P617="","",(VLOOKUP(AQ617,'Insulation Table'!$N$35:$O$250,2,FALSE)))</f>
        <v/>
      </c>
      <c r="AS617" s="67" t="e">
        <f t="shared" si="46"/>
        <v>#VALUE!</v>
      </c>
      <c r="AT617" s="75" t="str">
        <f>IF(TablePipeInsulation[[#This Row],[System Application]]="Custom",TablePipeInsulation[[#This Row],[Full Load Hours (If Custom Application)]],IF(G617="","",IF(G617="Domestic Hot Water",8760,$AJ$16)))</f>
        <v/>
      </c>
      <c r="AU617" s="75" t="str">
        <f>VLOOKUP($G$7,'Incentive Structure'!$C$6:$D$10,2,FALSE)</f>
        <v>CI</v>
      </c>
      <c r="AV617" s="75" t="str">
        <f>IF(ISNUMBER(FIND("MF",TablePipeInsulation[[#This Row],[Incentive Code]]))=TRUE,"MF Logic","CI Logic")</f>
        <v>CI Logic</v>
      </c>
      <c r="AW61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17" t="str">
        <f t="shared" si="47"/>
        <v/>
      </c>
      <c r="AY617" t="str">
        <f t="shared" si="48"/>
        <v>CI</v>
      </c>
      <c r="AZ61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1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17" s="190" t="e">
        <f>INDEX(#REF!,MATCH(TablePipeInsulation[[#This Row],[Coding - Temperature of Pipe]],#REF!,0),MATCH(TEXT($P617,"#.00"),#REF!,0))</f>
        <v>#REF!</v>
      </c>
      <c r="BC617" s="211">
        <f>IFERROR(MIN(IF(TablePipeInsulation[[#This Row],[System Application]]="Custom",(TablePipeInsulation[[#This Row],[Therms saved]]*BE617)*CI_Custom_Incentive_USD_per_therm,IF(OR(TablePipeInsulation[[#This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saved]]*BE617),"Excel Error"))),TablePipeInsulation[[#This Row],[Total Cost]]),0)</f>
        <v>0</v>
      </c>
      <c r="BD617" s="216">
        <f>IFERROR(MIN(IF(TablePipeInsulation[[#This Row],[System Application]]="Custom",(TablePipeInsulation[[#This Row],[Therms saved]]*BE617)*CI_Custom_Bonus_Incentive_USD_per_therm,IF(OR(TablePipeInsulation[[#This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saved]]*BE617),"Excel Error"))),TablePipeInsulation[[#This Row],[Total Cost]]),0)</f>
        <v>0</v>
      </c>
      <c r="BE617" s="212">
        <f>Boiler!$AA$9</f>
        <v>0</v>
      </c>
    </row>
    <row r="618" spans="1:57">
      <c r="A618" s="75">
        <v>597</v>
      </c>
      <c r="Q618" s="69"/>
      <c r="R618" s="1" t="str">
        <f>IFERROR(INDEX(TableInsulationCodeReq[],MATCH(TablePipeInsulation[[#This Row],[Coding - Temperature of Pipe]],TableInsulationCodeReq[Coding Pipe Temperature],-1),MATCH(TEXT($P618,"0.00"),TableInsulationCodeReq[#Headers],0)),"")</f>
        <v/>
      </c>
      <c r="Y618" s="189" t="str">
        <f t="shared" si="49"/>
        <v/>
      </c>
      <c r="AA61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18" s="3" t="str">
        <f>IF(OR(G618="",TablePipeInsulation[[#This Row],[Insulation to be Added (")]]&lt;TablePipeInsulation[[#This Row],[Insulation Required by Code (")]]),"",IF(System_App_Only_DHW,(AN618-AR618)/(0.8*100000)*L618*AS618*AT618*1,(AN618-AR618)/($G$10*100000)*L618*AS618*AT618*1))</f>
        <v/>
      </c>
      <c r="AC618" s="78">
        <f>IF(TablePipeInsulation[[#This Row],[Insulation to be Added (")]]&lt;TablePipeInsulation[[#This Row],[Insulation Required by Code (")]],"",BC618)</f>
        <v>0</v>
      </c>
      <c r="AD618" s="78">
        <f>IF(TablePipeInsulation[[#This Row],[Insulation to be Added (")]]&lt;TablePipeInsulation[[#This Row],[Insulation Required by Code (")]],"",BD618)</f>
        <v>0</v>
      </c>
      <c r="AG618" s="67" t="e">
        <f>VLOOKUP(G618,'Insulation Table'!$AE$61:$AF$64,2,FALSE)</f>
        <v>#N/A</v>
      </c>
      <c r="AH618" s="75" t="str">
        <f>IF(TablePipeInsulation[[#This Row],[System Application]]="Custom",TablePipeInsulation[[#This Row],[Pipe Surface Temperature, °F (If Custom Application)]],IF(G618="","",VLOOKUP(G618,$BG$21:$BH$24,2,FALSE)))</f>
        <v/>
      </c>
      <c r="AI618" s="75" t="str">
        <f>IF(TablePipeInsulation[[#This Row],[System Application]]="Custom",TablePipeInsulation[[#This Row],[Ambient Temperature, °F (If Custom Application)]],IF(G618="","",VLOOKUP(G618,$BG$21:$BI$24,3,FALSE)))</f>
        <v/>
      </c>
      <c r="AJ61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1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1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1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18" s="75" t="str">
        <f>IF(TablePipeInsulation[[#This Row],[System Application]]="Custom",TablePipeInsulation[[#This Row],[Custom Pipe Bare Heat Transfer Coefficient]],IF(P618="","",(VLOOKUP(AJ618,'Insulation Table'!$F$35:$G$124,2,FALSE))))</f>
        <v/>
      </c>
      <c r="AO618" s="75" t="e">
        <f t="shared" si="45"/>
        <v>#N/A</v>
      </c>
      <c r="AP618" s="75" t="e">
        <f>VLOOKUP(AO618,'Insulation Table'!$Y$35:$Z$103,2,FALSE)</f>
        <v>#N/A</v>
      </c>
      <c r="AQ618" s="67" t="str">
        <f>CONCATENATE(P618,U618,MIN(TablePipeInsulation[[#This Row],[Insulation to be Added (")]],3))</f>
        <v>3</v>
      </c>
      <c r="AR618" s="75" t="str">
        <f>IF(P618="","",(VLOOKUP(AQ618,'Insulation Table'!$N$35:$O$250,2,FALSE)))</f>
        <v/>
      </c>
      <c r="AS618" s="67" t="e">
        <f t="shared" si="46"/>
        <v>#VALUE!</v>
      </c>
      <c r="AT618" s="75" t="str">
        <f>IF(TablePipeInsulation[[#This Row],[System Application]]="Custom",TablePipeInsulation[[#This Row],[Full Load Hours (If Custom Application)]],IF(G618="","",IF(G618="Domestic Hot Water",8760,$AJ$16)))</f>
        <v/>
      </c>
      <c r="AU618" s="75" t="str">
        <f>VLOOKUP($G$7,'Incentive Structure'!$C$6:$D$10,2,FALSE)</f>
        <v>CI</v>
      </c>
      <c r="AV618" s="75" t="str">
        <f>IF(ISNUMBER(FIND("MF",TablePipeInsulation[[#This Row],[Incentive Code]]))=TRUE,"MF Logic","CI Logic")</f>
        <v>CI Logic</v>
      </c>
      <c r="AW61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18" t="str">
        <f t="shared" si="47"/>
        <v/>
      </c>
      <c r="AY618" t="str">
        <f t="shared" si="48"/>
        <v>CI</v>
      </c>
      <c r="AZ61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1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18" s="190" t="e">
        <f>INDEX(#REF!,MATCH(TablePipeInsulation[[#This Row],[Coding - Temperature of Pipe]],#REF!,0),MATCH(TEXT($P618,"#.00"),#REF!,0))</f>
        <v>#REF!</v>
      </c>
      <c r="BC618" s="211">
        <f>IFERROR(MIN(IF(TablePipeInsulation[[#This Row],[System Application]]="Custom",(TablePipeInsulation[[#This Row],[Therms saved]]*BE618)*CI_Custom_Incentive_USD_per_therm,IF(OR(TablePipeInsulation[[#This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saved]]*BE618),"Excel Error"))),TablePipeInsulation[[#This Row],[Total Cost]]),0)</f>
        <v>0</v>
      </c>
      <c r="BD618" s="216">
        <f>IFERROR(MIN(IF(TablePipeInsulation[[#This Row],[System Application]]="Custom",(TablePipeInsulation[[#This Row],[Therms saved]]*BE618)*CI_Custom_Bonus_Incentive_USD_per_therm,IF(OR(TablePipeInsulation[[#This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saved]]*BE618),"Excel Error"))),TablePipeInsulation[[#This Row],[Total Cost]]),0)</f>
        <v>0</v>
      </c>
      <c r="BE618" s="212">
        <f>Boiler!$AA$9</f>
        <v>0</v>
      </c>
    </row>
    <row r="619" spans="1:57">
      <c r="A619" s="75">
        <v>598</v>
      </c>
      <c r="Q619" s="69"/>
      <c r="R619" s="1" t="str">
        <f>IFERROR(INDEX(TableInsulationCodeReq[],MATCH(TablePipeInsulation[[#This Row],[Coding - Temperature of Pipe]],TableInsulationCodeReq[Coding Pipe Temperature],-1),MATCH(TEXT($P619,"0.00"),TableInsulationCodeReq[#Headers],0)),"")</f>
        <v/>
      </c>
      <c r="Y619" s="189" t="str">
        <f t="shared" si="49"/>
        <v/>
      </c>
      <c r="AA61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19" s="3" t="str">
        <f>IF(OR(G619="",TablePipeInsulation[[#This Row],[Insulation to be Added (")]]&lt;TablePipeInsulation[[#This Row],[Insulation Required by Code (")]]),"",IF(System_App_Only_DHW,(AN619-AR619)/(0.8*100000)*L619*AS619*AT619*1,(AN619-AR619)/($G$10*100000)*L619*AS619*AT619*1))</f>
        <v/>
      </c>
      <c r="AC619" s="78">
        <f>IF(TablePipeInsulation[[#This Row],[Insulation to be Added (")]]&lt;TablePipeInsulation[[#This Row],[Insulation Required by Code (")]],"",BC619)</f>
        <v>0</v>
      </c>
      <c r="AD619" s="78">
        <f>IF(TablePipeInsulation[[#This Row],[Insulation to be Added (")]]&lt;TablePipeInsulation[[#This Row],[Insulation Required by Code (")]],"",BD619)</f>
        <v>0</v>
      </c>
      <c r="AG619" s="67" t="e">
        <f>VLOOKUP(G619,'Insulation Table'!$AE$61:$AF$64,2,FALSE)</f>
        <v>#N/A</v>
      </c>
      <c r="AH619" s="75" t="str">
        <f>IF(TablePipeInsulation[[#This Row],[System Application]]="Custom",TablePipeInsulation[[#This Row],[Pipe Surface Temperature, °F (If Custom Application)]],IF(G619="","",VLOOKUP(G619,$BG$21:$BH$24,2,FALSE)))</f>
        <v/>
      </c>
      <c r="AI619" s="75" t="str">
        <f>IF(TablePipeInsulation[[#This Row],[System Application]]="Custom",TablePipeInsulation[[#This Row],[Ambient Temperature, °F (If Custom Application)]],IF(G619="","",VLOOKUP(G619,$BG$21:$BI$24,3,FALSE)))</f>
        <v/>
      </c>
      <c r="AJ61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1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1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1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19" s="75" t="str">
        <f>IF(TablePipeInsulation[[#This Row],[System Application]]="Custom",TablePipeInsulation[[#This Row],[Custom Pipe Bare Heat Transfer Coefficient]],IF(P619="","",(VLOOKUP(AJ619,'Insulation Table'!$F$35:$G$124,2,FALSE))))</f>
        <v/>
      </c>
      <c r="AO619" s="75" t="e">
        <f t="shared" si="45"/>
        <v>#N/A</v>
      </c>
      <c r="AP619" s="75" t="e">
        <f>VLOOKUP(AO619,'Insulation Table'!$Y$35:$Z$103,2,FALSE)</f>
        <v>#N/A</v>
      </c>
      <c r="AQ619" s="67" t="str">
        <f>CONCATENATE(P619,U619,MIN(TablePipeInsulation[[#This Row],[Insulation to be Added (")]],3))</f>
        <v>3</v>
      </c>
      <c r="AR619" s="75" t="str">
        <f>IF(P619="","",(VLOOKUP(AQ619,'Insulation Table'!$N$35:$O$250,2,FALSE)))</f>
        <v/>
      </c>
      <c r="AS619" s="67" t="e">
        <f t="shared" si="46"/>
        <v>#VALUE!</v>
      </c>
      <c r="AT619" s="75" t="str">
        <f>IF(TablePipeInsulation[[#This Row],[System Application]]="Custom",TablePipeInsulation[[#This Row],[Full Load Hours (If Custom Application)]],IF(G619="","",IF(G619="Domestic Hot Water",8760,$AJ$16)))</f>
        <v/>
      </c>
      <c r="AU619" s="75" t="str">
        <f>VLOOKUP($G$7,'Incentive Structure'!$C$6:$D$10,2,FALSE)</f>
        <v>CI</v>
      </c>
      <c r="AV619" s="75" t="str">
        <f>IF(ISNUMBER(FIND("MF",TablePipeInsulation[[#This Row],[Incentive Code]]))=TRUE,"MF Logic","CI Logic")</f>
        <v>CI Logic</v>
      </c>
      <c r="AW61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19" t="str">
        <f t="shared" si="47"/>
        <v/>
      </c>
      <c r="AY619" t="str">
        <f t="shared" si="48"/>
        <v>CI</v>
      </c>
      <c r="AZ61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1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19" s="190" t="e">
        <f>INDEX(#REF!,MATCH(TablePipeInsulation[[#This Row],[Coding - Temperature of Pipe]],#REF!,0),MATCH(TEXT($P619,"#.00"),#REF!,0))</f>
        <v>#REF!</v>
      </c>
      <c r="BC619" s="211">
        <f>IFERROR(MIN(IF(TablePipeInsulation[[#This Row],[System Application]]="Custom",(TablePipeInsulation[[#This Row],[Therms saved]]*BE619)*CI_Custom_Incentive_USD_per_therm,IF(OR(TablePipeInsulation[[#This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saved]]*BE619),"Excel Error"))),TablePipeInsulation[[#This Row],[Total Cost]]),0)</f>
        <v>0</v>
      </c>
      <c r="BD619" s="216">
        <f>IFERROR(MIN(IF(TablePipeInsulation[[#This Row],[System Application]]="Custom",(TablePipeInsulation[[#This Row],[Therms saved]]*BE619)*CI_Custom_Bonus_Incentive_USD_per_therm,IF(OR(TablePipeInsulation[[#This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saved]]*BE619),"Excel Error"))),TablePipeInsulation[[#This Row],[Total Cost]]),0)</f>
        <v>0</v>
      </c>
      <c r="BE619" s="212">
        <f>Boiler!$AA$9</f>
        <v>0</v>
      </c>
    </row>
    <row r="620" spans="1:57">
      <c r="A620" s="75">
        <v>599</v>
      </c>
      <c r="Q620" s="69"/>
      <c r="R620" s="1" t="str">
        <f>IFERROR(INDEX(TableInsulationCodeReq[],MATCH(TablePipeInsulation[[#This Row],[Coding - Temperature of Pipe]],TableInsulationCodeReq[Coding Pipe Temperature],-1),MATCH(TEXT($P620,"0.00"),TableInsulationCodeReq[#Headers],0)),"")</f>
        <v/>
      </c>
      <c r="Y620" s="189" t="str">
        <f t="shared" si="49"/>
        <v/>
      </c>
      <c r="AA62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20" s="3" t="str">
        <f>IF(OR(G620="",TablePipeInsulation[[#This Row],[Insulation to be Added (")]]&lt;TablePipeInsulation[[#This Row],[Insulation Required by Code (")]]),"",IF(System_App_Only_DHW,(AN620-AR620)/(0.8*100000)*L620*AS620*AT620*1,(AN620-AR620)/($G$10*100000)*L620*AS620*AT620*1))</f>
        <v/>
      </c>
      <c r="AC620" s="78">
        <f>IF(TablePipeInsulation[[#This Row],[Insulation to be Added (")]]&lt;TablePipeInsulation[[#This Row],[Insulation Required by Code (")]],"",BC620)</f>
        <v>0</v>
      </c>
      <c r="AD620" s="78">
        <f>IF(TablePipeInsulation[[#This Row],[Insulation to be Added (")]]&lt;TablePipeInsulation[[#This Row],[Insulation Required by Code (")]],"",BD620)</f>
        <v>0</v>
      </c>
      <c r="AG620" s="67" t="e">
        <f>VLOOKUP(G620,'Insulation Table'!$AE$61:$AF$64,2,FALSE)</f>
        <v>#N/A</v>
      </c>
      <c r="AH620" s="75" t="str">
        <f>IF(TablePipeInsulation[[#This Row],[System Application]]="Custom",TablePipeInsulation[[#This Row],[Pipe Surface Temperature, °F (If Custom Application)]],IF(G620="","",VLOOKUP(G620,$BG$21:$BH$24,2,FALSE)))</f>
        <v/>
      </c>
      <c r="AI620" s="75" t="str">
        <f>IF(TablePipeInsulation[[#This Row],[System Application]]="Custom",TablePipeInsulation[[#This Row],[Ambient Temperature, °F (If Custom Application)]],IF(G620="","",VLOOKUP(G620,$BG$21:$BI$24,3,FALSE)))</f>
        <v/>
      </c>
      <c r="AJ62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2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2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2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20" s="75" t="str">
        <f>IF(TablePipeInsulation[[#This Row],[System Application]]="Custom",TablePipeInsulation[[#This Row],[Custom Pipe Bare Heat Transfer Coefficient]],IF(P620="","",(VLOOKUP(AJ620,'Insulation Table'!$F$35:$G$124,2,FALSE))))</f>
        <v/>
      </c>
      <c r="AO620" s="75" t="e">
        <f t="shared" si="45"/>
        <v>#N/A</v>
      </c>
      <c r="AP620" s="75" t="e">
        <f>VLOOKUP(AO620,'Insulation Table'!$Y$35:$Z$103,2,FALSE)</f>
        <v>#N/A</v>
      </c>
      <c r="AQ620" s="67" t="str">
        <f>CONCATENATE(P620,U620,MIN(TablePipeInsulation[[#This Row],[Insulation to be Added (")]],3))</f>
        <v>3</v>
      </c>
      <c r="AR620" s="75" t="str">
        <f>IF(P620="","",(VLOOKUP(AQ620,'Insulation Table'!$N$35:$O$250,2,FALSE)))</f>
        <v/>
      </c>
      <c r="AS620" s="67" t="e">
        <f t="shared" si="46"/>
        <v>#VALUE!</v>
      </c>
      <c r="AT620" s="75" t="str">
        <f>IF(TablePipeInsulation[[#This Row],[System Application]]="Custom",TablePipeInsulation[[#This Row],[Full Load Hours (If Custom Application)]],IF(G620="","",IF(G620="Domestic Hot Water",8760,$AJ$16)))</f>
        <v/>
      </c>
      <c r="AU620" s="75" t="str">
        <f>VLOOKUP($G$7,'Incentive Structure'!$C$6:$D$10,2,FALSE)</f>
        <v>CI</v>
      </c>
      <c r="AV620" s="75" t="str">
        <f>IF(ISNUMBER(FIND("MF",TablePipeInsulation[[#This Row],[Incentive Code]]))=TRUE,"MF Logic","CI Logic")</f>
        <v>CI Logic</v>
      </c>
      <c r="AW62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20" t="str">
        <f t="shared" si="47"/>
        <v/>
      </c>
      <c r="AY620" t="str">
        <f t="shared" si="48"/>
        <v>CI</v>
      </c>
      <c r="AZ62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2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20" s="190" t="e">
        <f>INDEX(#REF!,MATCH(TablePipeInsulation[[#This Row],[Coding - Temperature of Pipe]],#REF!,0),MATCH(TEXT($P620,"#.00"),#REF!,0))</f>
        <v>#REF!</v>
      </c>
      <c r="BC620" s="211">
        <f>IFERROR(MIN(IF(TablePipeInsulation[[#This Row],[System Application]]="Custom",(TablePipeInsulation[[#This Row],[Therms saved]]*BE620)*CI_Custom_Incentive_USD_per_therm,IF(OR(TablePipeInsulation[[#This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saved]]*BE620),"Excel Error"))),TablePipeInsulation[[#This Row],[Total Cost]]),0)</f>
        <v>0</v>
      </c>
      <c r="BD620" s="216">
        <f>IFERROR(MIN(IF(TablePipeInsulation[[#This Row],[System Application]]="Custom",(TablePipeInsulation[[#This Row],[Therms saved]]*BE620)*CI_Custom_Bonus_Incentive_USD_per_therm,IF(OR(TablePipeInsulation[[#This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saved]]*BE620),"Excel Error"))),TablePipeInsulation[[#This Row],[Total Cost]]),0)</f>
        <v>0</v>
      </c>
      <c r="BE620" s="212">
        <f>Boiler!$AA$9</f>
        <v>0</v>
      </c>
    </row>
    <row r="621" spans="1:57">
      <c r="A621" s="75">
        <v>600</v>
      </c>
      <c r="Q621" s="69"/>
      <c r="R621" s="1" t="str">
        <f>IFERROR(INDEX(TableInsulationCodeReq[],MATCH(TablePipeInsulation[[#This Row],[Coding - Temperature of Pipe]],TableInsulationCodeReq[Coding Pipe Temperature],-1),MATCH(TEXT($P621,"0.00"),TableInsulationCodeReq[#Headers],0)),"")</f>
        <v/>
      </c>
      <c r="Y621" s="189" t="str">
        <f t="shared" si="49"/>
        <v/>
      </c>
      <c r="AA62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21" s="3" t="str">
        <f>IF(OR(G621="",TablePipeInsulation[[#This Row],[Insulation to be Added (")]]&lt;TablePipeInsulation[[#This Row],[Insulation Required by Code (")]]),"",IF(System_App_Only_DHW,(AN621-AR621)/(0.8*100000)*L621*AS621*AT621*1,(AN621-AR621)/($G$10*100000)*L621*AS621*AT621*1))</f>
        <v/>
      </c>
      <c r="AC621" s="78">
        <f>IF(TablePipeInsulation[[#This Row],[Insulation to be Added (")]]&lt;TablePipeInsulation[[#This Row],[Insulation Required by Code (")]],"",BC621)</f>
        <v>0</v>
      </c>
      <c r="AD621" s="78">
        <f>IF(TablePipeInsulation[[#This Row],[Insulation to be Added (")]]&lt;TablePipeInsulation[[#This Row],[Insulation Required by Code (")]],"",BD621)</f>
        <v>0</v>
      </c>
      <c r="AG621" s="67" t="e">
        <f>VLOOKUP(G621,'Insulation Table'!$AE$61:$AF$64,2,FALSE)</f>
        <v>#N/A</v>
      </c>
      <c r="AH621" s="75" t="str">
        <f>IF(TablePipeInsulation[[#This Row],[System Application]]="Custom",TablePipeInsulation[[#This Row],[Pipe Surface Temperature, °F (If Custom Application)]],IF(G621="","",VLOOKUP(G621,$BG$21:$BH$24,2,FALSE)))</f>
        <v/>
      </c>
      <c r="AI621" s="75" t="str">
        <f>IF(TablePipeInsulation[[#This Row],[System Application]]="Custom",TablePipeInsulation[[#This Row],[Ambient Temperature, °F (If Custom Application)]],IF(G621="","",VLOOKUP(G621,$BG$21:$BI$24,3,FALSE)))</f>
        <v/>
      </c>
      <c r="AJ62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2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2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2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21" s="75" t="str">
        <f>IF(TablePipeInsulation[[#This Row],[System Application]]="Custom",TablePipeInsulation[[#This Row],[Custom Pipe Bare Heat Transfer Coefficient]],IF(P621="","",(VLOOKUP(AJ621,'Insulation Table'!$F$35:$G$124,2,FALSE))))</f>
        <v/>
      </c>
      <c r="AO621" s="75" t="e">
        <f t="shared" si="45"/>
        <v>#N/A</v>
      </c>
      <c r="AP621" s="75" t="e">
        <f>VLOOKUP(AO621,'Insulation Table'!$Y$35:$Z$103,2,FALSE)</f>
        <v>#N/A</v>
      </c>
      <c r="AQ621" s="67" t="str">
        <f>CONCATENATE(P621,U621,MIN(TablePipeInsulation[[#This Row],[Insulation to be Added (")]],3))</f>
        <v>3</v>
      </c>
      <c r="AR621" s="75" t="str">
        <f>IF(P621="","",(VLOOKUP(AQ621,'Insulation Table'!$N$35:$O$250,2,FALSE)))</f>
        <v/>
      </c>
      <c r="AS621" s="67" t="e">
        <f t="shared" si="46"/>
        <v>#VALUE!</v>
      </c>
      <c r="AT621" s="75" t="str">
        <f>IF(TablePipeInsulation[[#This Row],[System Application]]="Custom",TablePipeInsulation[[#This Row],[Full Load Hours (If Custom Application)]],IF(G621="","",IF(G621="Domestic Hot Water",8760,$AJ$16)))</f>
        <v/>
      </c>
      <c r="AU621" s="75" t="str">
        <f>VLOOKUP($G$7,'Incentive Structure'!$C$6:$D$10,2,FALSE)</f>
        <v>CI</v>
      </c>
      <c r="AV621" s="75" t="str">
        <f>IF(ISNUMBER(FIND("MF",TablePipeInsulation[[#This Row],[Incentive Code]]))=TRUE,"MF Logic","CI Logic")</f>
        <v>CI Logic</v>
      </c>
      <c r="AW62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21" t="str">
        <f t="shared" si="47"/>
        <v/>
      </c>
      <c r="AY621" t="str">
        <f t="shared" si="48"/>
        <v>CI</v>
      </c>
      <c r="AZ62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2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21" s="190" t="e">
        <f>INDEX(#REF!,MATCH(TablePipeInsulation[[#This Row],[Coding - Temperature of Pipe]],#REF!,0),MATCH(TEXT($P621,"#.00"),#REF!,0))</f>
        <v>#REF!</v>
      </c>
      <c r="BC621" s="211">
        <f>IFERROR(MIN(IF(TablePipeInsulation[[#This Row],[System Application]]="Custom",(TablePipeInsulation[[#This Row],[Therms saved]]*BE621)*CI_Custom_Incentive_USD_per_therm,IF(OR(TablePipeInsulation[[#This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saved]]*BE621),"Excel Error"))),TablePipeInsulation[[#This Row],[Total Cost]]),0)</f>
        <v>0</v>
      </c>
      <c r="BD621" s="216">
        <f>IFERROR(MIN(IF(TablePipeInsulation[[#This Row],[System Application]]="Custom",(TablePipeInsulation[[#This Row],[Therms saved]]*BE621)*CI_Custom_Bonus_Incentive_USD_per_therm,IF(OR(TablePipeInsulation[[#This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saved]]*BE621),"Excel Error"))),TablePipeInsulation[[#This Row],[Total Cost]]),0)</f>
        <v>0</v>
      </c>
      <c r="BE621" s="212">
        <f>Boiler!$AA$9</f>
        <v>0</v>
      </c>
    </row>
    <row r="622" spans="1:57">
      <c r="A622" s="75">
        <v>601</v>
      </c>
      <c r="Q622" s="69"/>
      <c r="R622" s="1" t="str">
        <f>IFERROR(INDEX(TableInsulationCodeReq[],MATCH(TablePipeInsulation[[#This Row],[Coding - Temperature of Pipe]],TableInsulationCodeReq[Coding Pipe Temperature],-1),MATCH(TEXT($P622,"0.00"),TableInsulationCodeReq[#Headers],0)),"")</f>
        <v/>
      </c>
      <c r="Y622" s="189" t="str">
        <f t="shared" si="49"/>
        <v/>
      </c>
      <c r="AA62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22" s="3" t="str">
        <f>IF(OR(G622="",TablePipeInsulation[[#This Row],[Insulation to be Added (")]]&lt;TablePipeInsulation[[#This Row],[Insulation Required by Code (")]]),"",IF(System_App_Only_DHW,(AN622-AR622)/(0.8*100000)*L622*AS622*AT622*1,(AN622-AR622)/($G$10*100000)*L622*AS622*AT622*1))</f>
        <v/>
      </c>
      <c r="AC622" s="78">
        <f>IF(TablePipeInsulation[[#This Row],[Insulation to be Added (")]]&lt;TablePipeInsulation[[#This Row],[Insulation Required by Code (")]],"",BC622)</f>
        <v>0</v>
      </c>
      <c r="AD622" s="78">
        <f>IF(TablePipeInsulation[[#This Row],[Insulation to be Added (")]]&lt;TablePipeInsulation[[#This Row],[Insulation Required by Code (")]],"",BD622)</f>
        <v>0</v>
      </c>
      <c r="AG622" s="67" t="e">
        <f>VLOOKUP(G622,'Insulation Table'!$AE$61:$AF$64,2,FALSE)</f>
        <v>#N/A</v>
      </c>
      <c r="AH622" s="75" t="str">
        <f>IF(TablePipeInsulation[[#This Row],[System Application]]="Custom",TablePipeInsulation[[#This Row],[Pipe Surface Temperature, °F (If Custom Application)]],IF(G622="","",VLOOKUP(G622,$BG$21:$BH$24,2,FALSE)))</f>
        <v/>
      </c>
      <c r="AI622" s="75" t="str">
        <f>IF(TablePipeInsulation[[#This Row],[System Application]]="Custom",TablePipeInsulation[[#This Row],[Ambient Temperature, °F (If Custom Application)]],IF(G622="","",VLOOKUP(G622,$BG$21:$BI$24,3,FALSE)))</f>
        <v/>
      </c>
      <c r="AJ62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2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2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2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22" s="75" t="str">
        <f>IF(TablePipeInsulation[[#This Row],[System Application]]="Custom",TablePipeInsulation[[#This Row],[Custom Pipe Bare Heat Transfer Coefficient]],IF(P622="","",(VLOOKUP(AJ622,'Insulation Table'!$F$35:$G$124,2,FALSE))))</f>
        <v/>
      </c>
      <c r="AO622" s="75" t="e">
        <f t="shared" si="45"/>
        <v>#N/A</v>
      </c>
      <c r="AP622" s="75" t="e">
        <f>VLOOKUP(AO622,'Insulation Table'!$Y$35:$Z$103,2,FALSE)</f>
        <v>#N/A</v>
      </c>
      <c r="AQ622" s="67" t="str">
        <f>CONCATENATE(P622,U622,MIN(TablePipeInsulation[[#This Row],[Insulation to be Added (")]],3))</f>
        <v>3</v>
      </c>
      <c r="AR622" s="75" t="str">
        <f>IF(P622="","",(VLOOKUP(AQ622,'Insulation Table'!$N$35:$O$250,2,FALSE)))</f>
        <v/>
      </c>
      <c r="AS622" s="67" t="e">
        <f t="shared" si="46"/>
        <v>#VALUE!</v>
      </c>
      <c r="AT622" s="75" t="str">
        <f>IF(TablePipeInsulation[[#This Row],[System Application]]="Custom",TablePipeInsulation[[#This Row],[Full Load Hours (If Custom Application)]],IF(G622="","",IF(G622="Domestic Hot Water",8760,$AJ$16)))</f>
        <v/>
      </c>
      <c r="AU622" s="75" t="str">
        <f>VLOOKUP($G$7,'Incentive Structure'!$C$6:$D$10,2,FALSE)</f>
        <v>CI</v>
      </c>
      <c r="AV622" s="75" t="str">
        <f>IF(ISNUMBER(FIND("MF",TablePipeInsulation[[#This Row],[Incentive Code]]))=TRUE,"MF Logic","CI Logic")</f>
        <v>CI Logic</v>
      </c>
      <c r="AW62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22" t="str">
        <f t="shared" si="47"/>
        <v/>
      </c>
      <c r="AY622" t="str">
        <f t="shared" si="48"/>
        <v>CI</v>
      </c>
      <c r="AZ62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2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22" s="190" t="e">
        <f>INDEX(#REF!,MATCH(TablePipeInsulation[[#This Row],[Coding - Temperature of Pipe]],#REF!,0),MATCH(TEXT($P622,"#.00"),#REF!,0))</f>
        <v>#REF!</v>
      </c>
      <c r="BC622" s="211">
        <f>IFERROR(MIN(IF(TablePipeInsulation[[#This Row],[System Application]]="Custom",(TablePipeInsulation[[#This Row],[Therms saved]]*BE622)*CI_Custom_Incentive_USD_per_therm,IF(OR(TablePipeInsulation[[#This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saved]]*BE622),"Excel Error"))),TablePipeInsulation[[#This Row],[Total Cost]]),0)</f>
        <v>0</v>
      </c>
      <c r="BD622" s="216">
        <f>IFERROR(MIN(IF(TablePipeInsulation[[#This Row],[System Application]]="Custom",(TablePipeInsulation[[#This Row],[Therms saved]]*BE622)*CI_Custom_Bonus_Incentive_USD_per_therm,IF(OR(TablePipeInsulation[[#This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saved]]*BE622),"Excel Error"))),TablePipeInsulation[[#This Row],[Total Cost]]),0)</f>
        <v>0</v>
      </c>
      <c r="BE622" s="212">
        <f>Boiler!$AA$9</f>
        <v>0</v>
      </c>
    </row>
    <row r="623" spans="1:57">
      <c r="A623" s="75">
        <v>602</v>
      </c>
      <c r="Q623" s="69"/>
      <c r="R623" s="1" t="str">
        <f>IFERROR(INDEX(TableInsulationCodeReq[],MATCH(TablePipeInsulation[[#This Row],[Coding - Temperature of Pipe]],TableInsulationCodeReq[Coding Pipe Temperature],-1),MATCH(TEXT($P623,"0.00"),TableInsulationCodeReq[#Headers],0)),"")</f>
        <v/>
      </c>
      <c r="Y623" s="189" t="str">
        <f t="shared" si="49"/>
        <v/>
      </c>
      <c r="AA62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23" s="3" t="str">
        <f>IF(OR(G623="",TablePipeInsulation[[#This Row],[Insulation to be Added (")]]&lt;TablePipeInsulation[[#This Row],[Insulation Required by Code (")]]),"",IF(System_App_Only_DHW,(AN623-AR623)/(0.8*100000)*L623*AS623*AT623*1,(AN623-AR623)/($G$10*100000)*L623*AS623*AT623*1))</f>
        <v/>
      </c>
      <c r="AC623" s="78">
        <f>IF(TablePipeInsulation[[#This Row],[Insulation to be Added (")]]&lt;TablePipeInsulation[[#This Row],[Insulation Required by Code (")]],"",BC623)</f>
        <v>0</v>
      </c>
      <c r="AD623" s="78">
        <f>IF(TablePipeInsulation[[#This Row],[Insulation to be Added (")]]&lt;TablePipeInsulation[[#This Row],[Insulation Required by Code (")]],"",BD623)</f>
        <v>0</v>
      </c>
      <c r="AG623" s="67" t="e">
        <f>VLOOKUP(G623,'Insulation Table'!$AE$61:$AF$64,2,FALSE)</f>
        <v>#N/A</v>
      </c>
      <c r="AH623" s="75" t="str">
        <f>IF(TablePipeInsulation[[#This Row],[System Application]]="Custom",TablePipeInsulation[[#This Row],[Pipe Surface Temperature, °F (If Custom Application)]],IF(G623="","",VLOOKUP(G623,$BG$21:$BH$24,2,FALSE)))</f>
        <v/>
      </c>
      <c r="AI623" s="75" t="str">
        <f>IF(TablePipeInsulation[[#This Row],[System Application]]="Custom",TablePipeInsulation[[#This Row],[Ambient Temperature, °F (If Custom Application)]],IF(G623="","",VLOOKUP(G623,$BG$21:$BI$24,3,FALSE)))</f>
        <v/>
      </c>
      <c r="AJ62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2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2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2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23" s="75" t="str">
        <f>IF(TablePipeInsulation[[#This Row],[System Application]]="Custom",TablePipeInsulation[[#This Row],[Custom Pipe Bare Heat Transfer Coefficient]],IF(P623="","",(VLOOKUP(AJ623,'Insulation Table'!$F$35:$G$124,2,FALSE))))</f>
        <v/>
      </c>
      <c r="AO623" s="75" t="e">
        <f t="shared" si="45"/>
        <v>#N/A</v>
      </c>
      <c r="AP623" s="75" t="e">
        <f>VLOOKUP(AO623,'Insulation Table'!$Y$35:$Z$103,2,FALSE)</f>
        <v>#N/A</v>
      </c>
      <c r="AQ623" s="67" t="str">
        <f>CONCATENATE(P623,U623,MIN(TablePipeInsulation[[#This Row],[Insulation to be Added (")]],3))</f>
        <v>3</v>
      </c>
      <c r="AR623" s="75" t="str">
        <f>IF(P623="","",(VLOOKUP(AQ623,'Insulation Table'!$N$35:$O$250,2,FALSE)))</f>
        <v/>
      </c>
      <c r="AS623" s="67" t="e">
        <f t="shared" si="46"/>
        <v>#VALUE!</v>
      </c>
      <c r="AT623" s="75" t="str">
        <f>IF(TablePipeInsulation[[#This Row],[System Application]]="Custom",TablePipeInsulation[[#This Row],[Full Load Hours (If Custom Application)]],IF(G623="","",IF(G623="Domestic Hot Water",8760,$AJ$16)))</f>
        <v/>
      </c>
      <c r="AU623" s="75" t="str">
        <f>VLOOKUP($G$7,'Incentive Structure'!$C$6:$D$10,2,FALSE)</f>
        <v>CI</v>
      </c>
      <c r="AV623" s="75" t="str">
        <f>IF(ISNUMBER(FIND("MF",TablePipeInsulation[[#This Row],[Incentive Code]]))=TRUE,"MF Logic","CI Logic")</f>
        <v>CI Logic</v>
      </c>
      <c r="AW62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23" t="str">
        <f t="shared" si="47"/>
        <v/>
      </c>
      <c r="AY623" t="str">
        <f t="shared" si="48"/>
        <v>CI</v>
      </c>
      <c r="AZ62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2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23" s="190" t="e">
        <f>INDEX(#REF!,MATCH(TablePipeInsulation[[#This Row],[Coding - Temperature of Pipe]],#REF!,0),MATCH(TEXT($P623,"#.00"),#REF!,0))</f>
        <v>#REF!</v>
      </c>
      <c r="BC623" s="211">
        <f>IFERROR(MIN(IF(TablePipeInsulation[[#This Row],[System Application]]="Custom",(TablePipeInsulation[[#This Row],[Therms saved]]*BE623)*CI_Custom_Incentive_USD_per_therm,IF(OR(TablePipeInsulation[[#This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saved]]*BE623),"Excel Error"))),TablePipeInsulation[[#This Row],[Total Cost]]),0)</f>
        <v>0</v>
      </c>
      <c r="BD623" s="216">
        <f>IFERROR(MIN(IF(TablePipeInsulation[[#This Row],[System Application]]="Custom",(TablePipeInsulation[[#This Row],[Therms saved]]*BE623)*CI_Custom_Bonus_Incentive_USD_per_therm,IF(OR(TablePipeInsulation[[#This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saved]]*BE623),"Excel Error"))),TablePipeInsulation[[#This Row],[Total Cost]]),0)</f>
        <v>0</v>
      </c>
      <c r="BE623" s="212">
        <f>Boiler!$AA$9</f>
        <v>0</v>
      </c>
    </row>
    <row r="624" spans="1:57">
      <c r="A624" s="75">
        <v>603</v>
      </c>
      <c r="Q624" s="69"/>
      <c r="R624" s="1" t="str">
        <f>IFERROR(INDEX(TableInsulationCodeReq[],MATCH(TablePipeInsulation[[#This Row],[Coding - Temperature of Pipe]],TableInsulationCodeReq[Coding Pipe Temperature],-1),MATCH(TEXT($P624,"0.00"),TableInsulationCodeReq[#Headers],0)),"")</f>
        <v/>
      </c>
      <c r="Y624" s="189" t="str">
        <f t="shared" si="49"/>
        <v/>
      </c>
      <c r="AA62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24" s="3" t="str">
        <f>IF(OR(G624="",TablePipeInsulation[[#This Row],[Insulation to be Added (")]]&lt;TablePipeInsulation[[#This Row],[Insulation Required by Code (")]]),"",IF(System_App_Only_DHW,(AN624-AR624)/(0.8*100000)*L624*AS624*AT624*1,(AN624-AR624)/($G$10*100000)*L624*AS624*AT624*1))</f>
        <v/>
      </c>
      <c r="AC624" s="78">
        <f>IF(TablePipeInsulation[[#This Row],[Insulation to be Added (")]]&lt;TablePipeInsulation[[#This Row],[Insulation Required by Code (")]],"",BC624)</f>
        <v>0</v>
      </c>
      <c r="AD624" s="78">
        <f>IF(TablePipeInsulation[[#This Row],[Insulation to be Added (")]]&lt;TablePipeInsulation[[#This Row],[Insulation Required by Code (")]],"",BD624)</f>
        <v>0</v>
      </c>
      <c r="AG624" s="67" t="e">
        <f>VLOOKUP(G624,'Insulation Table'!$AE$61:$AF$64,2,FALSE)</f>
        <v>#N/A</v>
      </c>
      <c r="AH624" s="75" t="str">
        <f>IF(TablePipeInsulation[[#This Row],[System Application]]="Custom",TablePipeInsulation[[#This Row],[Pipe Surface Temperature, °F (If Custom Application)]],IF(G624="","",VLOOKUP(G624,$BG$21:$BH$24,2,FALSE)))</f>
        <v/>
      </c>
      <c r="AI624" s="75" t="str">
        <f>IF(TablePipeInsulation[[#This Row],[System Application]]="Custom",TablePipeInsulation[[#This Row],[Ambient Temperature, °F (If Custom Application)]],IF(G624="","",VLOOKUP(G624,$BG$21:$BI$24,3,FALSE)))</f>
        <v/>
      </c>
      <c r="AJ62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2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2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2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24" s="75" t="str">
        <f>IF(TablePipeInsulation[[#This Row],[System Application]]="Custom",TablePipeInsulation[[#This Row],[Custom Pipe Bare Heat Transfer Coefficient]],IF(P624="","",(VLOOKUP(AJ624,'Insulation Table'!$F$35:$G$124,2,FALSE))))</f>
        <v/>
      </c>
      <c r="AO624" s="75" t="e">
        <f t="shared" si="45"/>
        <v>#N/A</v>
      </c>
      <c r="AP624" s="75" t="e">
        <f>VLOOKUP(AO624,'Insulation Table'!$Y$35:$Z$103,2,FALSE)</f>
        <v>#N/A</v>
      </c>
      <c r="AQ624" s="67" t="str">
        <f>CONCATENATE(P624,U624,MIN(TablePipeInsulation[[#This Row],[Insulation to be Added (")]],3))</f>
        <v>3</v>
      </c>
      <c r="AR624" s="75" t="str">
        <f>IF(P624="","",(VLOOKUP(AQ624,'Insulation Table'!$N$35:$O$250,2,FALSE)))</f>
        <v/>
      </c>
      <c r="AS624" s="67" t="e">
        <f t="shared" si="46"/>
        <v>#VALUE!</v>
      </c>
      <c r="AT624" s="75" t="str">
        <f>IF(TablePipeInsulation[[#This Row],[System Application]]="Custom",TablePipeInsulation[[#This Row],[Full Load Hours (If Custom Application)]],IF(G624="","",IF(G624="Domestic Hot Water",8760,$AJ$16)))</f>
        <v/>
      </c>
      <c r="AU624" s="75" t="str">
        <f>VLOOKUP($G$7,'Incentive Structure'!$C$6:$D$10,2,FALSE)</f>
        <v>CI</v>
      </c>
      <c r="AV624" s="75" t="str">
        <f>IF(ISNUMBER(FIND("MF",TablePipeInsulation[[#This Row],[Incentive Code]]))=TRUE,"MF Logic","CI Logic")</f>
        <v>CI Logic</v>
      </c>
      <c r="AW62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24" t="str">
        <f t="shared" si="47"/>
        <v/>
      </c>
      <c r="AY624" t="str">
        <f t="shared" si="48"/>
        <v>CI</v>
      </c>
      <c r="AZ62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2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24" s="190" t="e">
        <f>INDEX(#REF!,MATCH(TablePipeInsulation[[#This Row],[Coding - Temperature of Pipe]],#REF!,0),MATCH(TEXT($P624,"#.00"),#REF!,0))</f>
        <v>#REF!</v>
      </c>
      <c r="BC624" s="211">
        <f>IFERROR(MIN(IF(TablePipeInsulation[[#This Row],[System Application]]="Custom",(TablePipeInsulation[[#This Row],[Therms saved]]*BE624)*CI_Custom_Incentive_USD_per_therm,IF(OR(TablePipeInsulation[[#This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saved]]*BE624),"Excel Error"))),TablePipeInsulation[[#This Row],[Total Cost]]),0)</f>
        <v>0</v>
      </c>
      <c r="BD624" s="216">
        <f>IFERROR(MIN(IF(TablePipeInsulation[[#This Row],[System Application]]="Custom",(TablePipeInsulation[[#This Row],[Therms saved]]*BE624)*CI_Custom_Bonus_Incentive_USD_per_therm,IF(OR(TablePipeInsulation[[#This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saved]]*BE624),"Excel Error"))),TablePipeInsulation[[#This Row],[Total Cost]]),0)</f>
        <v>0</v>
      </c>
      <c r="BE624" s="212">
        <f>Boiler!$AA$9</f>
        <v>0</v>
      </c>
    </row>
    <row r="625" spans="1:57">
      <c r="A625" s="75">
        <v>604</v>
      </c>
      <c r="Q625" s="69"/>
      <c r="R625" s="1" t="str">
        <f>IFERROR(INDEX(TableInsulationCodeReq[],MATCH(TablePipeInsulation[[#This Row],[Coding - Temperature of Pipe]],TableInsulationCodeReq[Coding Pipe Temperature],-1),MATCH(TEXT($P625,"0.00"),TableInsulationCodeReq[#Headers],0)),"")</f>
        <v/>
      </c>
      <c r="Y625" s="189" t="str">
        <f t="shared" si="49"/>
        <v/>
      </c>
      <c r="AA62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25" s="3" t="str">
        <f>IF(OR(G625="",TablePipeInsulation[[#This Row],[Insulation to be Added (")]]&lt;TablePipeInsulation[[#This Row],[Insulation Required by Code (")]]),"",IF(System_App_Only_DHW,(AN625-AR625)/(0.8*100000)*L625*AS625*AT625*1,(AN625-AR625)/($G$10*100000)*L625*AS625*AT625*1))</f>
        <v/>
      </c>
      <c r="AC625" s="78">
        <f>IF(TablePipeInsulation[[#This Row],[Insulation to be Added (")]]&lt;TablePipeInsulation[[#This Row],[Insulation Required by Code (")]],"",BC625)</f>
        <v>0</v>
      </c>
      <c r="AD625" s="78">
        <f>IF(TablePipeInsulation[[#This Row],[Insulation to be Added (")]]&lt;TablePipeInsulation[[#This Row],[Insulation Required by Code (")]],"",BD625)</f>
        <v>0</v>
      </c>
      <c r="AG625" s="67" t="e">
        <f>VLOOKUP(G625,'Insulation Table'!$AE$61:$AF$64,2,FALSE)</f>
        <v>#N/A</v>
      </c>
      <c r="AH625" s="75" t="str">
        <f>IF(TablePipeInsulation[[#This Row],[System Application]]="Custom",TablePipeInsulation[[#This Row],[Pipe Surface Temperature, °F (If Custom Application)]],IF(G625="","",VLOOKUP(G625,$BG$21:$BH$24,2,FALSE)))</f>
        <v/>
      </c>
      <c r="AI625" s="75" t="str">
        <f>IF(TablePipeInsulation[[#This Row],[System Application]]="Custom",TablePipeInsulation[[#This Row],[Ambient Temperature, °F (If Custom Application)]],IF(G625="","",VLOOKUP(G625,$BG$21:$BI$24,3,FALSE)))</f>
        <v/>
      </c>
      <c r="AJ62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2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2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2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25" s="75" t="str">
        <f>IF(TablePipeInsulation[[#This Row],[System Application]]="Custom",TablePipeInsulation[[#This Row],[Custom Pipe Bare Heat Transfer Coefficient]],IF(P625="","",(VLOOKUP(AJ625,'Insulation Table'!$F$35:$G$124,2,FALSE))))</f>
        <v/>
      </c>
      <c r="AO625" s="75" t="e">
        <f t="shared" si="45"/>
        <v>#N/A</v>
      </c>
      <c r="AP625" s="75" t="e">
        <f>VLOOKUP(AO625,'Insulation Table'!$Y$35:$Z$103,2,FALSE)</f>
        <v>#N/A</v>
      </c>
      <c r="AQ625" s="67" t="str">
        <f>CONCATENATE(P625,U625,MIN(TablePipeInsulation[[#This Row],[Insulation to be Added (")]],3))</f>
        <v>3</v>
      </c>
      <c r="AR625" s="75" t="str">
        <f>IF(P625="","",(VLOOKUP(AQ625,'Insulation Table'!$N$35:$O$250,2,FALSE)))</f>
        <v/>
      </c>
      <c r="AS625" s="67" t="e">
        <f t="shared" si="46"/>
        <v>#VALUE!</v>
      </c>
      <c r="AT625" s="75" t="str">
        <f>IF(TablePipeInsulation[[#This Row],[System Application]]="Custom",TablePipeInsulation[[#This Row],[Full Load Hours (If Custom Application)]],IF(G625="","",IF(G625="Domestic Hot Water",8760,$AJ$16)))</f>
        <v/>
      </c>
      <c r="AU625" s="75" t="str">
        <f>VLOOKUP($G$7,'Incentive Structure'!$C$6:$D$10,2,FALSE)</f>
        <v>CI</v>
      </c>
      <c r="AV625" s="75" t="str">
        <f>IF(ISNUMBER(FIND("MF",TablePipeInsulation[[#This Row],[Incentive Code]]))=TRUE,"MF Logic","CI Logic")</f>
        <v>CI Logic</v>
      </c>
      <c r="AW62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25" t="str">
        <f t="shared" si="47"/>
        <v/>
      </c>
      <c r="AY625" t="str">
        <f t="shared" si="48"/>
        <v>CI</v>
      </c>
      <c r="AZ62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2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25" s="190" t="e">
        <f>INDEX(#REF!,MATCH(TablePipeInsulation[[#This Row],[Coding - Temperature of Pipe]],#REF!,0),MATCH(TEXT($P625,"#.00"),#REF!,0))</f>
        <v>#REF!</v>
      </c>
      <c r="BC625" s="211">
        <f>IFERROR(MIN(IF(TablePipeInsulation[[#This Row],[System Application]]="Custom",(TablePipeInsulation[[#This Row],[Therms saved]]*BE625)*CI_Custom_Incentive_USD_per_therm,IF(OR(TablePipeInsulation[[#This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saved]]*BE625),"Excel Error"))),TablePipeInsulation[[#This Row],[Total Cost]]),0)</f>
        <v>0</v>
      </c>
      <c r="BD625" s="216">
        <f>IFERROR(MIN(IF(TablePipeInsulation[[#This Row],[System Application]]="Custom",(TablePipeInsulation[[#This Row],[Therms saved]]*BE625)*CI_Custom_Bonus_Incentive_USD_per_therm,IF(OR(TablePipeInsulation[[#This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saved]]*BE625),"Excel Error"))),TablePipeInsulation[[#This Row],[Total Cost]]),0)</f>
        <v>0</v>
      </c>
      <c r="BE625" s="212">
        <f>Boiler!$AA$9</f>
        <v>0</v>
      </c>
    </row>
    <row r="626" spans="1:57">
      <c r="A626" s="75">
        <v>605</v>
      </c>
      <c r="Q626" s="69"/>
      <c r="R626" s="1" t="str">
        <f>IFERROR(INDEX(TableInsulationCodeReq[],MATCH(TablePipeInsulation[[#This Row],[Coding - Temperature of Pipe]],TableInsulationCodeReq[Coding Pipe Temperature],-1),MATCH(TEXT($P626,"0.00"),TableInsulationCodeReq[#Headers],0)),"")</f>
        <v/>
      </c>
      <c r="Y626" s="189" t="str">
        <f t="shared" si="49"/>
        <v/>
      </c>
      <c r="AA62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26" s="3" t="str">
        <f>IF(OR(G626="",TablePipeInsulation[[#This Row],[Insulation to be Added (")]]&lt;TablePipeInsulation[[#This Row],[Insulation Required by Code (")]]),"",IF(System_App_Only_DHW,(AN626-AR626)/(0.8*100000)*L626*AS626*AT626*1,(AN626-AR626)/($G$10*100000)*L626*AS626*AT626*1))</f>
        <v/>
      </c>
      <c r="AC626" s="78">
        <f>IF(TablePipeInsulation[[#This Row],[Insulation to be Added (")]]&lt;TablePipeInsulation[[#This Row],[Insulation Required by Code (")]],"",BC626)</f>
        <v>0</v>
      </c>
      <c r="AD626" s="78">
        <f>IF(TablePipeInsulation[[#This Row],[Insulation to be Added (")]]&lt;TablePipeInsulation[[#This Row],[Insulation Required by Code (")]],"",BD626)</f>
        <v>0</v>
      </c>
      <c r="AG626" s="67" t="e">
        <f>VLOOKUP(G626,'Insulation Table'!$AE$61:$AF$64,2,FALSE)</f>
        <v>#N/A</v>
      </c>
      <c r="AH626" s="75" t="str">
        <f>IF(TablePipeInsulation[[#This Row],[System Application]]="Custom",TablePipeInsulation[[#This Row],[Pipe Surface Temperature, °F (If Custom Application)]],IF(G626="","",VLOOKUP(G626,$BG$21:$BH$24,2,FALSE)))</f>
        <v/>
      </c>
      <c r="AI626" s="75" t="str">
        <f>IF(TablePipeInsulation[[#This Row],[System Application]]="Custom",TablePipeInsulation[[#This Row],[Ambient Temperature, °F (If Custom Application)]],IF(G626="","",VLOOKUP(G626,$BG$21:$BI$24,3,FALSE)))</f>
        <v/>
      </c>
      <c r="AJ62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2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2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2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26" s="75" t="str">
        <f>IF(TablePipeInsulation[[#This Row],[System Application]]="Custom",TablePipeInsulation[[#This Row],[Custom Pipe Bare Heat Transfer Coefficient]],IF(P626="","",(VLOOKUP(AJ626,'Insulation Table'!$F$35:$G$124,2,FALSE))))</f>
        <v/>
      </c>
      <c r="AO626" s="75" t="e">
        <f t="shared" si="45"/>
        <v>#N/A</v>
      </c>
      <c r="AP626" s="75" t="e">
        <f>VLOOKUP(AO626,'Insulation Table'!$Y$35:$Z$103,2,FALSE)</f>
        <v>#N/A</v>
      </c>
      <c r="AQ626" s="67" t="str">
        <f>CONCATENATE(P626,U626,MIN(TablePipeInsulation[[#This Row],[Insulation to be Added (")]],3))</f>
        <v>3</v>
      </c>
      <c r="AR626" s="75" t="str">
        <f>IF(P626="","",(VLOOKUP(AQ626,'Insulation Table'!$N$35:$O$250,2,FALSE)))</f>
        <v/>
      </c>
      <c r="AS626" s="67" t="e">
        <f t="shared" si="46"/>
        <v>#VALUE!</v>
      </c>
      <c r="AT626" s="75" t="str">
        <f>IF(TablePipeInsulation[[#This Row],[System Application]]="Custom",TablePipeInsulation[[#This Row],[Full Load Hours (If Custom Application)]],IF(G626="","",IF(G626="Domestic Hot Water",8760,$AJ$16)))</f>
        <v/>
      </c>
      <c r="AU626" s="75" t="str">
        <f>VLOOKUP($G$7,'Incentive Structure'!$C$6:$D$10,2,FALSE)</f>
        <v>CI</v>
      </c>
      <c r="AV626" s="75" t="str">
        <f>IF(ISNUMBER(FIND("MF",TablePipeInsulation[[#This Row],[Incentive Code]]))=TRUE,"MF Logic","CI Logic")</f>
        <v>CI Logic</v>
      </c>
      <c r="AW62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26" t="str">
        <f t="shared" si="47"/>
        <v/>
      </c>
      <c r="AY626" t="str">
        <f t="shared" si="48"/>
        <v>CI</v>
      </c>
      <c r="AZ62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2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26" s="190" t="e">
        <f>INDEX(#REF!,MATCH(TablePipeInsulation[[#This Row],[Coding - Temperature of Pipe]],#REF!,0),MATCH(TEXT($P626,"#.00"),#REF!,0))</f>
        <v>#REF!</v>
      </c>
      <c r="BC626" s="211">
        <f>IFERROR(MIN(IF(TablePipeInsulation[[#This Row],[System Application]]="Custom",(TablePipeInsulation[[#This Row],[Therms saved]]*BE626)*CI_Custom_Incentive_USD_per_therm,IF(OR(TablePipeInsulation[[#This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saved]]*BE626),"Excel Error"))),TablePipeInsulation[[#This Row],[Total Cost]]),0)</f>
        <v>0</v>
      </c>
      <c r="BD626" s="216">
        <f>IFERROR(MIN(IF(TablePipeInsulation[[#This Row],[System Application]]="Custom",(TablePipeInsulation[[#This Row],[Therms saved]]*BE626)*CI_Custom_Bonus_Incentive_USD_per_therm,IF(OR(TablePipeInsulation[[#This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saved]]*BE626),"Excel Error"))),TablePipeInsulation[[#This Row],[Total Cost]]),0)</f>
        <v>0</v>
      </c>
      <c r="BE626" s="212">
        <f>Boiler!$AA$9</f>
        <v>0</v>
      </c>
    </row>
    <row r="627" spans="1:57">
      <c r="A627" s="75">
        <v>606</v>
      </c>
      <c r="Q627" s="69"/>
      <c r="R627" s="1" t="str">
        <f>IFERROR(INDEX(TableInsulationCodeReq[],MATCH(TablePipeInsulation[[#This Row],[Coding - Temperature of Pipe]],TableInsulationCodeReq[Coding Pipe Temperature],-1),MATCH(TEXT($P627,"0.00"),TableInsulationCodeReq[#Headers],0)),"")</f>
        <v/>
      </c>
      <c r="Y627" s="189" t="str">
        <f t="shared" si="49"/>
        <v/>
      </c>
      <c r="AA62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27" s="3" t="str">
        <f>IF(OR(G627="",TablePipeInsulation[[#This Row],[Insulation to be Added (")]]&lt;TablePipeInsulation[[#This Row],[Insulation Required by Code (")]]),"",IF(System_App_Only_DHW,(AN627-AR627)/(0.8*100000)*L627*AS627*AT627*1,(AN627-AR627)/($G$10*100000)*L627*AS627*AT627*1))</f>
        <v/>
      </c>
      <c r="AC627" s="78">
        <f>IF(TablePipeInsulation[[#This Row],[Insulation to be Added (")]]&lt;TablePipeInsulation[[#This Row],[Insulation Required by Code (")]],"",BC627)</f>
        <v>0</v>
      </c>
      <c r="AD627" s="78">
        <f>IF(TablePipeInsulation[[#This Row],[Insulation to be Added (")]]&lt;TablePipeInsulation[[#This Row],[Insulation Required by Code (")]],"",BD627)</f>
        <v>0</v>
      </c>
      <c r="AG627" s="67" t="e">
        <f>VLOOKUP(G627,'Insulation Table'!$AE$61:$AF$64,2,FALSE)</f>
        <v>#N/A</v>
      </c>
      <c r="AH627" s="75" t="str">
        <f>IF(TablePipeInsulation[[#This Row],[System Application]]="Custom",TablePipeInsulation[[#This Row],[Pipe Surface Temperature, °F (If Custom Application)]],IF(G627="","",VLOOKUP(G627,$BG$21:$BH$24,2,FALSE)))</f>
        <v/>
      </c>
      <c r="AI627" s="75" t="str">
        <f>IF(TablePipeInsulation[[#This Row],[System Application]]="Custom",TablePipeInsulation[[#This Row],[Ambient Temperature, °F (If Custom Application)]],IF(G627="","",VLOOKUP(G627,$BG$21:$BI$24,3,FALSE)))</f>
        <v/>
      </c>
      <c r="AJ62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2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2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2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27" s="75" t="str">
        <f>IF(TablePipeInsulation[[#This Row],[System Application]]="Custom",TablePipeInsulation[[#This Row],[Custom Pipe Bare Heat Transfer Coefficient]],IF(P627="","",(VLOOKUP(AJ627,'Insulation Table'!$F$35:$G$124,2,FALSE))))</f>
        <v/>
      </c>
      <c r="AO627" s="75" t="e">
        <f t="shared" si="45"/>
        <v>#N/A</v>
      </c>
      <c r="AP627" s="75" t="e">
        <f>VLOOKUP(AO627,'Insulation Table'!$Y$35:$Z$103,2,FALSE)</f>
        <v>#N/A</v>
      </c>
      <c r="AQ627" s="67" t="str">
        <f>CONCATENATE(P627,U627,MIN(TablePipeInsulation[[#This Row],[Insulation to be Added (")]],3))</f>
        <v>3</v>
      </c>
      <c r="AR627" s="75" t="str">
        <f>IF(P627="","",(VLOOKUP(AQ627,'Insulation Table'!$N$35:$O$250,2,FALSE)))</f>
        <v/>
      </c>
      <c r="AS627" s="67" t="e">
        <f t="shared" si="46"/>
        <v>#VALUE!</v>
      </c>
      <c r="AT627" s="75" t="str">
        <f>IF(TablePipeInsulation[[#This Row],[System Application]]="Custom",TablePipeInsulation[[#This Row],[Full Load Hours (If Custom Application)]],IF(G627="","",IF(G627="Domestic Hot Water",8760,$AJ$16)))</f>
        <v/>
      </c>
      <c r="AU627" s="75" t="str">
        <f>VLOOKUP($G$7,'Incentive Structure'!$C$6:$D$10,2,FALSE)</f>
        <v>CI</v>
      </c>
      <c r="AV627" s="75" t="str">
        <f>IF(ISNUMBER(FIND("MF",TablePipeInsulation[[#This Row],[Incentive Code]]))=TRUE,"MF Logic","CI Logic")</f>
        <v>CI Logic</v>
      </c>
      <c r="AW62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27" t="str">
        <f t="shared" si="47"/>
        <v/>
      </c>
      <c r="AY627" t="str">
        <f t="shared" si="48"/>
        <v>CI</v>
      </c>
      <c r="AZ62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2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27" s="190" t="e">
        <f>INDEX(#REF!,MATCH(TablePipeInsulation[[#This Row],[Coding - Temperature of Pipe]],#REF!,0),MATCH(TEXT($P627,"#.00"),#REF!,0))</f>
        <v>#REF!</v>
      </c>
      <c r="BC627" s="211">
        <f>IFERROR(MIN(IF(TablePipeInsulation[[#This Row],[System Application]]="Custom",(TablePipeInsulation[[#This Row],[Therms saved]]*BE627)*CI_Custom_Incentive_USD_per_therm,IF(OR(TablePipeInsulation[[#This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saved]]*BE627),"Excel Error"))),TablePipeInsulation[[#This Row],[Total Cost]]),0)</f>
        <v>0</v>
      </c>
      <c r="BD627" s="216">
        <f>IFERROR(MIN(IF(TablePipeInsulation[[#This Row],[System Application]]="Custom",(TablePipeInsulation[[#This Row],[Therms saved]]*BE627)*CI_Custom_Bonus_Incentive_USD_per_therm,IF(OR(TablePipeInsulation[[#This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saved]]*BE627),"Excel Error"))),TablePipeInsulation[[#This Row],[Total Cost]]),0)</f>
        <v>0</v>
      </c>
      <c r="BE627" s="212">
        <f>Boiler!$AA$9</f>
        <v>0</v>
      </c>
    </row>
    <row r="628" spans="1:57">
      <c r="A628" s="75">
        <v>607</v>
      </c>
      <c r="Q628" s="69"/>
      <c r="R628" s="1" t="str">
        <f>IFERROR(INDEX(TableInsulationCodeReq[],MATCH(TablePipeInsulation[[#This Row],[Coding - Temperature of Pipe]],TableInsulationCodeReq[Coding Pipe Temperature],-1),MATCH(TEXT($P628,"0.00"),TableInsulationCodeReq[#Headers],0)),"")</f>
        <v/>
      </c>
      <c r="Y628" s="189" t="str">
        <f t="shared" si="49"/>
        <v/>
      </c>
      <c r="AA62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28" s="3" t="str">
        <f>IF(OR(G628="",TablePipeInsulation[[#This Row],[Insulation to be Added (")]]&lt;TablePipeInsulation[[#This Row],[Insulation Required by Code (")]]),"",IF(System_App_Only_DHW,(AN628-AR628)/(0.8*100000)*L628*AS628*AT628*1,(AN628-AR628)/($G$10*100000)*L628*AS628*AT628*1))</f>
        <v/>
      </c>
      <c r="AC628" s="78">
        <f>IF(TablePipeInsulation[[#This Row],[Insulation to be Added (")]]&lt;TablePipeInsulation[[#This Row],[Insulation Required by Code (")]],"",BC628)</f>
        <v>0</v>
      </c>
      <c r="AD628" s="78">
        <f>IF(TablePipeInsulation[[#This Row],[Insulation to be Added (")]]&lt;TablePipeInsulation[[#This Row],[Insulation Required by Code (")]],"",BD628)</f>
        <v>0</v>
      </c>
      <c r="AG628" s="67" t="e">
        <f>VLOOKUP(G628,'Insulation Table'!$AE$61:$AF$64,2,FALSE)</f>
        <v>#N/A</v>
      </c>
      <c r="AH628" s="75" t="str">
        <f>IF(TablePipeInsulation[[#This Row],[System Application]]="Custom",TablePipeInsulation[[#This Row],[Pipe Surface Temperature, °F (If Custom Application)]],IF(G628="","",VLOOKUP(G628,$BG$21:$BH$24,2,FALSE)))</f>
        <v/>
      </c>
      <c r="AI628" s="75" t="str">
        <f>IF(TablePipeInsulation[[#This Row],[System Application]]="Custom",TablePipeInsulation[[#This Row],[Ambient Temperature, °F (If Custom Application)]],IF(G628="","",VLOOKUP(G628,$BG$21:$BI$24,3,FALSE)))</f>
        <v/>
      </c>
      <c r="AJ62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2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2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2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28" s="75" t="str">
        <f>IF(TablePipeInsulation[[#This Row],[System Application]]="Custom",TablePipeInsulation[[#This Row],[Custom Pipe Bare Heat Transfer Coefficient]],IF(P628="","",(VLOOKUP(AJ628,'Insulation Table'!$F$35:$G$124,2,FALSE))))</f>
        <v/>
      </c>
      <c r="AO628" s="75" t="e">
        <f t="shared" si="45"/>
        <v>#N/A</v>
      </c>
      <c r="AP628" s="75" t="e">
        <f>VLOOKUP(AO628,'Insulation Table'!$Y$35:$Z$103,2,FALSE)</f>
        <v>#N/A</v>
      </c>
      <c r="AQ628" s="67" t="str">
        <f>CONCATENATE(P628,U628,MIN(TablePipeInsulation[[#This Row],[Insulation to be Added (")]],3))</f>
        <v>3</v>
      </c>
      <c r="AR628" s="75" t="str">
        <f>IF(P628="","",(VLOOKUP(AQ628,'Insulation Table'!$N$35:$O$250,2,FALSE)))</f>
        <v/>
      </c>
      <c r="AS628" s="67" t="e">
        <f t="shared" si="46"/>
        <v>#VALUE!</v>
      </c>
      <c r="AT628" s="75" t="str">
        <f>IF(TablePipeInsulation[[#This Row],[System Application]]="Custom",TablePipeInsulation[[#This Row],[Full Load Hours (If Custom Application)]],IF(G628="","",IF(G628="Domestic Hot Water",8760,$AJ$16)))</f>
        <v/>
      </c>
      <c r="AU628" s="75" t="str">
        <f>VLOOKUP($G$7,'Incentive Structure'!$C$6:$D$10,2,FALSE)</f>
        <v>CI</v>
      </c>
      <c r="AV628" s="75" t="str">
        <f>IF(ISNUMBER(FIND("MF",TablePipeInsulation[[#This Row],[Incentive Code]]))=TRUE,"MF Logic","CI Logic")</f>
        <v>CI Logic</v>
      </c>
      <c r="AW62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28" t="str">
        <f t="shared" si="47"/>
        <v/>
      </c>
      <c r="AY628" t="str">
        <f t="shared" si="48"/>
        <v>CI</v>
      </c>
      <c r="AZ62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2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28" s="190" t="e">
        <f>INDEX(#REF!,MATCH(TablePipeInsulation[[#This Row],[Coding - Temperature of Pipe]],#REF!,0),MATCH(TEXT($P628,"#.00"),#REF!,0))</f>
        <v>#REF!</v>
      </c>
      <c r="BC628" s="211">
        <f>IFERROR(MIN(IF(TablePipeInsulation[[#This Row],[System Application]]="Custom",(TablePipeInsulation[[#This Row],[Therms saved]]*BE628)*CI_Custom_Incentive_USD_per_therm,IF(OR(TablePipeInsulation[[#This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saved]]*BE628),"Excel Error"))),TablePipeInsulation[[#This Row],[Total Cost]]),0)</f>
        <v>0</v>
      </c>
      <c r="BD628" s="216">
        <f>IFERROR(MIN(IF(TablePipeInsulation[[#This Row],[System Application]]="Custom",(TablePipeInsulation[[#This Row],[Therms saved]]*BE628)*CI_Custom_Bonus_Incentive_USD_per_therm,IF(OR(TablePipeInsulation[[#This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saved]]*BE628),"Excel Error"))),TablePipeInsulation[[#This Row],[Total Cost]]),0)</f>
        <v>0</v>
      </c>
      <c r="BE628" s="212">
        <f>Boiler!$AA$9</f>
        <v>0</v>
      </c>
    </row>
    <row r="629" spans="1:57">
      <c r="A629" s="75">
        <v>608</v>
      </c>
      <c r="Q629" s="69"/>
      <c r="R629" s="1" t="str">
        <f>IFERROR(INDEX(TableInsulationCodeReq[],MATCH(TablePipeInsulation[[#This Row],[Coding - Temperature of Pipe]],TableInsulationCodeReq[Coding Pipe Temperature],-1),MATCH(TEXT($P629,"0.00"),TableInsulationCodeReq[#Headers],0)),"")</f>
        <v/>
      </c>
      <c r="Y629" s="189" t="str">
        <f t="shared" si="49"/>
        <v/>
      </c>
      <c r="AA62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29" s="3" t="str">
        <f>IF(OR(G629="",TablePipeInsulation[[#This Row],[Insulation to be Added (")]]&lt;TablePipeInsulation[[#This Row],[Insulation Required by Code (")]]),"",IF(System_App_Only_DHW,(AN629-AR629)/(0.8*100000)*L629*AS629*AT629*1,(AN629-AR629)/($G$10*100000)*L629*AS629*AT629*1))</f>
        <v/>
      </c>
      <c r="AC629" s="78">
        <f>IF(TablePipeInsulation[[#This Row],[Insulation to be Added (")]]&lt;TablePipeInsulation[[#This Row],[Insulation Required by Code (")]],"",BC629)</f>
        <v>0</v>
      </c>
      <c r="AD629" s="78">
        <f>IF(TablePipeInsulation[[#This Row],[Insulation to be Added (")]]&lt;TablePipeInsulation[[#This Row],[Insulation Required by Code (")]],"",BD629)</f>
        <v>0</v>
      </c>
      <c r="AG629" s="67" t="e">
        <f>VLOOKUP(G629,'Insulation Table'!$AE$61:$AF$64,2,FALSE)</f>
        <v>#N/A</v>
      </c>
      <c r="AH629" s="75" t="str">
        <f>IF(TablePipeInsulation[[#This Row],[System Application]]="Custom",TablePipeInsulation[[#This Row],[Pipe Surface Temperature, °F (If Custom Application)]],IF(G629="","",VLOOKUP(G629,$BG$21:$BH$24,2,FALSE)))</f>
        <v/>
      </c>
      <c r="AI629" s="75" t="str">
        <f>IF(TablePipeInsulation[[#This Row],[System Application]]="Custom",TablePipeInsulation[[#This Row],[Ambient Temperature, °F (If Custom Application)]],IF(G629="","",VLOOKUP(G629,$BG$21:$BI$24,3,FALSE)))</f>
        <v/>
      </c>
      <c r="AJ62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2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2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2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29" s="75" t="str">
        <f>IF(TablePipeInsulation[[#This Row],[System Application]]="Custom",TablePipeInsulation[[#This Row],[Custom Pipe Bare Heat Transfer Coefficient]],IF(P629="","",(VLOOKUP(AJ629,'Insulation Table'!$F$35:$G$124,2,FALSE))))</f>
        <v/>
      </c>
      <c r="AO629" s="75" t="e">
        <f t="shared" si="45"/>
        <v>#N/A</v>
      </c>
      <c r="AP629" s="75" t="e">
        <f>VLOOKUP(AO629,'Insulation Table'!$Y$35:$Z$103,2,FALSE)</f>
        <v>#N/A</v>
      </c>
      <c r="AQ629" s="67" t="str">
        <f>CONCATENATE(P629,U629,MIN(TablePipeInsulation[[#This Row],[Insulation to be Added (")]],3))</f>
        <v>3</v>
      </c>
      <c r="AR629" s="75" t="str">
        <f>IF(P629="","",(VLOOKUP(AQ629,'Insulation Table'!$N$35:$O$250,2,FALSE)))</f>
        <v/>
      </c>
      <c r="AS629" s="67" t="e">
        <f t="shared" si="46"/>
        <v>#VALUE!</v>
      </c>
      <c r="AT629" s="75" t="str">
        <f>IF(TablePipeInsulation[[#This Row],[System Application]]="Custom",TablePipeInsulation[[#This Row],[Full Load Hours (If Custom Application)]],IF(G629="","",IF(G629="Domestic Hot Water",8760,$AJ$16)))</f>
        <v/>
      </c>
      <c r="AU629" s="75" t="str">
        <f>VLOOKUP($G$7,'Incentive Structure'!$C$6:$D$10,2,FALSE)</f>
        <v>CI</v>
      </c>
      <c r="AV629" s="75" t="str">
        <f>IF(ISNUMBER(FIND("MF",TablePipeInsulation[[#This Row],[Incentive Code]]))=TRUE,"MF Logic","CI Logic")</f>
        <v>CI Logic</v>
      </c>
      <c r="AW62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29" t="str">
        <f t="shared" si="47"/>
        <v/>
      </c>
      <c r="AY629" t="str">
        <f t="shared" si="48"/>
        <v>CI</v>
      </c>
      <c r="AZ62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2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29" s="190" t="e">
        <f>INDEX(#REF!,MATCH(TablePipeInsulation[[#This Row],[Coding - Temperature of Pipe]],#REF!,0),MATCH(TEXT($P629,"#.00"),#REF!,0))</f>
        <v>#REF!</v>
      </c>
      <c r="BC629" s="211">
        <f>IFERROR(MIN(IF(TablePipeInsulation[[#This Row],[System Application]]="Custom",(TablePipeInsulation[[#This Row],[Therms saved]]*BE629)*CI_Custom_Incentive_USD_per_therm,IF(OR(TablePipeInsulation[[#This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saved]]*BE629),"Excel Error"))),TablePipeInsulation[[#This Row],[Total Cost]]),0)</f>
        <v>0</v>
      </c>
      <c r="BD629" s="216">
        <f>IFERROR(MIN(IF(TablePipeInsulation[[#This Row],[System Application]]="Custom",(TablePipeInsulation[[#This Row],[Therms saved]]*BE629)*CI_Custom_Bonus_Incentive_USD_per_therm,IF(OR(TablePipeInsulation[[#This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saved]]*BE629),"Excel Error"))),TablePipeInsulation[[#This Row],[Total Cost]]),0)</f>
        <v>0</v>
      </c>
      <c r="BE629" s="212">
        <f>Boiler!$AA$9</f>
        <v>0</v>
      </c>
    </row>
    <row r="630" spans="1:57">
      <c r="A630" s="75">
        <v>609</v>
      </c>
      <c r="Q630" s="69"/>
      <c r="R630" s="1" t="str">
        <f>IFERROR(INDEX(TableInsulationCodeReq[],MATCH(TablePipeInsulation[[#This Row],[Coding - Temperature of Pipe]],TableInsulationCodeReq[Coding Pipe Temperature],-1),MATCH(TEXT($P630,"0.00"),TableInsulationCodeReq[#Headers],0)),"")</f>
        <v/>
      </c>
      <c r="Y630" s="189" t="str">
        <f t="shared" si="49"/>
        <v/>
      </c>
      <c r="AA63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30" s="3" t="str">
        <f>IF(OR(G630="",TablePipeInsulation[[#This Row],[Insulation to be Added (")]]&lt;TablePipeInsulation[[#This Row],[Insulation Required by Code (")]]),"",IF(System_App_Only_DHW,(AN630-AR630)/(0.8*100000)*L630*AS630*AT630*1,(AN630-AR630)/($G$10*100000)*L630*AS630*AT630*1))</f>
        <v/>
      </c>
      <c r="AC630" s="78">
        <f>IF(TablePipeInsulation[[#This Row],[Insulation to be Added (")]]&lt;TablePipeInsulation[[#This Row],[Insulation Required by Code (")]],"",BC630)</f>
        <v>0</v>
      </c>
      <c r="AD630" s="78">
        <f>IF(TablePipeInsulation[[#This Row],[Insulation to be Added (")]]&lt;TablePipeInsulation[[#This Row],[Insulation Required by Code (")]],"",BD630)</f>
        <v>0</v>
      </c>
      <c r="AG630" s="67" t="e">
        <f>VLOOKUP(G630,'Insulation Table'!$AE$61:$AF$64,2,FALSE)</f>
        <v>#N/A</v>
      </c>
      <c r="AH630" s="75" t="str">
        <f>IF(TablePipeInsulation[[#This Row],[System Application]]="Custom",TablePipeInsulation[[#This Row],[Pipe Surface Temperature, °F (If Custom Application)]],IF(G630="","",VLOOKUP(G630,$BG$21:$BH$24,2,FALSE)))</f>
        <v/>
      </c>
      <c r="AI630" s="75" t="str">
        <f>IF(TablePipeInsulation[[#This Row],[System Application]]="Custom",TablePipeInsulation[[#This Row],[Ambient Temperature, °F (If Custom Application)]],IF(G630="","",VLOOKUP(G630,$BG$21:$BI$24,3,FALSE)))</f>
        <v/>
      </c>
      <c r="AJ63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3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3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3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30" s="75" t="str">
        <f>IF(TablePipeInsulation[[#This Row],[System Application]]="Custom",TablePipeInsulation[[#This Row],[Custom Pipe Bare Heat Transfer Coefficient]],IF(P630="","",(VLOOKUP(AJ630,'Insulation Table'!$F$35:$G$124,2,FALSE))))</f>
        <v/>
      </c>
      <c r="AO630" s="75" t="e">
        <f t="shared" si="45"/>
        <v>#N/A</v>
      </c>
      <c r="AP630" s="75" t="e">
        <f>VLOOKUP(AO630,'Insulation Table'!$Y$35:$Z$103,2,FALSE)</f>
        <v>#N/A</v>
      </c>
      <c r="AQ630" s="67" t="str">
        <f>CONCATENATE(P630,U630,MIN(TablePipeInsulation[[#This Row],[Insulation to be Added (")]],3))</f>
        <v>3</v>
      </c>
      <c r="AR630" s="75" t="str">
        <f>IF(P630="","",(VLOOKUP(AQ630,'Insulation Table'!$N$35:$O$250,2,FALSE)))</f>
        <v/>
      </c>
      <c r="AS630" s="67" t="e">
        <f t="shared" si="46"/>
        <v>#VALUE!</v>
      </c>
      <c r="AT630" s="75" t="str">
        <f>IF(TablePipeInsulation[[#This Row],[System Application]]="Custom",TablePipeInsulation[[#This Row],[Full Load Hours (If Custom Application)]],IF(G630="","",IF(G630="Domestic Hot Water",8760,$AJ$16)))</f>
        <v/>
      </c>
      <c r="AU630" s="75" t="str">
        <f>VLOOKUP($G$7,'Incentive Structure'!$C$6:$D$10,2,FALSE)</f>
        <v>CI</v>
      </c>
      <c r="AV630" s="75" t="str">
        <f>IF(ISNUMBER(FIND("MF",TablePipeInsulation[[#This Row],[Incentive Code]]))=TRUE,"MF Logic","CI Logic")</f>
        <v>CI Logic</v>
      </c>
      <c r="AW63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30" t="str">
        <f t="shared" si="47"/>
        <v/>
      </c>
      <c r="AY630" t="str">
        <f t="shared" si="48"/>
        <v>CI</v>
      </c>
      <c r="AZ63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3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30" s="190" t="e">
        <f>INDEX(#REF!,MATCH(TablePipeInsulation[[#This Row],[Coding - Temperature of Pipe]],#REF!,0),MATCH(TEXT($P630,"#.00"),#REF!,0))</f>
        <v>#REF!</v>
      </c>
      <c r="BC630" s="211">
        <f>IFERROR(MIN(IF(TablePipeInsulation[[#This Row],[System Application]]="Custom",(TablePipeInsulation[[#This Row],[Therms saved]]*BE630)*CI_Custom_Incentive_USD_per_therm,IF(OR(TablePipeInsulation[[#This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saved]]*BE630),"Excel Error"))),TablePipeInsulation[[#This Row],[Total Cost]]),0)</f>
        <v>0</v>
      </c>
      <c r="BD630" s="216">
        <f>IFERROR(MIN(IF(TablePipeInsulation[[#This Row],[System Application]]="Custom",(TablePipeInsulation[[#This Row],[Therms saved]]*BE630)*CI_Custom_Bonus_Incentive_USD_per_therm,IF(OR(TablePipeInsulation[[#This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saved]]*BE630),"Excel Error"))),TablePipeInsulation[[#This Row],[Total Cost]]),0)</f>
        <v>0</v>
      </c>
      <c r="BE630" s="212">
        <f>Boiler!$AA$9</f>
        <v>0</v>
      </c>
    </row>
    <row r="631" spans="1:57">
      <c r="A631" s="75">
        <v>610</v>
      </c>
      <c r="Q631" s="69"/>
      <c r="R631" s="1" t="str">
        <f>IFERROR(INDEX(TableInsulationCodeReq[],MATCH(TablePipeInsulation[[#This Row],[Coding - Temperature of Pipe]],TableInsulationCodeReq[Coding Pipe Temperature],-1),MATCH(TEXT($P631,"0.00"),TableInsulationCodeReq[#Headers],0)),"")</f>
        <v/>
      </c>
      <c r="Y631" s="189" t="str">
        <f t="shared" si="49"/>
        <v/>
      </c>
      <c r="AA63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31" s="3" t="str">
        <f>IF(OR(G631="",TablePipeInsulation[[#This Row],[Insulation to be Added (")]]&lt;TablePipeInsulation[[#This Row],[Insulation Required by Code (")]]),"",IF(System_App_Only_DHW,(AN631-AR631)/(0.8*100000)*L631*AS631*AT631*1,(AN631-AR631)/($G$10*100000)*L631*AS631*AT631*1))</f>
        <v/>
      </c>
      <c r="AC631" s="78">
        <f>IF(TablePipeInsulation[[#This Row],[Insulation to be Added (")]]&lt;TablePipeInsulation[[#This Row],[Insulation Required by Code (")]],"",BC631)</f>
        <v>0</v>
      </c>
      <c r="AD631" s="78">
        <f>IF(TablePipeInsulation[[#This Row],[Insulation to be Added (")]]&lt;TablePipeInsulation[[#This Row],[Insulation Required by Code (")]],"",BD631)</f>
        <v>0</v>
      </c>
      <c r="AG631" s="67" t="e">
        <f>VLOOKUP(G631,'Insulation Table'!$AE$61:$AF$64,2,FALSE)</f>
        <v>#N/A</v>
      </c>
      <c r="AH631" s="75" t="str">
        <f>IF(TablePipeInsulation[[#This Row],[System Application]]="Custom",TablePipeInsulation[[#This Row],[Pipe Surface Temperature, °F (If Custom Application)]],IF(G631="","",VLOOKUP(G631,$BG$21:$BH$24,2,FALSE)))</f>
        <v/>
      </c>
      <c r="AI631" s="75" t="str">
        <f>IF(TablePipeInsulation[[#This Row],[System Application]]="Custom",TablePipeInsulation[[#This Row],[Ambient Temperature, °F (If Custom Application)]],IF(G631="","",VLOOKUP(G631,$BG$21:$BI$24,3,FALSE)))</f>
        <v/>
      </c>
      <c r="AJ63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3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3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3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31" s="75" t="str">
        <f>IF(TablePipeInsulation[[#This Row],[System Application]]="Custom",TablePipeInsulation[[#This Row],[Custom Pipe Bare Heat Transfer Coefficient]],IF(P631="","",(VLOOKUP(AJ631,'Insulation Table'!$F$35:$G$124,2,FALSE))))</f>
        <v/>
      </c>
      <c r="AO631" s="75" t="e">
        <f t="shared" si="45"/>
        <v>#N/A</v>
      </c>
      <c r="AP631" s="75" t="e">
        <f>VLOOKUP(AO631,'Insulation Table'!$Y$35:$Z$103,2,FALSE)</f>
        <v>#N/A</v>
      </c>
      <c r="AQ631" s="67" t="str">
        <f>CONCATENATE(P631,U631,MIN(TablePipeInsulation[[#This Row],[Insulation to be Added (")]],3))</f>
        <v>3</v>
      </c>
      <c r="AR631" s="75" t="str">
        <f>IF(P631="","",(VLOOKUP(AQ631,'Insulation Table'!$N$35:$O$250,2,FALSE)))</f>
        <v/>
      </c>
      <c r="AS631" s="67" t="e">
        <f t="shared" si="46"/>
        <v>#VALUE!</v>
      </c>
      <c r="AT631" s="75" t="str">
        <f>IF(TablePipeInsulation[[#This Row],[System Application]]="Custom",TablePipeInsulation[[#This Row],[Full Load Hours (If Custom Application)]],IF(G631="","",IF(G631="Domestic Hot Water",8760,$AJ$16)))</f>
        <v/>
      </c>
      <c r="AU631" s="75" t="str">
        <f>VLOOKUP($G$7,'Incentive Structure'!$C$6:$D$10,2,FALSE)</f>
        <v>CI</v>
      </c>
      <c r="AV631" s="75" t="str">
        <f>IF(ISNUMBER(FIND("MF",TablePipeInsulation[[#This Row],[Incentive Code]]))=TRUE,"MF Logic","CI Logic")</f>
        <v>CI Logic</v>
      </c>
      <c r="AW63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31" t="str">
        <f t="shared" si="47"/>
        <v/>
      </c>
      <c r="AY631" t="str">
        <f t="shared" si="48"/>
        <v>CI</v>
      </c>
      <c r="AZ63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3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31" s="190" t="e">
        <f>INDEX(#REF!,MATCH(TablePipeInsulation[[#This Row],[Coding - Temperature of Pipe]],#REF!,0),MATCH(TEXT($P631,"#.00"),#REF!,0))</f>
        <v>#REF!</v>
      </c>
      <c r="BC631" s="211">
        <f>IFERROR(MIN(IF(TablePipeInsulation[[#This Row],[System Application]]="Custom",(TablePipeInsulation[[#This Row],[Therms saved]]*BE631)*CI_Custom_Incentive_USD_per_therm,IF(OR(TablePipeInsulation[[#This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saved]]*BE631),"Excel Error"))),TablePipeInsulation[[#This Row],[Total Cost]]),0)</f>
        <v>0</v>
      </c>
      <c r="BD631" s="216">
        <f>IFERROR(MIN(IF(TablePipeInsulation[[#This Row],[System Application]]="Custom",(TablePipeInsulation[[#This Row],[Therms saved]]*BE631)*CI_Custom_Bonus_Incentive_USD_per_therm,IF(OR(TablePipeInsulation[[#This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saved]]*BE631),"Excel Error"))),TablePipeInsulation[[#This Row],[Total Cost]]),0)</f>
        <v>0</v>
      </c>
      <c r="BE631" s="212">
        <f>Boiler!$AA$9</f>
        <v>0</v>
      </c>
    </row>
    <row r="632" spans="1:57">
      <c r="A632" s="75">
        <v>611</v>
      </c>
      <c r="Q632" s="69"/>
      <c r="R632" s="1" t="str">
        <f>IFERROR(INDEX(TableInsulationCodeReq[],MATCH(TablePipeInsulation[[#This Row],[Coding - Temperature of Pipe]],TableInsulationCodeReq[Coding Pipe Temperature],-1),MATCH(TEXT($P632,"0.00"),TableInsulationCodeReq[#Headers],0)),"")</f>
        <v/>
      </c>
      <c r="Y632" s="189" t="str">
        <f t="shared" si="49"/>
        <v/>
      </c>
      <c r="AA63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32" s="3" t="str">
        <f>IF(OR(G632="",TablePipeInsulation[[#This Row],[Insulation to be Added (")]]&lt;TablePipeInsulation[[#This Row],[Insulation Required by Code (")]]),"",IF(System_App_Only_DHW,(AN632-AR632)/(0.8*100000)*L632*AS632*AT632*1,(AN632-AR632)/($G$10*100000)*L632*AS632*AT632*1))</f>
        <v/>
      </c>
      <c r="AC632" s="78">
        <f>IF(TablePipeInsulation[[#This Row],[Insulation to be Added (")]]&lt;TablePipeInsulation[[#This Row],[Insulation Required by Code (")]],"",BC632)</f>
        <v>0</v>
      </c>
      <c r="AD632" s="78">
        <f>IF(TablePipeInsulation[[#This Row],[Insulation to be Added (")]]&lt;TablePipeInsulation[[#This Row],[Insulation Required by Code (")]],"",BD632)</f>
        <v>0</v>
      </c>
      <c r="AG632" s="67" t="e">
        <f>VLOOKUP(G632,'Insulation Table'!$AE$61:$AF$64,2,FALSE)</f>
        <v>#N/A</v>
      </c>
      <c r="AH632" s="75" t="str">
        <f>IF(TablePipeInsulation[[#This Row],[System Application]]="Custom",TablePipeInsulation[[#This Row],[Pipe Surface Temperature, °F (If Custom Application)]],IF(G632="","",VLOOKUP(G632,$BG$21:$BH$24,2,FALSE)))</f>
        <v/>
      </c>
      <c r="AI632" s="75" t="str">
        <f>IF(TablePipeInsulation[[#This Row],[System Application]]="Custom",TablePipeInsulation[[#This Row],[Ambient Temperature, °F (If Custom Application)]],IF(G632="","",VLOOKUP(G632,$BG$21:$BI$24,3,FALSE)))</f>
        <v/>
      </c>
      <c r="AJ63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3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3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3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32" s="75" t="str">
        <f>IF(TablePipeInsulation[[#This Row],[System Application]]="Custom",TablePipeInsulation[[#This Row],[Custom Pipe Bare Heat Transfer Coefficient]],IF(P632="","",(VLOOKUP(AJ632,'Insulation Table'!$F$35:$G$124,2,FALSE))))</f>
        <v/>
      </c>
      <c r="AO632" s="75" t="e">
        <f t="shared" si="45"/>
        <v>#N/A</v>
      </c>
      <c r="AP632" s="75" t="e">
        <f>VLOOKUP(AO632,'Insulation Table'!$Y$35:$Z$103,2,FALSE)</f>
        <v>#N/A</v>
      </c>
      <c r="AQ632" s="67" t="str">
        <f>CONCATENATE(P632,U632,MIN(TablePipeInsulation[[#This Row],[Insulation to be Added (")]],3))</f>
        <v>3</v>
      </c>
      <c r="AR632" s="75" t="str">
        <f>IF(P632="","",(VLOOKUP(AQ632,'Insulation Table'!$N$35:$O$250,2,FALSE)))</f>
        <v/>
      </c>
      <c r="AS632" s="67" t="e">
        <f t="shared" si="46"/>
        <v>#VALUE!</v>
      </c>
      <c r="AT632" s="75" t="str">
        <f>IF(TablePipeInsulation[[#This Row],[System Application]]="Custom",TablePipeInsulation[[#This Row],[Full Load Hours (If Custom Application)]],IF(G632="","",IF(G632="Domestic Hot Water",8760,$AJ$16)))</f>
        <v/>
      </c>
      <c r="AU632" s="75" t="str">
        <f>VLOOKUP($G$7,'Incentive Structure'!$C$6:$D$10,2,FALSE)</f>
        <v>CI</v>
      </c>
      <c r="AV632" s="75" t="str">
        <f>IF(ISNUMBER(FIND("MF",TablePipeInsulation[[#This Row],[Incentive Code]]))=TRUE,"MF Logic","CI Logic")</f>
        <v>CI Logic</v>
      </c>
      <c r="AW63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32" t="str">
        <f t="shared" si="47"/>
        <v/>
      </c>
      <c r="AY632" t="str">
        <f t="shared" si="48"/>
        <v>CI</v>
      </c>
      <c r="AZ63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3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32" s="190" t="e">
        <f>INDEX(#REF!,MATCH(TablePipeInsulation[[#This Row],[Coding - Temperature of Pipe]],#REF!,0),MATCH(TEXT($P632,"#.00"),#REF!,0))</f>
        <v>#REF!</v>
      </c>
      <c r="BC632" s="211">
        <f>IFERROR(MIN(IF(TablePipeInsulation[[#This Row],[System Application]]="Custom",(TablePipeInsulation[[#This Row],[Therms saved]]*BE632)*CI_Custom_Incentive_USD_per_therm,IF(OR(TablePipeInsulation[[#This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saved]]*BE632),"Excel Error"))),TablePipeInsulation[[#This Row],[Total Cost]]),0)</f>
        <v>0</v>
      </c>
      <c r="BD632" s="216">
        <f>IFERROR(MIN(IF(TablePipeInsulation[[#This Row],[System Application]]="Custom",(TablePipeInsulation[[#This Row],[Therms saved]]*BE632)*CI_Custom_Bonus_Incentive_USD_per_therm,IF(OR(TablePipeInsulation[[#This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saved]]*BE632),"Excel Error"))),TablePipeInsulation[[#This Row],[Total Cost]]),0)</f>
        <v>0</v>
      </c>
      <c r="BE632" s="212">
        <f>Boiler!$AA$9</f>
        <v>0</v>
      </c>
    </row>
    <row r="633" spans="1:57">
      <c r="A633" s="75">
        <v>612</v>
      </c>
      <c r="Q633" s="69"/>
      <c r="R633" s="1" t="str">
        <f>IFERROR(INDEX(TableInsulationCodeReq[],MATCH(TablePipeInsulation[[#This Row],[Coding - Temperature of Pipe]],TableInsulationCodeReq[Coding Pipe Temperature],-1),MATCH(TEXT($P633,"0.00"),TableInsulationCodeReq[#Headers],0)),"")</f>
        <v/>
      </c>
      <c r="Y633" s="189" t="str">
        <f t="shared" si="49"/>
        <v/>
      </c>
      <c r="AA63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33" s="3" t="str">
        <f>IF(OR(G633="",TablePipeInsulation[[#This Row],[Insulation to be Added (")]]&lt;TablePipeInsulation[[#This Row],[Insulation Required by Code (")]]),"",IF(System_App_Only_DHW,(AN633-AR633)/(0.8*100000)*L633*AS633*AT633*1,(AN633-AR633)/($G$10*100000)*L633*AS633*AT633*1))</f>
        <v/>
      </c>
      <c r="AC633" s="78">
        <f>IF(TablePipeInsulation[[#This Row],[Insulation to be Added (")]]&lt;TablePipeInsulation[[#This Row],[Insulation Required by Code (")]],"",BC633)</f>
        <v>0</v>
      </c>
      <c r="AD633" s="78">
        <f>IF(TablePipeInsulation[[#This Row],[Insulation to be Added (")]]&lt;TablePipeInsulation[[#This Row],[Insulation Required by Code (")]],"",BD633)</f>
        <v>0</v>
      </c>
      <c r="AG633" s="67" t="e">
        <f>VLOOKUP(G633,'Insulation Table'!$AE$61:$AF$64,2,FALSE)</f>
        <v>#N/A</v>
      </c>
      <c r="AH633" s="75" t="str">
        <f>IF(TablePipeInsulation[[#This Row],[System Application]]="Custom",TablePipeInsulation[[#This Row],[Pipe Surface Temperature, °F (If Custom Application)]],IF(G633="","",VLOOKUP(G633,$BG$21:$BH$24,2,FALSE)))</f>
        <v/>
      </c>
      <c r="AI633" s="75" t="str">
        <f>IF(TablePipeInsulation[[#This Row],[System Application]]="Custom",TablePipeInsulation[[#This Row],[Ambient Temperature, °F (If Custom Application)]],IF(G633="","",VLOOKUP(G633,$BG$21:$BI$24,3,FALSE)))</f>
        <v/>
      </c>
      <c r="AJ63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3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3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3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33" s="75" t="str">
        <f>IF(TablePipeInsulation[[#This Row],[System Application]]="Custom",TablePipeInsulation[[#This Row],[Custom Pipe Bare Heat Transfer Coefficient]],IF(P633="","",(VLOOKUP(AJ633,'Insulation Table'!$F$35:$G$124,2,FALSE))))</f>
        <v/>
      </c>
      <c r="AO633" s="75" t="e">
        <f t="shared" si="45"/>
        <v>#N/A</v>
      </c>
      <c r="AP633" s="75" t="e">
        <f>VLOOKUP(AO633,'Insulation Table'!$Y$35:$Z$103,2,FALSE)</f>
        <v>#N/A</v>
      </c>
      <c r="AQ633" s="67" t="str">
        <f>CONCATENATE(P633,U633,MIN(TablePipeInsulation[[#This Row],[Insulation to be Added (")]],3))</f>
        <v>3</v>
      </c>
      <c r="AR633" s="75" t="str">
        <f>IF(P633="","",(VLOOKUP(AQ633,'Insulation Table'!$N$35:$O$250,2,FALSE)))</f>
        <v/>
      </c>
      <c r="AS633" s="67" t="e">
        <f t="shared" si="46"/>
        <v>#VALUE!</v>
      </c>
      <c r="AT633" s="75" t="str">
        <f>IF(TablePipeInsulation[[#This Row],[System Application]]="Custom",TablePipeInsulation[[#This Row],[Full Load Hours (If Custom Application)]],IF(G633="","",IF(G633="Domestic Hot Water",8760,$AJ$16)))</f>
        <v/>
      </c>
      <c r="AU633" s="75" t="str">
        <f>VLOOKUP($G$7,'Incentive Structure'!$C$6:$D$10,2,FALSE)</f>
        <v>CI</v>
      </c>
      <c r="AV633" s="75" t="str">
        <f>IF(ISNUMBER(FIND("MF",TablePipeInsulation[[#This Row],[Incentive Code]]))=TRUE,"MF Logic","CI Logic")</f>
        <v>CI Logic</v>
      </c>
      <c r="AW63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33" t="str">
        <f t="shared" si="47"/>
        <v/>
      </c>
      <c r="AY633" t="str">
        <f t="shared" si="48"/>
        <v>CI</v>
      </c>
      <c r="AZ63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3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33" s="190" t="e">
        <f>INDEX(#REF!,MATCH(TablePipeInsulation[[#This Row],[Coding - Temperature of Pipe]],#REF!,0),MATCH(TEXT($P633,"#.00"),#REF!,0))</f>
        <v>#REF!</v>
      </c>
      <c r="BC633" s="211">
        <f>IFERROR(MIN(IF(TablePipeInsulation[[#This Row],[System Application]]="Custom",(TablePipeInsulation[[#This Row],[Therms saved]]*BE633)*CI_Custom_Incentive_USD_per_therm,IF(OR(TablePipeInsulation[[#This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saved]]*BE633),"Excel Error"))),TablePipeInsulation[[#This Row],[Total Cost]]),0)</f>
        <v>0</v>
      </c>
      <c r="BD633" s="216">
        <f>IFERROR(MIN(IF(TablePipeInsulation[[#This Row],[System Application]]="Custom",(TablePipeInsulation[[#This Row],[Therms saved]]*BE633)*CI_Custom_Bonus_Incentive_USD_per_therm,IF(OR(TablePipeInsulation[[#This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saved]]*BE633),"Excel Error"))),TablePipeInsulation[[#This Row],[Total Cost]]),0)</f>
        <v>0</v>
      </c>
      <c r="BE633" s="212">
        <f>Boiler!$AA$9</f>
        <v>0</v>
      </c>
    </row>
    <row r="634" spans="1:57">
      <c r="A634" s="75">
        <v>613</v>
      </c>
      <c r="Q634" s="69"/>
      <c r="R634" s="1" t="str">
        <f>IFERROR(INDEX(TableInsulationCodeReq[],MATCH(TablePipeInsulation[[#This Row],[Coding - Temperature of Pipe]],TableInsulationCodeReq[Coding Pipe Temperature],-1),MATCH(TEXT($P634,"0.00"),TableInsulationCodeReq[#Headers],0)),"")</f>
        <v/>
      </c>
      <c r="Y634" s="189" t="str">
        <f t="shared" si="49"/>
        <v/>
      </c>
      <c r="AA63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34" s="3" t="str">
        <f>IF(OR(G634="",TablePipeInsulation[[#This Row],[Insulation to be Added (")]]&lt;TablePipeInsulation[[#This Row],[Insulation Required by Code (")]]),"",IF(System_App_Only_DHW,(AN634-AR634)/(0.8*100000)*L634*AS634*AT634*1,(AN634-AR634)/($G$10*100000)*L634*AS634*AT634*1))</f>
        <v/>
      </c>
      <c r="AC634" s="78">
        <f>IF(TablePipeInsulation[[#This Row],[Insulation to be Added (")]]&lt;TablePipeInsulation[[#This Row],[Insulation Required by Code (")]],"",BC634)</f>
        <v>0</v>
      </c>
      <c r="AD634" s="78">
        <f>IF(TablePipeInsulation[[#This Row],[Insulation to be Added (")]]&lt;TablePipeInsulation[[#This Row],[Insulation Required by Code (")]],"",BD634)</f>
        <v>0</v>
      </c>
      <c r="AG634" s="67" t="e">
        <f>VLOOKUP(G634,'Insulation Table'!$AE$61:$AF$64,2,FALSE)</f>
        <v>#N/A</v>
      </c>
      <c r="AH634" s="75" t="str">
        <f>IF(TablePipeInsulation[[#This Row],[System Application]]="Custom",TablePipeInsulation[[#This Row],[Pipe Surface Temperature, °F (If Custom Application)]],IF(G634="","",VLOOKUP(G634,$BG$21:$BH$24,2,FALSE)))</f>
        <v/>
      </c>
      <c r="AI634" s="75" t="str">
        <f>IF(TablePipeInsulation[[#This Row],[System Application]]="Custom",TablePipeInsulation[[#This Row],[Ambient Temperature, °F (If Custom Application)]],IF(G634="","",VLOOKUP(G634,$BG$21:$BI$24,3,FALSE)))</f>
        <v/>
      </c>
      <c r="AJ63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3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3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3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34" s="75" t="str">
        <f>IF(TablePipeInsulation[[#This Row],[System Application]]="Custom",TablePipeInsulation[[#This Row],[Custom Pipe Bare Heat Transfer Coefficient]],IF(P634="","",(VLOOKUP(AJ634,'Insulation Table'!$F$35:$G$124,2,FALSE))))</f>
        <v/>
      </c>
      <c r="AO634" s="75" t="e">
        <f t="shared" si="45"/>
        <v>#N/A</v>
      </c>
      <c r="AP634" s="75" t="e">
        <f>VLOOKUP(AO634,'Insulation Table'!$Y$35:$Z$103,2,FALSE)</f>
        <v>#N/A</v>
      </c>
      <c r="AQ634" s="67" t="str">
        <f>CONCATENATE(P634,U634,MIN(TablePipeInsulation[[#This Row],[Insulation to be Added (")]],3))</f>
        <v>3</v>
      </c>
      <c r="AR634" s="75" t="str">
        <f>IF(P634="","",(VLOOKUP(AQ634,'Insulation Table'!$N$35:$O$250,2,FALSE)))</f>
        <v/>
      </c>
      <c r="AS634" s="67" t="e">
        <f t="shared" si="46"/>
        <v>#VALUE!</v>
      </c>
      <c r="AT634" s="75" t="str">
        <f>IF(TablePipeInsulation[[#This Row],[System Application]]="Custom",TablePipeInsulation[[#This Row],[Full Load Hours (If Custom Application)]],IF(G634="","",IF(G634="Domestic Hot Water",8760,$AJ$16)))</f>
        <v/>
      </c>
      <c r="AU634" s="75" t="str">
        <f>VLOOKUP($G$7,'Incentive Structure'!$C$6:$D$10,2,FALSE)</f>
        <v>CI</v>
      </c>
      <c r="AV634" s="75" t="str">
        <f>IF(ISNUMBER(FIND("MF",TablePipeInsulation[[#This Row],[Incentive Code]]))=TRUE,"MF Logic","CI Logic")</f>
        <v>CI Logic</v>
      </c>
      <c r="AW63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34" t="str">
        <f t="shared" si="47"/>
        <v/>
      </c>
      <c r="AY634" t="str">
        <f t="shared" si="48"/>
        <v>CI</v>
      </c>
      <c r="AZ63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3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34" s="190" t="e">
        <f>INDEX(#REF!,MATCH(TablePipeInsulation[[#This Row],[Coding - Temperature of Pipe]],#REF!,0),MATCH(TEXT($P634,"#.00"),#REF!,0))</f>
        <v>#REF!</v>
      </c>
      <c r="BC634" s="211">
        <f>IFERROR(MIN(IF(TablePipeInsulation[[#This Row],[System Application]]="Custom",(TablePipeInsulation[[#This Row],[Therms saved]]*BE634)*CI_Custom_Incentive_USD_per_therm,IF(OR(TablePipeInsulation[[#This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saved]]*BE634),"Excel Error"))),TablePipeInsulation[[#This Row],[Total Cost]]),0)</f>
        <v>0</v>
      </c>
      <c r="BD634" s="216">
        <f>IFERROR(MIN(IF(TablePipeInsulation[[#This Row],[System Application]]="Custom",(TablePipeInsulation[[#This Row],[Therms saved]]*BE634)*CI_Custom_Bonus_Incentive_USD_per_therm,IF(OR(TablePipeInsulation[[#This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saved]]*BE634),"Excel Error"))),TablePipeInsulation[[#This Row],[Total Cost]]),0)</f>
        <v>0</v>
      </c>
      <c r="BE634" s="212">
        <f>Boiler!$AA$9</f>
        <v>0</v>
      </c>
    </row>
    <row r="635" spans="1:57">
      <c r="A635" s="75">
        <v>614</v>
      </c>
      <c r="Q635" s="69"/>
      <c r="R635" s="1" t="str">
        <f>IFERROR(INDEX(TableInsulationCodeReq[],MATCH(TablePipeInsulation[[#This Row],[Coding - Temperature of Pipe]],TableInsulationCodeReq[Coding Pipe Temperature],-1),MATCH(TEXT($P635,"0.00"),TableInsulationCodeReq[#Headers],0)),"")</f>
        <v/>
      </c>
      <c r="Y635" s="189" t="str">
        <f t="shared" si="49"/>
        <v/>
      </c>
      <c r="AA63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35" s="3" t="str">
        <f>IF(OR(G635="",TablePipeInsulation[[#This Row],[Insulation to be Added (")]]&lt;TablePipeInsulation[[#This Row],[Insulation Required by Code (")]]),"",IF(System_App_Only_DHW,(AN635-AR635)/(0.8*100000)*L635*AS635*AT635*1,(AN635-AR635)/($G$10*100000)*L635*AS635*AT635*1))</f>
        <v/>
      </c>
      <c r="AC635" s="78">
        <f>IF(TablePipeInsulation[[#This Row],[Insulation to be Added (")]]&lt;TablePipeInsulation[[#This Row],[Insulation Required by Code (")]],"",BC635)</f>
        <v>0</v>
      </c>
      <c r="AD635" s="78">
        <f>IF(TablePipeInsulation[[#This Row],[Insulation to be Added (")]]&lt;TablePipeInsulation[[#This Row],[Insulation Required by Code (")]],"",BD635)</f>
        <v>0</v>
      </c>
      <c r="AG635" s="67" t="e">
        <f>VLOOKUP(G635,'Insulation Table'!$AE$61:$AF$64,2,FALSE)</f>
        <v>#N/A</v>
      </c>
      <c r="AH635" s="75" t="str">
        <f>IF(TablePipeInsulation[[#This Row],[System Application]]="Custom",TablePipeInsulation[[#This Row],[Pipe Surface Temperature, °F (If Custom Application)]],IF(G635="","",VLOOKUP(G635,$BG$21:$BH$24,2,FALSE)))</f>
        <v/>
      </c>
      <c r="AI635" s="75" t="str">
        <f>IF(TablePipeInsulation[[#This Row],[System Application]]="Custom",TablePipeInsulation[[#This Row],[Ambient Temperature, °F (If Custom Application)]],IF(G635="","",VLOOKUP(G635,$BG$21:$BI$24,3,FALSE)))</f>
        <v/>
      </c>
      <c r="AJ63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3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3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3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35" s="75" t="str">
        <f>IF(TablePipeInsulation[[#This Row],[System Application]]="Custom",TablePipeInsulation[[#This Row],[Custom Pipe Bare Heat Transfer Coefficient]],IF(P635="","",(VLOOKUP(AJ635,'Insulation Table'!$F$35:$G$124,2,FALSE))))</f>
        <v/>
      </c>
      <c r="AO635" s="75" t="e">
        <f t="shared" si="45"/>
        <v>#N/A</v>
      </c>
      <c r="AP635" s="75" t="e">
        <f>VLOOKUP(AO635,'Insulation Table'!$Y$35:$Z$103,2,FALSE)</f>
        <v>#N/A</v>
      </c>
      <c r="AQ635" s="67" t="str">
        <f>CONCATENATE(P635,U635,MIN(TablePipeInsulation[[#This Row],[Insulation to be Added (")]],3))</f>
        <v>3</v>
      </c>
      <c r="AR635" s="75" t="str">
        <f>IF(P635="","",(VLOOKUP(AQ635,'Insulation Table'!$N$35:$O$250,2,FALSE)))</f>
        <v/>
      </c>
      <c r="AS635" s="67" t="e">
        <f t="shared" si="46"/>
        <v>#VALUE!</v>
      </c>
      <c r="AT635" s="75" t="str">
        <f>IF(TablePipeInsulation[[#This Row],[System Application]]="Custom",TablePipeInsulation[[#This Row],[Full Load Hours (If Custom Application)]],IF(G635="","",IF(G635="Domestic Hot Water",8760,$AJ$16)))</f>
        <v/>
      </c>
      <c r="AU635" s="75" t="str">
        <f>VLOOKUP($G$7,'Incentive Structure'!$C$6:$D$10,2,FALSE)</f>
        <v>CI</v>
      </c>
      <c r="AV635" s="75" t="str">
        <f>IF(ISNUMBER(FIND("MF",TablePipeInsulation[[#This Row],[Incentive Code]]))=TRUE,"MF Logic","CI Logic")</f>
        <v>CI Logic</v>
      </c>
      <c r="AW63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35" t="str">
        <f t="shared" si="47"/>
        <v/>
      </c>
      <c r="AY635" t="str">
        <f t="shared" si="48"/>
        <v>CI</v>
      </c>
      <c r="AZ63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3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35" s="190" t="e">
        <f>INDEX(#REF!,MATCH(TablePipeInsulation[[#This Row],[Coding - Temperature of Pipe]],#REF!,0),MATCH(TEXT($P635,"#.00"),#REF!,0))</f>
        <v>#REF!</v>
      </c>
      <c r="BC635" s="211">
        <f>IFERROR(MIN(IF(TablePipeInsulation[[#This Row],[System Application]]="Custom",(TablePipeInsulation[[#This Row],[Therms saved]]*BE635)*CI_Custom_Incentive_USD_per_therm,IF(OR(TablePipeInsulation[[#This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saved]]*BE635),"Excel Error"))),TablePipeInsulation[[#This Row],[Total Cost]]),0)</f>
        <v>0</v>
      </c>
      <c r="BD635" s="216">
        <f>IFERROR(MIN(IF(TablePipeInsulation[[#This Row],[System Application]]="Custom",(TablePipeInsulation[[#This Row],[Therms saved]]*BE635)*CI_Custom_Bonus_Incentive_USD_per_therm,IF(OR(TablePipeInsulation[[#This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saved]]*BE635),"Excel Error"))),TablePipeInsulation[[#This Row],[Total Cost]]),0)</f>
        <v>0</v>
      </c>
      <c r="BE635" s="212">
        <f>Boiler!$AA$9</f>
        <v>0</v>
      </c>
    </row>
    <row r="636" spans="1:57">
      <c r="A636" s="75">
        <v>615</v>
      </c>
      <c r="Q636" s="69"/>
      <c r="R636" s="1" t="str">
        <f>IFERROR(INDEX(TableInsulationCodeReq[],MATCH(TablePipeInsulation[[#This Row],[Coding - Temperature of Pipe]],TableInsulationCodeReq[Coding Pipe Temperature],-1),MATCH(TEXT($P636,"0.00"),TableInsulationCodeReq[#Headers],0)),"")</f>
        <v/>
      </c>
      <c r="Y636" s="189" t="str">
        <f t="shared" si="49"/>
        <v/>
      </c>
      <c r="AA63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36" s="3" t="str">
        <f>IF(OR(G636="",TablePipeInsulation[[#This Row],[Insulation to be Added (")]]&lt;TablePipeInsulation[[#This Row],[Insulation Required by Code (")]]),"",IF(System_App_Only_DHW,(AN636-AR636)/(0.8*100000)*L636*AS636*AT636*1,(AN636-AR636)/($G$10*100000)*L636*AS636*AT636*1))</f>
        <v/>
      </c>
      <c r="AC636" s="78">
        <f>IF(TablePipeInsulation[[#This Row],[Insulation to be Added (")]]&lt;TablePipeInsulation[[#This Row],[Insulation Required by Code (")]],"",BC636)</f>
        <v>0</v>
      </c>
      <c r="AD636" s="78">
        <f>IF(TablePipeInsulation[[#This Row],[Insulation to be Added (")]]&lt;TablePipeInsulation[[#This Row],[Insulation Required by Code (")]],"",BD636)</f>
        <v>0</v>
      </c>
      <c r="AG636" s="67" t="e">
        <f>VLOOKUP(G636,'Insulation Table'!$AE$61:$AF$64,2,FALSE)</f>
        <v>#N/A</v>
      </c>
      <c r="AH636" s="75" t="str">
        <f>IF(TablePipeInsulation[[#This Row],[System Application]]="Custom",TablePipeInsulation[[#This Row],[Pipe Surface Temperature, °F (If Custom Application)]],IF(G636="","",VLOOKUP(G636,$BG$21:$BH$24,2,FALSE)))</f>
        <v/>
      </c>
      <c r="AI636" s="75" t="str">
        <f>IF(TablePipeInsulation[[#This Row],[System Application]]="Custom",TablePipeInsulation[[#This Row],[Ambient Temperature, °F (If Custom Application)]],IF(G636="","",VLOOKUP(G636,$BG$21:$BI$24,3,FALSE)))</f>
        <v/>
      </c>
      <c r="AJ63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3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3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3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36" s="75" t="str">
        <f>IF(TablePipeInsulation[[#This Row],[System Application]]="Custom",TablePipeInsulation[[#This Row],[Custom Pipe Bare Heat Transfer Coefficient]],IF(P636="","",(VLOOKUP(AJ636,'Insulation Table'!$F$35:$G$124,2,FALSE))))</f>
        <v/>
      </c>
      <c r="AO636" s="75" t="e">
        <f t="shared" si="45"/>
        <v>#N/A</v>
      </c>
      <c r="AP636" s="75" t="e">
        <f>VLOOKUP(AO636,'Insulation Table'!$Y$35:$Z$103,2,FALSE)</f>
        <v>#N/A</v>
      </c>
      <c r="AQ636" s="67" t="str">
        <f>CONCATENATE(P636,U636,MIN(TablePipeInsulation[[#This Row],[Insulation to be Added (")]],3))</f>
        <v>3</v>
      </c>
      <c r="AR636" s="75" t="str">
        <f>IF(P636="","",(VLOOKUP(AQ636,'Insulation Table'!$N$35:$O$250,2,FALSE)))</f>
        <v/>
      </c>
      <c r="AS636" s="67" t="e">
        <f t="shared" si="46"/>
        <v>#VALUE!</v>
      </c>
      <c r="AT636" s="75" t="str">
        <f>IF(TablePipeInsulation[[#This Row],[System Application]]="Custom",TablePipeInsulation[[#This Row],[Full Load Hours (If Custom Application)]],IF(G636="","",IF(G636="Domestic Hot Water",8760,$AJ$16)))</f>
        <v/>
      </c>
      <c r="AU636" s="75" t="str">
        <f>VLOOKUP($G$7,'Incentive Structure'!$C$6:$D$10,2,FALSE)</f>
        <v>CI</v>
      </c>
      <c r="AV636" s="75" t="str">
        <f>IF(ISNUMBER(FIND("MF",TablePipeInsulation[[#This Row],[Incentive Code]]))=TRUE,"MF Logic","CI Logic")</f>
        <v>CI Logic</v>
      </c>
      <c r="AW63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36" t="str">
        <f t="shared" si="47"/>
        <v/>
      </c>
      <c r="AY636" t="str">
        <f t="shared" si="48"/>
        <v>CI</v>
      </c>
      <c r="AZ63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3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36" s="190" t="e">
        <f>INDEX(#REF!,MATCH(TablePipeInsulation[[#This Row],[Coding - Temperature of Pipe]],#REF!,0),MATCH(TEXT($P636,"#.00"),#REF!,0))</f>
        <v>#REF!</v>
      </c>
      <c r="BC636" s="211">
        <f>IFERROR(MIN(IF(TablePipeInsulation[[#This Row],[System Application]]="Custom",(TablePipeInsulation[[#This Row],[Therms saved]]*BE636)*CI_Custom_Incentive_USD_per_therm,IF(OR(TablePipeInsulation[[#This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saved]]*BE636),"Excel Error"))),TablePipeInsulation[[#This Row],[Total Cost]]),0)</f>
        <v>0</v>
      </c>
      <c r="BD636" s="216">
        <f>IFERROR(MIN(IF(TablePipeInsulation[[#This Row],[System Application]]="Custom",(TablePipeInsulation[[#This Row],[Therms saved]]*BE636)*CI_Custom_Bonus_Incentive_USD_per_therm,IF(OR(TablePipeInsulation[[#This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saved]]*BE636),"Excel Error"))),TablePipeInsulation[[#This Row],[Total Cost]]),0)</f>
        <v>0</v>
      </c>
      <c r="BE636" s="212">
        <f>Boiler!$AA$9</f>
        <v>0</v>
      </c>
    </row>
    <row r="637" spans="1:57">
      <c r="A637" s="75">
        <v>616</v>
      </c>
      <c r="Q637" s="69"/>
      <c r="R637" s="1" t="str">
        <f>IFERROR(INDEX(TableInsulationCodeReq[],MATCH(TablePipeInsulation[[#This Row],[Coding - Temperature of Pipe]],TableInsulationCodeReq[Coding Pipe Temperature],-1),MATCH(TEXT($P637,"0.00"),TableInsulationCodeReq[#Headers],0)),"")</f>
        <v/>
      </c>
      <c r="Y637" s="189" t="str">
        <f t="shared" si="49"/>
        <v/>
      </c>
      <c r="AA63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37" s="3" t="str">
        <f>IF(OR(G637="",TablePipeInsulation[[#This Row],[Insulation to be Added (")]]&lt;TablePipeInsulation[[#This Row],[Insulation Required by Code (")]]),"",IF(System_App_Only_DHW,(AN637-AR637)/(0.8*100000)*L637*AS637*AT637*1,(AN637-AR637)/($G$10*100000)*L637*AS637*AT637*1))</f>
        <v/>
      </c>
      <c r="AC637" s="78">
        <f>IF(TablePipeInsulation[[#This Row],[Insulation to be Added (")]]&lt;TablePipeInsulation[[#This Row],[Insulation Required by Code (")]],"",BC637)</f>
        <v>0</v>
      </c>
      <c r="AD637" s="78">
        <f>IF(TablePipeInsulation[[#This Row],[Insulation to be Added (")]]&lt;TablePipeInsulation[[#This Row],[Insulation Required by Code (")]],"",BD637)</f>
        <v>0</v>
      </c>
      <c r="AG637" s="67" t="e">
        <f>VLOOKUP(G637,'Insulation Table'!$AE$61:$AF$64,2,FALSE)</f>
        <v>#N/A</v>
      </c>
      <c r="AH637" s="75" t="str">
        <f>IF(TablePipeInsulation[[#This Row],[System Application]]="Custom",TablePipeInsulation[[#This Row],[Pipe Surface Temperature, °F (If Custom Application)]],IF(G637="","",VLOOKUP(G637,$BG$21:$BH$24,2,FALSE)))</f>
        <v/>
      </c>
      <c r="AI637" s="75" t="str">
        <f>IF(TablePipeInsulation[[#This Row],[System Application]]="Custom",TablePipeInsulation[[#This Row],[Ambient Temperature, °F (If Custom Application)]],IF(G637="","",VLOOKUP(G637,$BG$21:$BI$24,3,FALSE)))</f>
        <v/>
      </c>
      <c r="AJ63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3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3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3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37" s="75" t="str">
        <f>IF(TablePipeInsulation[[#This Row],[System Application]]="Custom",TablePipeInsulation[[#This Row],[Custom Pipe Bare Heat Transfer Coefficient]],IF(P637="","",(VLOOKUP(AJ637,'Insulation Table'!$F$35:$G$124,2,FALSE))))</f>
        <v/>
      </c>
      <c r="AO637" s="75" t="e">
        <f t="shared" si="45"/>
        <v>#N/A</v>
      </c>
      <c r="AP637" s="75" t="e">
        <f>VLOOKUP(AO637,'Insulation Table'!$Y$35:$Z$103,2,FALSE)</f>
        <v>#N/A</v>
      </c>
      <c r="AQ637" s="67" t="str">
        <f>CONCATENATE(P637,U637,MIN(TablePipeInsulation[[#This Row],[Insulation to be Added (")]],3))</f>
        <v>3</v>
      </c>
      <c r="AR637" s="75" t="str">
        <f>IF(P637="","",(VLOOKUP(AQ637,'Insulation Table'!$N$35:$O$250,2,FALSE)))</f>
        <v/>
      </c>
      <c r="AS637" s="67" t="e">
        <f t="shared" si="46"/>
        <v>#VALUE!</v>
      </c>
      <c r="AT637" s="75" t="str">
        <f>IF(TablePipeInsulation[[#This Row],[System Application]]="Custom",TablePipeInsulation[[#This Row],[Full Load Hours (If Custom Application)]],IF(G637="","",IF(G637="Domestic Hot Water",8760,$AJ$16)))</f>
        <v/>
      </c>
      <c r="AU637" s="75" t="str">
        <f>VLOOKUP($G$7,'Incentive Structure'!$C$6:$D$10,2,FALSE)</f>
        <v>CI</v>
      </c>
      <c r="AV637" s="75" t="str">
        <f>IF(ISNUMBER(FIND("MF",TablePipeInsulation[[#This Row],[Incentive Code]]))=TRUE,"MF Logic","CI Logic")</f>
        <v>CI Logic</v>
      </c>
      <c r="AW63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37" t="str">
        <f t="shared" si="47"/>
        <v/>
      </c>
      <c r="AY637" t="str">
        <f t="shared" si="48"/>
        <v>CI</v>
      </c>
      <c r="AZ63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3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37" s="190" t="e">
        <f>INDEX(#REF!,MATCH(TablePipeInsulation[[#This Row],[Coding - Temperature of Pipe]],#REF!,0),MATCH(TEXT($P637,"#.00"),#REF!,0))</f>
        <v>#REF!</v>
      </c>
      <c r="BC637" s="211">
        <f>IFERROR(MIN(IF(TablePipeInsulation[[#This Row],[System Application]]="Custom",(TablePipeInsulation[[#This Row],[Therms saved]]*BE637)*CI_Custom_Incentive_USD_per_therm,IF(OR(TablePipeInsulation[[#This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saved]]*BE637),"Excel Error"))),TablePipeInsulation[[#This Row],[Total Cost]]),0)</f>
        <v>0</v>
      </c>
      <c r="BD637" s="216">
        <f>IFERROR(MIN(IF(TablePipeInsulation[[#This Row],[System Application]]="Custom",(TablePipeInsulation[[#This Row],[Therms saved]]*BE637)*CI_Custom_Bonus_Incentive_USD_per_therm,IF(OR(TablePipeInsulation[[#This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saved]]*BE637),"Excel Error"))),TablePipeInsulation[[#This Row],[Total Cost]]),0)</f>
        <v>0</v>
      </c>
      <c r="BE637" s="212">
        <f>Boiler!$AA$9</f>
        <v>0</v>
      </c>
    </row>
    <row r="638" spans="1:57">
      <c r="A638" s="75">
        <v>617</v>
      </c>
      <c r="Q638" s="69"/>
      <c r="R638" s="1" t="str">
        <f>IFERROR(INDEX(TableInsulationCodeReq[],MATCH(TablePipeInsulation[[#This Row],[Coding - Temperature of Pipe]],TableInsulationCodeReq[Coding Pipe Temperature],-1),MATCH(TEXT($P638,"0.00"),TableInsulationCodeReq[#Headers],0)),"")</f>
        <v/>
      </c>
      <c r="Y638" s="189" t="str">
        <f t="shared" si="49"/>
        <v/>
      </c>
      <c r="AA63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38" s="3" t="str">
        <f>IF(OR(G638="",TablePipeInsulation[[#This Row],[Insulation to be Added (")]]&lt;TablePipeInsulation[[#This Row],[Insulation Required by Code (")]]),"",IF(System_App_Only_DHW,(AN638-AR638)/(0.8*100000)*L638*AS638*AT638*1,(AN638-AR638)/($G$10*100000)*L638*AS638*AT638*1))</f>
        <v/>
      </c>
      <c r="AC638" s="78">
        <f>IF(TablePipeInsulation[[#This Row],[Insulation to be Added (")]]&lt;TablePipeInsulation[[#This Row],[Insulation Required by Code (")]],"",BC638)</f>
        <v>0</v>
      </c>
      <c r="AD638" s="78">
        <f>IF(TablePipeInsulation[[#This Row],[Insulation to be Added (")]]&lt;TablePipeInsulation[[#This Row],[Insulation Required by Code (")]],"",BD638)</f>
        <v>0</v>
      </c>
      <c r="AG638" s="67" t="e">
        <f>VLOOKUP(G638,'Insulation Table'!$AE$61:$AF$64,2,FALSE)</f>
        <v>#N/A</v>
      </c>
      <c r="AH638" s="75" t="str">
        <f>IF(TablePipeInsulation[[#This Row],[System Application]]="Custom",TablePipeInsulation[[#This Row],[Pipe Surface Temperature, °F (If Custom Application)]],IF(G638="","",VLOOKUP(G638,$BG$21:$BH$24,2,FALSE)))</f>
        <v/>
      </c>
      <c r="AI638" s="75" t="str">
        <f>IF(TablePipeInsulation[[#This Row],[System Application]]="Custom",TablePipeInsulation[[#This Row],[Ambient Temperature, °F (If Custom Application)]],IF(G638="","",VLOOKUP(G638,$BG$21:$BI$24,3,FALSE)))</f>
        <v/>
      </c>
      <c r="AJ63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3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3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3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38" s="75" t="str">
        <f>IF(TablePipeInsulation[[#This Row],[System Application]]="Custom",TablePipeInsulation[[#This Row],[Custom Pipe Bare Heat Transfer Coefficient]],IF(P638="","",(VLOOKUP(AJ638,'Insulation Table'!$F$35:$G$124,2,FALSE))))</f>
        <v/>
      </c>
      <c r="AO638" s="75" t="e">
        <f t="shared" si="45"/>
        <v>#N/A</v>
      </c>
      <c r="AP638" s="75" t="e">
        <f>VLOOKUP(AO638,'Insulation Table'!$Y$35:$Z$103,2,FALSE)</f>
        <v>#N/A</v>
      </c>
      <c r="AQ638" s="67" t="str">
        <f>CONCATENATE(P638,U638,MIN(TablePipeInsulation[[#This Row],[Insulation to be Added (")]],3))</f>
        <v>3</v>
      </c>
      <c r="AR638" s="75" t="str">
        <f>IF(P638="","",(VLOOKUP(AQ638,'Insulation Table'!$N$35:$O$250,2,FALSE)))</f>
        <v/>
      </c>
      <c r="AS638" s="67" t="e">
        <f t="shared" si="46"/>
        <v>#VALUE!</v>
      </c>
      <c r="AT638" s="75" t="str">
        <f>IF(TablePipeInsulation[[#This Row],[System Application]]="Custom",TablePipeInsulation[[#This Row],[Full Load Hours (If Custom Application)]],IF(G638="","",IF(G638="Domestic Hot Water",8760,$AJ$16)))</f>
        <v/>
      </c>
      <c r="AU638" s="75" t="str">
        <f>VLOOKUP($G$7,'Incentive Structure'!$C$6:$D$10,2,FALSE)</f>
        <v>CI</v>
      </c>
      <c r="AV638" s="75" t="str">
        <f>IF(ISNUMBER(FIND("MF",TablePipeInsulation[[#This Row],[Incentive Code]]))=TRUE,"MF Logic","CI Logic")</f>
        <v>CI Logic</v>
      </c>
      <c r="AW63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38" t="str">
        <f t="shared" si="47"/>
        <v/>
      </c>
      <c r="AY638" t="str">
        <f t="shared" si="48"/>
        <v>CI</v>
      </c>
      <c r="AZ63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3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38" s="190" t="e">
        <f>INDEX(#REF!,MATCH(TablePipeInsulation[[#This Row],[Coding - Temperature of Pipe]],#REF!,0),MATCH(TEXT($P638,"#.00"),#REF!,0))</f>
        <v>#REF!</v>
      </c>
      <c r="BC638" s="211">
        <f>IFERROR(MIN(IF(TablePipeInsulation[[#This Row],[System Application]]="Custom",(TablePipeInsulation[[#This Row],[Therms saved]]*BE638)*CI_Custom_Incentive_USD_per_therm,IF(OR(TablePipeInsulation[[#This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saved]]*BE638),"Excel Error"))),TablePipeInsulation[[#This Row],[Total Cost]]),0)</f>
        <v>0</v>
      </c>
      <c r="BD638" s="216">
        <f>IFERROR(MIN(IF(TablePipeInsulation[[#This Row],[System Application]]="Custom",(TablePipeInsulation[[#This Row],[Therms saved]]*BE638)*CI_Custom_Bonus_Incentive_USD_per_therm,IF(OR(TablePipeInsulation[[#This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saved]]*BE638),"Excel Error"))),TablePipeInsulation[[#This Row],[Total Cost]]),0)</f>
        <v>0</v>
      </c>
      <c r="BE638" s="212">
        <f>Boiler!$AA$9</f>
        <v>0</v>
      </c>
    </row>
    <row r="639" spans="1:57">
      <c r="A639" s="75">
        <v>618</v>
      </c>
      <c r="Q639" s="69"/>
      <c r="R639" s="1" t="str">
        <f>IFERROR(INDEX(TableInsulationCodeReq[],MATCH(TablePipeInsulation[[#This Row],[Coding - Temperature of Pipe]],TableInsulationCodeReq[Coding Pipe Temperature],-1),MATCH(TEXT($P639,"0.00"),TableInsulationCodeReq[#Headers],0)),"")</f>
        <v/>
      </c>
      <c r="Y639" s="189" t="str">
        <f t="shared" si="49"/>
        <v/>
      </c>
      <c r="AA63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39" s="3" t="str">
        <f>IF(OR(G639="",TablePipeInsulation[[#This Row],[Insulation to be Added (")]]&lt;TablePipeInsulation[[#This Row],[Insulation Required by Code (")]]),"",IF(System_App_Only_DHW,(AN639-AR639)/(0.8*100000)*L639*AS639*AT639*1,(AN639-AR639)/($G$10*100000)*L639*AS639*AT639*1))</f>
        <v/>
      </c>
      <c r="AC639" s="78">
        <f>IF(TablePipeInsulation[[#This Row],[Insulation to be Added (")]]&lt;TablePipeInsulation[[#This Row],[Insulation Required by Code (")]],"",BC639)</f>
        <v>0</v>
      </c>
      <c r="AD639" s="78">
        <f>IF(TablePipeInsulation[[#This Row],[Insulation to be Added (")]]&lt;TablePipeInsulation[[#This Row],[Insulation Required by Code (")]],"",BD639)</f>
        <v>0</v>
      </c>
      <c r="AG639" s="67" t="e">
        <f>VLOOKUP(G639,'Insulation Table'!$AE$61:$AF$64,2,FALSE)</f>
        <v>#N/A</v>
      </c>
      <c r="AH639" s="75" t="str">
        <f>IF(TablePipeInsulation[[#This Row],[System Application]]="Custom",TablePipeInsulation[[#This Row],[Pipe Surface Temperature, °F (If Custom Application)]],IF(G639="","",VLOOKUP(G639,$BG$21:$BH$24,2,FALSE)))</f>
        <v/>
      </c>
      <c r="AI639" s="75" t="str">
        <f>IF(TablePipeInsulation[[#This Row],[System Application]]="Custom",TablePipeInsulation[[#This Row],[Ambient Temperature, °F (If Custom Application)]],IF(G639="","",VLOOKUP(G639,$BG$21:$BI$24,3,FALSE)))</f>
        <v/>
      </c>
      <c r="AJ63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3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3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3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39" s="75" t="str">
        <f>IF(TablePipeInsulation[[#This Row],[System Application]]="Custom",TablePipeInsulation[[#This Row],[Custom Pipe Bare Heat Transfer Coefficient]],IF(P639="","",(VLOOKUP(AJ639,'Insulation Table'!$F$35:$G$124,2,FALSE))))</f>
        <v/>
      </c>
      <c r="AO639" s="75" t="e">
        <f t="shared" si="45"/>
        <v>#N/A</v>
      </c>
      <c r="AP639" s="75" t="e">
        <f>VLOOKUP(AO639,'Insulation Table'!$Y$35:$Z$103,2,FALSE)</f>
        <v>#N/A</v>
      </c>
      <c r="AQ639" s="67" t="str">
        <f>CONCATENATE(P639,U639,MIN(TablePipeInsulation[[#This Row],[Insulation to be Added (")]],3))</f>
        <v>3</v>
      </c>
      <c r="AR639" s="75" t="str">
        <f>IF(P639="","",(VLOOKUP(AQ639,'Insulation Table'!$N$35:$O$250,2,FALSE)))</f>
        <v/>
      </c>
      <c r="AS639" s="67" t="e">
        <f t="shared" si="46"/>
        <v>#VALUE!</v>
      </c>
      <c r="AT639" s="75" t="str">
        <f>IF(TablePipeInsulation[[#This Row],[System Application]]="Custom",TablePipeInsulation[[#This Row],[Full Load Hours (If Custom Application)]],IF(G639="","",IF(G639="Domestic Hot Water",8760,$AJ$16)))</f>
        <v/>
      </c>
      <c r="AU639" s="75" t="str">
        <f>VLOOKUP($G$7,'Incentive Structure'!$C$6:$D$10,2,FALSE)</f>
        <v>CI</v>
      </c>
      <c r="AV639" s="75" t="str">
        <f>IF(ISNUMBER(FIND("MF",TablePipeInsulation[[#This Row],[Incentive Code]]))=TRUE,"MF Logic","CI Logic")</f>
        <v>CI Logic</v>
      </c>
      <c r="AW63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39" t="str">
        <f t="shared" si="47"/>
        <v/>
      </c>
      <c r="AY639" t="str">
        <f t="shared" si="48"/>
        <v>CI</v>
      </c>
      <c r="AZ63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3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39" s="190" t="e">
        <f>INDEX(#REF!,MATCH(TablePipeInsulation[[#This Row],[Coding - Temperature of Pipe]],#REF!,0),MATCH(TEXT($P639,"#.00"),#REF!,0))</f>
        <v>#REF!</v>
      </c>
      <c r="BC639" s="211">
        <f>IFERROR(MIN(IF(TablePipeInsulation[[#This Row],[System Application]]="Custom",(TablePipeInsulation[[#This Row],[Therms saved]]*BE639)*CI_Custom_Incentive_USD_per_therm,IF(OR(TablePipeInsulation[[#This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saved]]*BE639),"Excel Error"))),TablePipeInsulation[[#This Row],[Total Cost]]),0)</f>
        <v>0</v>
      </c>
      <c r="BD639" s="216">
        <f>IFERROR(MIN(IF(TablePipeInsulation[[#This Row],[System Application]]="Custom",(TablePipeInsulation[[#This Row],[Therms saved]]*BE639)*CI_Custom_Bonus_Incentive_USD_per_therm,IF(OR(TablePipeInsulation[[#This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saved]]*BE639),"Excel Error"))),TablePipeInsulation[[#This Row],[Total Cost]]),0)</f>
        <v>0</v>
      </c>
      <c r="BE639" s="212">
        <f>Boiler!$AA$9</f>
        <v>0</v>
      </c>
    </row>
    <row r="640" spans="1:57">
      <c r="A640" s="75">
        <v>619</v>
      </c>
      <c r="Q640" s="69"/>
      <c r="R640" s="1" t="str">
        <f>IFERROR(INDEX(TableInsulationCodeReq[],MATCH(TablePipeInsulation[[#This Row],[Coding - Temperature of Pipe]],TableInsulationCodeReq[Coding Pipe Temperature],-1),MATCH(TEXT($P640,"0.00"),TableInsulationCodeReq[#Headers],0)),"")</f>
        <v/>
      </c>
      <c r="Y640" s="189" t="str">
        <f t="shared" si="49"/>
        <v/>
      </c>
      <c r="AA64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40" s="3" t="str">
        <f>IF(OR(G640="",TablePipeInsulation[[#This Row],[Insulation to be Added (")]]&lt;TablePipeInsulation[[#This Row],[Insulation Required by Code (")]]),"",IF(System_App_Only_DHW,(AN640-AR640)/(0.8*100000)*L640*AS640*AT640*1,(AN640-AR640)/($G$10*100000)*L640*AS640*AT640*1))</f>
        <v/>
      </c>
      <c r="AC640" s="78">
        <f>IF(TablePipeInsulation[[#This Row],[Insulation to be Added (")]]&lt;TablePipeInsulation[[#This Row],[Insulation Required by Code (")]],"",BC640)</f>
        <v>0</v>
      </c>
      <c r="AD640" s="78">
        <f>IF(TablePipeInsulation[[#This Row],[Insulation to be Added (")]]&lt;TablePipeInsulation[[#This Row],[Insulation Required by Code (")]],"",BD640)</f>
        <v>0</v>
      </c>
      <c r="AG640" s="67" t="e">
        <f>VLOOKUP(G640,'Insulation Table'!$AE$61:$AF$64,2,FALSE)</f>
        <v>#N/A</v>
      </c>
      <c r="AH640" s="75" t="str">
        <f>IF(TablePipeInsulation[[#This Row],[System Application]]="Custom",TablePipeInsulation[[#This Row],[Pipe Surface Temperature, °F (If Custom Application)]],IF(G640="","",VLOOKUP(G640,$BG$21:$BH$24,2,FALSE)))</f>
        <v/>
      </c>
      <c r="AI640" s="75" t="str">
        <f>IF(TablePipeInsulation[[#This Row],[System Application]]="Custom",TablePipeInsulation[[#This Row],[Ambient Temperature, °F (If Custom Application)]],IF(G640="","",VLOOKUP(G640,$BG$21:$BI$24,3,FALSE)))</f>
        <v/>
      </c>
      <c r="AJ64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4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4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4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40" s="75" t="str">
        <f>IF(TablePipeInsulation[[#This Row],[System Application]]="Custom",TablePipeInsulation[[#This Row],[Custom Pipe Bare Heat Transfer Coefficient]],IF(P640="","",(VLOOKUP(AJ640,'Insulation Table'!$F$35:$G$124,2,FALSE))))</f>
        <v/>
      </c>
      <c r="AO640" s="75" t="e">
        <f t="shared" si="45"/>
        <v>#N/A</v>
      </c>
      <c r="AP640" s="75" t="e">
        <f>VLOOKUP(AO640,'Insulation Table'!$Y$35:$Z$103,2,FALSE)</f>
        <v>#N/A</v>
      </c>
      <c r="AQ640" s="67" t="str">
        <f>CONCATENATE(P640,U640,MIN(TablePipeInsulation[[#This Row],[Insulation to be Added (")]],3))</f>
        <v>3</v>
      </c>
      <c r="AR640" s="75" t="str">
        <f>IF(P640="","",(VLOOKUP(AQ640,'Insulation Table'!$N$35:$O$250,2,FALSE)))</f>
        <v/>
      </c>
      <c r="AS640" s="67" t="e">
        <f t="shared" si="46"/>
        <v>#VALUE!</v>
      </c>
      <c r="AT640" s="75" t="str">
        <f>IF(TablePipeInsulation[[#This Row],[System Application]]="Custom",TablePipeInsulation[[#This Row],[Full Load Hours (If Custom Application)]],IF(G640="","",IF(G640="Domestic Hot Water",8760,$AJ$16)))</f>
        <v/>
      </c>
      <c r="AU640" s="75" t="str">
        <f>VLOOKUP($G$7,'Incentive Structure'!$C$6:$D$10,2,FALSE)</f>
        <v>CI</v>
      </c>
      <c r="AV640" s="75" t="str">
        <f>IF(ISNUMBER(FIND("MF",TablePipeInsulation[[#This Row],[Incentive Code]]))=TRUE,"MF Logic","CI Logic")</f>
        <v>CI Logic</v>
      </c>
      <c r="AW64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40" t="str">
        <f t="shared" si="47"/>
        <v/>
      </c>
      <c r="AY640" t="str">
        <f t="shared" si="48"/>
        <v>CI</v>
      </c>
      <c r="AZ64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4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40" s="190" t="e">
        <f>INDEX(#REF!,MATCH(TablePipeInsulation[[#This Row],[Coding - Temperature of Pipe]],#REF!,0),MATCH(TEXT($P640,"#.00"),#REF!,0))</f>
        <v>#REF!</v>
      </c>
      <c r="BC640" s="211">
        <f>IFERROR(MIN(IF(TablePipeInsulation[[#This Row],[System Application]]="Custom",(TablePipeInsulation[[#This Row],[Therms saved]]*BE640)*CI_Custom_Incentive_USD_per_therm,IF(OR(TablePipeInsulation[[#This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saved]]*BE640),"Excel Error"))),TablePipeInsulation[[#This Row],[Total Cost]]),0)</f>
        <v>0</v>
      </c>
      <c r="BD640" s="216">
        <f>IFERROR(MIN(IF(TablePipeInsulation[[#This Row],[System Application]]="Custom",(TablePipeInsulation[[#This Row],[Therms saved]]*BE640)*CI_Custom_Bonus_Incentive_USD_per_therm,IF(OR(TablePipeInsulation[[#This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saved]]*BE640),"Excel Error"))),TablePipeInsulation[[#This Row],[Total Cost]]),0)</f>
        <v>0</v>
      </c>
      <c r="BE640" s="212">
        <f>Boiler!$AA$9</f>
        <v>0</v>
      </c>
    </row>
    <row r="641" spans="1:57">
      <c r="A641" s="75">
        <v>620</v>
      </c>
      <c r="Q641" s="69"/>
      <c r="R641" s="1" t="str">
        <f>IFERROR(INDEX(TableInsulationCodeReq[],MATCH(TablePipeInsulation[[#This Row],[Coding - Temperature of Pipe]],TableInsulationCodeReq[Coding Pipe Temperature],-1),MATCH(TEXT($P641,"0.00"),TableInsulationCodeReq[#Headers],0)),"")</f>
        <v/>
      </c>
      <c r="Y641" s="189" t="str">
        <f t="shared" si="49"/>
        <v/>
      </c>
      <c r="AA64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41" s="3" t="str">
        <f>IF(OR(G641="",TablePipeInsulation[[#This Row],[Insulation to be Added (")]]&lt;TablePipeInsulation[[#This Row],[Insulation Required by Code (")]]),"",IF(System_App_Only_DHW,(AN641-AR641)/(0.8*100000)*L641*AS641*AT641*1,(AN641-AR641)/($G$10*100000)*L641*AS641*AT641*1))</f>
        <v/>
      </c>
      <c r="AC641" s="78">
        <f>IF(TablePipeInsulation[[#This Row],[Insulation to be Added (")]]&lt;TablePipeInsulation[[#This Row],[Insulation Required by Code (")]],"",BC641)</f>
        <v>0</v>
      </c>
      <c r="AD641" s="78">
        <f>IF(TablePipeInsulation[[#This Row],[Insulation to be Added (")]]&lt;TablePipeInsulation[[#This Row],[Insulation Required by Code (")]],"",BD641)</f>
        <v>0</v>
      </c>
      <c r="AG641" s="67" t="e">
        <f>VLOOKUP(G641,'Insulation Table'!$AE$61:$AF$64,2,FALSE)</f>
        <v>#N/A</v>
      </c>
      <c r="AH641" s="75" t="str">
        <f>IF(TablePipeInsulation[[#This Row],[System Application]]="Custom",TablePipeInsulation[[#This Row],[Pipe Surface Temperature, °F (If Custom Application)]],IF(G641="","",VLOOKUP(G641,$BG$21:$BH$24,2,FALSE)))</f>
        <v/>
      </c>
      <c r="AI641" s="75" t="str">
        <f>IF(TablePipeInsulation[[#This Row],[System Application]]="Custom",TablePipeInsulation[[#This Row],[Ambient Temperature, °F (If Custom Application)]],IF(G641="","",VLOOKUP(G641,$BG$21:$BI$24,3,FALSE)))</f>
        <v/>
      </c>
      <c r="AJ64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4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4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4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41" s="75" t="str">
        <f>IF(TablePipeInsulation[[#This Row],[System Application]]="Custom",TablePipeInsulation[[#This Row],[Custom Pipe Bare Heat Transfer Coefficient]],IF(P641="","",(VLOOKUP(AJ641,'Insulation Table'!$F$35:$G$124,2,FALSE))))</f>
        <v/>
      </c>
      <c r="AO641" s="75" t="e">
        <f t="shared" si="45"/>
        <v>#N/A</v>
      </c>
      <c r="AP641" s="75" t="e">
        <f>VLOOKUP(AO641,'Insulation Table'!$Y$35:$Z$103,2,FALSE)</f>
        <v>#N/A</v>
      </c>
      <c r="AQ641" s="67" t="str">
        <f>CONCATENATE(P641,U641,MIN(TablePipeInsulation[[#This Row],[Insulation to be Added (")]],3))</f>
        <v>3</v>
      </c>
      <c r="AR641" s="75" t="str">
        <f>IF(P641="","",(VLOOKUP(AQ641,'Insulation Table'!$N$35:$O$250,2,FALSE)))</f>
        <v/>
      </c>
      <c r="AS641" s="67" t="e">
        <f t="shared" si="46"/>
        <v>#VALUE!</v>
      </c>
      <c r="AT641" s="75" t="str">
        <f>IF(TablePipeInsulation[[#This Row],[System Application]]="Custom",TablePipeInsulation[[#This Row],[Full Load Hours (If Custom Application)]],IF(G641="","",IF(G641="Domestic Hot Water",8760,$AJ$16)))</f>
        <v/>
      </c>
      <c r="AU641" s="75" t="str">
        <f>VLOOKUP($G$7,'Incentive Structure'!$C$6:$D$10,2,FALSE)</f>
        <v>CI</v>
      </c>
      <c r="AV641" s="75" t="str">
        <f>IF(ISNUMBER(FIND("MF",TablePipeInsulation[[#This Row],[Incentive Code]]))=TRUE,"MF Logic","CI Logic")</f>
        <v>CI Logic</v>
      </c>
      <c r="AW64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41" t="str">
        <f t="shared" si="47"/>
        <v/>
      </c>
      <c r="AY641" t="str">
        <f t="shared" si="48"/>
        <v>CI</v>
      </c>
      <c r="AZ64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4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41" s="190" t="e">
        <f>INDEX(#REF!,MATCH(TablePipeInsulation[[#This Row],[Coding - Temperature of Pipe]],#REF!,0),MATCH(TEXT($P641,"#.00"),#REF!,0))</f>
        <v>#REF!</v>
      </c>
      <c r="BC641" s="211">
        <f>IFERROR(MIN(IF(TablePipeInsulation[[#This Row],[System Application]]="Custom",(TablePipeInsulation[[#This Row],[Therms saved]]*BE641)*CI_Custom_Incentive_USD_per_therm,IF(OR(TablePipeInsulation[[#This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saved]]*BE641),"Excel Error"))),TablePipeInsulation[[#This Row],[Total Cost]]),0)</f>
        <v>0</v>
      </c>
      <c r="BD641" s="216">
        <f>IFERROR(MIN(IF(TablePipeInsulation[[#This Row],[System Application]]="Custom",(TablePipeInsulation[[#This Row],[Therms saved]]*BE641)*CI_Custom_Bonus_Incentive_USD_per_therm,IF(OR(TablePipeInsulation[[#This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saved]]*BE641),"Excel Error"))),TablePipeInsulation[[#This Row],[Total Cost]]),0)</f>
        <v>0</v>
      </c>
      <c r="BE641" s="212">
        <f>Boiler!$AA$9</f>
        <v>0</v>
      </c>
    </row>
    <row r="642" spans="1:57">
      <c r="A642" s="75">
        <v>621</v>
      </c>
      <c r="Q642" s="69"/>
      <c r="R642" s="1" t="str">
        <f>IFERROR(INDEX(TableInsulationCodeReq[],MATCH(TablePipeInsulation[[#This Row],[Coding - Temperature of Pipe]],TableInsulationCodeReq[Coding Pipe Temperature],-1),MATCH(TEXT($P642,"0.00"),TableInsulationCodeReq[#Headers],0)),"")</f>
        <v/>
      </c>
      <c r="Y642" s="189" t="str">
        <f t="shared" si="49"/>
        <v/>
      </c>
      <c r="AA64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42" s="3" t="str">
        <f>IF(OR(G642="",TablePipeInsulation[[#This Row],[Insulation to be Added (")]]&lt;TablePipeInsulation[[#This Row],[Insulation Required by Code (")]]),"",IF(System_App_Only_DHW,(AN642-AR642)/(0.8*100000)*L642*AS642*AT642*1,(AN642-AR642)/($G$10*100000)*L642*AS642*AT642*1))</f>
        <v/>
      </c>
      <c r="AC642" s="78">
        <f>IF(TablePipeInsulation[[#This Row],[Insulation to be Added (")]]&lt;TablePipeInsulation[[#This Row],[Insulation Required by Code (")]],"",BC642)</f>
        <v>0</v>
      </c>
      <c r="AD642" s="78">
        <f>IF(TablePipeInsulation[[#This Row],[Insulation to be Added (")]]&lt;TablePipeInsulation[[#This Row],[Insulation Required by Code (")]],"",BD642)</f>
        <v>0</v>
      </c>
      <c r="AG642" s="67" t="e">
        <f>VLOOKUP(G642,'Insulation Table'!$AE$61:$AF$64,2,FALSE)</f>
        <v>#N/A</v>
      </c>
      <c r="AH642" s="75" t="str">
        <f>IF(TablePipeInsulation[[#This Row],[System Application]]="Custom",TablePipeInsulation[[#This Row],[Pipe Surface Temperature, °F (If Custom Application)]],IF(G642="","",VLOOKUP(G642,$BG$21:$BH$24,2,FALSE)))</f>
        <v/>
      </c>
      <c r="AI642" s="75" t="str">
        <f>IF(TablePipeInsulation[[#This Row],[System Application]]="Custom",TablePipeInsulation[[#This Row],[Ambient Temperature, °F (If Custom Application)]],IF(G642="","",VLOOKUP(G642,$BG$21:$BI$24,3,FALSE)))</f>
        <v/>
      </c>
      <c r="AJ64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4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4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4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42" s="75" t="str">
        <f>IF(TablePipeInsulation[[#This Row],[System Application]]="Custom",TablePipeInsulation[[#This Row],[Custom Pipe Bare Heat Transfer Coefficient]],IF(P642="","",(VLOOKUP(AJ642,'Insulation Table'!$F$35:$G$124,2,FALSE))))</f>
        <v/>
      </c>
      <c r="AO642" s="75" t="e">
        <f t="shared" si="45"/>
        <v>#N/A</v>
      </c>
      <c r="AP642" s="75" t="e">
        <f>VLOOKUP(AO642,'Insulation Table'!$Y$35:$Z$103,2,FALSE)</f>
        <v>#N/A</v>
      </c>
      <c r="AQ642" s="67" t="str">
        <f>CONCATENATE(P642,U642,MIN(TablePipeInsulation[[#This Row],[Insulation to be Added (")]],3))</f>
        <v>3</v>
      </c>
      <c r="AR642" s="75" t="str">
        <f>IF(P642="","",(VLOOKUP(AQ642,'Insulation Table'!$N$35:$O$250,2,FALSE)))</f>
        <v/>
      </c>
      <c r="AS642" s="67" t="e">
        <f t="shared" si="46"/>
        <v>#VALUE!</v>
      </c>
      <c r="AT642" s="75" t="str">
        <f>IF(TablePipeInsulation[[#This Row],[System Application]]="Custom",TablePipeInsulation[[#This Row],[Full Load Hours (If Custom Application)]],IF(G642="","",IF(G642="Domestic Hot Water",8760,$AJ$16)))</f>
        <v/>
      </c>
      <c r="AU642" s="75" t="str">
        <f>VLOOKUP($G$7,'Incentive Structure'!$C$6:$D$10,2,FALSE)</f>
        <v>CI</v>
      </c>
      <c r="AV642" s="75" t="str">
        <f>IF(ISNUMBER(FIND("MF",TablePipeInsulation[[#This Row],[Incentive Code]]))=TRUE,"MF Logic","CI Logic")</f>
        <v>CI Logic</v>
      </c>
      <c r="AW64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42" t="str">
        <f t="shared" si="47"/>
        <v/>
      </c>
      <c r="AY642" t="str">
        <f t="shared" si="48"/>
        <v>CI</v>
      </c>
      <c r="AZ64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4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42" s="190" t="e">
        <f>INDEX(#REF!,MATCH(TablePipeInsulation[[#This Row],[Coding - Temperature of Pipe]],#REF!,0),MATCH(TEXT($P642,"#.00"),#REF!,0))</f>
        <v>#REF!</v>
      </c>
      <c r="BC642" s="211">
        <f>IFERROR(MIN(IF(TablePipeInsulation[[#This Row],[System Application]]="Custom",(TablePipeInsulation[[#This Row],[Therms saved]]*BE642)*CI_Custom_Incentive_USD_per_therm,IF(OR(TablePipeInsulation[[#This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saved]]*BE642),"Excel Error"))),TablePipeInsulation[[#This Row],[Total Cost]]),0)</f>
        <v>0</v>
      </c>
      <c r="BD642" s="216">
        <f>IFERROR(MIN(IF(TablePipeInsulation[[#This Row],[System Application]]="Custom",(TablePipeInsulation[[#This Row],[Therms saved]]*BE642)*CI_Custom_Bonus_Incentive_USD_per_therm,IF(OR(TablePipeInsulation[[#This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saved]]*BE642),"Excel Error"))),TablePipeInsulation[[#This Row],[Total Cost]]),0)</f>
        <v>0</v>
      </c>
      <c r="BE642" s="212">
        <f>Boiler!$AA$9</f>
        <v>0</v>
      </c>
    </row>
    <row r="643" spans="1:57">
      <c r="A643" s="75">
        <v>622</v>
      </c>
      <c r="Q643" s="69"/>
      <c r="R643" s="1" t="str">
        <f>IFERROR(INDEX(TableInsulationCodeReq[],MATCH(TablePipeInsulation[[#This Row],[Coding - Temperature of Pipe]],TableInsulationCodeReq[Coding Pipe Temperature],-1),MATCH(TEXT($P643,"0.00"),TableInsulationCodeReq[#Headers],0)),"")</f>
        <v/>
      </c>
      <c r="Y643" s="189" t="str">
        <f t="shared" si="49"/>
        <v/>
      </c>
      <c r="AA64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43" s="3" t="str">
        <f>IF(OR(G643="",TablePipeInsulation[[#This Row],[Insulation to be Added (")]]&lt;TablePipeInsulation[[#This Row],[Insulation Required by Code (")]]),"",IF(System_App_Only_DHW,(AN643-AR643)/(0.8*100000)*L643*AS643*AT643*1,(AN643-AR643)/($G$10*100000)*L643*AS643*AT643*1))</f>
        <v/>
      </c>
      <c r="AC643" s="78">
        <f>IF(TablePipeInsulation[[#This Row],[Insulation to be Added (")]]&lt;TablePipeInsulation[[#This Row],[Insulation Required by Code (")]],"",BC643)</f>
        <v>0</v>
      </c>
      <c r="AD643" s="78">
        <f>IF(TablePipeInsulation[[#This Row],[Insulation to be Added (")]]&lt;TablePipeInsulation[[#This Row],[Insulation Required by Code (")]],"",BD643)</f>
        <v>0</v>
      </c>
      <c r="AG643" s="67" t="e">
        <f>VLOOKUP(G643,'Insulation Table'!$AE$61:$AF$64,2,FALSE)</f>
        <v>#N/A</v>
      </c>
      <c r="AH643" s="75" t="str">
        <f>IF(TablePipeInsulation[[#This Row],[System Application]]="Custom",TablePipeInsulation[[#This Row],[Pipe Surface Temperature, °F (If Custom Application)]],IF(G643="","",VLOOKUP(G643,$BG$21:$BH$24,2,FALSE)))</f>
        <v/>
      </c>
      <c r="AI643" s="75" t="str">
        <f>IF(TablePipeInsulation[[#This Row],[System Application]]="Custom",TablePipeInsulation[[#This Row],[Ambient Temperature, °F (If Custom Application)]],IF(G643="","",VLOOKUP(G643,$BG$21:$BI$24,3,FALSE)))</f>
        <v/>
      </c>
      <c r="AJ64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4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4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4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43" s="75" t="str">
        <f>IF(TablePipeInsulation[[#This Row],[System Application]]="Custom",TablePipeInsulation[[#This Row],[Custom Pipe Bare Heat Transfer Coefficient]],IF(P643="","",(VLOOKUP(AJ643,'Insulation Table'!$F$35:$G$124,2,FALSE))))</f>
        <v/>
      </c>
      <c r="AO643" s="75" t="e">
        <f t="shared" si="45"/>
        <v>#N/A</v>
      </c>
      <c r="AP643" s="75" t="e">
        <f>VLOOKUP(AO643,'Insulation Table'!$Y$35:$Z$103,2,FALSE)</f>
        <v>#N/A</v>
      </c>
      <c r="AQ643" s="67" t="str">
        <f>CONCATENATE(P643,U643,MIN(TablePipeInsulation[[#This Row],[Insulation to be Added (")]],3))</f>
        <v>3</v>
      </c>
      <c r="AR643" s="75" t="str">
        <f>IF(P643="","",(VLOOKUP(AQ643,'Insulation Table'!$N$35:$O$250,2,FALSE)))</f>
        <v/>
      </c>
      <c r="AS643" s="67" t="e">
        <f t="shared" si="46"/>
        <v>#VALUE!</v>
      </c>
      <c r="AT643" s="75" t="str">
        <f>IF(TablePipeInsulation[[#This Row],[System Application]]="Custom",TablePipeInsulation[[#This Row],[Full Load Hours (If Custom Application)]],IF(G643="","",IF(G643="Domestic Hot Water",8760,$AJ$16)))</f>
        <v/>
      </c>
      <c r="AU643" s="75" t="str">
        <f>VLOOKUP($G$7,'Incentive Structure'!$C$6:$D$10,2,FALSE)</f>
        <v>CI</v>
      </c>
      <c r="AV643" s="75" t="str">
        <f>IF(ISNUMBER(FIND("MF",TablePipeInsulation[[#This Row],[Incentive Code]]))=TRUE,"MF Logic","CI Logic")</f>
        <v>CI Logic</v>
      </c>
      <c r="AW64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43" t="str">
        <f t="shared" si="47"/>
        <v/>
      </c>
      <c r="AY643" t="str">
        <f t="shared" si="48"/>
        <v>CI</v>
      </c>
      <c r="AZ64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4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43" s="190" t="e">
        <f>INDEX(#REF!,MATCH(TablePipeInsulation[[#This Row],[Coding - Temperature of Pipe]],#REF!,0),MATCH(TEXT($P643,"#.00"),#REF!,0))</f>
        <v>#REF!</v>
      </c>
      <c r="BC643" s="211">
        <f>IFERROR(MIN(IF(TablePipeInsulation[[#This Row],[System Application]]="Custom",(TablePipeInsulation[[#This Row],[Therms saved]]*BE643)*CI_Custom_Incentive_USD_per_therm,IF(OR(TablePipeInsulation[[#This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saved]]*BE643),"Excel Error"))),TablePipeInsulation[[#This Row],[Total Cost]]),0)</f>
        <v>0</v>
      </c>
      <c r="BD643" s="216">
        <f>IFERROR(MIN(IF(TablePipeInsulation[[#This Row],[System Application]]="Custom",(TablePipeInsulation[[#This Row],[Therms saved]]*BE643)*CI_Custom_Bonus_Incentive_USD_per_therm,IF(OR(TablePipeInsulation[[#This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saved]]*BE643),"Excel Error"))),TablePipeInsulation[[#This Row],[Total Cost]]),0)</f>
        <v>0</v>
      </c>
      <c r="BE643" s="212">
        <f>Boiler!$AA$9</f>
        <v>0</v>
      </c>
    </row>
    <row r="644" spans="1:57">
      <c r="A644" s="75">
        <v>623</v>
      </c>
      <c r="Q644" s="69"/>
      <c r="R644" s="1" t="str">
        <f>IFERROR(INDEX(TableInsulationCodeReq[],MATCH(TablePipeInsulation[[#This Row],[Coding - Temperature of Pipe]],TableInsulationCodeReq[Coding Pipe Temperature],-1),MATCH(TEXT($P644,"0.00"),TableInsulationCodeReq[#Headers],0)),"")</f>
        <v/>
      </c>
      <c r="Y644" s="189" t="str">
        <f t="shared" si="49"/>
        <v/>
      </c>
      <c r="AA64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44" s="3" t="str">
        <f>IF(OR(G644="",TablePipeInsulation[[#This Row],[Insulation to be Added (")]]&lt;TablePipeInsulation[[#This Row],[Insulation Required by Code (")]]),"",IF(System_App_Only_DHW,(AN644-AR644)/(0.8*100000)*L644*AS644*AT644*1,(AN644-AR644)/($G$10*100000)*L644*AS644*AT644*1))</f>
        <v/>
      </c>
      <c r="AC644" s="78">
        <f>IF(TablePipeInsulation[[#This Row],[Insulation to be Added (")]]&lt;TablePipeInsulation[[#This Row],[Insulation Required by Code (")]],"",BC644)</f>
        <v>0</v>
      </c>
      <c r="AD644" s="78">
        <f>IF(TablePipeInsulation[[#This Row],[Insulation to be Added (")]]&lt;TablePipeInsulation[[#This Row],[Insulation Required by Code (")]],"",BD644)</f>
        <v>0</v>
      </c>
      <c r="AG644" s="67" t="e">
        <f>VLOOKUP(G644,'Insulation Table'!$AE$61:$AF$64,2,FALSE)</f>
        <v>#N/A</v>
      </c>
      <c r="AH644" s="75" t="str">
        <f>IF(TablePipeInsulation[[#This Row],[System Application]]="Custom",TablePipeInsulation[[#This Row],[Pipe Surface Temperature, °F (If Custom Application)]],IF(G644="","",VLOOKUP(G644,$BG$21:$BH$24,2,FALSE)))</f>
        <v/>
      </c>
      <c r="AI644" s="75" t="str">
        <f>IF(TablePipeInsulation[[#This Row],[System Application]]="Custom",TablePipeInsulation[[#This Row],[Ambient Temperature, °F (If Custom Application)]],IF(G644="","",VLOOKUP(G644,$BG$21:$BI$24,3,FALSE)))</f>
        <v/>
      </c>
      <c r="AJ64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4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4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4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44" s="75" t="str">
        <f>IF(TablePipeInsulation[[#This Row],[System Application]]="Custom",TablePipeInsulation[[#This Row],[Custom Pipe Bare Heat Transfer Coefficient]],IF(P644="","",(VLOOKUP(AJ644,'Insulation Table'!$F$35:$G$124,2,FALSE))))</f>
        <v/>
      </c>
      <c r="AO644" s="75" t="e">
        <f t="shared" si="45"/>
        <v>#N/A</v>
      </c>
      <c r="AP644" s="75" t="e">
        <f>VLOOKUP(AO644,'Insulation Table'!$Y$35:$Z$103,2,FALSE)</f>
        <v>#N/A</v>
      </c>
      <c r="AQ644" s="67" t="str">
        <f>CONCATENATE(P644,U644,MIN(TablePipeInsulation[[#This Row],[Insulation to be Added (")]],3))</f>
        <v>3</v>
      </c>
      <c r="AR644" s="75" t="str">
        <f>IF(P644="","",(VLOOKUP(AQ644,'Insulation Table'!$N$35:$O$250,2,FALSE)))</f>
        <v/>
      </c>
      <c r="AS644" s="67" t="e">
        <f t="shared" si="46"/>
        <v>#VALUE!</v>
      </c>
      <c r="AT644" s="75" t="str">
        <f>IF(TablePipeInsulation[[#This Row],[System Application]]="Custom",TablePipeInsulation[[#This Row],[Full Load Hours (If Custom Application)]],IF(G644="","",IF(G644="Domestic Hot Water",8760,$AJ$16)))</f>
        <v/>
      </c>
      <c r="AU644" s="75" t="str">
        <f>VLOOKUP($G$7,'Incentive Structure'!$C$6:$D$10,2,FALSE)</f>
        <v>CI</v>
      </c>
      <c r="AV644" s="75" t="str">
        <f>IF(ISNUMBER(FIND("MF",TablePipeInsulation[[#This Row],[Incentive Code]]))=TRUE,"MF Logic","CI Logic")</f>
        <v>CI Logic</v>
      </c>
      <c r="AW64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44" t="str">
        <f t="shared" si="47"/>
        <v/>
      </c>
      <c r="AY644" t="str">
        <f t="shared" si="48"/>
        <v>CI</v>
      </c>
      <c r="AZ64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4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44" s="190" t="e">
        <f>INDEX(#REF!,MATCH(TablePipeInsulation[[#This Row],[Coding - Temperature of Pipe]],#REF!,0),MATCH(TEXT($P644,"#.00"),#REF!,0))</f>
        <v>#REF!</v>
      </c>
      <c r="BC644" s="211">
        <f>IFERROR(MIN(IF(TablePipeInsulation[[#This Row],[System Application]]="Custom",(TablePipeInsulation[[#This Row],[Therms saved]]*BE644)*CI_Custom_Incentive_USD_per_therm,IF(OR(TablePipeInsulation[[#This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saved]]*BE644),"Excel Error"))),TablePipeInsulation[[#This Row],[Total Cost]]),0)</f>
        <v>0</v>
      </c>
      <c r="BD644" s="216">
        <f>IFERROR(MIN(IF(TablePipeInsulation[[#This Row],[System Application]]="Custom",(TablePipeInsulation[[#This Row],[Therms saved]]*BE644)*CI_Custom_Bonus_Incentive_USD_per_therm,IF(OR(TablePipeInsulation[[#This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saved]]*BE644),"Excel Error"))),TablePipeInsulation[[#This Row],[Total Cost]]),0)</f>
        <v>0</v>
      </c>
      <c r="BE644" s="212">
        <f>Boiler!$AA$9</f>
        <v>0</v>
      </c>
    </row>
    <row r="645" spans="1:57">
      <c r="A645" s="75">
        <v>624</v>
      </c>
      <c r="Q645" s="69"/>
      <c r="R645" s="1" t="str">
        <f>IFERROR(INDEX(TableInsulationCodeReq[],MATCH(TablePipeInsulation[[#This Row],[Coding - Temperature of Pipe]],TableInsulationCodeReq[Coding Pipe Temperature],-1),MATCH(TEXT($P645,"0.00"),TableInsulationCodeReq[#Headers],0)),"")</f>
        <v/>
      </c>
      <c r="Y645" s="189" t="str">
        <f t="shared" si="49"/>
        <v/>
      </c>
      <c r="AA64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45" s="3" t="str">
        <f>IF(OR(G645="",TablePipeInsulation[[#This Row],[Insulation to be Added (")]]&lt;TablePipeInsulation[[#This Row],[Insulation Required by Code (")]]),"",IF(System_App_Only_DHW,(AN645-AR645)/(0.8*100000)*L645*AS645*AT645*1,(AN645-AR645)/($G$10*100000)*L645*AS645*AT645*1))</f>
        <v/>
      </c>
      <c r="AC645" s="78">
        <f>IF(TablePipeInsulation[[#This Row],[Insulation to be Added (")]]&lt;TablePipeInsulation[[#This Row],[Insulation Required by Code (")]],"",BC645)</f>
        <v>0</v>
      </c>
      <c r="AD645" s="78">
        <f>IF(TablePipeInsulation[[#This Row],[Insulation to be Added (")]]&lt;TablePipeInsulation[[#This Row],[Insulation Required by Code (")]],"",BD645)</f>
        <v>0</v>
      </c>
      <c r="AG645" s="67" t="e">
        <f>VLOOKUP(G645,'Insulation Table'!$AE$61:$AF$64,2,FALSE)</f>
        <v>#N/A</v>
      </c>
      <c r="AH645" s="75" t="str">
        <f>IF(TablePipeInsulation[[#This Row],[System Application]]="Custom",TablePipeInsulation[[#This Row],[Pipe Surface Temperature, °F (If Custom Application)]],IF(G645="","",VLOOKUP(G645,$BG$21:$BH$24,2,FALSE)))</f>
        <v/>
      </c>
      <c r="AI645" s="75" t="str">
        <f>IF(TablePipeInsulation[[#This Row],[System Application]]="Custom",TablePipeInsulation[[#This Row],[Ambient Temperature, °F (If Custom Application)]],IF(G645="","",VLOOKUP(G645,$BG$21:$BI$24,3,FALSE)))</f>
        <v/>
      </c>
      <c r="AJ64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4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4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4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45" s="75" t="str">
        <f>IF(TablePipeInsulation[[#This Row],[System Application]]="Custom",TablePipeInsulation[[#This Row],[Custom Pipe Bare Heat Transfer Coefficient]],IF(P645="","",(VLOOKUP(AJ645,'Insulation Table'!$F$35:$G$124,2,FALSE))))</f>
        <v/>
      </c>
      <c r="AO645" s="75" t="e">
        <f t="shared" si="45"/>
        <v>#N/A</v>
      </c>
      <c r="AP645" s="75" t="e">
        <f>VLOOKUP(AO645,'Insulation Table'!$Y$35:$Z$103,2,FALSE)</f>
        <v>#N/A</v>
      </c>
      <c r="AQ645" s="67" t="str">
        <f>CONCATENATE(P645,U645,MIN(TablePipeInsulation[[#This Row],[Insulation to be Added (")]],3))</f>
        <v>3</v>
      </c>
      <c r="AR645" s="75" t="str">
        <f>IF(P645="","",(VLOOKUP(AQ645,'Insulation Table'!$N$35:$O$250,2,FALSE)))</f>
        <v/>
      </c>
      <c r="AS645" s="67" t="e">
        <f t="shared" si="46"/>
        <v>#VALUE!</v>
      </c>
      <c r="AT645" s="75" t="str">
        <f>IF(TablePipeInsulation[[#This Row],[System Application]]="Custom",TablePipeInsulation[[#This Row],[Full Load Hours (If Custom Application)]],IF(G645="","",IF(G645="Domestic Hot Water",8760,$AJ$16)))</f>
        <v/>
      </c>
      <c r="AU645" s="75" t="str">
        <f>VLOOKUP($G$7,'Incentive Structure'!$C$6:$D$10,2,FALSE)</f>
        <v>CI</v>
      </c>
      <c r="AV645" s="75" t="str">
        <f>IF(ISNUMBER(FIND("MF",TablePipeInsulation[[#This Row],[Incentive Code]]))=TRUE,"MF Logic","CI Logic")</f>
        <v>CI Logic</v>
      </c>
      <c r="AW64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45" t="str">
        <f t="shared" si="47"/>
        <v/>
      </c>
      <c r="AY645" t="str">
        <f t="shared" si="48"/>
        <v>CI</v>
      </c>
      <c r="AZ64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4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45" s="190" t="e">
        <f>INDEX(#REF!,MATCH(TablePipeInsulation[[#This Row],[Coding - Temperature of Pipe]],#REF!,0),MATCH(TEXT($P645,"#.00"),#REF!,0))</f>
        <v>#REF!</v>
      </c>
      <c r="BC645" s="211">
        <f>IFERROR(MIN(IF(TablePipeInsulation[[#This Row],[System Application]]="Custom",(TablePipeInsulation[[#This Row],[Therms saved]]*BE645)*CI_Custom_Incentive_USD_per_therm,IF(OR(TablePipeInsulation[[#This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saved]]*BE645),"Excel Error"))),TablePipeInsulation[[#This Row],[Total Cost]]),0)</f>
        <v>0</v>
      </c>
      <c r="BD645" s="216">
        <f>IFERROR(MIN(IF(TablePipeInsulation[[#This Row],[System Application]]="Custom",(TablePipeInsulation[[#This Row],[Therms saved]]*BE645)*CI_Custom_Bonus_Incentive_USD_per_therm,IF(OR(TablePipeInsulation[[#This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saved]]*BE645),"Excel Error"))),TablePipeInsulation[[#This Row],[Total Cost]]),0)</f>
        <v>0</v>
      </c>
      <c r="BE645" s="212">
        <f>Boiler!$AA$9</f>
        <v>0</v>
      </c>
    </row>
    <row r="646" spans="1:57">
      <c r="A646" s="75">
        <v>625</v>
      </c>
      <c r="Q646" s="69"/>
      <c r="R646" s="1" t="str">
        <f>IFERROR(INDEX(TableInsulationCodeReq[],MATCH(TablePipeInsulation[[#This Row],[Coding - Temperature of Pipe]],TableInsulationCodeReq[Coding Pipe Temperature],-1),MATCH(TEXT($P646,"0.00"),TableInsulationCodeReq[#Headers],0)),"")</f>
        <v/>
      </c>
      <c r="Y646" s="189" t="str">
        <f t="shared" si="49"/>
        <v/>
      </c>
      <c r="AA64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46" s="3" t="str">
        <f>IF(OR(G646="",TablePipeInsulation[[#This Row],[Insulation to be Added (")]]&lt;TablePipeInsulation[[#This Row],[Insulation Required by Code (")]]),"",IF(System_App_Only_DHW,(AN646-AR646)/(0.8*100000)*L646*AS646*AT646*1,(AN646-AR646)/($G$10*100000)*L646*AS646*AT646*1))</f>
        <v/>
      </c>
      <c r="AC646" s="78">
        <f>IF(TablePipeInsulation[[#This Row],[Insulation to be Added (")]]&lt;TablePipeInsulation[[#This Row],[Insulation Required by Code (")]],"",BC646)</f>
        <v>0</v>
      </c>
      <c r="AD646" s="78">
        <f>IF(TablePipeInsulation[[#This Row],[Insulation to be Added (")]]&lt;TablePipeInsulation[[#This Row],[Insulation Required by Code (")]],"",BD646)</f>
        <v>0</v>
      </c>
      <c r="AG646" s="67" t="e">
        <f>VLOOKUP(G646,'Insulation Table'!$AE$61:$AF$64,2,FALSE)</f>
        <v>#N/A</v>
      </c>
      <c r="AH646" s="75" t="str">
        <f>IF(TablePipeInsulation[[#This Row],[System Application]]="Custom",TablePipeInsulation[[#This Row],[Pipe Surface Temperature, °F (If Custom Application)]],IF(G646="","",VLOOKUP(G646,$BG$21:$BH$24,2,FALSE)))</f>
        <v/>
      </c>
      <c r="AI646" s="75" t="str">
        <f>IF(TablePipeInsulation[[#This Row],[System Application]]="Custom",TablePipeInsulation[[#This Row],[Ambient Temperature, °F (If Custom Application)]],IF(G646="","",VLOOKUP(G646,$BG$21:$BI$24,3,FALSE)))</f>
        <v/>
      </c>
      <c r="AJ64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4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4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4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46" s="75" t="str">
        <f>IF(TablePipeInsulation[[#This Row],[System Application]]="Custom",TablePipeInsulation[[#This Row],[Custom Pipe Bare Heat Transfer Coefficient]],IF(P646="","",(VLOOKUP(AJ646,'Insulation Table'!$F$35:$G$124,2,FALSE))))</f>
        <v/>
      </c>
      <c r="AO646" s="75" t="e">
        <f t="shared" si="45"/>
        <v>#N/A</v>
      </c>
      <c r="AP646" s="75" t="e">
        <f>VLOOKUP(AO646,'Insulation Table'!$Y$35:$Z$103,2,FALSE)</f>
        <v>#N/A</v>
      </c>
      <c r="AQ646" s="67" t="str">
        <f>CONCATENATE(P646,U646,MIN(TablePipeInsulation[[#This Row],[Insulation to be Added (")]],3))</f>
        <v>3</v>
      </c>
      <c r="AR646" s="75" t="str">
        <f>IF(P646="","",(VLOOKUP(AQ646,'Insulation Table'!$N$35:$O$250,2,FALSE)))</f>
        <v/>
      </c>
      <c r="AS646" s="67" t="e">
        <f t="shared" si="46"/>
        <v>#VALUE!</v>
      </c>
      <c r="AT646" s="75" t="str">
        <f>IF(TablePipeInsulation[[#This Row],[System Application]]="Custom",TablePipeInsulation[[#This Row],[Full Load Hours (If Custom Application)]],IF(G646="","",IF(G646="Domestic Hot Water",8760,$AJ$16)))</f>
        <v/>
      </c>
      <c r="AU646" s="75" t="str">
        <f>VLOOKUP($G$7,'Incentive Structure'!$C$6:$D$10,2,FALSE)</f>
        <v>CI</v>
      </c>
      <c r="AV646" s="75" t="str">
        <f>IF(ISNUMBER(FIND("MF",TablePipeInsulation[[#This Row],[Incentive Code]]))=TRUE,"MF Logic","CI Logic")</f>
        <v>CI Logic</v>
      </c>
      <c r="AW64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46" t="str">
        <f t="shared" si="47"/>
        <v/>
      </c>
      <c r="AY646" t="str">
        <f t="shared" si="48"/>
        <v>CI</v>
      </c>
      <c r="AZ64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4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46" s="190" t="e">
        <f>INDEX(#REF!,MATCH(TablePipeInsulation[[#This Row],[Coding - Temperature of Pipe]],#REF!,0),MATCH(TEXT($P646,"#.00"),#REF!,0))</f>
        <v>#REF!</v>
      </c>
      <c r="BC646" s="211">
        <f>IFERROR(MIN(IF(TablePipeInsulation[[#This Row],[System Application]]="Custom",(TablePipeInsulation[[#This Row],[Therms saved]]*BE646)*CI_Custom_Incentive_USD_per_therm,IF(OR(TablePipeInsulation[[#This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saved]]*BE646),"Excel Error"))),TablePipeInsulation[[#This Row],[Total Cost]]),0)</f>
        <v>0</v>
      </c>
      <c r="BD646" s="216">
        <f>IFERROR(MIN(IF(TablePipeInsulation[[#This Row],[System Application]]="Custom",(TablePipeInsulation[[#This Row],[Therms saved]]*BE646)*CI_Custom_Bonus_Incentive_USD_per_therm,IF(OR(TablePipeInsulation[[#This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saved]]*BE646),"Excel Error"))),TablePipeInsulation[[#This Row],[Total Cost]]),0)</f>
        <v>0</v>
      </c>
      <c r="BE646" s="212">
        <f>Boiler!$AA$9</f>
        <v>0</v>
      </c>
    </row>
    <row r="647" spans="1:57">
      <c r="A647" s="75">
        <v>626</v>
      </c>
      <c r="Q647" s="69"/>
      <c r="R647" s="1" t="str">
        <f>IFERROR(INDEX(TableInsulationCodeReq[],MATCH(TablePipeInsulation[[#This Row],[Coding - Temperature of Pipe]],TableInsulationCodeReq[Coding Pipe Temperature],-1),MATCH(TEXT($P647,"0.00"),TableInsulationCodeReq[#Headers],0)),"")</f>
        <v/>
      </c>
      <c r="Y647" s="189" t="str">
        <f t="shared" si="49"/>
        <v/>
      </c>
      <c r="AA64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47" s="3" t="str">
        <f>IF(OR(G647="",TablePipeInsulation[[#This Row],[Insulation to be Added (")]]&lt;TablePipeInsulation[[#This Row],[Insulation Required by Code (")]]),"",IF(System_App_Only_DHW,(AN647-AR647)/(0.8*100000)*L647*AS647*AT647*1,(AN647-AR647)/($G$10*100000)*L647*AS647*AT647*1))</f>
        <v/>
      </c>
      <c r="AC647" s="78">
        <f>IF(TablePipeInsulation[[#This Row],[Insulation to be Added (")]]&lt;TablePipeInsulation[[#This Row],[Insulation Required by Code (")]],"",BC647)</f>
        <v>0</v>
      </c>
      <c r="AD647" s="78">
        <f>IF(TablePipeInsulation[[#This Row],[Insulation to be Added (")]]&lt;TablePipeInsulation[[#This Row],[Insulation Required by Code (")]],"",BD647)</f>
        <v>0</v>
      </c>
      <c r="AG647" s="67" t="e">
        <f>VLOOKUP(G647,'Insulation Table'!$AE$61:$AF$64,2,FALSE)</f>
        <v>#N/A</v>
      </c>
      <c r="AH647" s="75" t="str">
        <f>IF(TablePipeInsulation[[#This Row],[System Application]]="Custom",TablePipeInsulation[[#This Row],[Pipe Surface Temperature, °F (If Custom Application)]],IF(G647="","",VLOOKUP(G647,$BG$21:$BH$24,2,FALSE)))</f>
        <v/>
      </c>
      <c r="AI647" s="75" t="str">
        <f>IF(TablePipeInsulation[[#This Row],[System Application]]="Custom",TablePipeInsulation[[#This Row],[Ambient Temperature, °F (If Custom Application)]],IF(G647="","",VLOOKUP(G647,$BG$21:$BI$24,3,FALSE)))</f>
        <v/>
      </c>
      <c r="AJ64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4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4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4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47" s="75" t="str">
        <f>IF(TablePipeInsulation[[#This Row],[System Application]]="Custom",TablePipeInsulation[[#This Row],[Custom Pipe Bare Heat Transfer Coefficient]],IF(P647="","",(VLOOKUP(AJ647,'Insulation Table'!$F$35:$G$124,2,FALSE))))</f>
        <v/>
      </c>
      <c r="AO647" s="75" t="e">
        <f t="shared" si="45"/>
        <v>#N/A</v>
      </c>
      <c r="AP647" s="75" t="e">
        <f>VLOOKUP(AO647,'Insulation Table'!$Y$35:$Z$103,2,FALSE)</f>
        <v>#N/A</v>
      </c>
      <c r="AQ647" s="67" t="str">
        <f>CONCATENATE(P647,U647,MIN(TablePipeInsulation[[#This Row],[Insulation to be Added (")]],3))</f>
        <v>3</v>
      </c>
      <c r="AR647" s="75" t="str">
        <f>IF(P647="","",(VLOOKUP(AQ647,'Insulation Table'!$N$35:$O$250,2,FALSE)))</f>
        <v/>
      </c>
      <c r="AS647" s="67" t="e">
        <f t="shared" si="46"/>
        <v>#VALUE!</v>
      </c>
      <c r="AT647" s="75" t="str">
        <f>IF(TablePipeInsulation[[#This Row],[System Application]]="Custom",TablePipeInsulation[[#This Row],[Full Load Hours (If Custom Application)]],IF(G647="","",IF(G647="Domestic Hot Water",8760,$AJ$16)))</f>
        <v/>
      </c>
      <c r="AU647" s="75" t="str">
        <f>VLOOKUP($G$7,'Incentive Structure'!$C$6:$D$10,2,FALSE)</f>
        <v>CI</v>
      </c>
      <c r="AV647" s="75" t="str">
        <f>IF(ISNUMBER(FIND("MF",TablePipeInsulation[[#This Row],[Incentive Code]]))=TRUE,"MF Logic","CI Logic")</f>
        <v>CI Logic</v>
      </c>
      <c r="AW64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47" t="str">
        <f t="shared" si="47"/>
        <v/>
      </c>
      <c r="AY647" t="str">
        <f t="shared" si="48"/>
        <v>CI</v>
      </c>
      <c r="AZ64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4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47" s="190" t="e">
        <f>INDEX(#REF!,MATCH(TablePipeInsulation[[#This Row],[Coding - Temperature of Pipe]],#REF!,0),MATCH(TEXT($P647,"#.00"),#REF!,0))</f>
        <v>#REF!</v>
      </c>
      <c r="BC647" s="211">
        <f>IFERROR(MIN(IF(TablePipeInsulation[[#This Row],[System Application]]="Custom",(TablePipeInsulation[[#This Row],[Therms saved]]*BE647)*CI_Custom_Incentive_USD_per_therm,IF(OR(TablePipeInsulation[[#This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saved]]*BE647),"Excel Error"))),TablePipeInsulation[[#This Row],[Total Cost]]),0)</f>
        <v>0</v>
      </c>
      <c r="BD647" s="216">
        <f>IFERROR(MIN(IF(TablePipeInsulation[[#This Row],[System Application]]="Custom",(TablePipeInsulation[[#This Row],[Therms saved]]*BE647)*CI_Custom_Bonus_Incentive_USD_per_therm,IF(OR(TablePipeInsulation[[#This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saved]]*BE647),"Excel Error"))),TablePipeInsulation[[#This Row],[Total Cost]]),0)</f>
        <v>0</v>
      </c>
      <c r="BE647" s="212">
        <f>Boiler!$AA$9</f>
        <v>0</v>
      </c>
    </row>
    <row r="648" spans="1:57">
      <c r="A648" s="75">
        <v>627</v>
      </c>
      <c r="Q648" s="69"/>
      <c r="R648" s="1" t="str">
        <f>IFERROR(INDEX(TableInsulationCodeReq[],MATCH(TablePipeInsulation[[#This Row],[Coding - Temperature of Pipe]],TableInsulationCodeReq[Coding Pipe Temperature],-1),MATCH(TEXT($P648,"0.00"),TableInsulationCodeReq[#Headers],0)),"")</f>
        <v/>
      </c>
      <c r="Y648" s="189" t="str">
        <f t="shared" si="49"/>
        <v/>
      </c>
      <c r="AA64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48" s="3" t="str">
        <f>IF(OR(G648="",TablePipeInsulation[[#This Row],[Insulation to be Added (")]]&lt;TablePipeInsulation[[#This Row],[Insulation Required by Code (")]]),"",IF(System_App_Only_DHW,(AN648-AR648)/(0.8*100000)*L648*AS648*AT648*1,(AN648-AR648)/($G$10*100000)*L648*AS648*AT648*1))</f>
        <v/>
      </c>
      <c r="AC648" s="78">
        <f>IF(TablePipeInsulation[[#This Row],[Insulation to be Added (")]]&lt;TablePipeInsulation[[#This Row],[Insulation Required by Code (")]],"",BC648)</f>
        <v>0</v>
      </c>
      <c r="AD648" s="78">
        <f>IF(TablePipeInsulation[[#This Row],[Insulation to be Added (")]]&lt;TablePipeInsulation[[#This Row],[Insulation Required by Code (")]],"",BD648)</f>
        <v>0</v>
      </c>
      <c r="AG648" s="67" t="e">
        <f>VLOOKUP(G648,'Insulation Table'!$AE$61:$AF$64,2,FALSE)</f>
        <v>#N/A</v>
      </c>
      <c r="AH648" s="75" t="str">
        <f>IF(TablePipeInsulation[[#This Row],[System Application]]="Custom",TablePipeInsulation[[#This Row],[Pipe Surface Temperature, °F (If Custom Application)]],IF(G648="","",VLOOKUP(G648,$BG$21:$BH$24,2,FALSE)))</f>
        <v/>
      </c>
      <c r="AI648" s="75" t="str">
        <f>IF(TablePipeInsulation[[#This Row],[System Application]]="Custom",TablePipeInsulation[[#This Row],[Ambient Temperature, °F (If Custom Application)]],IF(G648="","",VLOOKUP(G648,$BG$21:$BI$24,3,FALSE)))</f>
        <v/>
      </c>
      <c r="AJ64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4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4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4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48" s="75" t="str">
        <f>IF(TablePipeInsulation[[#This Row],[System Application]]="Custom",TablePipeInsulation[[#This Row],[Custom Pipe Bare Heat Transfer Coefficient]],IF(P648="","",(VLOOKUP(AJ648,'Insulation Table'!$F$35:$G$124,2,FALSE))))</f>
        <v/>
      </c>
      <c r="AO648" s="75" t="e">
        <f t="shared" si="45"/>
        <v>#N/A</v>
      </c>
      <c r="AP648" s="75" t="e">
        <f>VLOOKUP(AO648,'Insulation Table'!$Y$35:$Z$103,2,FALSE)</f>
        <v>#N/A</v>
      </c>
      <c r="AQ648" s="67" t="str">
        <f>CONCATENATE(P648,U648,MIN(TablePipeInsulation[[#This Row],[Insulation to be Added (")]],3))</f>
        <v>3</v>
      </c>
      <c r="AR648" s="75" t="str">
        <f>IF(P648="","",(VLOOKUP(AQ648,'Insulation Table'!$N$35:$O$250,2,FALSE)))</f>
        <v/>
      </c>
      <c r="AS648" s="67" t="e">
        <f t="shared" si="46"/>
        <v>#VALUE!</v>
      </c>
      <c r="AT648" s="75" t="str">
        <f>IF(TablePipeInsulation[[#This Row],[System Application]]="Custom",TablePipeInsulation[[#This Row],[Full Load Hours (If Custom Application)]],IF(G648="","",IF(G648="Domestic Hot Water",8760,$AJ$16)))</f>
        <v/>
      </c>
      <c r="AU648" s="75" t="str">
        <f>VLOOKUP($G$7,'Incentive Structure'!$C$6:$D$10,2,FALSE)</f>
        <v>CI</v>
      </c>
      <c r="AV648" s="75" t="str">
        <f>IF(ISNUMBER(FIND("MF",TablePipeInsulation[[#This Row],[Incentive Code]]))=TRUE,"MF Logic","CI Logic")</f>
        <v>CI Logic</v>
      </c>
      <c r="AW64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48" t="str">
        <f t="shared" si="47"/>
        <v/>
      </c>
      <c r="AY648" t="str">
        <f t="shared" si="48"/>
        <v>CI</v>
      </c>
      <c r="AZ64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4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48" s="190" t="e">
        <f>INDEX(#REF!,MATCH(TablePipeInsulation[[#This Row],[Coding - Temperature of Pipe]],#REF!,0),MATCH(TEXT($P648,"#.00"),#REF!,0))</f>
        <v>#REF!</v>
      </c>
      <c r="BC648" s="211">
        <f>IFERROR(MIN(IF(TablePipeInsulation[[#This Row],[System Application]]="Custom",(TablePipeInsulation[[#This Row],[Therms saved]]*BE648)*CI_Custom_Incentive_USD_per_therm,IF(OR(TablePipeInsulation[[#This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saved]]*BE648),"Excel Error"))),TablePipeInsulation[[#This Row],[Total Cost]]),0)</f>
        <v>0</v>
      </c>
      <c r="BD648" s="216">
        <f>IFERROR(MIN(IF(TablePipeInsulation[[#This Row],[System Application]]="Custom",(TablePipeInsulation[[#This Row],[Therms saved]]*BE648)*CI_Custom_Bonus_Incentive_USD_per_therm,IF(OR(TablePipeInsulation[[#This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saved]]*BE648),"Excel Error"))),TablePipeInsulation[[#This Row],[Total Cost]]),0)</f>
        <v>0</v>
      </c>
      <c r="BE648" s="212">
        <f>Boiler!$AA$9</f>
        <v>0</v>
      </c>
    </row>
    <row r="649" spans="1:57">
      <c r="A649" s="75">
        <v>628</v>
      </c>
      <c r="Q649" s="69"/>
      <c r="R649" s="1" t="str">
        <f>IFERROR(INDEX(TableInsulationCodeReq[],MATCH(TablePipeInsulation[[#This Row],[Coding - Temperature of Pipe]],TableInsulationCodeReq[Coding Pipe Temperature],-1),MATCH(TEXT($P649,"0.00"),TableInsulationCodeReq[#Headers],0)),"")</f>
        <v/>
      </c>
      <c r="Y649" s="189" t="str">
        <f t="shared" si="49"/>
        <v/>
      </c>
      <c r="AA64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49" s="3" t="str">
        <f>IF(OR(G649="",TablePipeInsulation[[#This Row],[Insulation to be Added (")]]&lt;TablePipeInsulation[[#This Row],[Insulation Required by Code (")]]),"",IF(System_App_Only_DHW,(AN649-AR649)/(0.8*100000)*L649*AS649*AT649*1,(AN649-AR649)/($G$10*100000)*L649*AS649*AT649*1))</f>
        <v/>
      </c>
      <c r="AC649" s="78">
        <f>IF(TablePipeInsulation[[#This Row],[Insulation to be Added (")]]&lt;TablePipeInsulation[[#This Row],[Insulation Required by Code (")]],"",BC649)</f>
        <v>0</v>
      </c>
      <c r="AD649" s="78">
        <f>IF(TablePipeInsulation[[#This Row],[Insulation to be Added (")]]&lt;TablePipeInsulation[[#This Row],[Insulation Required by Code (")]],"",BD649)</f>
        <v>0</v>
      </c>
      <c r="AG649" s="67" t="e">
        <f>VLOOKUP(G649,'Insulation Table'!$AE$61:$AF$64,2,FALSE)</f>
        <v>#N/A</v>
      </c>
      <c r="AH649" s="75" t="str">
        <f>IF(TablePipeInsulation[[#This Row],[System Application]]="Custom",TablePipeInsulation[[#This Row],[Pipe Surface Temperature, °F (If Custom Application)]],IF(G649="","",VLOOKUP(G649,$BG$21:$BH$24,2,FALSE)))</f>
        <v/>
      </c>
      <c r="AI649" s="75" t="str">
        <f>IF(TablePipeInsulation[[#This Row],[System Application]]="Custom",TablePipeInsulation[[#This Row],[Ambient Temperature, °F (If Custom Application)]],IF(G649="","",VLOOKUP(G649,$BG$21:$BI$24,3,FALSE)))</f>
        <v/>
      </c>
      <c r="AJ64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4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4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4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49" s="75" t="str">
        <f>IF(TablePipeInsulation[[#This Row],[System Application]]="Custom",TablePipeInsulation[[#This Row],[Custom Pipe Bare Heat Transfer Coefficient]],IF(P649="","",(VLOOKUP(AJ649,'Insulation Table'!$F$35:$G$124,2,FALSE))))</f>
        <v/>
      </c>
      <c r="AO649" s="75" t="e">
        <f t="shared" si="45"/>
        <v>#N/A</v>
      </c>
      <c r="AP649" s="75" t="e">
        <f>VLOOKUP(AO649,'Insulation Table'!$Y$35:$Z$103,2,FALSE)</f>
        <v>#N/A</v>
      </c>
      <c r="AQ649" s="67" t="str">
        <f>CONCATENATE(P649,U649,MIN(TablePipeInsulation[[#This Row],[Insulation to be Added (")]],3))</f>
        <v>3</v>
      </c>
      <c r="AR649" s="75" t="str">
        <f>IF(P649="","",(VLOOKUP(AQ649,'Insulation Table'!$N$35:$O$250,2,FALSE)))</f>
        <v/>
      </c>
      <c r="AS649" s="67" t="e">
        <f t="shared" si="46"/>
        <v>#VALUE!</v>
      </c>
      <c r="AT649" s="75" t="str">
        <f>IF(TablePipeInsulation[[#This Row],[System Application]]="Custom",TablePipeInsulation[[#This Row],[Full Load Hours (If Custom Application)]],IF(G649="","",IF(G649="Domestic Hot Water",8760,$AJ$16)))</f>
        <v/>
      </c>
      <c r="AU649" s="75" t="str">
        <f>VLOOKUP($G$7,'Incentive Structure'!$C$6:$D$10,2,FALSE)</f>
        <v>CI</v>
      </c>
      <c r="AV649" s="75" t="str">
        <f>IF(ISNUMBER(FIND("MF",TablePipeInsulation[[#This Row],[Incentive Code]]))=TRUE,"MF Logic","CI Logic")</f>
        <v>CI Logic</v>
      </c>
      <c r="AW64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49" t="str">
        <f t="shared" si="47"/>
        <v/>
      </c>
      <c r="AY649" t="str">
        <f t="shared" si="48"/>
        <v>CI</v>
      </c>
      <c r="AZ64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4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49" s="190" t="e">
        <f>INDEX(#REF!,MATCH(TablePipeInsulation[[#This Row],[Coding - Temperature of Pipe]],#REF!,0),MATCH(TEXT($P649,"#.00"),#REF!,0))</f>
        <v>#REF!</v>
      </c>
      <c r="BC649" s="211">
        <f>IFERROR(MIN(IF(TablePipeInsulation[[#This Row],[System Application]]="Custom",(TablePipeInsulation[[#This Row],[Therms saved]]*BE649)*CI_Custom_Incentive_USD_per_therm,IF(OR(TablePipeInsulation[[#This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saved]]*BE649),"Excel Error"))),TablePipeInsulation[[#This Row],[Total Cost]]),0)</f>
        <v>0</v>
      </c>
      <c r="BD649" s="216">
        <f>IFERROR(MIN(IF(TablePipeInsulation[[#This Row],[System Application]]="Custom",(TablePipeInsulation[[#This Row],[Therms saved]]*BE649)*CI_Custom_Bonus_Incentive_USD_per_therm,IF(OR(TablePipeInsulation[[#This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saved]]*BE649),"Excel Error"))),TablePipeInsulation[[#This Row],[Total Cost]]),0)</f>
        <v>0</v>
      </c>
      <c r="BE649" s="212">
        <f>Boiler!$AA$9</f>
        <v>0</v>
      </c>
    </row>
    <row r="650" spans="1:57">
      <c r="A650" s="75">
        <v>629</v>
      </c>
      <c r="Q650" s="69"/>
      <c r="R650" s="1" t="str">
        <f>IFERROR(INDEX(TableInsulationCodeReq[],MATCH(TablePipeInsulation[[#This Row],[Coding - Temperature of Pipe]],TableInsulationCodeReq[Coding Pipe Temperature],-1),MATCH(TEXT($P650,"0.00"),TableInsulationCodeReq[#Headers],0)),"")</f>
        <v/>
      </c>
      <c r="Y650" s="189" t="str">
        <f t="shared" si="49"/>
        <v/>
      </c>
      <c r="AA65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50" s="3" t="str">
        <f>IF(OR(G650="",TablePipeInsulation[[#This Row],[Insulation to be Added (")]]&lt;TablePipeInsulation[[#This Row],[Insulation Required by Code (")]]),"",IF(System_App_Only_DHW,(AN650-AR650)/(0.8*100000)*L650*AS650*AT650*1,(AN650-AR650)/($G$10*100000)*L650*AS650*AT650*1))</f>
        <v/>
      </c>
      <c r="AC650" s="78">
        <f>IF(TablePipeInsulation[[#This Row],[Insulation to be Added (")]]&lt;TablePipeInsulation[[#This Row],[Insulation Required by Code (")]],"",BC650)</f>
        <v>0</v>
      </c>
      <c r="AD650" s="78">
        <f>IF(TablePipeInsulation[[#This Row],[Insulation to be Added (")]]&lt;TablePipeInsulation[[#This Row],[Insulation Required by Code (")]],"",BD650)</f>
        <v>0</v>
      </c>
      <c r="AG650" s="67" t="e">
        <f>VLOOKUP(G650,'Insulation Table'!$AE$61:$AF$64,2,FALSE)</f>
        <v>#N/A</v>
      </c>
      <c r="AH650" s="75" t="str">
        <f>IF(TablePipeInsulation[[#This Row],[System Application]]="Custom",TablePipeInsulation[[#This Row],[Pipe Surface Temperature, °F (If Custom Application)]],IF(G650="","",VLOOKUP(G650,$BG$21:$BH$24,2,FALSE)))</f>
        <v/>
      </c>
      <c r="AI650" s="75" t="str">
        <f>IF(TablePipeInsulation[[#This Row],[System Application]]="Custom",TablePipeInsulation[[#This Row],[Ambient Temperature, °F (If Custom Application)]],IF(G650="","",VLOOKUP(G650,$BG$21:$BI$24,3,FALSE)))</f>
        <v/>
      </c>
      <c r="AJ65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5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5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5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50" s="75" t="str">
        <f>IF(TablePipeInsulation[[#This Row],[System Application]]="Custom",TablePipeInsulation[[#This Row],[Custom Pipe Bare Heat Transfer Coefficient]],IF(P650="","",(VLOOKUP(AJ650,'Insulation Table'!$F$35:$G$124,2,FALSE))))</f>
        <v/>
      </c>
      <c r="AO650" s="75" t="e">
        <f t="shared" si="45"/>
        <v>#N/A</v>
      </c>
      <c r="AP650" s="75" t="e">
        <f>VLOOKUP(AO650,'Insulation Table'!$Y$35:$Z$103,2,FALSE)</f>
        <v>#N/A</v>
      </c>
      <c r="AQ650" s="67" t="str">
        <f>CONCATENATE(P650,U650,MIN(TablePipeInsulation[[#This Row],[Insulation to be Added (")]],3))</f>
        <v>3</v>
      </c>
      <c r="AR650" s="75" t="str">
        <f>IF(P650="","",(VLOOKUP(AQ650,'Insulation Table'!$N$35:$O$250,2,FALSE)))</f>
        <v/>
      </c>
      <c r="AS650" s="67" t="e">
        <f t="shared" si="46"/>
        <v>#VALUE!</v>
      </c>
      <c r="AT650" s="75" t="str">
        <f>IF(TablePipeInsulation[[#This Row],[System Application]]="Custom",TablePipeInsulation[[#This Row],[Full Load Hours (If Custom Application)]],IF(G650="","",IF(G650="Domestic Hot Water",8760,$AJ$16)))</f>
        <v/>
      </c>
      <c r="AU650" s="75" t="str">
        <f>VLOOKUP($G$7,'Incentive Structure'!$C$6:$D$10,2,FALSE)</f>
        <v>CI</v>
      </c>
      <c r="AV650" s="75" t="str">
        <f>IF(ISNUMBER(FIND("MF",TablePipeInsulation[[#This Row],[Incentive Code]]))=TRUE,"MF Logic","CI Logic")</f>
        <v>CI Logic</v>
      </c>
      <c r="AW65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50" t="str">
        <f t="shared" si="47"/>
        <v/>
      </c>
      <c r="AY650" t="str">
        <f t="shared" si="48"/>
        <v>CI</v>
      </c>
      <c r="AZ65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5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50" s="190" t="e">
        <f>INDEX(#REF!,MATCH(TablePipeInsulation[[#This Row],[Coding - Temperature of Pipe]],#REF!,0),MATCH(TEXT($P650,"#.00"),#REF!,0))</f>
        <v>#REF!</v>
      </c>
      <c r="BC650" s="211">
        <f>IFERROR(MIN(IF(TablePipeInsulation[[#This Row],[System Application]]="Custom",(TablePipeInsulation[[#This Row],[Therms saved]]*BE650)*CI_Custom_Incentive_USD_per_therm,IF(OR(TablePipeInsulation[[#This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saved]]*BE650),"Excel Error"))),TablePipeInsulation[[#This Row],[Total Cost]]),0)</f>
        <v>0</v>
      </c>
      <c r="BD650" s="216">
        <f>IFERROR(MIN(IF(TablePipeInsulation[[#This Row],[System Application]]="Custom",(TablePipeInsulation[[#This Row],[Therms saved]]*BE650)*CI_Custom_Bonus_Incentive_USD_per_therm,IF(OR(TablePipeInsulation[[#This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saved]]*BE650),"Excel Error"))),TablePipeInsulation[[#This Row],[Total Cost]]),0)</f>
        <v>0</v>
      </c>
      <c r="BE650" s="212">
        <f>Boiler!$AA$9</f>
        <v>0</v>
      </c>
    </row>
    <row r="651" spans="1:57">
      <c r="A651" s="75">
        <v>630</v>
      </c>
      <c r="Q651" s="69"/>
      <c r="R651" s="1" t="str">
        <f>IFERROR(INDEX(TableInsulationCodeReq[],MATCH(TablePipeInsulation[[#This Row],[Coding - Temperature of Pipe]],TableInsulationCodeReq[Coding Pipe Temperature],-1),MATCH(TEXT($P651,"0.00"),TableInsulationCodeReq[#Headers],0)),"")</f>
        <v/>
      </c>
      <c r="Y651" s="189" t="str">
        <f t="shared" si="49"/>
        <v/>
      </c>
      <c r="AA65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51" s="3" t="str">
        <f>IF(OR(G651="",TablePipeInsulation[[#This Row],[Insulation to be Added (")]]&lt;TablePipeInsulation[[#This Row],[Insulation Required by Code (")]]),"",IF(System_App_Only_DHW,(AN651-AR651)/(0.8*100000)*L651*AS651*AT651*1,(AN651-AR651)/($G$10*100000)*L651*AS651*AT651*1))</f>
        <v/>
      </c>
      <c r="AC651" s="78">
        <f>IF(TablePipeInsulation[[#This Row],[Insulation to be Added (")]]&lt;TablePipeInsulation[[#This Row],[Insulation Required by Code (")]],"",BC651)</f>
        <v>0</v>
      </c>
      <c r="AD651" s="78">
        <f>IF(TablePipeInsulation[[#This Row],[Insulation to be Added (")]]&lt;TablePipeInsulation[[#This Row],[Insulation Required by Code (")]],"",BD651)</f>
        <v>0</v>
      </c>
      <c r="AG651" s="67" t="e">
        <f>VLOOKUP(G651,'Insulation Table'!$AE$61:$AF$64,2,FALSE)</f>
        <v>#N/A</v>
      </c>
      <c r="AH651" s="75" t="str">
        <f>IF(TablePipeInsulation[[#This Row],[System Application]]="Custom",TablePipeInsulation[[#This Row],[Pipe Surface Temperature, °F (If Custom Application)]],IF(G651="","",VLOOKUP(G651,$BG$21:$BH$24,2,FALSE)))</f>
        <v/>
      </c>
      <c r="AI651" s="75" t="str">
        <f>IF(TablePipeInsulation[[#This Row],[System Application]]="Custom",TablePipeInsulation[[#This Row],[Ambient Temperature, °F (If Custom Application)]],IF(G651="","",VLOOKUP(G651,$BG$21:$BI$24,3,FALSE)))</f>
        <v/>
      </c>
      <c r="AJ65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5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5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5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51" s="75" t="str">
        <f>IF(TablePipeInsulation[[#This Row],[System Application]]="Custom",TablePipeInsulation[[#This Row],[Custom Pipe Bare Heat Transfer Coefficient]],IF(P651="","",(VLOOKUP(AJ651,'Insulation Table'!$F$35:$G$124,2,FALSE))))</f>
        <v/>
      </c>
      <c r="AO651" s="75" t="e">
        <f t="shared" si="45"/>
        <v>#N/A</v>
      </c>
      <c r="AP651" s="75" t="e">
        <f>VLOOKUP(AO651,'Insulation Table'!$Y$35:$Z$103,2,FALSE)</f>
        <v>#N/A</v>
      </c>
      <c r="AQ651" s="67" t="str">
        <f>CONCATENATE(P651,U651,MIN(TablePipeInsulation[[#This Row],[Insulation to be Added (")]],3))</f>
        <v>3</v>
      </c>
      <c r="AR651" s="75" t="str">
        <f>IF(P651="","",(VLOOKUP(AQ651,'Insulation Table'!$N$35:$O$250,2,FALSE)))</f>
        <v/>
      </c>
      <c r="AS651" s="67" t="e">
        <f t="shared" si="46"/>
        <v>#VALUE!</v>
      </c>
      <c r="AT651" s="75" t="str">
        <f>IF(TablePipeInsulation[[#This Row],[System Application]]="Custom",TablePipeInsulation[[#This Row],[Full Load Hours (If Custom Application)]],IF(G651="","",IF(G651="Domestic Hot Water",8760,$AJ$16)))</f>
        <v/>
      </c>
      <c r="AU651" s="75" t="str">
        <f>VLOOKUP($G$7,'Incentive Structure'!$C$6:$D$10,2,FALSE)</f>
        <v>CI</v>
      </c>
      <c r="AV651" s="75" t="str">
        <f>IF(ISNUMBER(FIND("MF",TablePipeInsulation[[#This Row],[Incentive Code]]))=TRUE,"MF Logic","CI Logic")</f>
        <v>CI Logic</v>
      </c>
      <c r="AW65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51" t="str">
        <f t="shared" si="47"/>
        <v/>
      </c>
      <c r="AY651" t="str">
        <f t="shared" si="48"/>
        <v>CI</v>
      </c>
      <c r="AZ65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5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51" s="190" t="e">
        <f>INDEX(#REF!,MATCH(TablePipeInsulation[[#This Row],[Coding - Temperature of Pipe]],#REF!,0),MATCH(TEXT($P651,"#.00"),#REF!,0))</f>
        <v>#REF!</v>
      </c>
      <c r="BC651" s="211">
        <f>IFERROR(MIN(IF(TablePipeInsulation[[#This Row],[System Application]]="Custom",(TablePipeInsulation[[#This Row],[Therms saved]]*BE651)*CI_Custom_Incentive_USD_per_therm,IF(OR(TablePipeInsulation[[#This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saved]]*BE651),"Excel Error"))),TablePipeInsulation[[#This Row],[Total Cost]]),0)</f>
        <v>0</v>
      </c>
      <c r="BD651" s="216">
        <f>IFERROR(MIN(IF(TablePipeInsulation[[#This Row],[System Application]]="Custom",(TablePipeInsulation[[#This Row],[Therms saved]]*BE651)*CI_Custom_Bonus_Incentive_USD_per_therm,IF(OR(TablePipeInsulation[[#This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saved]]*BE651),"Excel Error"))),TablePipeInsulation[[#This Row],[Total Cost]]),0)</f>
        <v>0</v>
      </c>
      <c r="BE651" s="212">
        <f>Boiler!$AA$9</f>
        <v>0</v>
      </c>
    </row>
    <row r="652" spans="1:57">
      <c r="A652" s="75">
        <v>631</v>
      </c>
      <c r="Q652" s="69"/>
      <c r="R652" s="1" t="str">
        <f>IFERROR(INDEX(TableInsulationCodeReq[],MATCH(TablePipeInsulation[[#This Row],[Coding - Temperature of Pipe]],TableInsulationCodeReq[Coding Pipe Temperature],-1),MATCH(TEXT($P652,"0.00"),TableInsulationCodeReq[#Headers],0)),"")</f>
        <v/>
      </c>
      <c r="Y652" s="189" t="str">
        <f t="shared" si="49"/>
        <v/>
      </c>
      <c r="AA65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52" s="3" t="str">
        <f>IF(OR(G652="",TablePipeInsulation[[#This Row],[Insulation to be Added (")]]&lt;TablePipeInsulation[[#This Row],[Insulation Required by Code (")]]),"",IF(System_App_Only_DHW,(AN652-AR652)/(0.8*100000)*L652*AS652*AT652*1,(AN652-AR652)/($G$10*100000)*L652*AS652*AT652*1))</f>
        <v/>
      </c>
      <c r="AC652" s="78">
        <f>IF(TablePipeInsulation[[#This Row],[Insulation to be Added (")]]&lt;TablePipeInsulation[[#This Row],[Insulation Required by Code (")]],"",BC652)</f>
        <v>0</v>
      </c>
      <c r="AD652" s="78">
        <f>IF(TablePipeInsulation[[#This Row],[Insulation to be Added (")]]&lt;TablePipeInsulation[[#This Row],[Insulation Required by Code (")]],"",BD652)</f>
        <v>0</v>
      </c>
      <c r="AG652" s="67" t="e">
        <f>VLOOKUP(G652,'Insulation Table'!$AE$61:$AF$64,2,FALSE)</f>
        <v>#N/A</v>
      </c>
      <c r="AH652" s="75" t="str">
        <f>IF(TablePipeInsulation[[#This Row],[System Application]]="Custom",TablePipeInsulation[[#This Row],[Pipe Surface Temperature, °F (If Custom Application)]],IF(G652="","",VLOOKUP(G652,$BG$21:$BH$24,2,FALSE)))</f>
        <v/>
      </c>
      <c r="AI652" s="75" t="str">
        <f>IF(TablePipeInsulation[[#This Row],[System Application]]="Custom",TablePipeInsulation[[#This Row],[Ambient Temperature, °F (If Custom Application)]],IF(G652="","",VLOOKUP(G652,$BG$21:$BI$24,3,FALSE)))</f>
        <v/>
      </c>
      <c r="AJ65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5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5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5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52" s="75" t="str">
        <f>IF(TablePipeInsulation[[#This Row],[System Application]]="Custom",TablePipeInsulation[[#This Row],[Custom Pipe Bare Heat Transfer Coefficient]],IF(P652="","",(VLOOKUP(AJ652,'Insulation Table'!$F$35:$G$124,2,FALSE))))</f>
        <v/>
      </c>
      <c r="AO652" s="75" t="e">
        <f t="shared" si="45"/>
        <v>#N/A</v>
      </c>
      <c r="AP652" s="75" t="e">
        <f>VLOOKUP(AO652,'Insulation Table'!$Y$35:$Z$103,2,FALSE)</f>
        <v>#N/A</v>
      </c>
      <c r="AQ652" s="67" t="str">
        <f>CONCATENATE(P652,U652,MIN(TablePipeInsulation[[#This Row],[Insulation to be Added (")]],3))</f>
        <v>3</v>
      </c>
      <c r="AR652" s="75" t="str">
        <f>IF(P652="","",(VLOOKUP(AQ652,'Insulation Table'!$N$35:$O$250,2,FALSE)))</f>
        <v/>
      </c>
      <c r="AS652" s="67" t="e">
        <f t="shared" si="46"/>
        <v>#VALUE!</v>
      </c>
      <c r="AT652" s="75" t="str">
        <f>IF(TablePipeInsulation[[#This Row],[System Application]]="Custom",TablePipeInsulation[[#This Row],[Full Load Hours (If Custom Application)]],IF(G652="","",IF(G652="Domestic Hot Water",8760,$AJ$16)))</f>
        <v/>
      </c>
      <c r="AU652" s="75" t="str">
        <f>VLOOKUP($G$7,'Incentive Structure'!$C$6:$D$10,2,FALSE)</f>
        <v>CI</v>
      </c>
      <c r="AV652" s="75" t="str">
        <f>IF(ISNUMBER(FIND("MF",TablePipeInsulation[[#This Row],[Incentive Code]]))=TRUE,"MF Logic","CI Logic")</f>
        <v>CI Logic</v>
      </c>
      <c r="AW65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52" t="str">
        <f t="shared" si="47"/>
        <v/>
      </c>
      <c r="AY652" t="str">
        <f t="shared" si="48"/>
        <v>CI</v>
      </c>
      <c r="AZ65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5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52" s="190" t="e">
        <f>INDEX(#REF!,MATCH(TablePipeInsulation[[#This Row],[Coding - Temperature of Pipe]],#REF!,0),MATCH(TEXT($P652,"#.00"),#REF!,0))</f>
        <v>#REF!</v>
      </c>
      <c r="BC652" s="211">
        <f>IFERROR(MIN(IF(TablePipeInsulation[[#This Row],[System Application]]="Custom",(TablePipeInsulation[[#This Row],[Therms saved]]*BE652)*CI_Custom_Incentive_USD_per_therm,IF(OR(TablePipeInsulation[[#This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saved]]*BE652),"Excel Error"))),TablePipeInsulation[[#This Row],[Total Cost]]),0)</f>
        <v>0</v>
      </c>
      <c r="BD652" s="216">
        <f>IFERROR(MIN(IF(TablePipeInsulation[[#This Row],[System Application]]="Custom",(TablePipeInsulation[[#This Row],[Therms saved]]*BE652)*CI_Custom_Bonus_Incentive_USD_per_therm,IF(OR(TablePipeInsulation[[#This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saved]]*BE652),"Excel Error"))),TablePipeInsulation[[#This Row],[Total Cost]]),0)</f>
        <v>0</v>
      </c>
      <c r="BE652" s="212">
        <f>Boiler!$AA$9</f>
        <v>0</v>
      </c>
    </row>
    <row r="653" spans="1:57">
      <c r="A653" s="75">
        <v>632</v>
      </c>
      <c r="Q653" s="69"/>
      <c r="R653" s="1" t="str">
        <f>IFERROR(INDEX(TableInsulationCodeReq[],MATCH(TablePipeInsulation[[#This Row],[Coding - Temperature of Pipe]],TableInsulationCodeReq[Coding Pipe Temperature],-1),MATCH(TEXT($P653,"0.00"),TableInsulationCodeReq[#Headers],0)),"")</f>
        <v/>
      </c>
      <c r="Y653" s="189" t="str">
        <f t="shared" si="49"/>
        <v/>
      </c>
      <c r="AA65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53" s="3" t="str">
        <f>IF(OR(G653="",TablePipeInsulation[[#This Row],[Insulation to be Added (")]]&lt;TablePipeInsulation[[#This Row],[Insulation Required by Code (")]]),"",IF(System_App_Only_DHW,(AN653-AR653)/(0.8*100000)*L653*AS653*AT653*1,(AN653-AR653)/($G$10*100000)*L653*AS653*AT653*1))</f>
        <v/>
      </c>
      <c r="AC653" s="78">
        <f>IF(TablePipeInsulation[[#This Row],[Insulation to be Added (")]]&lt;TablePipeInsulation[[#This Row],[Insulation Required by Code (")]],"",BC653)</f>
        <v>0</v>
      </c>
      <c r="AD653" s="78">
        <f>IF(TablePipeInsulation[[#This Row],[Insulation to be Added (")]]&lt;TablePipeInsulation[[#This Row],[Insulation Required by Code (")]],"",BD653)</f>
        <v>0</v>
      </c>
      <c r="AG653" s="67" t="e">
        <f>VLOOKUP(G653,'Insulation Table'!$AE$61:$AF$64,2,FALSE)</f>
        <v>#N/A</v>
      </c>
      <c r="AH653" s="75" t="str">
        <f>IF(TablePipeInsulation[[#This Row],[System Application]]="Custom",TablePipeInsulation[[#This Row],[Pipe Surface Temperature, °F (If Custom Application)]],IF(G653="","",VLOOKUP(G653,$BG$21:$BH$24,2,FALSE)))</f>
        <v/>
      </c>
      <c r="AI653" s="75" t="str">
        <f>IF(TablePipeInsulation[[#This Row],[System Application]]="Custom",TablePipeInsulation[[#This Row],[Ambient Temperature, °F (If Custom Application)]],IF(G653="","",VLOOKUP(G653,$BG$21:$BI$24,3,FALSE)))</f>
        <v/>
      </c>
      <c r="AJ65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5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5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5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53" s="75" t="str">
        <f>IF(TablePipeInsulation[[#This Row],[System Application]]="Custom",TablePipeInsulation[[#This Row],[Custom Pipe Bare Heat Transfer Coefficient]],IF(P653="","",(VLOOKUP(AJ653,'Insulation Table'!$F$35:$G$124,2,FALSE))))</f>
        <v/>
      </c>
      <c r="AO653" s="75" t="e">
        <f t="shared" si="45"/>
        <v>#N/A</v>
      </c>
      <c r="AP653" s="75" t="e">
        <f>VLOOKUP(AO653,'Insulation Table'!$Y$35:$Z$103,2,FALSE)</f>
        <v>#N/A</v>
      </c>
      <c r="AQ653" s="67" t="str">
        <f>CONCATENATE(P653,U653,MIN(TablePipeInsulation[[#This Row],[Insulation to be Added (")]],3))</f>
        <v>3</v>
      </c>
      <c r="AR653" s="75" t="str">
        <f>IF(P653="","",(VLOOKUP(AQ653,'Insulation Table'!$N$35:$O$250,2,FALSE)))</f>
        <v/>
      </c>
      <c r="AS653" s="67" t="e">
        <f t="shared" si="46"/>
        <v>#VALUE!</v>
      </c>
      <c r="AT653" s="75" t="str">
        <f>IF(TablePipeInsulation[[#This Row],[System Application]]="Custom",TablePipeInsulation[[#This Row],[Full Load Hours (If Custom Application)]],IF(G653="","",IF(G653="Domestic Hot Water",8760,$AJ$16)))</f>
        <v/>
      </c>
      <c r="AU653" s="75" t="str">
        <f>VLOOKUP($G$7,'Incentive Structure'!$C$6:$D$10,2,FALSE)</f>
        <v>CI</v>
      </c>
      <c r="AV653" s="75" t="str">
        <f>IF(ISNUMBER(FIND("MF",TablePipeInsulation[[#This Row],[Incentive Code]]))=TRUE,"MF Logic","CI Logic")</f>
        <v>CI Logic</v>
      </c>
      <c r="AW65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53" t="str">
        <f t="shared" si="47"/>
        <v/>
      </c>
      <c r="AY653" t="str">
        <f t="shared" si="48"/>
        <v>CI</v>
      </c>
      <c r="AZ65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5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53" s="190" t="e">
        <f>INDEX(#REF!,MATCH(TablePipeInsulation[[#This Row],[Coding - Temperature of Pipe]],#REF!,0),MATCH(TEXT($P653,"#.00"),#REF!,0))</f>
        <v>#REF!</v>
      </c>
      <c r="BC653" s="211">
        <f>IFERROR(MIN(IF(TablePipeInsulation[[#This Row],[System Application]]="Custom",(TablePipeInsulation[[#This Row],[Therms saved]]*BE653)*CI_Custom_Incentive_USD_per_therm,IF(OR(TablePipeInsulation[[#This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saved]]*BE653),"Excel Error"))),TablePipeInsulation[[#This Row],[Total Cost]]),0)</f>
        <v>0</v>
      </c>
      <c r="BD653" s="216">
        <f>IFERROR(MIN(IF(TablePipeInsulation[[#This Row],[System Application]]="Custom",(TablePipeInsulation[[#This Row],[Therms saved]]*BE653)*CI_Custom_Bonus_Incentive_USD_per_therm,IF(OR(TablePipeInsulation[[#This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saved]]*BE653),"Excel Error"))),TablePipeInsulation[[#This Row],[Total Cost]]),0)</f>
        <v>0</v>
      </c>
      <c r="BE653" s="212">
        <f>Boiler!$AA$9</f>
        <v>0</v>
      </c>
    </row>
    <row r="654" spans="1:57">
      <c r="A654" s="75">
        <v>633</v>
      </c>
      <c r="Q654" s="69"/>
      <c r="R654" s="1" t="str">
        <f>IFERROR(INDEX(TableInsulationCodeReq[],MATCH(TablePipeInsulation[[#This Row],[Coding - Temperature of Pipe]],TableInsulationCodeReq[Coding Pipe Temperature],-1),MATCH(TEXT($P654,"0.00"),TableInsulationCodeReq[#Headers],0)),"")</f>
        <v/>
      </c>
      <c r="Y654" s="189" t="str">
        <f t="shared" si="49"/>
        <v/>
      </c>
      <c r="AA65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54" s="3" t="str">
        <f>IF(OR(G654="",TablePipeInsulation[[#This Row],[Insulation to be Added (")]]&lt;TablePipeInsulation[[#This Row],[Insulation Required by Code (")]]),"",IF(System_App_Only_DHW,(AN654-AR654)/(0.8*100000)*L654*AS654*AT654*1,(AN654-AR654)/($G$10*100000)*L654*AS654*AT654*1))</f>
        <v/>
      </c>
      <c r="AC654" s="78">
        <f>IF(TablePipeInsulation[[#This Row],[Insulation to be Added (")]]&lt;TablePipeInsulation[[#This Row],[Insulation Required by Code (")]],"",BC654)</f>
        <v>0</v>
      </c>
      <c r="AD654" s="78">
        <f>IF(TablePipeInsulation[[#This Row],[Insulation to be Added (")]]&lt;TablePipeInsulation[[#This Row],[Insulation Required by Code (")]],"",BD654)</f>
        <v>0</v>
      </c>
      <c r="AG654" s="67" t="e">
        <f>VLOOKUP(G654,'Insulation Table'!$AE$61:$AF$64,2,FALSE)</f>
        <v>#N/A</v>
      </c>
      <c r="AH654" s="75" t="str">
        <f>IF(TablePipeInsulation[[#This Row],[System Application]]="Custom",TablePipeInsulation[[#This Row],[Pipe Surface Temperature, °F (If Custom Application)]],IF(G654="","",VLOOKUP(G654,$BG$21:$BH$24,2,FALSE)))</f>
        <v/>
      </c>
      <c r="AI654" s="75" t="str">
        <f>IF(TablePipeInsulation[[#This Row],[System Application]]="Custom",TablePipeInsulation[[#This Row],[Ambient Temperature, °F (If Custom Application)]],IF(G654="","",VLOOKUP(G654,$BG$21:$BI$24,3,FALSE)))</f>
        <v/>
      </c>
      <c r="AJ65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5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5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5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54" s="75" t="str">
        <f>IF(TablePipeInsulation[[#This Row],[System Application]]="Custom",TablePipeInsulation[[#This Row],[Custom Pipe Bare Heat Transfer Coefficient]],IF(P654="","",(VLOOKUP(AJ654,'Insulation Table'!$F$35:$G$124,2,FALSE))))</f>
        <v/>
      </c>
      <c r="AO654" s="75" t="e">
        <f t="shared" si="45"/>
        <v>#N/A</v>
      </c>
      <c r="AP654" s="75" t="e">
        <f>VLOOKUP(AO654,'Insulation Table'!$Y$35:$Z$103,2,FALSE)</f>
        <v>#N/A</v>
      </c>
      <c r="AQ654" s="67" t="str">
        <f>CONCATENATE(P654,U654,MIN(TablePipeInsulation[[#This Row],[Insulation to be Added (")]],3))</f>
        <v>3</v>
      </c>
      <c r="AR654" s="75" t="str">
        <f>IF(P654="","",(VLOOKUP(AQ654,'Insulation Table'!$N$35:$O$250,2,FALSE)))</f>
        <v/>
      </c>
      <c r="AS654" s="67" t="e">
        <f t="shared" si="46"/>
        <v>#VALUE!</v>
      </c>
      <c r="AT654" s="75" t="str">
        <f>IF(TablePipeInsulation[[#This Row],[System Application]]="Custom",TablePipeInsulation[[#This Row],[Full Load Hours (If Custom Application)]],IF(G654="","",IF(G654="Domestic Hot Water",8760,$AJ$16)))</f>
        <v/>
      </c>
      <c r="AU654" s="75" t="str">
        <f>VLOOKUP($G$7,'Incentive Structure'!$C$6:$D$10,2,FALSE)</f>
        <v>CI</v>
      </c>
      <c r="AV654" s="75" t="str">
        <f>IF(ISNUMBER(FIND("MF",TablePipeInsulation[[#This Row],[Incentive Code]]))=TRUE,"MF Logic","CI Logic")</f>
        <v>CI Logic</v>
      </c>
      <c r="AW65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54" t="str">
        <f t="shared" si="47"/>
        <v/>
      </c>
      <c r="AY654" t="str">
        <f t="shared" si="48"/>
        <v>CI</v>
      </c>
      <c r="AZ65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5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54" s="190" t="e">
        <f>INDEX(#REF!,MATCH(TablePipeInsulation[[#This Row],[Coding - Temperature of Pipe]],#REF!,0),MATCH(TEXT($P654,"#.00"),#REF!,0))</f>
        <v>#REF!</v>
      </c>
      <c r="BC654" s="211">
        <f>IFERROR(MIN(IF(TablePipeInsulation[[#This Row],[System Application]]="Custom",(TablePipeInsulation[[#This Row],[Therms saved]]*BE654)*CI_Custom_Incentive_USD_per_therm,IF(OR(TablePipeInsulation[[#This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saved]]*BE654),"Excel Error"))),TablePipeInsulation[[#This Row],[Total Cost]]),0)</f>
        <v>0</v>
      </c>
      <c r="BD654" s="216">
        <f>IFERROR(MIN(IF(TablePipeInsulation[[#This Row],[System Application]]="Custom",(TablePipeInsulation[[#This Row],[Therms saved]]*BE654)*CI_Custom_Bonus_Incentive_USD_per_therm,IF(OR(TablePipeInsulation[[#This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saved]]*BE654),"Excel Error"))),TablePipeInsulation[[#This Row],[Total Cost]]),0)</f>
        <v>0</v>
      </c>
      <c r="BE654" s="212">
        <f>Boiler!$AA$9</f>
        <v>0</v>
      </c>
    </row>
    <row r="655" spans="1:57">
      <c r="A655" s="75">
        <v>634</v>
      </c>
      <c r="Q655" s="69"/>
      <c r="R655" s="1" t="str">
        <f>IFERROR(INDEX(TableInsulationCodeReq[],MATCH(TablePipeInsulation[[#This Row],[Coding - Temperature of Pipe]],TableInsulationCodeReq[Coding Pipe Temperature],-1),MATCH(TEXT($P655,"0.00"),TableInsulationCodeReq[#Headers],0)),"")</f>
        <v/>
      </c>
      <c r="Y655" s="189" t="str">
        <f t="shared" si="49"/>
        <v/>
      </c>
      <c r="AA65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55" s="3" t="str">
        <f>IF(OR(G655="",TablePipeInsulation[[#This Row],[Insulation to be Added (")]]&lt;TablePipeInsulation[[#This Row],[Insulation Required by Code (")]]),"",IF(System_App_Only_DHW,(AN655-AR655)/(0.8*100000)*L655*AS655*AT655*1,(AN655-AR655)/($G$10*100000)*L655*AS655*AT655*1))</f>
        <v/>
      </c>
      <c r="AC655" s="78">
        <f>IF(TablePipeInsulation[[#This Row],[Insulation to be Added (")]]&lt;TablePipeInsulation[[#This Row],[Insulation Required by Code (")]],"",BC655)</f>
        <v>0</v>
      </c>
      <c r="AD655" s="78">
        <f>IF(TablePipeInsulation[[#This Row],[Insulation to be Added (")]]&lt;TablePipeInsulation[[#This Row],[Insulation Required by Code (")]],"",BD655)</f>
        <v>0</v>
      </c>
      <c r="AG655" s="67" t="e">
        <f>VLOOKUP(G655,'Insulation Table'!$AE$61:$AF$64,2,FALSE)</f>
        <v>#N/A</v>
      </c>
      <c r="AH655" s="75" t="str">
        <f>IF(TablePipeInsulation[[#This Row],[System Application]]="Custom",TablePipeInsulation[[#This Row],[Pipe Surface Temperature, °F (If Custom Application)]],IF(G655="","",VLOOKUP(G655,$BG$21:$BH$24,2,FALSE)))</f>
        <v/>
      </c>
      <c r="AI655" s="75" t="str">
        <f>IF(TablePipeInsulation[[#This Row],[System Application]]="Custom",TablePipeInsulation[[#This Row],[Ambient Temperature, °F (If Custom Application)]],IF(G655="","",VLOOKUP(G655,$BG$21:$BI$24,3,FALSE)))</f>
        <v/>
      </c>
      <c r="AJ65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5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5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5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55" s="75" t="str">
        <f>IF(TablePipeInsulation[[#This Row],[System Application]]="Custom",TablePipeInsulation[[#This Row],[Custom Pipe Bare Heat Transfer Coefficient]],IF(P655="","",(VLOOKUP(AJ655,'Insulation Table'!$F$35:$G$124,2,FALSE))))</f>
        <v/>
      </c>
      <c r="AO655" s="75" t="e">
        <f t="shared" si="45"/>
        <v>#N/A</v>
      </c>
      <c r="AP655" s="75" t="e">
        <f>VLOOKUP(AO655,'Insulation Table'!$Y$35:$Z$103,2,FALSE)</f>
        <v>#N/A</v>
      </c>
      <c r="AQ655" s="67" t="str">
        <f>CONCATENATE(P655,U655,MIN(TablePipeInsulation[[#This Row],[Insulation to be Added (")]],3))</f>
        <v>3</v>
      </c>
      <c r="AR655" s="75" t="str">
        <f>IF(P655="","",(VLOOKUP(AQ655,'Insulation Table'!$N$35:$O$250,2,FALSE)))</f>
        <v/>
      </c>
      <c r="AS655" s="67" t="e">
        <f t="shared" si="46"/>
        <v>#VALUE!</v>
      </c>
      <c r="AT655" s="75" t="str">
        <f>IF(TablePipeInsulation[[#This Row],[System Application]]="Custom",TablePipeInsulation[[#This Row],[Full Load Hours (If Custom Application)]],IF(G655="","",IF(G655="Domestic Hot Water",8760,$AJ$16)))</f>
        <v/>
      </c>
      <c r="AU655" s="75" t="str">
        <f>VLOOKUP($G$7,'Incentive Structure'!$C$6:$D$10,2,FALSE)</f>
        <v>CI</v>
      </c>
      <c r="AV655" s="75" t="str">
        <f>IF(ISNUMBER(FIND("MF",TablePipeInsulation[[#This Row],[Incentive Code]]))=TRUE,"MF Logic","CI Logic")</f>
        <v>CI Logic</v>
      </c>
      <c r="AW65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55" t="str">
        <f t="shared" si="47"/>
        <v/>
      </c>
      <c r="AY655" t="str">
        <f t="shared" si="48"/>
        <v>CI</v>
      </c>
      <c r="AZ65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5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55" s="190" t="e">
        <f>INDEX(#REF!,MATCH(TablePipeInsulation[[#This Row],[Coding - Temperature of Pipe]],#REF!,0),MATCH(TEXT($P655,"#.00"),#REF!,0))</f>
        <v>#REF!</v>
      </c>
      <c r="BC655" s="211">
        <f>IFERROR(MIN(IF(TablePipeInsulation[[#This Row],[System Application]]="Custom",(TablePipeInsulation[[#This Row],[Therms saved]]*BE655)*CI_Custom_Incentive_USD_per_therm,IF(OR(TablePipeInsulation[[#This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saved]]*BE655),"Excel Error"))),TablePipeInsulation[[#This Row],[Total Cost]]),0)</f>
        <v>0</v>
      </c>
      <c r="BD655" s="216">
        <f>IFERROR(MIN(IF(TablePipeInsulation[[#This Row],[System Application]]="Custom",(TablePipeInsulation[[#This Row],[Therms saved]]*BE655)*CI_Custom_Bonus_Incentive_USD_per_therm,IF(OR(TablePipeInsulation[[#This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saved]]*BE655),"Excel Error"))),TablePipeInsulation[[#This Row],[Total Cost]]),0)</f>
        <v>0</v>
      </c>
      <c r="BE655" s="212">
        <f>Boiler!$AA$9</f>
        <v>0</v>
      </c>
    </row>
    <row r="656" spans="1:57">
      <c r="A656" s="75">
        <v>635</v>
      </c>
      <c r="Q656" s="69"/>
      <c r="R656" s="1" t="str">
        <f>IFERROR(INDEX(TableInsulationCodeReq[],MATCH(TablePipeInsulation[[#This Row],[Coding - Temperature of Pipe]],TableInsulationCodeReq[Coding Pipe Temperature],-1),MATCH(TEXT($P656,"0.00"),TableInsulationCodeReq[#Headers],0)),"")</f>
        <v/>
      </c>
      <c r="Y656" s="189" t="str">
        <f t="shared" si="49"/>
        <v/>
      </c>
      <c r="AA65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56" s="3" t="str">
        <f>IF(OR(G656="",TablePipeInsulation[[#This Row],[Insulation to be Added (")]]&lt;TablePipeInsulation[[#This Row],[Insulation Required by Code (")]]),"",IF(System_App_Only_DHW,(AN656-AR656)/(0.8*100000)*L656*AS656*AT656*1,(AN656-AR656)/($G$10*100000)*L656*AS656*AT656*1))</f>
        <v/>
      </c>
      <c r="AC656" s="78">
        <f>IF(TablePipeInsulation[[#This Row],[Insulation to be Added (")]]&lt;TablePipeInsulation[[#This Row],[Insulation Required by Code (")]],"",BC656)</f>
        <v>0</v>
      </c>
      <c r="AD656" s="78">
        <f>IF(TablePipeInsulation[[#This Row],[Insulation to be Added (")]]&lt;TablePipeInsulation[[#This Row],[Insulation Required by Code (")]],"",BD656)</f>
        <v>0</v>
      </c>
      <c r="AG656" s="67" t="e">
        <f>VLOOKUP(G656,'Insulation Table'!$AE$61:$AF$64,2,FALSE)</f>
        <v>#N/A</v>
      </c>
      <c r="AH656" s="75" t="str">
        <f>IF(TablePipeInsulation[[#This Row],[System Application]]="Custom",TablePipeInsulation[[#This Row],[Pipe Surface Temperature, °F (If Custom Application)]],IF(G656="","",VLOOKUP(G656,$BG$21:$BH$24,2,FALSE)))</f>
        <v/>
      </c>
      <c r="AI656" s="75" t="str">
        <f>IF(TablePipeInsulation[[#This Row],[System Application]]="Custom",TablePipeInsulation[[#This Row],[Ambient Temperature, °F (If Custom Application)]],IF(G656="","",VLOOKUP(G656,$BG$21:$BI$24,3,FALSE)))</f>
        <v/>
      </c>
      <c r="AJ65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5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5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5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56" s="75" t="str">
        <f>IF(TablePipeInsulation[[#This Row],[System Application]]="Custom",TablePipeInsulation[[#This Row],[Custom Pipe Bare Heat Transfer Coefficient]],IF(P656="","",(VLOOKUP(AJ656,'Insulation Table'!$F$35:$G$124,2,FALSE))))</f>
        <v/>
      </c>
      <c r="AO656" s="75" t="e">
        <f t="shared" ref="AO656:AO719" si="50">CONCATENATE(AG656,P656)</f>
        <v>#N/A</v>
      </c>
      <c r="AP656" s="75" t="e">
        <f>VLOOKUP(AO656,'Insulation Table'!$Y$35:$Z$103,2,FALSE)</f>
        <v>#N/A</v>
      </c>
      <c r="AQ656" s="67" t="str">
        <f>CONCATENATE(P656,U656,MIN(TablePipeInsulation[[#This Row],[Insulation to be Added (")]],3))</f>
        <v>3</v>
      </c>
      <c r="AR656" s="75" t="str">
        <f>IF(P656="","",(VLOOKUP(AQ656,'Insulation Table'!$N$35:$O$250,2,FALSE)))</f>
        <v/>
      </c>
      <c r="AS656" s="67" t="e">
        <f t="shared" ref="AS656:AS719" si="51">AH656-AI656</f>
        <v>#VALUE!</v>
      </c>
      <c r="AT656" s="75" t="str">
        <f>IF(TablePipeInsulation[[#This Row],[System Application]]="Custom",TablePipeInsulation[[#This Row],[Full Load Hours (If Custom Application)]],IF(G656="","",IF(G656="Domestic Hot Water",8760,$AJ$16)))</f>
        <v/>
      </c>
      <c r="AU656" s="75" t="str">
        <f>VLOOKUP($G$7,'Incentive Structure'!$C$6:$D$10,2,FALSE)</f>
        <v>CI</v>
      </c>
      <c r="AV656" s="75" t="str">
        <f>IF(ISNUMBER(FIND("MF",TablePipeInsulation[[#This Row],[Incentive Code]]))=TRUE,"MF Logic","CI Logic")</f>
        <v>CI Logic</v>
      </c>
      <c r="AW65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56" t="str">
        <f t="shared" ref="AX656:AX719" si="52">CONCATENATE(G656,AW656)</f>
        <v/>
      </c>
      <c r="AY656" t="str">
        <f t="shared" ref="AY656:AY719" si="53">CONCATENATE(AU656,AW656)</f>
        <v>CI</v>
      </c>
      <c r="AZ65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5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56" s="190" t="e">
        <f>INDEX(#REF!,MATCH(TablePipeInsulation[[#This Row],[Coding - Temperature of Pipe]],#REF!,0),MATCH(TEXT($P656,"#.00"),#REF!,0))</f>
        <v>#REF!</v>
      </c>
      <c r="BC656" s="211">
        <f>IFERROR(MIN(IF(TablePipeInsulation[[#This Row],[System Application]]="Custom",(TablePipeInsulation[[#This Row],[Therms saved]]*BE656)*CI_Custom_Incentive_USD_per_therm,IF(OR(TablePipeInsulation[[#This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saved]]*BE656),"Excel Error"))),TablePipeInsulation[[#This Row],[Total Cost]]),0)</f>
        <v>0</v>
      </c>
      <c r="BD656" s="216">
        <f>IFERROR(MIN(IF(TablePipeInsulation[[#This Row],[System Application]]="Custom",(TablePipeInsulation[[#This Row],[Therms saved]]*BE656)*CI_Custom_Bonus_Incentive_USD_per_therm,IF(OR(TablePipeInsulation[[#This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saved]]*BE656),"Excel Error"))),TablePipeInsulation[[#This Row],[Total Cost]]),0)</f>
        <v>0</v>
      </c>
      <c r="BE656" s="212">
        <f>Boiler!$AA$9</f>
        <v>0</v>
      </c>
    </row>
    <row r="657" spans="1:57">
      <c r="A657" s="75">
        <v>636</v>
      </c>
      <c r="Q657" s="69"/>
      <c r="R657" s="1" t="str">
        <f>IFERROR(INDEX(TableInsulationCodeReq[],MATCH(TablePipeInsulation[[#This Row],[Coding - Temperature of Pipe]],TableInsulationCodeReq[Coding Pipe Temperature],-1),MATCH(TEXT($P657,"0.00"),TableInsulationCodeReq[#Headers],0)),"")</f>
        <v/>
      </c>
      <c r="Y657" s="189" t="str">
        <f t="shared" si="49"/>
        <v/>
      </c>
      <c r="AA65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57" s="3" t="str">
        <f>IF(OR(G657="",TablePipeInsulation[[#This Row],[Insulation to be Added (")]]&lt;TablePipeInsulation[[#This Row],[Insulation Required by Code (")]]),"",IF(System_App_Only_DHW,(AN657-AR657)/(0.8*100000)*L657*AS657*AT657*1,(AN657-AR657)/($G$10*100000)*L657*AS657*AT657*1))</f>
        <v/>
      </c>
      <c r="AC657" s="78">
        <f>IF(TablePipeInsulation[[#This Row],[Insulation to be Added (")]]&lt;TablePipeInsulation[[#This Row],[Insulation Required by Code (")]],"",BC657)</f>
        <v>0</v>
      </c>
      <c r="AD657" s="78">
        <f>IF(TablePipeInsulation[[#This Row],[Insulation to be Added (")]]&lt;TablePipeInsulation[[#This Row],[Insulation Required by Code (")]],"",BD657)</f>
        <v>0</v>
      </c>
      <c r="AG657" s="67" t="e">
        <f>VLOOKUP(G657,'Insulation Table'!$AE$61:$AF$64,2,FALSE)</f>
        <v>#N/A</v>
      </c>
      <c r="AH657" s="75" t="str">
        <f>IF(TablePipeInsulation[[#This Row],[System Application]]="Custom",TablePipeInsulation[[#This Row],[Pipe Surface Temperature, °F (If Custom Application)]],IF(G657="","",VLOOKUP(G657,$BG$21:$BH$24,2,FALSE)))</f>
        <v/>
      </c>
      <c r="AI657" s="75" t="str">
        <f>IF(TablePipeInsulation[[#This Row],[System Application]]="Custom",TablePipeInsulation[[#This Row],[Ambient Temperature, °F (If Custom Application)]],IF(G657="","",VLOOKUP(G657,$BG$21:$BI$24,3,FALSE)))</f>
        <v/>
      </c>
      <c r="AJ65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5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5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5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57" s="75" t="str">
        <f>IF(TablePipeInsulation[[#This Row],[System Application]]="Custom",TablePipeInsulation[[#This Row],[Custom Pipe Bare Heat Transfer Coefficient]],IF(P657="","",(VLOOKUP(AJ657,'Insulation Table'!$F$35:$G$124,2,FALSE))))</f>
        <v/>
      </c>
      <c r="AO657" s="75" t="e">
        <f t="shared" si="50"/>
        <v>#N/A</v>
      </c>
      <c r="AP657" s="75" t="e">
        <f>VLOOKUP(AO657,'Insulation Table'!$Y$35:$Z$103,2,FALSE)</f>
        <v>#N/A</v>
      </c>
      <c r="AQ657" s="67" t="str">
        <f>CONCATENATE(P657,U657,MIN(TablePipeInsulation[[#This Row],[Insulation to be Added (")]],3))</f>
        <v>3</v>
      </c>
      <c r="AR657" s="75" t="str">
        <f>IF(P657="","",(VLOOKUP(AQ657,'Insulation Table'!$N$35:$O$250,2,FALSE)))</f>
        <v/>
      </c>
      <c r="AS657" s="67" t="e">
        <f t="shared" si="51"/>
        <v>#VALUE!</v>
      </c>
      <c r="AT657" s="75" t="str">
        <f>IF(TablePipeInsulation[[#This Row],[System Application]]="Custom",TablePipeInsulation[[#This Row],[Full Load Hours (If Custom Application)]],IF(G657="","",IF(G657="Domestic Hot Water",8760,$AJ$16)))</f>
        <v/>
      </c>
      <c r="AU657" s="75" t="str">
        <f>VLOOKUP($G$7,'Incentive Structure'!$C$6:$D$10,2,FALSE)</f>
        <v>CI</v>
      </c>
      <c r="AV657" s="75" t="str">
        <f>IF(ISNUMBER(FIND("MF",TablePipeInsulation[[#This Row],[Incentive Code]]))=TRUE,"MF Logic","CI Logic")</f>
        <v>CI Logic</v>
      </c>
      <c r="AW65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57" t="str">
        <f t="shared" si="52"/>
        <v/>
      </c>
      <c r="AY657" t="str">
        <f t="shared" si="53"/>
        <v>CI</v>
      </c>
      <c r="AZ65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5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57" s="190" t="e">
        <f>INDEX(#REF!,MATCH(TablePipeInsulation[[#This Row],[Coding - Temperature of Pipe]],#REF!,0),MATCH(TEXT($P657,"#.00"),#REF!,0))</f>
        <v>#REF!</v>
      </c>
      <c r="BC657" s="211">
        <f>IFERROR(MIN(IF(TablePipeInsulation[[#This Row],[System Application]]="Custom",(TablePipeInsulation[[#This Row],[Therms saved]]*BE657)*CI_Custom_Incentive_USD_per_therm,IF(OR(TablePipeInsulation[[#This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saved]]*BE657),"Excel Error"))),TablePipeInsulation[[#This Row],[Total Cost]]),0)</f>
        <v>0</v>
      </c>
      <c r="BD657" s="216">
        <f>IFERROR(MIN(IF(TablePipeInsulation[[#This Row],[System Application]]="Custom",(TablePipeInsulation[[#This Row],[Therms saved]]*BE657)*CI_Custom_Bonus_Incentive_USD_per_therm,IF(OR(TablePipeInsulation[[#This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saved]]*BE657),"Excel Error"))),TablePipeInsulation[[#This Row],[Total Cost]]),0)</f>
        <v>0</v>
      </c>
      <c r="BE657" s="212">
        <f>Boiler!$AA$9</f>
        <v>0</v>
      </c>
    </row>
    <row r="658" spans="1:57">
      <c r="A658" s="75">
        <v>637</v>
      </c>
      <c r="Q658" s="69"/>
      <c r="R658" s="1" t="str">
        <f>IFERROR(INDEX(TableInsulationCodeReq[],MATCH(TablePipeInsulation[[#This Row],[Coding - Temperature of Pipe]],TableInsulationCodeReq[Coding Pipe Temperature],-1),MATCH(TEXT($P658,"0.00"),TableInsulationCodeReq[#Headers],0)),"")</f>
        <v/>
      </c>
      <c r="Y658" s="189" t="str">
        <f t="shared" si="49"/>
        <v/>
      </c>
      <c r="AA65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58" s="3" t="str">
        <f>IF(OR(G658="",TablePipeInsulation[[#This Row],[Insulation to be Added (")]]&lt;TablePipeInsulation[[#This Row],[Insulation Required by Code (")]]),"",IF(System_App_Only_DHW,(AN658-AR658)/(0.8*100000)*L658*AS658*AT658*1,(AN658-AR658)/($G$10*100000)*L658*AS658*AT658*1))</f>
        <v/>
      </c>
      <c r="AC658" s="78">
        <f>IF(TablePipeInsulation[[#This Row],[Insulation to be Added (")]]&lt;TablePipeInsulation[[#This Row],[Insulation Required by Code (")]],"",BC658)</f>
        <v>0</v>
      </c>
      <c r="AD658" s="78">
        <f>IF(TablePipeInsulation[[#This Row],[Insulation to be Added (")]]&lt;TablePipeInsulation[[#This Row],[Insulation Required by Code (")]],"",BD658)</f>
        <v>0</v>
      </c>
      <c r="AG658" s="67" t="e">
        <f>VLOOKUP(G658,'Insulation Table'!$AE$61:$AF$64,2,FALSE)</f>
        <v>#N/A</v>
      </c>
      <c r="AH658" s="75" t="str">
        <f>IF(TablePipeInsulation[[#This Row],[System Application]]="Custom",TablePipeInsulation[[#This Row],[Pipe Surface Temperature, °F (If Custom Application)]],IF(G658="","",VLOOKUP(G658,$BG$21:$BH$24,2,FALSE)))</f>
        <v/>
      </c>
      <c r="AI658" s="75" t="str">
        <f>IF(TablePipeInsulation[[#This Row],[System Application]]="Custom",TablePipeInsulation[[#This Row],[Ambient Temperature, °F (If Custom Application)]],IF(G658="","",VLOOKUP(G658,$BG$21:$BI$24,3,FALSE)))</f>
        <v/>
      </c>
      <c r="AJ65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5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5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5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58" s="75" t="str">
        <f>IF(TablePipeInsulation[[#This Row],[System Application]]="Custom",TablePipeInsulation[[#This Row],[Custom Pipe Bare Heat Transfer Coefficient]],IF(P658="","",(VLOOKUP(AJ658,'Insulation Table'!$F$35:$G$124,2,FALSE))))</f>
        <v/>
      </c>
      <c r="AO658" s="75" t="e">
        <f t="shared" si="50"/>
        <v>#N/A</v>
      </c>
      <c r="AP658" s="75" t="e">
        <f>VLOOKUP(AO658,'Insulation Table'!$Y$35:$Z$103,2,FALSE)</f>
        <v>#N/A</v>
      </c>
      <c r="AQ658" s="67" t="str">
        <f>CONCATENATE(P658,U658,MIN(TablePipeInsulation[[#This Row],[Insulation to be Added (")]],3))</f>
        <v>3</v>
      </c>
      <c r="AR658" s="75" t="str">
        <f>IF(P658="","",(VLOOKUP(AQ658,'Insulation Table'!$N$35:$O$250,2,FALSE)))</f>
        <v/>
      </c>
      <c r="AS658" s="67" t="e">
        <f t="shared" si="51"/>
        <v>#VALUE!</v>
      </c>
      <c r="AT658" s="75" t="str">
        <f>IF(TablePipeInsulation[[#This Row],[System Application]]="Custom",TablePipeInsulation[[#This Row],[Full Load Hours (If Custom Application)]],IF(G658="","",IF(G658="Domestic Hot Water",8760,$AJ$16)))</f>
        <v/>
      </c>
      <c r="AU658" s="75" t="str">
        <f>VLOOKUP($G$7,'Incentive Structure'!$C$6:$D$10,2,FALSE)</f>
        <v>CI</v>
      </c>
      <c r="AV658" s="75" t="str">
        <f>IF(ISNUMBER(FIND("MF",TablePipeInsulation[[#This Row],[Incentive Code]]))=TRUE,"MF Logic","CI Logic")</f>
        <v>CI Logic</v>
      </c>
      <c r="AW65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58" t="str">
        <f t="shared" si="52"/>
        <v/>
      </c>
      <c r="AY658" t="str">
        <f t="shared" si="53"/>
        <v>CI</v>
      </c>
      <c r="AZ65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5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58" s="190" t="e">
        <f>INDEX(#REF!,MATCH(TablePipeInsulation[[#This Row],[Coding - Temperature of Pipe]],#REF!,0),MATCH(TEXT($P658,"#.00"),#REF!,0))</f>
        <v>#REF!</v>
      </c>
      <c r="BC658" s="211">
        <f>IFERROR(MIN(IF(TablePipeInsulation[[#This Row],[System Application]]="Custom",(TablePipeInsulation[[#This Row],[Therms saved]]*BE658)*CI_Custom_Incentive_USD_per_therm,IF(OR(TablePipeInsulation[[#This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saved]]*BE658),"Excel Error"))),TablePipeInsulation[[#This Row],[Total Cost]]),0)</f>
        <v>0</v>
      </c>
      <c r="BD658" s="216">
        <f>IFERROR(MIN(IF(TablePipeInsulation[[#This Row],[System Application]]="Custom",(TablePipeInsulation[[#This Row],[Therms saved]]*BE658)*CI_Custom_Bonus_Incentive_USD_per_therm,IF(OR(TablePipeInsulation[[#This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saved]]*BE658),"Excel Error"))),TablePipeInsulation[[#This Row],[Total Cost]]),0)</f>
        <v>0</v>
      </c>
      <c r="BE658" s="212">
        <f>Boiler!$AA$9</f>
        <v>0</v>
      </c>
    </row>
    <row r="659" spans="1:57">
      <c r="A659" s="75">
        <v>638</v>
      </c>
      <c r="Q659" s="69"/>
      <c r="R659" s="1" t="str">
        <f>IFERROR(INDEX(TableInsulationCodeReq[],MATCH(TablePipeInsulation[[#This Row],[Coding - Temperature of Pipe]],TableInsulationCodeReq[Coding Pipe Temperature],-1),MATCH(TEXT($P659,"0.00"),TableInsulationCodeReq[#Headers],0)),"")</f>
        <v/>
      </c>
      <c r="Y659" s="189" t="str">
        <f t="shared" si="49"/>
        <v/>
      </c>
      <c r="AA65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59" s="3" t="str">
        <f>IF(OR(G659="",TablePipeInsulation[[#This Row],[Insulation to be Added (")]]&lt;TablePipeInsulation[[#This Row],[Insulation Required by Code (")]]),"",IF(System_App_Only_DHW,(AN659-AR659)/(0.8*100000)*L659*AS659*AT659*1,(AN659-AR659)/($G$10*100000)*L659*AS659*AT659*1))</f>
        <v/>
      </c>
      <c r="AC659" s="78">
        <f>IF(TablePipeInsulation[[#This Row],[Insulation to be Added (")]]&lt;TablePipeInsulation[[#This Row],[Insulation Required by Code (")]],"",BC659)</f>
        <v>0</v>
      </c>
      <c r="AD659" s="78">
        <f>IF(TablePipeInsulation[[#This Row],[Insulation to be Added (")]]&lt;TablePipeInsulation[[#This Row],[Insulation Required by Code (")]],"",BD659)</f>
        <v>0</v>
      </c>
      <c r="AG659" s="67" t="e">
        <f>VLOOKUP(G659,'Insulation Table'!$AE$61:$AF$64,2,FALSE)</f>
        <v>#N/A</v>
      </c>
      <c r="AH659" s="75" t="str">
        <f>IF(TablePipeInsulation[[#This Row],[System Application]]="Custom",TablePipeInsulation[[#This Row],[Pipe Surface Temperature, °F (If Custom Application)]],IF(G659="","",VLOOKUP(G659,$BG$21:$BH$24,2,FALSE)))</f>
        <v/>
      </c>
      <c r="AI659" s="75" t="str">
        <f>IF(TablePipeInsulation[[#This Row],[System Application]]="Custom",TablePipeInsulation[[#This Row],[Ambient Temperature, °F (If Custom Application)]],IF(G659="","",VLOOKUP(G659,$BG$21:$BI$24,3,FALSE)))</f>
        <v/>
      </c>
      <c r="AJ65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5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5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5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59" s="75" t="str">
        <f>IF(TablePipeInsulation[[#This Row],[System Application]]="Custom",TablePipeInsulation[[#This Row],[Custom Pipe Bare Heat Transfer Coefficient]],IF(P659="","",(VLOOKUP(AJ659,'Insulation Table'!$F$35:$G$124,2,FALSE))))</f>
        <v/>
      </c>
      <c r="AO659" s="75" t="e">
        <f t="shared" si="50"/>
        <v>#N/A</v>
      </c>
      <c r="AP659" s="75" t="e">
        <f>VLOOKUP(AO659,'Insulation Table'!$Y$35:$Z$103,2,FALSE)</f>
        <v>#N/A</v>
      </c>
      <c r="AQ659" s="67" t="str">
        <f>CONCATENATE(P659,U659,MIN(TablePipeInsulation[[#This Row],[Insulation to be Added (")]],3))</f>
        <v>3</v>
      </c>
      <c r="AR659" s="75" t="str">
        <f>IF(P659="","",(VLOOKUP(AQ659,'Insulation Table'!$N$35:$O$250,2,FALSE)))</f>
        <v/>
      </c>
      <c r="AS659" s="67" t="e">
        <f t="shared" si="51"/>
        <v>#VALUE!</v>
      </c>
      <c r="AT659" s="75" t="str">
        <f>IF(TablePipeInsulation[[#This Row],[System Application]]="Custom",TablePipeInsulation[[#This Row],[Full Load Hours (If Custom Application)]],IF(G659="","",IF(G659="Domestic Hot Water",8760,$AJ$16)))</f>
        <v/>
      </c>
      <c r="AU659" s="75" t="str">
        <f>VLOOKUP($G$7,'Incentive Structure'!$C$6:$D$10,2,FALSE)</f>
        <v>CI</v>
      </c>
      <c r="AV659" s="75" t="str">
        <f>IF(ISNUMBER(FIND("MF",TablePipeInsulation[[#This Row],[Incentive Code]]))=TRUE,"MF Logic","CI Logic")</f>
        <v>CI Logic</v>
      </c>
      <c r="AW65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59" t="str">
        <f t="shared" si="52"/>
        <v/>
      </c>
      <c r="AY659" t="str">
        <f t="shared" si="53"/>
        <v>CI</v>
      </c>
      <c r="AZ65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5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59" s="190" t="e">
        <f>INDEX(#REF!,MATCH(TablePipeInsulation[[#This Row],[Coding - Temperature of Pipe]],#REF!,0),MATCH(TEXT($P659,"#.00"),#REF!,0))</f>
        <v>#REF!</v>
      </c>
      <c r="BC659" s="211">
        <f>IFERROR(MIN(IF(TablePipeInsulation[[#This Row],[System Application]]="Custom",(TablePipeInsulation[[#This Row],[Therms saved]]*BE659)*CI_Custom_Incentive_USD_per_therm,IF(OR(TablePipeInsulation[[#This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saved]]*BE659),"Excel Error"))),TablePipeInsulation[[#This Row],[Total Cost]]),0)</f>
        <v>0</v>
      </c>
      <c r="BD659" s="216">
        <f>IFERROR(MIN(IF(TablePipeInsulation[[#This Row],[System Application]]="Custom",(TablePipeInsulation[[#This Row],[Therms saved]]*BE659)*CI_Custom_Bonus_Incentive_USD_per_therm,IF(OR(TablePipeInsulation[[#This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saved]]*BE659),"Excel Error"))),TablePipeInsulation[[#This Row],[Total Cost]]),0)</f>
        <v>0</v>
      </c>
      <c r="BE659" s="212">
        <f>Boiler!$AA$9</f>
        <v>0</v>
      </c>
    </row>
    <row r="660" spans="1:57">
      <c r="A660" s="75">
        <v>639</v>
      </c>
      <c r="Q660" s="69"/>
      <c r="R660" s="1" t="str">
        <f>IFERROR(INDEX(TableInsulationCodeReq[],MATCH(TablePipeInsulation[[#This Row],[Coding - Temperature of Pipe]],TableInsulationCodeReq[Coding Pipe Temperature],-1),MATCH(TEXT($P660,"0.00"),TableInsulationCodeReq[#Headers],0)),"")</f>
        <v/>
      </c>
      <c r="Y660" s="189" t="str">
        <f t="shared" si="49"/>
        <v/>
      </c>
      <c r="AA66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60" s="3" t="str">
        <f>IF(OR(G660="",TablePipeInsulation[[#This Row],[Insulation to be Added (")]]&lt;TablePipeInsulation[[#This Row],[Insulation Required by Code (")]]),"",IF(System_App_Only_DHW,(AN660-AR660)/(0.8*100000)*L660*AS660*AT660*1,(AN660-AR660)/($G$10*100000)*L660*AS660*AT660*1))</f>
        <v/>
      </c>
      <c r="AC660" s="78">
        <f>IF(TablePipeInsulation[[#This Row],[Insulation to be Added (")]]&lt;TablePipeInsulation[[#This Row],[Insulation Required by Code (")]],"",BC660)</f>
        <v>0</v>
      </c>
      <c r="AD660" s="78">
        <f>IF(TablePipeInsulation[[#This Row],[Insulation to be Added (")]]&lt;TablePipeInsulation[[#This Row],[Insulation Required by Code (")]],"",BD660)</f>
        <v>0</v>
      </c>
      <c r="AG660" s="67" t="e">
        <f>VLOOKUP(G660,'Insulation Table'!$AE$61:$AF$64,2,FALSE)</f>
        <v>#N/A</v>
      </c>
      <c r="AH660" s="75" t="str">
        <f>IF(TablePipeInsulation[[#This Row],[System Application]]="Custom",TablePipeInsulation[[#This Row],[Pipe Surface Temperature, °F (If Custom Application)]],IF(G660="","",VLOOKUP(G660,$BG$21:$BH$24,2,FALSE)))</f>
        <v/>
      </c>
      <c r="AI660" s="75" t="str">
        <f>IF(TablePipeInsulation[[#This Row],[System Application]]="Custom",TablePipeInsulation[[#This Row],[Ambient Temperature, °F (If Custom Application)]],IF(G660="","",VLOOKUP(G660,$BG$21:$BI$24,3,FALSE)))</f>
        <v/>
      </c>
      <c r="AJ66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6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6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6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60" s="75" t="str">
        <f>IF(TablePipeInsulation[[#This Row],[System Application]]="Custom",TablePipeInsulation[[#This Row],[Custom Pipe Bare Heat Transfer Coefficient]],IF(P660="","",(VLOOKUP(AJ660,'Insulation Table'!$F$35:$G$124,2,FALSE))))</f>
        <v/>
      </c>
      <c r="AO660" s="75" t="e">
        <f t="shared" si="50"/>
        <v>#N/A</v>
      </c>
      <c r="AP660" s="75" t="e">
        <f>VLOOKUP(AO660,'Insulation Table'!$Y$35:$Z$103,2,FALSE)</f>
        <v>#N/A</v>
      </c>
      <c r="AQ660" s="67" t="str">
        <f>CONCATENATE(P660,U660,MIN(TablePipeInsulation[[#This Row],[Insulation to be Added (")]],3))</f>
        <v>3</v>
      </c>
      <c r="AR660" s="75" t="str">
        <f>IF(P660="","",(VLOOKUP(AQ660,'Insulation Table'!$N$35:$O$250,2,FALSE)))</f>
        <v/>
      </c>
      <c r="AS660" s="67" t="e">
        <f t="shared" si="51"/>
        <v>#VALUE!</v>
      </c>
      <c r="AT660" s="75" t="str">
        <f>IF(TablePipeInsulation[[#This Row],[System Application]]="Custom",TablePipeInsulation[[#This Row],[Full Load Hours (If Custom Application)]],IF(G660="","",IF(G660="Domestic Hot Water",8760,$AJ$16)))</f>
        <v/>
      </c>
      <c r="AU660" s="75" t="str">
        <f>VLOOKUP($G$7,'Incentive Structure'!$C$6:$D$10,2,FALSE)</f>
        <v>CI</v>
      </c>
      <c r="AV660" s="75" t="str">
        <f>IF(ISNUMBER(FIND("MF",TablePipeInsulation[[#This Row],[Incentive Code]]))=TRUE,"MF Logic","CI Logic")</f>
        <v>CI Logic</v>
      </c>
      <c r="AW66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60" t="str">
        <f t="shared" si="52"/>
        <v/>
      </c>
      <c r="AY660" t="str">
        <f t="shared" si="53"/>
        <v>CI</v>
      </c>
      <c r="AZ66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6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60" s="190" t="e">
        <f>INDEX(#REF!,MATCH(TablePipeInsulation[[#This Row],[Coding - Temperature of Pipe]],#REF!,0),MATCH(TEXT($P660,"#.00"),#REF!,0))</f>
        <v>#REF!</v>
      </c>
      <c r="BC660" s="211">
        <f>IFERROR(MIN(IF(TablePipeInsulation[[#This Row],[System Application]]="Custom",(TablePipeInsulation[[#This Row],[Therms saved]]*BE660)*CI_Custom_Incentive_USD_per_therm,IF(OR(TablePipeInsulation[[#This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saved]]*BE660),"Excel Error"))),TablePipeInsulation[[#This Row],[Total Cost]]),0)</f>
        <v>0</v>
      </c>
      <c r="BD660" s="216">
        <f>IFERROR(MIN(IF(TablePipeInsulation[[#This Row],[System Application]]="Custom",(TablePipeInsulation[[#This Row],[Therms saved]]*BE660)*CI_Custom_Bonus_Incentive_USD_per_therm,IF(OR(TablePipeInsulation[[#This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saved]]*BE660),"Excel Error"))),TablePipeInsulation[[#This Row],[Total Cost]]),0)</f>
        <v>0</v>
      </c>
      <c r="BE660" s="212">
        <f>Boiler!$AA$9</f>
        <v>0</v>
      </c>
    </row>
    <row r="661" spans="1:57">
      <c r="A661" s="75">
        <v>640</v>
      </c>
      <c r="Q661" s="69"/>
      <c r="R661" s="1" t="str">
        <f>IFERROR(INDEX(TableInsulationCodeReq[],MATCH(TablePipeInsulation[[#This Row],[Coding - Temperature of Pipe]],TableInsulationCodeReq[Coding Pipe Temperature],-1),MATCH(TEXT($P661,"0.00"),TableInsulationCodeReq[#Headers],0)),"")</f>
        <v/>
      </c>
      <c r="Y661" s="189" t="str">
        <f t="shared" si="49"/>
        <v/>
      </c>
      <c r="AA66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61" s="3" t="str">
        <f>IF(OR(G661="",TablePipeInsulation[[#This Row],[Insulation to be Added (")]]&lt;TablePipeInsulation[[#This Row],[Insulation Required by Code (")]]),"",IF(System_App_Only_DHW,(AN661-AR661)/(0.8*100000)*L661*AS661*AT661*1,(AN661-AR661)/($G$10*100000)*L661*AS661*AT661*1))</f>
        <v/>
      </c>
      <c r="AC661" s="78">
        <f>IF(TablePipeInsulation[[#This Row],[Insulation to be Added (")]]&lt;TablePipeInsulation[[#This Row],[Insulation Required by Code (")]],"",BC661)</f>
        <v>0</v>
      </c>
      <c r="AD661" s="78">
        <f>IF(TablePipeInsulation[[#This Row],[Insulation to be Added (")]]&lt;TablePipeInsulation[[#This Row],[Insulation Required by Code (")]],"",BD661)</f>
        <v>0</v>
      </c>
      <c r="AG661" s="67" t="e">
        <f>VLOOKUP(G661,'Insulation Table'!$AE$61:$AF$64,2,FALSE)</f>
        <v>#N/A</v>
      </c>
      <c r="AH661" s="75" t="str">
        <f>IF(TablePipeInsulation[[#This Row],[System Application]]="Custom",TablePipeInsulation[[#This Row],[Pipe Surface Temperature, °F (If Custom Application)]],IF(G661="","",VLOOKUP(G661,$BG$21:$BH$24,2,FALSE)))</f>
        <v/>
      </c>
      <c r="AI661" s="75" t="str">
        <f>IF(TablePipeInsulation[[#This Row],[System Application]]="Custom",TablePipeInsulation[[#This Row],[Ambient Temperature, °F (If Custom Application)]],IF(G661="","",VLOOKUP(G661,$BG$21:$BI$24,3,FALSE)))</f>
        <v/>
      </c>
      <c r="AJ66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6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6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6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61" s="75" t="str">
        <f>IF(TablePipeInsulation[[#This Row],[System Application]]="Custom",TablePipeInsulation[[#This Row],[Custom Pipe Bare Heat Transfer Coefficient]],IF(P661="","",(VLOOKUP(AJ661,'Insulation Table'!$F$35:$G$124,2,FALSE))))</f>
        <v/>
      </c>
      <c r="AO661" s="75" t="e">
        <f t="shared" si="50"/>
        <v>#N/A</v>
      </c>
      <c r="AP661" s="75" t="e">
        <f>VLOOKUP(AO661,'Insulation Table'!$Y$35:$Z$103,2,FALSE)</f>
        <v>#N/A</v>
      </c>
      <c r="AQ661" s="67" t="str">
        <f>CONCATENATE(P661,U661,MIN(TablePipeInsulation[[#This Row],[Insulation to be Added (")]],3))</f>
        <v>3</v>
      </c>
      <c r="AR661" s="75" t="str">
        <f>IF(P661="","",(VLOOKUP(AQ661,'Insulation Table'!$N$35:$O$250,2,FALSE)))</f>
        <v/>
      </c>
      <c r="AS661" s="67" t="e">
        <f t="shared" si="51"/>
        <v>#VALUE!</v>
      </c>
      <c r="AT661" s="75" t="str">
        <f>IF(TablePipeInsulation[[#This Row],[System Application]]="Custom",TablePipeInsulation[[#This Row],[Full Load Hours (If Custom Application)]],IF(G661="","",IF(G661="Domestic Hot Water",8760,$AJ$16)))</f>
        <v/>
      </c>
      <c r="AU661" s="75" t="str">
        <f>VLOOKUP($G$7,'Incentive Structure'!$C$6:$D$10,2,FALSE)</f>
        <v>CI</v>
      </c>
      <c r="AV661" s="75" t="str">
        <f>IF(ISNUMBER(FIND("MF",TablePipeInsulation[[#This Row],[Incentive Code]]))=TRUE,"MF Logic","CI Logic")</f>
        <v>CI Logic</v>
      </c>
      <c r="AW66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61" t="str">
        <f t="shared" si="52"/>
        <v/>
      </c>
      <c r="AY661" t="str">
        <f t="shared" si="53"/>
        <v>CI</v>
      </c>
      <c r="AZ66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6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61" s="190" t="e">
        <f>INDEX(#REF!,MATCH(TablePipeInsulation[[#This Row],[Coding - Temperature of Pipe]],#REF!,0),MATCH(TEXT($P661,"#.00"),#REF!,0))</f>
        <v>#REF!</v>
      </c>
      <c r="BC661" s="211">
        <f>IFERROR(MIN(IF(TablePipeInsulation[[#This Row],[System Application]]="Custom",(TablePipeInsulation[[#This Row],[Therms saved]]*BE661)*CI_Custom_Incentive_USD_per_therm,IF(OR(TablePipeInsulation[[#This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saved]]*BE661),"Excel Error"))),TablePipeInsulation[[#This Row],[Total Cost]]),0)</f>
        <v>0</v>
      </c>
      <c r="BD661" s="216">
        <f>IFERROR(MIN(IF(TablePipeInsulation[[#This Row],[System Application]]="Custom",(TablePipeInsulation[[#This Row],[Therms saved]]*BE661)*CI_Custom_Bonus_Incentive_USD_per_therm,IF(OR(TablePipeInsulation[[#This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saved]]*BE661),"Excel Error"))),TablePipeInsulation[[#This Row],[Total Cost]]),0)</f>
        <v>0</v>
      </c>
      <c r="BE661" s="212">
        <f>Boiler!$AA$9</f>
        <v>0</v>
      </c>
    </row>
    <row r="662" spans="1:57">
      <c r="A662" s="75">
        <v>641</v>
      </c>
      <c r="Q662" s="69"/>
      <c r="R662" s="1" t="str">
        <f>IFERROR(INDEX(TableInsulationCodeReq[],MATCH(TablePipeInsulation[[#This Row],[Coding - Temperature of Pipe]],TableInsulationCodeReq[Coding Pipe Temperature],-1),MATCH(TEXT($P662,"0.00"),TableInsulationCodeReq[#Headers],0)),"")</f>
        <v/>
      </c>
      <c r="Y662" s="189" t="str">
        <f t="shared" ref="Y662:Y725" si="54">IF(B662="","",(X662+W662))</f>
        <v/>
      </c>
      <c r="AA66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62" s="3" t="str">
        <f>IF(OR(G662="",TablePipeInsulation[[#This Row],[Insulation to be Added (")]]&lt;TablePipeInsulation[[#This Row],[Insulation Required by Code (")]]),"",IF(System_App_Only_DHW,(AN662-AR662)/(0.8*100000)*L662*AS662*AT662*1,(AN662-AR662)/($G$10*100000)*L662*AS662*AT662*1))</f>
        <v/>
      </c>
      <c r="AC662" s="78">
        <f>IF(TablePipeInsulation[[#This Row],[Insulation to be Added (")]]&lt;TablePipeInsulation[[#This Row],[Insulation Required by Code (")]],"",BC662)</f>
        <v>0</v>
      </c>
      <c r="AD662" s="78">
        <f>IF(TablePipeInsulation[[#This Row],[Insulation to be Added (")]]&lt;TablePipeInsulation[[#This Row],[Insulation Required by Code (")]],"",BD662)</f>
        <v>0</v>
      </c>
      <c r="AG662" s="67" t="e">
        <f>VLOOKUP(G662,'Insulation Table'!$AE$61:$AF$64,2,FALSE)</f>
        <v>#N/A</v>
      </c>
      <c r="AH662" s="75" t="str">
        <f>IF(TablePipeInsulation[[#This Row],[System Application]]="Custom",TablePipeInsulation[[#This Row],[Pipe Surface Temperature, °F (If Custom Application)]],IF(G662="","",VLOOKUP(G662,$BG$21:$BH$24,2,FALSE)))</f>
        <v/>
      </c>
      <c r="AI662" s="75" t="str">
        <f>IF(TablePipeInsulation[[#This Row],[System Application]]="Custom",TablePipeInsulation[[#This Row],[Ambient Temperature, °F (If Custom Application)]],IF(G662="","",VLOOKUP(G662,$BG$21:$BI$24,3,FALSE)))</f>
        <v/>
      </c>
      <c r="AJ66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6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6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6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62" s="75" t="str">
        <f>IF(TablePipeInsulation[[#This Row],[System Application]]="Custom",TablePipeInsulation[[#This Row],[Custom Pipe Bare Heat Transfer Coefficient]],IF(P662="","",(VLOOKUP(AJ662,'Insulation Table'!$F$35:$G$124,2,FALSE))))</f>
        <v/>
      </c>
      <c r="AO662" s="75" t="e">
        <f t="shared" si="50"/>
        <v>#N/A</v>
      </c>
      <c r="AP662" s="75" t="e">
        <f>VLOOKUP(AO662,'Insulation Table'!$Y$35:$Z$103,2,FALSE)</f>
        <v>#N/A</v>
      </c>
      <c r="AQ662" s="67" t="str">
        <f>CONCATENATE(P662,U662,MIN(TablePipeInsulation[[#This Row],[Insulation to be Added (")]],3))</f>
        <v>3</v>
      </c>
      <c r="AR662" s="75" t="str">
        <f>IF(P662="","",(VLOOKUP(AQ662,'Insulation Table'!$N$35:$O$250,2,FALSE)))</f>
        <v/>
      </c>
      <c r="AS662" s="67" t="e">
        <f t="shared" si="51"/>
        <v>#VALUE!</v>
      </c>
      <c r="AT662" s="75" t="str">
        <f>IF(TablePipeInsulation[[#This Row],[System Application]]="Custom",TablePipeInsulation[[#This Row],[Full Load Hours (If Custom Application)]],IF(G662="","",IF(G662="Domestic Hot Water",8760,$AJ$16)))</f>
        <v/>
      </c>
      <c r="AU662" s="75" t="str">
        <f>VLOOKUP($G$7,'Incentive Structure'!$C$6:$D$10,2,FALSE)</f>
        <v>CI</v>
      </c>
      <c r="AV662" s="75" t="str">
        <f>IF(ISNUMBER(FIND("MF",TablePipeInsulation[[#This Row],[Incentive Code]]))=TRUE,"MF Logic","CI Logic")</f>
        <v>CI Logic</v>
      </c>
      <c r="AW66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62" t="str">
        <f t="shared" si="52"/>
        <v/>
      </c>
      <c r="AY662" t="str">
        <f t="shared" si="53"/>
        <v>CI</v>
      </c>
      <c r="AZ66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6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62" s="190" t="e">
        <f>INDEX(#REF!,MATCH(TablePipeInsulation[[#This Row],[Coding - Temperature of Pipe]],#REF!,0),MATCH(TEXT($P662,"#.00"),#REF!,0))</f>
        <v>#REF!</v>
      </c>
      <c r="BC662" s="211">
        <f>IFERROR(MIN(IF(TablePipeInsulation[[#This Row],[System Application]]="Custom",(TablePipeInsulation[[#This Row],[Therms saved]]*BE662)*CI_Custom_Incentive_USD_per_therm,IF(OR(TablePipeInsulation[[#This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saved]]*BE662),"Excel Error"))),TablePipeInsulation[[#This Row],[Total Cost]]),0)</f>
        <v>0</v>
      </c>
      <c r="BD662" s="216">
        <f>IFERROR(MIN(IF(TablePipeInsulation[[#This Row],[System Application]]="Custom",(TablePipeInsulation[[#This Row],[Therms saved]]*BE662)*CI_Custom_Bonus_Incentive_USD_per_therm,IF(OR(TablePipeInsulation[[#This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saved]]*BE662),"Excel Error"))),TablePipeInsulation[[#This Row],[Total Cost]]),0)</f>
        <v>0</v>
      </c>
      <c r="BE662" s="212">
        <f>Boiler!$AA$9</f>
        <v>0</v>
      </c>
    </row>
    <row r="663" spans="1:57">
      <c r="A663" s="75">
        <v>642</v>
      </c>
      <c r="Q663" s="69"/>
      <c r="R663" s="1" t="str">
        <f>IFERROR(INDEX(TableInsulationCodeReq[],MATCH(TablePipeInsulation[[#This Row],[Coding - Temperature of Pipe]],TableInsulationCodeReq[Coding Pipe Temperature],-1),MATCH(TEXT($P663,"0.00"),TableInsulationCodeReq[#Headers],0)),"")</f>
        <v/>
      </c>
      <c r="Y663" s="189" t="str">
        <f t="shared" si="54"/>
        <v/>
      </c>
      <c r="AA66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63" s="3" t="str">
        <f>IF(OR(G663="",TablePipeInsulation[[#This Row],[Insulation to be Added (")]]&lt;TablePipeInsulation[[#This Row],[Insulation Required by Code (")]]),"",IF(System_App_Only_DHW,(AN663-AR663)/(0.8*100000)*L663*AS663*AT663*1,(AN663-AR663)/($G$10*100000)*L663*AS663*AT663*1))</f>
        <v/>
      </c>
      <c r="AC663" s="78">
        <f>IF(TablePipeInsulation[[#This Row],[Insulation to be Added (")]]&lt;TablePipeInsulation[[#This Row],[Insulation Required by Code (")]],"",BC663)</f>
        <v>0</v>
      </c>
      <c r="AD663" s="78">
        <f>IF(TablePipeInsulation[[#This Row],[Insulation to be Added (")]]&lt;TablePipeInsulation[[#This Row],[Insulation Required by Code (")]],"",BD663)</f>
        <v>0</v>
      </c>
      <c r="AG663" s="67" t="e">
        <f>VLOOKUP(G663,'Insulation Table'!$AE$61:$AF$64,2,FALSE)</f>
        <v>#N/A</v>
      </c>
      <c r="AH663" s="75" t="str">
        <f>IF(TablePipeInsulation[[#This Row],[System Application]]="Custom",TablePipeInsulation[[#This Row],[Pipe Surface Temperature, °F (If Custom Application)]],IF(G663="","",VLOOKUP(G663,$BG$21:$BH$24,2,FALSE)))</f>
        <v/>
      </c>
      <c r="AI663" s="75" t="str">
        <f>IF(TablePipeInsulation[[#This Row],[System Application]]="Custom",TablePipeInsulation[[#This Row],[Ambient Temperature, °F (If Custom Application)]],IF(G663="","",VLOOKUP(G663,$BG$21:$BI$24,3,FALSE)))</f>
        <v/>
      </c>
      <c r="AJ66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6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6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6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63" s="75" t="str">
        <f>IF(TablePipeInsulation[[#This Row],[System Application]]="Custom",TablePipeInsulation[[#This Row],[Custom Pipe Bare Heat Transfer Coefficient]],IF(P663="","",(VLOOKUP(AJ663,'Insulation Table'!$F$35:$G$124,2,FALSE))))</f>
        <v/>
      </c>
      <c r="AO663" s="75" t="e">
        <f t="shared" si="50"/>
        <v>#N/A</v>
      </c>
      <c r="AP663" s="75" t="e">
        <f>VLOOKUP(AO663,'Insulation Table'!$Y$35:$Z$103,2,FALSE)</f>
        <v>#N/A</v>
      </c>
      <c r="AQ663" s="67" t="str">
        <f>CONCATENATE(P663,U663,MIN(TablePipeInsulation[[#This Row],[Insulation to be Added (")]],3))</f>
        <v>3</v>
      </c>
      <c r="AR663" s="75" t="str">
        <f>IF(P663="","",(VLOOKUP(AQ663,'Insulation Table'!$N$35:$O$250,2,FALSE)))</f>
        <v/>
      </c>
      <c r="AS663" s="67" t="e">
        <f t="shared" si="51"/>
        <v>#VALUE!</v>
      </c>
      <c r="AT663" s="75" t="str">
        <f>IF(TablePipeInsulation[[#This Row],[System Application]]="Custom",TablePipeInsulation[[#This Row],[Full Load Hours (If Custom Application)]],IF(G663="","",IF(G663="Domestic Hot Water",8760,$AJ$16)))</f>
        <v/>
      </c>
      <c r="AU663" s="75" t="str">
        <f>VLOOKUP($G$7,'Incentive Structure'!$C$6:$D$10,2,FALSE)</f>
        <v>CI</v>
      </c>
      <c r="AV663" s="75" t="str">
        <f>IF(ISNUMBER(FIND("MF",TablePipeInsulation[[#This Row],[Incentive Code]]))=TRUE,"MF Logic","CI Logic")</f>
        <v>CI Logic</v>
      </c>
      <c r="AW66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63" t="str">
        <f t="shared" si="52"/>
        <v/>
      </c>
      <c r="AY663" t="str">
        <f t="shared" si="53"/>
        <v>CI</v>
      </c>
      <c r="AZ66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6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63" s="190" t="e">
        <f>INDEX(#REF!,MATCH(TablePipeInsulation[[#This Row],[Coding - Temperature of Pipe]],#REF!,0),MATCH(TEXT($P663,"#.00"),#REF!,0))</f>
        <v>#REF!</v>
      </c>
      <c r="BC663" s="211">
        <f>IFERROR(MIN(IF(TablePipeInsulation[[#This Row],[System Application]]="Custom",(TablePipeInsulation[[#This Row],[Therms saved]]*BE663)*CI_Custom_Incentive_USD_per_therm,IF(OR(TablePipeInsulation[[#This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saved]]*BE663),"Excel Error"))),TablePipeInsulation[[#This Row],[Total Cost]]),0)</f>
        <v>0</v>
      </c>
      <c r="BD663" s="216">
        <f>IFERROR(MIN(IF(TablePipeInsulation[[#This Row],[System Application]]="Custom",(TablePipeInsulation[[#This Row],[Therms saved]]*BE663)*CI_Custom_Bonus_Incentive_USD_per_therm,IF(OR(TablePipeInsulation[[#This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saved]]*BE663),"Excel Error"))),TablePipeInsulation[[#This Row],[Total Cost]]),0)</f>
        <v>0</v>
      </c>
      <c r="BE663" s="212">
        <f>Boiler!$AA$9</f>
        <v>0</v>
      </c>
    </row>
    <row r="664" spans="1:57">
      <c r="A664" s="75">
        <v>643</v>
      </c>
      <c r="Q664" s="69"/>
      <c r="R664" s="1" t="str">
        <f>IFERROR(INDEX(TableInsulationCodeReq[],MATCH(TablePipeInsulation[[#This Row],[Coding - Temperature of Pipe]],TableInsulationCodeReq[Coding Pipe Temperature],-1),MATCH(TEXT($P664,"0.00"),TableInsulationCodeReq[#Headers],0)),"")</f>
        <v/>
      </c>
      <c r="Y664" s="189" t="str">
        <f t="shared" si="54"/>
        <v/>
      </c>
      <c r="AA66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64" s="3" t="str">
        <f>IF(OR(G664="",TablePipeInsulation[[#This Row],[Insulation to be Added (")]]&lt;TablePipeInsulation[[#This Row],[Insulation Required by Code (")]]),"",IF(System_App_Only_DHW,(AN664-AR664)/(0.8*100000)*L664*AS664*AT664*1,(AN664-AR664)/($G$10*100000)*L664*AS664*AT664*1))</f>
        <v/>
      </c>
      <c r="AC664" s="78">
        <f>IF(TablePipeInsulation[[#This Row],[Insulation to be Added (")]]&lt;TablePipeInsulation[[#This Row],[Insulation Required by Code (")]],"",BC664)</f>
        <v>0</v>
      </c>
      <c r="AD664" s="78">
        <f>IF(TablePipeInsulation[[#This Row],[Insulation to be Added (")]]&lt;TablePipeInsulation[[#This Row],[Insulation Required by Code (")]],"",BD664)</f>
        <v>0</v>
      </c>
      <c r="AG664" s="67" t="e">
        <f>VLOOKUP(G664,'Insulation Table'!$AE$61:$AF$64,2,FALSE)</f>
        <v>#N/A</v>
      </c>
      <c r="AH664" s="75" t="str">
        <f>IF(TablePipeInsulation[[#This Row],[System Application]]="Custom",TablePipeInsulation[[#This Row],[Pipe Surface Temperature, °F (If Custom Application)]],IF(G664="","",VLOOKUP(G664,$BG$21:$BH$24,2,FALSE)))</f>
        <v/>
      </c>
      <c r="AI664" s="75" t="str">
        <f>IF(TablePipeInsulation[[#This Row],[System Application]]="Custom",TablePipeInsulation[[#This Row],[Ambient Temperature, °F (If Custom Application)]],IF(G664="","",VLOOKUP(G664,$BG$21:$BI$24,3,FALSE)))</f>
        <v/>
      </c>
      <c r="AJ66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6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6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6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64" s="75" t="str">
        <f>IF(TablePipeInsulation[[#This Row],[System Application]]="Custom",TablePipeInsulation[[#This Row],[Custom Pipe Bare Heat Transfer Coefficient]],IF(P664="","",(VLOOKUP(AJ664,'Insulation Table'!$F$35:$G$124,2,FALSE))))</f>
        <v/>
      </c>
      <c r="AO664" s="75" t="e">
        <f t="shared" si="50"/>
        <v>#N/A</v>
      </c>
      <c r="AP664" s="75" t="e">
        <f>VLOOKUP(AO664,'Insulation Table'!$Y$35:$Z$103,2,FALSE)</f>
        <v>#N/A</v>
      </c>
      <c r="AQ664" s="67" t="str">
        <f>CONCATENATE(P664,U664,MIN(TablePipeInsulation[[#This Row],[Insulation to be Added (")]],3))</f>
        <v>3</v>
      </c>
      <c r="AR664" s="75" t="str">
        <f>IF(P664="","",(VLOOKUP(AQ664,'Insulation Table'!$N$35:$O$250,2,FALSE)))</f>
        <v/>
      </c>
      <c r="AS664" s="67" t="e">
        <f t="shared" si="51"/>
        <v>#VALUE!</v>
      </c>
      <c r="AT664" s="75" t="str">
        <f>IF(TablePipeInsulation[[#This Row],[System Application]]="Custom",TablePipeInsulation[[#This Row],[Full Load Hours (If Custom Application)]],IF(G664="","",IF(G664="Domestic Hot Water",8760,$AJ$16)))</f>
        <v/>
      </c>
      <c r="AU664" s="75" t="str">
        <f>VLOOKUP($G$7,'Incentive Structure'!$C$6:$D$10,2,FALSE)</f>
        <v>CI</v>
      </c>
      <c r="AV664" s="75" t="str">
        <f>IF(ISNUMBER(FIND("MF",TablePipeInsulation[[#This Row],[Incentive Code]]))=TRUE,"MF Logic","CI Logic")</f>
        <v>CI Logic</v>
      </c>
      <c r="AW66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64" t="str">
        <f t="shared" si="52"/>
        <v/>
      </c>
      <c r="AY664" t="str">
        <f t="shared" si="53"/>
        <v>CI</v>
      </c>
      <c r="AZ66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6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64" s="190" t="e">
        <f>INDEX(#REF!,MATCH(TablePipeInsulation[[#This Row],[Coding - Temperature of Pipe]],#REF!,0),MATCH(TEXT($P664,"#.00"),#REF!,0))</f>
        <v>#REF!</v>
      </c>
      <c r="BC664" s="211">
        <f>IFERROR(MIN(IF(TablePipeInsulation[[#This Row],[System Application]]="Custom",(TablePipeInsulation[[#This Row],[Therms saved]]*BE664)*CI_Custom_Incentive_USD_per_therm,IF(OR(TablePipeInsulation[[#This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saved]]*BE664),"Excel Error"))),TablePipeInsulation[[#This Row],[Total Cost]]),0)</f>
        <v>0</v>
      </c>
      <c r="BD664" s="216">
        <f>IFERROR(MIN(IF(TablePipeInsulation[[#This Row],[System Application]]="Custom",(TablePipeInsulation[[#This Row],[Therms saved]]*BE664)*CI_Custom_Bonus_Incentive_USD_per_therm,IF(OR(TablePipeInsulation[[#This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saved]]*BE664),"Excel Error"))),TablePipeInsulation[[#This Row],[Total Cost]]),0)</f>
        <v>0</v>
      </c>
      <c r="BE664" s="212">
        <f>Boiler!$AA$9</f>
        <v>0</v>
      </c>
    </row>
    <row r="665" spans="1:57">
      <c r="A665" s="75">
        <v>644</v>
      </c>
      <c r="Q665" s="69"/>
      <c r="R665" s="1" t="str">
        <f>IFERROR(INDEX(TableInsulationCodeReq[],MATCH(TablePipeInsulation[[#This Row],[Coding - Temperature of Pipe]],TableInsulationCodeReq[Coding Pipe Temperature],-1),MATCH(TEXT($P665,"0.00"),TableInsulationCodeReq[#Headers],0)),"")</f>
        <v/>
      </c>
      <c r="Y665" s="189" t="str">
        <f t="shared" si="54"/>
        <v/>
      </c>
      <c r="AA66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65" s="3" t="str">
        <f>IF(OR(G665="",TablePipeInsulation[[#This Row],[Insulation to be Added (")]]&lt;TablePipeInsulation[[#This Row],[Insulation Required by Code (")]]),"",IF(System_App_Only_DHW,(AN665-AR665)/(0.8*100000)*L665*AS665*AT665*1,(AN665-AR665)/($G$10*100000)*L665*AS665*AT665*1))</f>
        <v/>
      </c>
      <c r="AC665" s="78">
        <f>IF(TablePipeInsulation[[#This Row],[Insulation to be Added (")]]&lt;TablePipeInsulation[[#This Row],[Insulation Required by Code (")]],"",BC665)</f>
        <v>0</v>
      </c>
      <c r="AD665" s="78">
        <f>IF(TablePipeInsulation[[#This Row],[Insulation to be Added (")]]&lt;TablePipeInsulation[[#This Row],[Insulation Required by Code (")]],"",BD665)</f>
        <v>0</v>
      </c>
      <c r="AG665" s="67" t="e">
        <f>VLOOKUP(G665,'Insulation Table'!$AE$61:$AF$64,2,FALSE)</f>
        <v>#N/A</v>
      </c>
      <c r="AH665" s="75" t="str">
        <f>IF(TablePipeInsulation[[#This Row],[System Application]]="Custom",TablePipeInsulation[[#This Row],[Pipe Surface Temperature, °F (If Custom Application)]],IF(G665="","",VLOOKUP(G665,$BG$21:$BH$24,2,FALSE)))</f>
        <v/>
      </c>
      <c r="AI665" s="75" t="str">
        <f>IF(TablePipeInsulation[[#This Row],[System Application]]="Custom",TablePipeInsulation[[#This Row],[Ambient Temperature, °F (If Custom Application)]],IF(G665="","",VLOOKUP(G665,$BG$21:$BI$24,3,FALSE)))</f>
        <v/>
      </c>
      <c r="AJ66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6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6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6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65" s="75" t="str">
        <f>IF(TablePipeInsulation[[#This Row],[System Application]]="Custom",TablePipeInsulation[[#This Row],[Custom Pipe Bare Heat Transfer Coefficient]],IF(P665="","",(VLOOKUP(AJ665,'Insulation Table'!$F$35:$G$124,2,FALSE))))</f>
        <v/>
      </c>
      <c r="AO665" s="75" t="e">
        <f t="shared" si="50"/>
        <v>#N/A</v>
      </c>
      <c r="AP665" s="75" t="e">
        <f>VLOOKUP(AO665,'Insulation Table'!$Y$35:$Z$103,2,FALSE)</f>
        <v>#N/A</v>
      </c>
      <c r="AQ665" s="67" t="str">
        <f>CONCATENATE(P665,U665,MIN(TablePipeInsulation[[#This Row],[Insulation to be Added (")]],3))</f>
        <v>3</v>
      </c>
      <c r="AR665" s="75" t="str">
        <f>IF(P665="","",(VLOOKUP(AQ665,'Insulation Table'!$N$35:$O$250,2,FALSE)))</f>
        <v/>
      </c>
      <c r="AS665" s="67" t="e">
        <f t="shared" si="51"/>
        <v>#VALUE!</v>
      </c>
      <c r="AT665" s="75" t="str">
        <f>IF(TablePipeInsulation[[#This Row],[System Application]]="Custom",TablePipeInsulation[[#This Row],[Full Load Hours (If Custom Application)]],IF(G665="","",IF(G665="Domestic Hot Water",8760,$AJ$16)))</f>
        <v/>
      </c>
      <c r="AU665" s="75" t="str">
        <f>VLOOKUP($G$7,'Incentive Structure'!$C$6:$D$10,2,FALSE)</f>
        <v>CI</v>
      </c>
      <c r="AV665" s="75" t="str">
        <f>IF(ISNUMBER(FIND("MF",TablePipeInsulation[[#This Row],[Incentive Code]]))=TRUE,"MF Logic","CI Logic")</f>
        <v>CI Logic</v>
      </c>
      <c r="AW66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65" t="str">
        <f t="shared" si="52"/>
        <v/>
      </c>
      <c r="AY665" t="str">
        <f t="shared" si="53"/>
        <v>CI</v>
      </c>
      <c r="AZ66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6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65" s="190" t="e">
        <f>INDEX(#REF!,MATCH(TablePipeInsulation[[#This Row],[Coding - Temperature of Pipe]],#REF!,0),MATCH(TEXT($P665,"#.00"),#REF!,0))</f>
        <v>#REF!</v>
      </c>
      <c r="BC665" s="211">
        <f>IFERROR(MIN(IF(TablePipeInsulation[[#This Row],[System Application]]="Custom",(TablePipeInsulation[[#This Row],[Therms saved]]*BE665)*CI_Custom_Incentive_USD_per_therm,IF(OR(TablePipeInsulation[[#This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saved]]*BE665),"Excel Error"))),TablePipeInsulation[[#This Row],[Total Cost]]),0)</f>
        <v>0</v>
      </c>
      <c r="BD665" s="216">
        <f>IFERROR(MIN(IF(TablePipeInsulation[[#This Row],[System Application]]="Custom",(TablePipeInsulation[[#This Row],[Therms saved]]*BE665)*CI_Custom_Bonus_Incentive_USD_per_therm,IF(OR(TablePipeInsulation[[#This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saved]]*BE665),"Excel Error"))),TablePipeInsulation[[#This Row],[Total Cost]]),0)</f>
        <v>0</v>
      </c>
      <c r="BE665" s="212">
        <f>Boiler!$AA$9</f>
        <v>0</v>
      </c>
    </row>
    <row r="666" spans="1:57">
      <c r="A666" s="75">
        <v>645</v>
      </c>
      <c r="Q666" s="69"/>
      <c r="R666" s="1" t="str">
        <f>IFERROR(INDEX(TableInsulationCodeReq[],MATCH(TablePipeInsulation[[#This Row],[Coding - Temperature of Pipe]],TableInsulationCodeReq[Coding Pipe Temperature],-1),MATCH(TEXT($P666,"0.00"),TableInsulationCodeReq[#Headers],0)),"")</f>
        <v/>
      </c>
      <c r="Y666" s="189" t="str">
        <f t="shared" si="54"/>
        <v/>
      </c>
      <c r="AA66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66" s="3" t="str">
        <f>IF(OR(G666="",TablePipeInsulation[[#This Row],[Insulation to be Added (")]]&lt;TablePipeInsulation[[#This Row],[Insulation Required by Code (")]]),"",IF(System_App_Only_DHW,(AN666-AR666)/(0.8*100000)*L666*AS666*AT666*1,(AN666-AR666)/($G$10*100000)*L666*AS666*AT666*1))</f>
        <v/>
      </c>
      <c r="AC666" s="78">
        <f>IF(TablePipeInsulation[[#This Row],[Insulation to be Added (")]]&lt;TablePipeInsulation[[#This Row],[Insulation Required by Code (")]],"",BC666)</f>
        <v>0</v>
      </c>
      <c r="AD666" s="78">
        <f>IF(TablePipeInsulation[[#This Row],[Insulation to be Added (")]]&lt;TablePipeInsulation[[#This Row],[Insulation Required by Code (")]],"",BD666)</f>
        <v>0</v>
      </c>
      <c r="AG666" s="67" t="e">
        <f>VLOOKUP(G666,'Insulation Table'!$AE$61:$AF$64,2,FALSE)</f>
        <v>#N/A</v>
      </c>
      <c r="AH666" s="75" t="str">
        <f>IF(TablePipeInsulation[[#This Row],[System Application]]="Custom",TablePipeInsulation[[#This Row],[Pipe Surface Temperature, °F (If Custom Application)]],IF(G666="","",VLOOKUP(G666,$BG$21:$BH$24,2,FALSE)))</f>
        <v/>
      </c>
      <c r="AI666" s="75" t="str">
        <f>IF(TablePipeInsulation[[#This Row],[System Application]]="Custom",TablePipeInsulation[[#This Row],[Ambient Temperature, °F (If Custom Application)]],IF(G666="","",VLOOKUP(G666,$BG$21:$BI$24,3,FALSE)))</f>
        <v/>
      </c>
      <c r="AJ66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6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6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6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66" s="75" t="str">
        <f>IF(TablePipeInsulation[[#This Row],[System Application]]="Custom",TablePipeInsulation[[#This Row],[Custom Pipe Bare Heat Transfer Coefficient]],IF(P666="","",(VLOOKUP(AJ666,'Insulation Table'!$F$35:$G$124,2,FALSE))))</f>
        <v/>
      </c>
      <c r="AO666" s="75" t="e">
        <f t="shared" si="50"/>
        <v>#N/A</v>
      </c>
      <c r="AP666" s="75" t="e">
        <f>VLOOKUP(AO666,'Insulation Table'!$Y$35:$Z$103,2,FALSE)</f>
        <v>#N/A</v>
      </c>
      <c r="AQ666" s="67" t="str">
        <f>CONCATENATE(P666,U666,MIN(TablePipeInsulation[[#This Row],[Insulation to be Added (")]],3))</f>
        <v>3</v>
      </c>
      <c r="AR666" s="75" t="str">
        <f>IF(P666="","",(VLOOKUP(AQ666,'Insulation Table'!$N$35:$O$250,2,FALSE)))</f>
        <v/>
      </c>
      <c r="AS666" s="67" t="e">
        <f t="shared" si="51"/>
        <v>#VALUE!</v>
      </c>
      <c r="AT666" s="75" t="str">
        <f>IF(TablePipeInsulation[[#This Row],[System Application]]="Custom",TablePipeInsulation[[#This Row],[Full Load Hours (If Custom Application)]],IF(G666="","",IF(G666="Domestic Hot Water",8760,$AJ$16)))</f>
        <v/>
      </c>
      <c r="AU666" s="75" t="str">
        <f>VLOOKUP($G$7,'Incentive Structure'!$C$6:$D$10,2,FALSE)</f>
        <v>CI</v>
      </c>
      <c r="AV666" s="75" t="str">
        <f>IF(ISNUMBER(FIND("MF",TablePipeInsulation[[#This Row],[Incentive Code]]))=TRUE,"MF Logic","CI Logic")</f>
        <v>CI Logic</v>
      </c>
      <c r="AW66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66" t="str">
        <f t="shared" si="52"/>
        <v/>
      </c>
      <c r="AY666" t="str">
        <f t="shared" si="53"/>
        <v>CI</v>
      </c>
      <c r="AZ66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6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66" s="190" t="e">
        <f>INDEX(#REF!,MATCH(TablePipeInsulation[[#This Row],[Coding - Temperature of Pipe]],#REF!,0),MATCH(TEXT($P666,"#.00"),#REF!,0))</f>
        <v>#REF!</v>
      </c>
      <c r="BC666" s="211">
        <f>IFERROR(MIN(IF(TablePipeInsulation[[#This Row],[System Application]]="Custom",(TablePipeInsulation[[#This Row],[Therms saved]]*BE666)*CI_Custom_Incentive_USD_per_therm,IF(OR(TablePipeInsulation[[#This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saved]]*BE666),"Excel Error"))),TablePipeInsulation[[#This Row],[Total Cost]]),0)</f>
        <v>0</v>
      </c>
      <c r="BD666" s="216">
        <f>IFERROR(MIN(IF(TablePipeInsulation[[#This Row],[System Application]]="Custom",(TablePipeInsulation[[#This Row],[Therms saved]]*BE666)*CI_Custom_Bonus_Incentive_USD_per_therm,IF(OR(TablePipeInsulation[[#This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saved]]*BE666),"Excel Error"))),TablePipeInsulation[[#This Row],[Total Cost]]),0)</f>
        <v>0</v>
      </c>
      <c r="BE666" s="212">
        <f>Boiler!$AA$9</f>
        <v>0</v>
      </c>
    </row>
    <row r="667" spans="1:57">
      <c r="A667" s="75">
        <v>646</v>
      </c>
      <c r="Q667" s="69"/>
      <c r="R667" s="1" t="str">
        <f>IFERROR(INDEX(TableInsulationCodeReq[],MATCH(TablePipeInsulation[[#This Row],[Coding - Temperature of Pipe]],TableInsulationCodeReq[Coding Pipe Temperature],-1),MATCH(TEXT($P667,"0.00"),TableInsulationCodeReq[#Headers],0)),"")</f>
        <v/>
      </c>
      <c r="Y667" s="189" t="str">
        <f t="shared" si="54"/>
        <v/>
      </c>
      <c r="AA66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67" s="3" t="str">
        <f>IF(OR(G667="",TablePipeInsulation[[#This Row],[Insulation to be Added (")]]&lt;TablePipeInsulation[[#This Row],[Insulation Required by Code (")]]),"",IF(System_App_Only_DHW,(AN667-AR667)/(0.8*100000)*L667*AS667*AT667*1,(AN667-AR667)/($G$10*100000)*L667*AS667*AT667*1))</f>
        <v/>
      </c>
      <c r="AC667" s="78">
        <f>IF(TablePipeInsulation[[#This Row],[Insulation to be Added (")]]&lt;TablePipeInsulation[[#This Row],[Insulation Required by Code (")]],"",BC667)</f>
        <v>0</v>
      </c>
      <c r="AD667" s="78">
        <f>IF(TablePipeInsulation[[#This Row],[Insulation to be Added (")]]&lt;TablePipeInsulation[[#This Row],[Insulation Required by Code (")]],"",BD667)</f>
        <v>0</v>
      </c>
      <c r="AG667" s="67" t="e">
        <f>VLOOKUP(G667,'Insulation Table'!$AE$61:$AF$64,2,FALSE)</f>
        <v>#N/A</v>
      </c>
      <c r="AH667" s="75" t="str">
        <f>IF(TablePipeInsulation[[#This Row],[System Application]]="Custom",TablePipeInsulation[[#This Row],[Pipe Surface Temperature, °F (If Custom Application)]],IF(G667="","",VLOOKUP(G667,$BG$21:$BH$24,2,FALSE)))</f>
        <v/>
      </c>
      <c r="AI667" s="75" t="str">
        <f>IF(TablePipeInsulation[[#This Row],[System Application]]="Custom",TablePipeInsulation[[#This Row],[Ambient Temperature, °F (If Custom Application)]],IF(G667="","",VLOOKUP(G667,$BG$21:$BI$24,3,FALSE)))</f>
        <v/>
      </c>
      <c r="AJ66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6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6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6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67" s="75" t="str">
        <f>IF(TablePipeInsulation[[#This Row],[System Application]]="Custom",TablePipeInsulation[[#This Row],[Custom Pipe Bare Heat Transfer Coefficient]],IF(P667="","",(VLOOKUP(AJ667,'Insulation Table'!$F$35:$G$124,2,FALSE))))</f>
        <v/>
      </c>
      <c r="AO667" s="75" t="e">
        <f t="shared" si="50"/>
        <v>#N/A</v>
      </c>
      <c r="AP667" s="75" t="e">
        <f>VLOOKUP(AO667,'Insulation Table'!$Y$35:$Z$103,2,FALSE)</f>
        <v>#N/A</v>
      </c>
      <c r="AQ667" s="67" t="str">
        <f>CONCATENATE(P667,U667,MIN(TablePipeInsulation[[#This Row],[Insulation to be Added (")]],3))</f>
        <v>3</v>
      </c>
      <c r="AR667" s="75" t="str">
        <f>IF(P667="","",(VLOOKUP(AQ667,'Insulation Table'!$N$35:$O$250,2,FALSE)))</f>
        <v/>
      </c>
      <c r="AS667" s="67" t="e">
        <f t="shared" si="51"/>
        <v>#VALUE!</v>
      </c>
      <c r="AT667" s="75" t="str">
        <f>IF(TablePipeInsulation[[#This Row],[System Application]]="Custom",TablePipeInsulation[[#This Row],[Full Load Hours (If Custom Application)]],IF(G667="","",IF(G667="Domestic Hot Water",8760,$AJ$16)))</f>
        <v/>
      </c>
      <c r="AU667" s="75" t="str">
        <f>VLOOKUP($G$7,'Incentive Structure'!$C$6:$D$10,2,FALSE)</f>
        <v>CI</v>
      </c>
      <c r="AV667" s="75" t="str">
        <f>IF(ISNUMBER(FIND("MF",TablePipeInsulation[[#This Row],[Incentive Code]]))=TRUE,"MF Logic","CI Logic")</f>
        <v>CI Logic</v>
      </c>
      <c r="AW66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67" t="str">
        <f t="shared" si="52"/>
        <v/>
      </c>
      <c r="AY667" t="str">
        <f t="shared" si="53"/>
        <v>CI</v>
      </c>
      <c r="AZ66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6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67" s="190" t="e">
        <f>INDEX(#REF!,MATCH(TablePipeInsulation[[#This Row],[Coding - Temperature of Pipe]],#REF!,0),MATCH(TEXT($P667,"#.00"),#REF!,0))</f>
        <v>#REF!</v>
      </c>
      <c r="BC667" s="211">
        <f>IFERROR(MIN(IF(TablePipeInsulation[[#This Row],[System Application]]="Custom",(TablePipeInsulation[[#This Row],[Therms saved]]*BE667)*CI_Custom_Incentive_USD_per_therm,IF(OR(TablePipeInsulation[[#This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saved]]*BE667),"Excel Error"))),TablePipeInsulation[[#This Row],[Total Cost]]),0)</f>
        <v>0</v>
      </c>
      <c r="BD667" s="216">
        <f>IFERROR(MIN(IF(TablePipeInsulation[[#This Row],[System Application]]="Custom",(TablePipeInsulation[[#This Row],[Therms saved]]*BE667)*CI_Custom_Bonus_Incentive_USD_per_therm,IF(OR(TablePipeInsulation[[#This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saved]]*BE667),"Excel Error"))),TablePipeInsulation[[#This Row],[Total Cost]]),0)</f>
        <v>0</v>
      </c>
      <c r="BE667" s="212">
        <f>Boiler!$AA$9</f>
        <v>0</v>
      </c>
    </row>
    <row r="668" spans="1:57">
      <c r="A668" s="75">
        <v>647</v>
      </c>
      <c r="Q668" s="69"/>
      <c r="R668" s="1" t="str">
        <f>IFERROR(INDEX(TableInsulationCodeReq[],MATCH(TablePipeInsulation[[#This Row],[Coding - Temperature of Pipe]],TableInsulationCodeReq[Coding Pipe Temperature],-1),MATCH(TEXT($P668,"0.00"),TableInsulationCodeReq[#Headers],0)),"")</f>
        <v/>
      </c>
      <c r="Y668" s="189" t="str">
        <f t="shared" si="54"/>
        <v/>
      </c>
      <c r="AA66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68" s="3" t="str">
        <f>IF(OR(G668="",TablePipeInsulation[[#This Row],[Insulation to be Added (")]]&lt;TablePipeInsulation[[#This Row],[Insulation Required by Code (")]]),"",IF(System_App_Only_DHW,(AN668-AR668)/(0.8*100000)*L668*AS668*AT668*1,(AN668-AR668)/($G$10*100000)*L668*AS668*AT668*1))</f>
        <v/>
      </c>
      <c r="AC668" s="78">
        <f>IF(TablePipeInsulation[[#This Row],[Insulation to be Added (")]]&lt;TablePipeInsulation[[#This Row],[Insulation Required by Code (")]],"",BC668)</f>
        <v>0</v>
      </c>
      <c r="AD668" s="78">
        <f>IF(TablePipeInsulation[[#This Row],[Insulation to be Added (")]]&lt;TablePipeInsulation[[#This Row],[Insulation Required by Code (")]],"",BD668)</f>
        <v>0</v>
      </c>
      <c r="AG668" s="67" t="e">
        <f>VLOOKUP(G668,'Insulation Table'!$AE$61:$AF$64,2,FALSE)</f>
        <v>#N/A</v>
      </c>
      <c r="AH668" s="75" t="str">
        <f>IF(TablePipeInsulation[[#This Row],[System Application]]="Custom",TablePipeInsulation[[#This Row],[Pipe Surface Temperature, °F (If Custom Application)]],IF(G668="","",VLOOKUP(G668,$BG$21:$BH$24,2,FALSE)))</f>
        <v/>
      </c>
      <c r="AI668" s="75" t="str">
        <f>IF(TablePipeInsulation[[#This Row],[System Application]]="Custom",TablePipeInsulation[[#This Row],[Ambient Temperature, °F (If Custom Application)]],IF(G668="","",VLOOKUP(G668,$BG$21:$BI$24,3,FALSE)))</f>
        <v/>
      </c>
      <c r="AJ66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6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6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6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68" s="75" t="str">
        <f>IF(TablePipeInsulation[[#This Row],[System Application]]="Custom",TablePipeInsulation[[#This Row],[Custom Pipe Bare Heat Transfer Coefficient]],IF(P668="","",(VLOOKUP(AJ668,'Insulation Table'!$F$35:$G$124,2,FALSE))))</f>
        <v/>
      </c>
      <c r="AO668" s="75" t="e">
        <f t="shared" si="50"/>
        <v>#N/A</v>
      </c>
      <c r="AP668" s="75" t="e">
        <f>VLOOKUP(AO668,'Insulation Table'!$Y$35:$Z$103,2,FALSE)</f>
        <v>#N/A</v>
      </c>
      <c r="AQ668" s="67" t="str">
        <f>CONCATENATE(P668,U668,MIN(TablePipeInsulation[[#This Row],[Insulation to be Added (")]],3))</f>
        <v>3</v>
      </c>
      <c r="AR668" s="75" t="str">
        <f>IF(P668="","",(VLOOKUP(AQ668,'Insulation Table'!$N$35:$O$250,2,FALSE)))</f>
        <v/>
      </c>
      <c r="AS668" s="67" t="e">
        <f t="shared" si="51"/>
        <v>#VALUE!</v>
      </c>
      <c r="AT668" s="75" t="str">
        <f>IF(TablePipeInsulation[[#This Row],[System Application]]="Custom",TablePipeInsulation[[#This Row],[Full Load Hours (If Custom Application)]],IF(G668="","",IF(G668="Domestic Hot Water",8760,$AJ$16)))</f>
        <v/>
      </c>
      <c r="AU668" s="75" t="str">
        <f>VLOOKUP($G$7,'Incentive Structure'!$C$6:$D$10,2,FALSE)</f>
        <v>CI</v>
      </c>
      <c r="AV668" s="75" t="str">
        <f>IF(ISNUMBER(FIND("MF",TablePipeInsulation[[#This Row],[Incentive Code]]))=TRUE,"MF Logic","CI Logic")</f>
        <v>CI Logic</v>
      </c>
      <c r="AW66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68" t="str">
        <f t="shared" si="52"/>
        <v/>
      </c>
      <c r="AY668" t="str">
        <f t="shared" si="53"/>
        <v>CI</v>
      </c>
      <c r="AZ66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6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68" s="190" t="e">
        <f>INDEX(#REF!,MATCH(TablePipeInsulation[[#This Row],[Coding - Temperature of Pipe]],#REF!,0),MATCH(TEXT($P668,"#.00"),#REF!,0))</f>
        <v>#REF!</v>
      </c>
      <c r="BC668" s="211">
        <f>IFERROR(MIN(IF(TablePipeInsulation[[#This Row],[System Application]]="Custom",(TablePipeInsulation[[#This Row],[Therms saved]]*BE668)*CI_Custom_Incentive_USD_per_therm,IF(OR(TablePipeInsulation[[#This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saved]]*BE668),"Excel Error"))),TablePipeInsulation[[#This Row],[Total Cost]]),0)</f>
        <v>0</v>
      </c>
      <c r="BD668" s="216">
        <f>IFERROR(MIN(IF(TablePipeInsulation[[#This Row],[System Application]]="Custom",(TablePipeInsulation[[#This Row],[Therms saved]]*BE668)*CI_Custom_Bonus_Incentive_USD_per_therm,IF(OR(TablePipeInsulation[[#This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saved]]*BE668),"Excel Error"))),TablePipeInsulation[[#This Row],[Total Cost]]),0)</f>
        <v>0</v>
      </c>
      <c r="BE668" s="212">
        <f>Boiler!$AA$9</f>
        <v>0</v>
      </c>
    </row>
    <row r="669" spans="1:57">
      <c r="A669" s="75">
        <v>648</v>
      </c>
      <c r="Q669" s="69"/>
      <c r="R669" s="1" t="str">
        <f>IFERROR(INDEX(TableInsulationCodeReq[],MATCH(TablePipeInsulation[[#This Row],[Coding - Temperature of Pipe]],TableInsulationCodeReq[Coding Pipe Temperature],-1),MATCH(TEXT($P669,"0.00"),TableInsulationCodeReq[#Headers],0)),"")</f>
        <v/>
      </c>
      <c r="Y669" s="189" t="str">
        <f t="shared" si="54"/>
        <v/>
      </c>
      <c r="AA66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69" s="3" t="str">
        <f>IF(OR(G669="",TablePipeInsulation[[#This Row],[Insulation to be Added (")]]&lt;TablePipeInsulation[[#This Row],[Insulation Required by Code (")]]),"",IF(System_App_Only_DHW,(AN669-AR669)/(0.8*100000)*L669*AS669*AT669*1,(AN669-AR669)/($G$10*100000)*L669*AS669*AT669*1))</f>
        <v/>
      </c>
      <c r="AC669" s="78">
        <f>IF(TablePipeInsulation[[#This Row],[Insulation to be Added (")]]&lt;TablePipeInsulation[[#This Row],[Insulation Required by Code (")]],"",BC669)</f>
        <v>0</v>
      </c>
      <c r="AD669" s="78">
        <f>IF(TablePipeInsulation[[#This Row],[Insulation to be Added (")]]&lt;TablePipeInsulation[[#This Row],[Insulation Required by Code (")]],"",BD669)</f>
        <v>0</v>
      </c>
      <c r="AG669" s="67" t="e">
        <f>VLOOKUP(G669,'Insulation Table'!$AE$61:$AF$64,2,FALSE)</f>
        <v>#N/A</v>
      </c>
      <c r="AH669" s="75" t="str">
        <f>IF(TablePipeInsulation[[#This Row],[System Application]]="Custom",TablePipeInsulation[[#This Row],[Pipe Surface Temperature, °F (If Custom Application)]],IF(G669="","",VLOOKUP(G669,$BG$21:$BH$24,2,FALSE)))</f>
        <v/>
      </c>
      <c r="AI669" s="75" t="str">
        <f>IF(TablePipeInsulation[[#This Row],[System Application]]="Custom",TablePipeInsulation[[#This Row],[Ambient Temperature, °F (If Custom Application)]],IF(G669="","",VLOOKUP(G669,$BG$21:$BI$24,3,FALSE)))</f>
        <v/>
      </c>
      <c r="AJ66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6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6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6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69" s="75" t="str">
        <f>IF(TablePipeInsulation[[#This Row],[System Application]]="Custom",TablePipeInsulation[[#This Row],[Custom Pipe Bare Heat Transfer Coefficient]],IF(P669="","",(VLOOKUP(AJ669,'Insulation Table'!$F$35:$G$124,2,FALSE))))</f>
        <v/>
      </c>
      <c r="AO669" s="75" t="e">
        <f t="shared" si="50"/>
        <v>#N/A</v>
      </c>
      <c r="AP669" s="75" t="e">
        <f>VLOOKUP(AO669,'Insulation Table'!$Y$35:$Z$103,2,FALSE)</f>
        <v>#N/A</v>
      </c>
      <c r="AQ669" s="67" t="str">
        <f>CONCATENATE(P669,U669,MIN(TablePipeInsulation[[#This Row],[Insulation to be Added (")]],3))</f>
        <v>3</v>
      </c>
      <c r="AR669" s="75" t="str">
        <f>IF(P669="","",(VLOOKUP(AQ669,'Insulation Table'!$N$35:$O$250,2,FALSE)))</f>
        <v/>
      </c>
      <c r="AS669" s="67" t="e">
        <f t="shared" si="51"/>
        <v>#VALUE!</v>
      </c>
      <c r="AT669" s="75" t="str">
        <f>IF(TablePipeInsulation[[#This Row],[System Application]]="Custom",TablePipeInsulation[[#This Row],[Full Load Hours (If Custom Application)]],IF(G669="","",IF(G669="Domestic Hot Water",8760,$AJ$16)))</f>
        <v/>
      </c>
      <c r="AU669" s="75" t="str">
        <f>VLOOKUP($G$7,'Incentive Structure'!$C$6:$D$10,2,FALSE)</f>
        <v>CI</v>
      </c>
      <c r="AV669" s="75" t="str">
        <f>IF(ISNUMBER(FIND("MF",TablePipeInsulation[[#This Row],[Incentive Code]]))=TRUE,"MF Logic","CI Logic")</f>
        <v>CI Logic</v>
      </c>
      <c r="AW66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69" t="str">
        <f t="shared" si="52"/>
        <v/>
      </c>
      <c r="AY669" t="str">
        <f t="shared" si="53"/>
        <v>CI</v>
      </c>
      <c r="AZ66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6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69" s="190" t="e">
        <f>INDEX(#REF!,MATCH(TablePipeInsulation[[#This Row],[Coding - Temperature of Pipe]],#REF!,0),MATCH(TEXT($P669,"#.00"),#REF!,0))</f>
        <v>#REF!</v>
      </c>
      <c r="BC669" s="211">
        <f>IFERROR(MIN(IF(TablePipeInsulation[[#This Row],[System Application]]="Custom",(TablePipeInsulation[[#This Row],[Therms saved]]*BE669)*CI_Custom_Incentive_USD_per_therm,IF(OR(TablePipeInsulation[[#This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saved]]*BE669),"Excel Error"))),TablePipeInsulation[[#This Row],[Total Cost]]),0)</f>
        <v>0</v>
      </c>
      <c r="BD669" s="216">
        <f>IFERROR(MIN(IF(TablePipeInsulation[[#This Row],[System Application]]="Custom",(TablePipeInsulation[[#This Row],[Therms saved]]*BE669)*CI_Custom_Bonus_Incentive_USD_per_therm,IF(OR(TablePipeInsulation[[#This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saved]]*BE669),"Excel Error"))),TablePipeInsulation[[#This Row],[Total Cost]]),0)</f>
        <v>0</v>
      </c>
      <c r="BE669" s="212">
        <f>Boiler!$AA$9</f>
        <v>0</v>
      </c>
    </row>
    <row r="670" spans="1:57">
      <c r="A670" s="75">
        <v>649</v>
      </c>
      <c r="Q670" s="69"/>
      <c r="R670" s="1" t="str">
        <f>IFERROR(INDEX(TableInsulationCodeReq[],MATCH(TablePipeInsulation[[#This Row],[Coding - Temperature of Pipe]],TableInsulationCodeReq[Coding Pipe Temperature],-1),MATCH(TEXT($P670,"0.00"),TableInsulationCodeReq[#Headers],0)),"")</f>
        <v/>
      </c>
      <c r="Y670" s="189" t="str">
        <f t="shared" si="54"/>
        <v/>
      </c>
      <c r="AA67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70" s="3" t="str">
        <f>IF(OR(G670="",TablePipeInsulation[[#This Row],[Insulation to be Added (")]]&lt;TablePipeInsulation[[#This Row],[Insulation Required by Code (")]]),"",IF(System_App_Only_DHW,(AN670-AR670)/(0.8*100000)*L670*AS670*AT670*1,(AN670-AR670)/($G$10*100000)*L670*AS670*AT670*1))</f>
        <v/>
      </c>
      <c r="AC670" s="78">
        <f>IF(TablePipeInsulation[[#This Row],[Insulation to be Added (")]]&lt;TablePipeInsulation[[#This Row],[Insulation Required by Code (")]],"",BC670)</f>
        <v>0</v>
      </c>
      <c r="AD670" s="78">
        <f>IF(TablePipeInsulation[[#This Row],[Insulation to be Added (")]]&lt;TablePipeInsulation[[#This Row],[Insulation Required by Code (")]],"",BD670)</f>
        <v>0</v>
      </c>
      <c r="AG670" s="67" t="e">
        <f>VLOOKUP(G670,'Insulation Table'!$AE$61:$AF$64,2,FALSE)</f>
        <v>#N/A</v>
      </c>
      <c r="AH670" s="75" t="str">
        <f>IF(TablePipeInsulation[[#This Row],[System Application]]="Custom",TablePipeInsulation[[#This Row],[Pipe Surface Temperature, °F (If Custom Application)]],IF(G670="","",VLOOKUP(G670,$BG$21:$BH$24,2,FALSE)))</f>
        <v/>
      </c>
      <c r="AI670" s="75" t="str">
        <f>IF(TablePipeInsulation[[#This Row],[System Application]]="Custom",TablePipeInsulation[[#This Row],[Ambient Temperature, °F (If Custom Application)]],IF(G670="","",VLOOKUP(G670,$BG$21:$BI$24,3,FALSE)))</f>
        <v/>
      </c>
      <c r="AJ67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7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7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7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70" s="75" t="str">
        <f>IF(TablePipeInsulation[[#This Row],[System Application]]="Custom",TablePipeInsulation[[#This Row],[Custom Pipe Bare Heat Transfer Coefficient]],IF(P670="","",(VLOOKUP(AJ670,'Insulation Table'!$F$35:$G$124,2,FALSE))))</f>
        <v/>
      </c>
      <c r="AO670" s="75" t="e">
        <f t="shared" si="50"/>
        <v>#N/A</v>
      </c>
      <c r="AP670" s="75" t="e">
        <f>VLOOKUP(AO670,'Insulation Table'!$Y$35:$Z$103,2,FALSE)</f>
        <v>#N/A</v>
      </c>
      <c r="AQ670" s="67" t="str">
        <f>CONCATENATE(P670,U670,MIN(TablePipeInsulation[[#This Row],[Insulation to be Added (")]],3))</f>
        <v>3</v>
      </c>
      <c r="AR670" s="75" t="str">
        <f>IF(P670="","",(VLOOKUP(AQ670,'Insulation Table'!$N$35:$O$250,2,FALSE)))</f>
        <v/>
      </c>
      <c r="AS670" s="67" t="e">
        <f t="shared" si="51"/>
        <v>#VALUE!</v>
      </c>
      <c r="AT670" s="75" t="str">
        <f>IF(TablePipeInsulation[[#This Row],[System Application]]="Custom",TablePipeInsulation[[#This Row],[Full Load Hours (If Custom Application)]],IF(G670="","",IF(G670="Domestic Hot Water",8760,$AJ$16)))</f>
        <v/>
      </c>
      <c r="AU670" s="75" t="str">
        <f>VLOOKUP($G$7,'Incentive Structure'!$C$6:$D$10,2,FALSE)</f>
        <v>CI</v>
      </c>
      <c r="AV670" s="75" t="str">
        <f>IF(ISNUMBER(FIND("MF",TablePipeInsulation[[#This Row],[Incentive Code]]))=TRUE,"MF Logic","CI Logic")</f>
        <v>CI Logic</v>
      </c>
      <c r="AW67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70" t="str">
        <f t="shared" si="52"/>
        <v/>
      </c>
      <c r="AY670" t="str">
        <f t="shared" si="53"/>
        <v>CI</v>
      </c>
      <c r="AZ67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7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70" s="190" t="e">
        <f>INDEX(#REF!,MATCH(TablePipeInsulation[[#This Row],[Coding - Temperature of Pipe]],#REF!,0),MATCH(TEXT($P670,"#.00"),#REF!,0))</f>
        <v>#REF!</v>
      </c>
      <c r="BC670" s="211">
        <f>IFERROR(MIN(IF(TablePipeInsulation[[#This Row],[System Application]]="Custom",(TablePipeInsulation[[#This Row],[Therms saved]]*BE670)*CI_Custom_Incentive_USD_per_therm,IF(OR(TablePipeInsulation[[#This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saved]]*BE670),"Excel Error"))),TablePipeInsulation[[#This Row],[Total Cost]]),0)</f>
        <v>0</v>
      </c>
      <c r="BD670" s="216">
        <f>IFERROR(MIN(IF(TablePipeInsulation[[#This Row],[System Application]]="Custom",(TablePipeInsulation[[#This Row],[Therms saved]]*BE670)*CI_Custom_Bonus_Incentive_USD_per_therm,IF(OR(TablePipeInsulation[[#This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saved]]*BE670),"Excel Error"))),TablePipeInsulation[[#This Row],[Total Cost]]),0)</f>
        <v>0</v>
      </c>
      <c r="BE670" s="212">
        <f>Boiler!$AA$9</f>
        <v>0</v>
      </c>
    </row>
    <row r="671" spans="1:57">
      <c r="A671" s="75">
        <v>650</v>
      </c>
      <c r="Q671" s="69"/>
      <c r="R671" s="1" t="str">
        <f>IFERROR(INDEX(TableInsulationCodeReq[],MATCH(TablePipeInsulation[[#This Row],[Coding - Temperature of Pipe]],TableInsulationCodeReq[Coding Pipe Temperature],-1),MATCH(TEXT($P671,"0.00"),TableInsulationCodeReq[#Headers],0)),"")</f>
        <v/>
      </c>
      <c r="Y671" s="189" t="str">
        <f t="shared" si="54"/>
        <v/>
      </c>
      <c r="AA67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71" s="3" t="str">
        <f>IF(OR(G671="",TablePipeInsulation[[#This Row],[Insulation to be Added (")]]&lt;TablePipeInsulation[[#This Row],[Insulation Required by Code (")]]),"",IF(System_App_Only_DHW,(AN671-AR671)/(0.8*100000)*L671*AS671*AT671*1,(AN671-AR671)/($G$10*100000)*L671*AS671*AT671*1))</f>
        <v/>
      </c>
      <c r="AC671" s="78">
        <f>IF(TablePipeInsulation[[#This Row],[Insulation to be Added (")]]&lt;TablePipeInsulation[[#This Row],[Insulation Required by Code (")]],"",BC671)</f>
        <v>0</v>
      </c>
      <c r="AD671" s="78">
        <f>IF(TablePipeInsulation[[#This Row],[Insulation to be Added (")]]&lt;TablePipeInsulation[[#This Row],[Insulation Required by Code (")]],"",BD671)</f>
        <v>0</v>
      </c>
      <c r="AG671" s="67" t="e">
        <f>VLOOKUP(G671,'Insulation Table'!$AE$61:$AF$64,2,FALSE)</f>
        <v>#N/A</v>
      </c>
      <c r="AH671" s="75" t="str">
        <f>IF(TablePipeInsulation[[#This Row],[System Application]]="Custom",TablePipeInsulation[[#This Row],[Pipe Surface Temperature, °F (If Custom Application)]],IF(G671="","",VLOOKUP(G671,$BG$21:$BH$24,2,FALSE)))</f>
        <v/>
      </c>
      <c r="AI671" s="75" t="str">
        <f>IF(TablePipeInsulation[[#This Row],[System Application]]="Custom",TablePipeInsulation[[#This Row],[Ambient Temperature, °F (If Custom Application)]],IF(G671="","",VLOOKUP(G671,$BG$21:$BI$24,3,FALSE)))</f>
        <v/>
      </c>
      <c r="AJ67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7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7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7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71" s="75" t="str">
        <f>IF(TablePipeInsulation[[#This Row],[System Application]]="Custom",TablePipeInsulation[[#This Row],[Custom Pipe Bare Heat Transfer Coefficient]],IF(P671="","",(VLOOKUP(AJ671,'Insulation Table'!$F$35:$G$124,2,FALSE))))</f>
        <v/>
      </c>
      <c r="AO671" s="75" t="e">
        <f t="shared" si="50"/>
        <v>#N/A</v>
      </c>
      <c r="AP671" s="75" t="e">
        <f>VLOOKUP(AO671,'Insulation Table'!$Y$35:$Z$103,2,FALSE)</f>
        <v>#N/A</v>
      </c>
      <c r="AQ671" s="67" t="str">
        <f>CONCATENATE(P671,U671,MIN(TablePipeInsulation[[#This Row],[Insulation to be Added (")]],3))</f>
        <v>3</v>
      </c>
      <c r="AR671" s="75" t="str">
        <f>IF(P671="","",(VLOOKUP(AQ671,'Insulation Table'!$N$35:$O$250,2,FALSE)))</f>
        <v/>
      </c>
      <c r="AS671" s="67" t="e">
        <f t="shared" si="51"/>
        <v>#VALUE!</v>
      </c>
      <c r="AT671" s="75" t="str">
        <f>IF(TablePipeInsulation[[#This Row],[System Application]]="Custom",TablePipeInsulation[[#This Row],[Full Load Hours (If Custom Application)]],IF(G671="","",IF(G671="Domestic Hot Water",8760,$AJ$16)))</f>
        <v/>
      </c>
      <c r="AU671" s="75" t="str">
        <f>VLOOKUP($G$7,'Incentive Structure'!$C$6:$D$10,2,FALSE)</f>
        <v>CI</v>
      </c>
      <c r="AV671" s="75" t="str">
        <f>IF(ISNUMBER(FIND("MF",TablePipeInsulation[[#This Row],[Incentive Code]]))=TRUE,"MF Logic","CI Logic")</f>
        <v>CI Logic</v>
      </c>
      <c r="AW67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71" t="str">
        <f t="shared" si="52"/>
        <v/>
      </c>
      <c r="AY671" t="str">
        <f t="shared" si="53"/>
        <v>CI</v>
      </c>
      <c r="AZ67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7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71" s="190" t="e">
        <f>INDEX(#REF!,MATCH(TablePipeInsulation[[#This Row],[Coding - Temperature of Pipe]],#REF!,0),MATCH(TEXT($P671,"#.00"),#REF!,0))</f>
        <v>#REF!</v>
      </c>
      <c r="BC671" s="211">
        <f>IFERROR(MIN(IF(TablePipeInsulation[[#This Row],[System Application]]="Custom",(TablePipeInsulation[[#This Row],[Therms saved]]*BE671)*CI_Custom_Incentive_USD_per_therm,IF(OR(TablePipeInsulation[[#This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saved]]*BE671),"Excel Error"))),TablePipeInsulation[[#This Row],[Total Cost]]),0)</f>
        <v>0</v>
      </c>
      <c r="BD671" s="216">
        <f>IFERROR(MIN(IF(TablePipeInsulation[[#This Row],[System Application]]="Custom",(TablePipeInsulation[[#This Row],[Therms saved]]*BE671)*CI_Custom_Bonus_Incentive_USD_per_therm,IF(OR(TablePipeInsulation[[#This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saved]]*BE671),"Excel Error"))),TablePipeInsulation[[#This Row],[Total Cost]]),0)</f>
        <v>0</v>
      </c>
      <c r="BE671" s="212">
        <f>Boiler!$AA$9</f>
        <v>0</v>
      </c>
    </row>
    <row r="672" spans="1:57">
      <c r="A672" s="75">
        <v>651</v>
      </c>
      <c r="Q672" s="69"/>
      <c r="R672" s="1" t="str">
        <f>IFERROR(INDEX(TableInsulationCodeReq[],MATCH(TablePipeInsulation[[#This Row],[Coding - Temperature of Pipe]],TableInsulationCodeReq[Coding Pipe Temperature],-1),MATCH(TEXT($P672,"0.00"),TableInsulationCodeReq[#Headers],0)),"")</f>
        <v/>
      </c>
      <c r="Y672" s="189" t="str">
        <f t="shared" si="54"/>
        <v/>
      </c>
      <c r="AA67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72" s="3" t="str">
        <f>IF(OR(G672="",TablePipeInsulation[[#This Row],[Insulation to be Added (")]]&lt;TablePipeInsulation[[#This Row],[Insulation Required by Code (")]]),"",IF(System_App_Only_DHW,(AN672-AR672)/(0.8*100000)*L672*AS672*AT672*1,(AN672-AR672)/($G$10*100000)*L672*AS672*AT672*1))</f>
        <v/>
      </c>
      <c r="AC672" s="78">
        <f>IF(TablePipeInsulation[[#This Row],[Insulation to be Added (")]]&lt;TablePipeInsulation[[#This Row],[Insulation Required by Code (")]],"",BC672)</f>
        <v>0</v>
      </c>
      <c r="AD672" s="78">
        <f>IF(TablePipeInsulation[[#This Row],[Insulation to be Added (")]]&lt;TablePipeInsulation[[#This Row],[Insulation Required by Code (")]],"",BD672)</f>
        <v>0</v>
      </c>
      <c r="AG672" s="67" t="e">
        <f>VLOOKUP(G672,'Insulation Table'!$AE$61:$AF$64,2,FALSE)</f>
        <v>#N/A</v>
      </c>
      <c r="AH672" s="75" t="str">
        <f>IF(TablePipeInsulation[[#This Row],[System Application]]="Custom",TablePipeInsulation[[#This Row],[Pipe Surface Temperature, °F (If Custom Application)]],IF(G672="","",VLOOKUP(G672,$BG$21:$BH$24,2,FALSE)))</f>
        <v/>
      </c>
      <c r="AI672" s="75" t="str">
        <f>IF(TablePipeInsulation[[#This Row],[System Application]]="Custom",TablePipeInsulation[[#This Row],[Ambient Temperature, °F (If Custom Application)]],IF(G672="","",VLOOKUP(G672,$BG$21:$BI$24,3,FALSE)))</f>
        <v/>
      </c>
      <c r="AJ67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7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7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7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72" s="75" t="str">
        <f>IF(TablePipeInsulation[[#This Row],[System Application]]="Custom",TablePipeInsulation[[#This Row],[Custom Pipe Bare Heat Transfer Coefficient]],IF(P672="","",(VLOOKUP(AJ672,'Insulation Table'!$F$35:$G$124,2,FALSE))))</f>
        <v/>
      </c>
      <c r="AO672" s="75" t="e">
        <f t="shared" si="50"/>
        <v>#N/A</v>
      </c>
      <c r="AP672" s="75" t="e">
        <f>VLOOKUP(AO672,'Insulation Table'!$Y$35:$Z$103,2,FALSE)</f>
        <v>#N/A</v>
      </c>
      <c r="AQ672" s="67" t="str">
        <f>CONCATENATE(P672,U672,MIN(TablePipeInsulation[[#This Row],[Insulation to be Added (")]],3))</f>
        <v>3</v>
      </c>
      <c r="AR672" s="75" t="str">
        <f>IF(P672="","",(VLOOKUP(AQ672,'Insulation Table'!$N$35:$O$250,2,FALSE)))</f>
        <v/>
      </c>
      <c r="AS672" s="67" t="e">
        <f t="shared" si="51"/>
        <v>#VALUE!</v>
      </c>
      <c r="AT672" s="75" t="str">
        <f>IF(TablePipeInsulation[[#This Row],[System Application]]="Custom",TablePipeInsulation[[#This Row],[Full Load Hours (If Custom Application)]],IF(G672="","",IF(G672="Domestic Hot Water",8760,$AJ$16)))</f>
        <v/>
      </c>
      <c r="AU672" s="75" t="str">
        <f>VLOOKUP($G$7,'Incentive Structure'!$C$6:$D$10,2,FALSE)</f>
        <v>CI</v>
      </c>
      <c r="AV672" s="75" t="str">
        <f>IF(ISNUMBER(FIND("MF",TablePipeInsulation[[#This Row],[Incentive Code]]))=TRUE,"MF Logic","CI Logic")</f>
        <v>CI Logic</v>
      </c>
      <c r="AW67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72" t="str">
        <f t="shared" si="52"/>
        <v/>
      </c>
      <c r="AY672" t="str">
        <f t="shared" si="53"/>
        <v>CI</v>
      </c>
      <c r="AZ67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7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72" s="190" t="e">
        <f>INDEX(#REF!,MATCH(TablePipeInsulation[[#This Row],[Coding - Temperature of Pipe]],#REF!,0),MATCH(TEXT($P672,"#.00"),#REF!,0))</f>
        <v>#REF!</v>
      </c>
      <c r="BC672" s="211">
        <f>IFERROR(MIN(IF(TablePipeInsulation[[#This Row],[System Application]]="Custom",(TablePipeInsulation[[#This Row],[Therms saved]]*BE672)*CI_Custom_Incentive_USD_per_therm,IF(OR(TablePipeInsulation[[#This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saved]]*BE672),"Excel Error"))),TablePipeInsulation[[#This Row],[Total Cost]]),0)</f>
        <v>0</v>
      </c>
      <c r="BD672" s="216">
        <f>IFERROR(MIN(IF(TablePipeInsulation[[#This Row],[System Application]]="Custom",(TablePipeInsulation[[#This Row],[Therms saved]]*BE672)*CI_Custom_Bonus_Incentive_USD_per_therm,IF(OR(TablePipeInsulation[[#This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saved]]*BE672),"Excel Error"))),TablePipeInsulation[[#This Row],[Total Cost]]),0)</f>
        <v>0</v>
      </c>
      <c r="BE672" s="212">
        <f>Boiler!$AA$9</f>
        <v>0</v>
      </c>
    </row>
    <row r="673" spans="1:57">
      <c r="A673" s="75">
        <v>652</v>
      </c>
      <c r="Q673" s="69"/>
      <c r="R673" s="1" t="str">
        <f>IFERROR(INDEX(TableInsulationCodeReq[],MATCH(TablePipeInsulation[[#This Row],[Coding - Temperature of Pipe]],TableInsulationCodeReq[Coding Pipe Temperature],-1),MATCH(TEXT($P673,"0.00"),TableInsulationCodeReq[#Headers],0)),"")</f>
        <v/>
      </c>
      <c r="Y673" s="189" t="str">
        <f t="shared" si="54"/>
        <v/>
      </c>
      <c r="AA67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73" s="3" t="str">
        <f>IF(OR(G673="",TablePipeInsulation[[#This Row],[Insulation to be Added (")]]&lt;TablePipeInsulation[[#This Row],[Insulation Required by Code (")]]),"",IF(System_App_Only_DHW,(AN673-AR673)/(0.8*100000)*L673*AS673*AT673*1,(AN673-AR673)/($G$10*100000)*L673*AS673*AT673*1))</f>
        <v/>
      </c>
      <c r="AC673" s="78">
        <f>IF(TablePipeInsulation[[#This Row],[Insulation to be Added (")]]&lt;TablePipeInsulation[[#This Row],[Insulation Required by Code (")]],"",BC673)</f>
        <v>0</v>
      </c>
      <c r="AD673" s="78">
        <f>IF(TablePipeInsulation[[#This Row],[Insulation to be Added (")]]&lt;TablePipeInsulation[[#This Row],[Insulation Required by Code (")]],"",BD673)</f>
        <v>0</v>
      </c>
      <c r="AG673" s="67" t="e">
        <f>VLOOKUP(G673,'Insulation Table'!$AE$61:$AF$64,2,FALSE)</f>
        <v>#N/A</v>
      </c>
      <c r="AH673" s="75" t="str">
        <f>IF(TablePipeInsulation[[#This Row],[System Application]]="Custom",TablePipeInsulation[[#This Row],[Pipe Surface Temperature, °F (If Custom Application)]],IF(G673="","",VLOOKUP(G673,$BG$21:$BH$24,2,FALSE)))</f>
        <v/>
      </c>
      <c r="AI673" s="75" t="str">
        <f>IF(TablePipeInsulation[[#This Row],[System Application]]="Custom",TablePipeInsulation[[#This Row],[Ambient Temperature, °F (If Custom Application)]],IF(G673="","",VLOOKUP(G673,$BG$21:$BI$24,3,FALSE)))</f>
        <v/>
      </c>
      <c r="AJ67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7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7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7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73" s="75" t="str">
        <f>IF(TablePipeInsulation[[#This Row],[System Application]]="Custom",TablePipeInsulation[[#This Row],[Custom Pipe Bare Heat Transfer Coefficient]],IF(P673="","",(VLOOKUP(AJ673,'Insulation Table'!$F$35:$G$124,2,FALSE))))</f>
        <v/>
      </c>
      <c r="AO673" s="75" t="e">
        <f t="shared" si="50"/>
        <v>#N/A</v>
      </c>
      <c r="AP673" s="75" t="e">
        <f>VLOOKUP(AO673,'Insulation Table'!$Y$35:$Z$103,2,FALSE)</f>
        <v>#N/A</v>
      </c>
      <c r="AQ673" s="67" t="str">
        <f>CONCATENATE(P673,U673,MIN(TablePipeInsulation[[#This Row],[Insulation to be Added (")]],3))</f>
        <v>3</v>
      </c>
      <c r="AR673" s="75" t="str">
        <f>IF(P673="","",(VLOOKUP(AQ673,'Insulation Table'!$N$35:$O$250,2,FALSE)))</f>
        <v/>
      </c>
      <c r="AS673" s="67" t="e">
        <f t="shared" si="51"/>
        <v>#VALUE!</v>
      </c>
      <c r="AT673" s="75" t="str">
        <f>IF(TablePipeInsulation[[#This Row],[System Application]]="Custom",TablePipeInsulation[[#This Row],[Full Load Hours (If Custom Application)]],IF(G673="","",IF(G673="Domestic Hot Water",8760,$AJ$16)))</f>
        <v/>
      </c>
      <c r="AU673" s="75" t="str">
        <f>VLOOKUP($G$7,'Incentive Structure'!$C$6:$D$10,2,FALSE)</f>
        <v>CI</v>
      </c>
      <c r="AV673" s="75" t="str">
        <f>IF(ISNUMBER(FIND("MF",TablePipeInsulation[[#This Row],[Incentive Code]]))=TRUE,"MF Logic","CI Logic")</f>
        <v>CI Logic</v>
      </c>
      <c r="AW67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73" t="str">
        <f t="shared" si="52"/>
        <v/>
      </c>
      <c r="AY673" t="str">
        <f t="shared" si="53"/>
        <v>CI</v>
      </c>
      <c r="AZ67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7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73" s="190" t="e">
        <f>INDEX(#REF!,MATCH(TablePipeInsulation[[#This Row],[Coding - Temperature of Pipe]],#REF!,0),MATCH(TEXT($P673,"#.00"),#REF!,0))</f>
        <v>#REF!</v>
      </c>
      <c r="BC673" s="211">
        <f>IFERROR(MIN(IF(TablePipeInsulation[[#This Row],[System Application]]="Custom",(TablePipeInsulation[[#This Row],[Therms saved]]*BE673)*CI_Custom_Incentive_USD_per_therm,IF(OR(TablePipeInsulation[[#This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saved]]*BE673),"Excel Error"))),TablePipeInsulation[[#This Row],[Total Cost]]),0)</f>
        <v>0</v>
      </c>
      <c r="BD673" s="216">
        <f>IFERROR(MIN(IF(TablePipeInsulation[[#This Row],[System Application]]="Custom",(TablePipeInsulation[[#This Row],[Therms saved]]*BE673)*CI_Custom_Bonus_Incentive_USD_per_therm,IF(OR(TablePipeInsulation[[#This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saved]]*BE673),"Excel Error"))),TablePipeInsulation[[#This Row],[Total Cost]]),0)</f>
        <v>0</v>
      </c>
      <c r="BE673" s="212">
        <f>Boiler!$AA$9</f>
        <v>0</v>
      </c>
    </row>
    <row r="674" spans="1:57">
      <c r="A674" s="75">
        <v>653</v>
      </c>
      <c r="Q674" s="69"/>
      <c r="R674" s="1" t="str">
        <f>IFERROR(INDEX(TableInsulationCodeReq[],MATCH(TablePipeInsulation[[#This Row],[Coding - Temperature of Pipe]],TableInsulationCodeReq[Coding Pipe Temperature],-1),MATCH(TEXT($P674,"0.00"),TableInsulationCodeReq[#Headers],0)),"")</f>
        <v/>
      </c>
      <c r="Y674" s="189" t="str">
        <f t="shared" si="54"/>
        <v/>
      </c>
      <c r="AA67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74" s="3" t="str">
        <f>IF(OR(G674="",TablePipeInsulation[[#This Row],[Insulation to be Added (")]]&lt;TablePipeInsulation[[#This Row],[Insulation Required by Code (")]]),"",IF(System_App_Only_DHW,(AN674-AR674)/(0.8*100000)*L674*AS674*AT674*1,(AN674-AR674)/($G$10*100000)*L674*AS674*AT674*1))</f>
        <v/>
      </c>
      <c r="AC674" s="78">
        <f>IF(TablePipeInsulation[[#This Row],[Insulation to be Added (")]]&lt;TablePipeInsulation[[#This Row],[Insulation Required by Code (")]],"",BC674)</f>
        <v>0</v>
      </c>
      <c r="AD674" s="78">
        <f>IF(TablePipeInsulation[[#This Row],[Insulation to be Added (")]]&lt;TablePipeInsulation[[#This Row],[Insulation Required by Code (")]],"",BD674)</f>
        <v>0</v>
      </c>
      <c r="AG674" s="67" t="e">
        <f>VLOOKUP(G674,'Insulation Table'!$AE$61:$AF$64,2,FALSE)</f>
        <v>#N/A</v>
      </c>
      <c r="AH674" s="75" t="str">
        <f>IF(TablePipeInsulation[[#This Row],[System Application]]="Custom",TablePipeInsulation[[#This Row],[Pipe Surface Temperature, °F (If Custom Application)]],IF(G674="","",VLOOKUP(G674,$BG$21:$BH$24,2,FALSE)))</f>
        <v/>
      </c>
      <c r="AI674" s="75" t="str">
        <f>IF(TablePipeInsulation[[#This Row],[System Application]]="Custom",TablePipeInsulation[[#This Row],[Ambient Temperature, °F (If Custom Application)]],IF(G674="","",VLOOKUP(G674,$BG$21:$BI$24,3,FALSE)))</f>
        <v/>
      </c>
      <c r="AJ67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7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7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7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74" s="75" t="str">
        <f>IF(TablePipeInsulation[[#This Row],[System Application]]="Custom",TablePipeInsulation[[#This Row],[Custom Pipe Bare Heat Transfer Coefficient]],IF(P674="","",(VLOOKUP(AJ674,'Insulation Table'!$F$35:$G$124,2,FALSE))))</f>
        <v/>
      </c>
      <c r="AO674" s="75" t="e">
        <f t="shared" si="50"/>
        <v>#N/A</v>
      </c>
      <c r="AP674" s="75" t="e">
        <f>VLOOKUP(AO674,'Insulation Table'!$Y$35:$Z$103,2,FALSE)</f>
        <v>#N/A</v>
      </c>
      <c r="AQ674" s="67" t="str">
        <f>CONCATENATE(P674,U674,MIN(TablePipeInsulation[[#This Row],[Insulation to be Added (")]],3))</f>
        <v>3</v>
      </c>
      <c r="AR674" s="75" t="str">
        <f>IF(P674="","",(VLOOKUP(AQ674,'Insulation Table'!$N$35:$O$250,2,FALSE)))</f>
        <v/>
      </c>
      <c r="AS674" s="67" t="e">
        <f t="shared" si="51"/>
        <v>#VALUE!</v>
      </c>
      <c r="AT674" s="75" t="str">
        <f>IF(TablePipeInsulation[[#This Row],[System Application]]="Custom",TablePipeInsulation[[#This Row],[Full Load Hours (If Custom Application)]],IF(G674="","",IF(G674="Domestic Hot Water",8760,$AJ$16)))</f>
        <v/>
      </c>
      <c r="AU674" s="75" t="str">
        <f>VLOOKUP($G$7,'Incentive Structure'!$C$6:$D$10,2,FALSE)</f>
        <v>CI</v>
      </c>
      <c r="AV674" s="75" t="str">
        <f>IF(ISNUMBER(FIND("MF",TablePipeInsulation[[#This Row],[Incentive Code]]))=TRUE,"MF Logic","CI Logic")</f>
        <v>CI Logic</v>
      </c>
      <c r="AW67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74" t="str">
        <f t="shared" si="52"/>
        <v/>
      </c>
      <c r="AY674" t="str">
        <f t="shared" si="53"/>
        <v>CI</v>
      </c>
      <c r="AZ67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7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74" s="190" t="e">
        <f>INDEX(#REF!,MATCH(TablePipeInsulation[[#This Row],[Coding - Temperature of Pipe]],#REF!,0),MATCH(TEXT($P674,"#.00"),#REF!,0))</f>
        <v>#REF!</v>
      </c>
      <c r="BC674" s="211">
        <f>IFERROR(MIN(IF(TablePipeInsulation[[#This Row],[System Application]]="Custom",(TablePipeInsulation[[#This Row],[Therms saved]]*BE674)*CI_Custom_Incentive_USD_per_therm,IF(OR(TablePipeInsulation[[#This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saved]]*BE674),"Excel Error"))),TablePipeInsulation[[#This Row],[Total Cost]]),0)</f>
        <v>0</v>
      </c>
      <c r="BD674" s="216">
        <f>IFERROR(MIN(IF(TablePipeInsulation[[#This Row],[System Application]]="Custom",(TablePipeInsulation[[#This Row],[Therms saved]]*BE674)*CI_Custom_Bonus_Incentive_USD_per_therm,IF(OR(TablePipeInsulation[[#This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saved]]*BE674),"Excel Error"))),TablePipeInsulation[[#This Row],[Total Cost]]),0)</f>
        <v>0</v>
      </c>
      <c r="BE674" s="212">
        <f>Boiler!$AA$9</f>
        <v>0</v>
      </c>
    </row>
    <row r="675" spans="1:57">
      <c r="A675" s="75">
        <v>654</v>
      </c>
      <c r="Q675" s="69"/>
      <c r="R675" s="1" t="str">
        <f>IFERROR(INDEX(TableInsulationCodeReq[],MATCH(TablePipeInsulation[[#This Row],[Coding - Temperature of Pipe]],TableInsulationCodeReq[Coding Pipe Temperature],-1),MATCH(TEXT($P675,"0.00"),TableInsulationCodeReq[#Headers],0)),"")</f>
        <v/>
      </c>
      <c r="Y675" s="189" t="str">
        <f t="shared" si="54"/>
        <v/>
      </c>
      <c r="AA67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75" s="3" t="str">
        <f>IF(OR(G675="",TablePipeInsulation[[#This Row],[Insulation to be Added (")]]&lt;TablePipeInsulation[[#This Row],[Insulation Required by Code (")]]),"",IF(System_App_Only_DHW,(AN675-AR675)/(0.8*100000)*L675*AS675*AT675*1,(AN675-AR675)/($G$10*100000)*L675*AS675*AT675*1))</f>
        <v/>
      </c>
      <c r="AC675" s="78">
        <f>IF(TablePipeInsulation[[#This Row],[Insulation to be Added (")]]&lt;TablePipeInsulation[[#This Row],[Insulation Required by Code (")]],"",BC675)</f>
        <v>0</v>
      </c>
      <c r="AD675" s="78">
        <f>IF(TablePipeInsulation[[#This Row],[Insulation to be Added (")]]&lt;TablePipeInsulation[[#This Row],[Insulation Required by Code (")]],"",BD675)</f>
        <v>0</v>
      </c>
      <c r="AG675" s="67" t="e">
        <f>VLOOKUP(G675,'Insulation Table'!$AE$61:$AF$64,2,FALSE)</f>
        <v>#N/A</v>
      </c>
      <c r="AH675" s="75" t="str">
        <f>IF(TablePipeInsulation[[#This Row],[System Application]]="Custom",TablePipeInsulation[[#This Row],[Pipe Surface Temperature, °F (If Custom Application)]],IF(G675="","",VLOOKUP(G675,$BG$21:$BH$24,2,FALSE)))</f>
        <v/>
      </c>
      <c r="AI675" s="75" t="str">
        <f>IF(TablePipeInsulation[[#This Row],[System Application]]="Custom",TablePipeInsulation[[#This Row],[Ambient Temperature, °F (If Custom Application)]],IF(G675="","",VLOOKUP(G675,$BG$21:$BI$24,3,FALSE)))</f>
        <v/>
      </c>
      <c r="AJ67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7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7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7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75" s="75" t="str">
        <f>IF(TablePipeInsulation[[#This Row],[System Application]]="Custom",TablePipeInsulation[[#This Row],[Custom Pipe Bare Heat Transfer Coefficient]],IF(P675="","",(VLOOKUP(AJ675,'Insulation Table'!$F$35:$G$124,2,FALSE))))</f>
        <v/>
      </c>
      <c r="AO675" s="75" t="e">
        <f t="shared" si="50"/>
        <v>#N/A</v>
      </c>
      <c r="AP675" s="75" t="e">
        <f>VLOOKUP(AO675,'Insulation Table'!$Y$35:$Z$103,2,FALSE)</f>
        <v>#N/A</v>
      </c>
      <c r="AQ675" s="67" t="str">
        <f>CONCATENATE(P675,U675,MIN(TablePipeInsulation[[#This Row],[Insulation to be Added (")]],3))</f>
        <v>3</v>
      </c>
      <c r="AR675" s="75" t="str">
        <f>IF(P675="","",(VLOOKUP(AQ675,'Insulation Table'!$N$35:$O$250,2,FALSE)))</f>
        <v/>
      </c>
      <c r="AS675" s="67" t="e">
        <f t="shared" si="51"/>
        <v>#VALUE!</v>
      </c>
      <c r="AT675" s="75" t="str">
        <f>IF(TablePipeInsulation[[#This Row],[System Application]]="Custom",TablePipeInsulation[[#This Row],[Full Load Hours (If Custom Application)]],IF(G675="","",IF(G675="Domestic Hot Water",8760,$AJ$16)))</f>
        <v/>
      </c>
      <c r="AU675" s="75" t="str">
        <f>VLOOKUP($G$7,'Incentive Structure'!$C$6:$D$10,2,FALSE)</f>
        <v>CI</v>
      </c>
      <c r="AV675" s="75" t="str">
        <f>IF(ISNUMBER(FIND("MF",TablePipeInsulation[[#This Row],[Incentive Code]]))=TRUE,"MF Logic","CI Logic")</f>
        <v>CI Logic</v>
      </c>
      <c r="AW67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75" t="str">
        <f t="shared" si="52"/>
        <v/>
      </c>
      <c r="AY675" t="str">
        <f t="shared" si="53"/>
        <v>CI</v>
      </c>
      <c r="AZ67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7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75" s="190" t="e">
        <f>INDEX(#REF!,MATCH(TablePipeInsulation[[#This Row],[Coding - Temperature of Pipe]],#REF!,0),MATCH(TEXT($P675,"#.00"),#REF!,0))</f>
        <v>#REF!</v>
      </c>
      <c r="BC675" s="211">
        <f>IFERROR(MIN(IF(TablePipeInsulation[[#This Row],[System Application]]="Custom",(TablePipeInsulation[[#This Row],[Therms saved]]*BE675)*CI_Custom_Incentive_USD_per_therm,IF(OR(TablePipeInsulation[[#This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saved]]*BE675),"Excel Error"))),TablePipeInsulation[[#This Row],[Total Cost]]),0)</f>
        <v>0</v>
      </c>
      <c r="BD675" s="216">
        <f>IFERROR(MIN(IF(TablePipeInsulation[[#This Row],[System Application]]="Custom",(TablePipeInsulation[[#This Row],[Therms saved]]*BE675)*CI_Custom_Bonus_Incentive_USD_per_therm,IF(OR(TablePipeInsulation[[#This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saved]]*BE675),"Excel Error"))),TablePipeInsulation[[#This Row],[Total Cost]]),0)</f>
        <v>0</v>
      </c>
      <c r="BE675" s="212">
        <f>Boiler!$AA$9</f>
        <v>0</v>
      </c>
    </row>
    <row r="676" spans="1:57">
      <c r="A676" s="75">
        <v>655</v>
      </c>
      <c r="Q676" s="69"/>
      <c r="R676" s="1" t="str">
        <f>IFERROR(INDEX(TableInsulationCodeReq[],MATCH(TablePipeInsulation[[#This Row],[Coding - Temperature of Pipe]],TableInsulationCodeReq[Coding Pipe Temperature],-1),MATCH(TEXT($P676,"0.00"),TableInsulationCodeReq[#Headers],0)),"")</f>
        <v/>
      </c>
      <c r="Y676" s="189" t="str">
        <f t="shared" si="54"/>
        <v/>
      </c>
      <c r="AA67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76" s="3" t="str">
        <f>IF(OR(G676="",TablePipeInsulation[[#This Row],[Insulation to be Added (")]]&lt;TablePipeInsulation[[#This Row],[Insulation Required by Code (")]]),"",IF(System_App_Only_DHW,(AN676-AR676)/(0.8*100000)*L676*AS676*AT676*1,(AN676-AR676)/($G$10*100000)*L676*AS676*AT676*1))</f>
        <v/>
      </c>
      <c r="AC676" s="78">
        <f>IF(TablePipeInsulation[[#This Row],[Insulation to be Added (")]]&lt;TablePipeInsulation[[#This Row],[Insulation Required by Code (")]],"",BC676)</f>
        <v>0</v>
      </c>
      <c r="AD676" s="78">
        <f>IF(TablePipeInsulation[[#This Row],[Insulation to be Added (")]]&lt;TablePipeInsulation[[#This Row],[Insulation Required by Code (")]],"",BD676)</f>
        <v>0</v>
      </c>
      <c r="AG676" s="67" t="e">
        <f>VLOOKUP(G676,'Insulation Table'!$AE$61:$AF$64,2,FALSE)</f>
        <v>#N/A</v>
      </c>
      <c r="AH676" s="75" t="str">
        <f>IF(TablePipeInsulation[[#This Row],[System Application]]="Custom",TablePipeInsulation[[#This Row],[Pipe Surface Temperature, °F (If Custom Application)]],IF(G676="","",VLOOKUP(G676,$BG$21:$BH$24,2,FALSE)))</f>
        <v/>
      </c>
      <c r="AI676" s="75" t="str">
        <f>IF(TablePipeInsulation[[#This Row],[System Application]]="Custom",TablePipeInsulation[[#This Row],[Ambient Temperature, °F (If Custom Application)]],IF(G676="","",VLOOKUP(G676,$BG$21:$BI$24,3,FALSE)))</f>
        <v/>
      </c>
      <c r="AJ67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7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7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7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76" s="75" t="str">
        <f>IF(TablePipeInsulation[[#This Row],[System Application]]="Custom",TablePipeInsulation[[#This Row],[Custom Pipe Bare Heat Transfer Coefficient]],IF(P676="","",(VLOOKUP(AJ676,'Insulation Table'!$F$35:$G$124,2,FALSE))))</f>
        <v/>
      </c>
      <c r="AO676" s="75" t="e">
        <f t="shared" si="50"/>
        <v>#N/A</v>
      </c>
      <c r="AP676" s="75" t="e">
        <f>VLOOKUP(AO676,'Insulation Table'!$Y$35:$Z$103,2,FALSE)</f>
        <v>#N/A</v>
      </c>
      <c r="AQ676" s="67" t="str">
        <f>CONCATENATE(P676,U676,MIN(TablePipeInsulation[[#This Row],[Insulation to be Added (")]],3))</f>
        <v>3</v>
      </c>
      <c r="AR676" s="75" t="str">
        <f>IF(P676="","",(VLOOKUP(AQ676,'Insulation Table'!$N$35:$O$250,2,FALSE)))</f>
        <v/>
      </c>
      <c r="AS676" s="67" t="e">
        <f t="shared" si="51"/>
        <v>#VALUE!</v>
      </c>
      <c r="AT676" s="75" t="str">
        <f>IF(TablePipeInsulation[[#This Row],[System Application]]="Custom",TablePipeInsulation[[#This Row],[Full Load Hours (If Custom Application)]],IF(G676="","",IF(G676="Domestic Hot Water",8760,$AJ$16)))</f>
        <v/>
      </c>
      <c r="AU676" s="75" t="str">
        <f>VLOOKUP($G$7,'Incentive Structure'!$C$6:$D$10,2,FALSE)</f>
        <v>CI</v>
      </c>
      <c r="AV676" s="75" t="str">
        <f>IF(ISNUMBER(FIND("MF",TablePipeInsulation[[#This Row],[Incentive Code]]))=TRUE,"MF Logic","CI Logic")</f>
        <v>CI Logic</v>
      </c>
      <c r="AW67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76" t="str">
        <f t="shared" si="52"/>
        <v/>
      </c>
      <c r="AY676" t="str">
        <f t="shared" si="53"/>
        <v>CI</v>
      </c>
      <c r="AZ67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7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76" s="190" t="e">
        <f>INDEX(#REF!,MATCH(TablePipeInsulation[[#This Row],[Coding - Temperature of Pipe]],#REF!,0),MATCH(TEXT($P676,"#.00"),#REF!,0))</f>
        <v>#REF!</v>
      </c>
      <c r="BC676" s="211">
        <f>IFERROR(MIN(IF(TablePipeInsulation[[#This Row],[System Application]]="Custom",(TablePipeInsulation[[#This Row],[Therms saved]]*BE676)*CI_Custom_Incentive_USD_per_therm,IF(OR(TablePipeInsulation[[#This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saved]]*BE676),"Excel Error"))),TablePipeInsulation[[#This Row],[Total Cost]]),0)</f>
        <v>0</v>
      </c>
      <c r="BD676" s="216">
        <f>IFERROR(MIN(IF(TablePipeInsulation[[#This Row],[System Application]]="Custom",(TablePipeInsulation[[#This Row],[Therms saved]]*BE676)*CI_Custom_Bonus_Incentive_USD_per_therm,IF(OR(TablePipeInsulation[[#This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saved]]*BE676),"Excel Error"))),TablePipeInsulation[[#This Row],[Total Cost]]),0)</f>
        <v>0</v>
      </c>
      <c r="BE676" s="212">
        <f>Boiler!$AA$9</f>
        <v>0</v>
      </c>
    </row>
    <row r="677" spans="1:57">
      <c r="A677" s="75">
        <v>656</v>
      </c>
      <c r="Q677" s="69"/>
      <c r="R677" s="1" t="str">
        <f>IFERROR(INDEX(TableInsulationCodeReq[],MATCH(TablePipeInsulation[[#This Row],[Coding - Temperature of Pipe]],TableInsulationCodeReq[Coding Pipe Temperature],-1),MATCH(TEXT($P677,"0.00"),TableInsulationCodeReq[#Headers],0)),"")</f>
        <v/>
      </c>
      <c r="Y677" s="189" t="str">
        <f t="shared" si="54"/>
        <v/>
      </c>
      <c r="AA67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77" s="3" t="str">
        <f>IF(OR(G677="",TablePipeInsulation[[#This Row],[Insulation to be Added (")]]&lt;TablePipeInsulation[[#This Row],[Insulation Required by Code (")]]),"",IF(System_App_Only_DHW,(AN677-AR677)/(0.8*100000)*L677*AS677*AT677*1,(AN677-AR677)/($G$10*100000)*L677*AS677*AT677*1))</f>
        <v/>
      </c>
      <c r="AC677" s="78">
        <f>IF(TablePipeInsulation[[#This Row],[Insulation to be Added (")]]&lt;TablePipeInsulation[[#This Row],[Insulation Required by Code (")]],"",BC677)</f>
        <v>0</v>
      </c>
      <c r="AD677" s="78">
        <f>IF(TablePipeInsulation[[#This Row],[Insulation to be Added (")]]&lt;TablePipeInsulation[[#This Row],[Insulation Required by Code (")]],"",BD677)</f>
        <v>0</v>
      </c>
      <c r="AG677" s="67" t="e">
        <f>VLOOKUP(G677,'Insulation Table'!$AE$61:$AF$64,2,FALSE)</f>
        <v>#N/A</v>
      </c>
      <c r="AH677" s="75" t="str">
        <f>IF(TablePipeInsulation[[#This Row],[System Application]]="Custom",TablePipeInsulation[[#This Row],[Pipe Surface Temperature, °F (If Custom Application)]],IF(G677="","",VLOOKUP(G677,$BG$21:$BH$24,2,FALSE)))</f>
        <v/>
      </c>
      <c r="AI677" s="75" t="str">
        <f>IF(TablePipeInsulation[[#This Row],[System Application]]="Custom",TablePipeInsulation[[#This Row],[Ambient Temperature, °F (If Custom Application)]],IF(G677="","",VLOOKUP(G677,$BG$21:$BI$24,3,FALSE)))</f>
        <v/>
      </c>
      <c r="AJ67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7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7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7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77" s="75" t="str">
        <f>IF(TablePipeInsulation[[#This Row],[System Application]]="Custom",TablePipeInsulation[[#This Row],[Custom Pipe Bare Heat Transfer Coefficient]],IF(P677="","",(VLOOKUP(AJ677,'Insulation Table'!$F$35:$G$124,2,FALSE))))</f>
        <v/>
      </c>
      <c r="AO677" s="75" t="e">
        <f t="shared" si="50"/>
        <v>#N/A</v>
      </c>
      <c r="AP677" s="75" t="e">
        <f>VLOOKUP(AO677,'Insulation Table'!$Y$35:$Z$103,2,FALSE)</f>
        <v>#N/A</v>
      </c>
      <c r="AQ677" s="67" t="str">
        <f>CONCATENATE(P677,U677,MIN(TablePipeInsulation[[#This Row],[Insulation to be Added (")]],3))</f>
        <v>3</v>
      </c>
      <c r="AR677" s="75" t="str">
        <f>IF(P677="","",(VLOOKUP(AQ677,'Insulation Table'!$N$35:$O$250,2,FALSE)))</f>
        <v/>
      </c>
      <c r="AS677" s="67" t="e">
        <f t="shared" si="51"/>
        <v>#VALUE!</v>
      </c>
      <c r="AT677" s="75" t="str">
        <f>IF(TablePipeInsulation[[#This Row],[System Application]]="Custom",TablePipeInsulation[[#This Row],[Full Load Hours (If Custom Application)]],IF(G677="","",IF(G677="Domestic Hot Water",8760,$AJ$16)))</f>
        <v/>
      </c>
      <c r="AU677" s="75" t="str">
        <f>VLOOKUP($G$7,'Incentive Structure'!$C$6:$D$10,2,FALSE)</f>
        <v>CI</v>
      </c>
      <c r="AV677" s="75" t="str">
        <f>IF(ISNUMBER(FIND("MF",TablePipeInsulation[[#This Row],[Incentive Code]]))=TRUE,"MF Logic","CI Logic")</f>
        <v>CI Logic</v>
      </c>
      <c r="AW67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77" t="str">
        <f t="shared" si="52"/>
        <v/>
      </c>
      <c r="AY677" t="str">
        <f t="shared" si="53"/>
        <v>CI</v>
      </c>
      <c r="AZ67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7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77" s="190" t="e">
        <f>INDEX(#REF!,MATCH(TablePipeInsulation[[#This Row],[Coding - Temperature of Pipe]],#REF!,0),MATCH(TEXT($P677,"#.00"),#REF!,0))</f>
        <v>#REF!</v>
      </c>
      <c r="BC677" s="211">
        <f>IFERROR(MIN(IF(TablePipeInsulation[[#This Row],[System Application]]="Custom",(TablePipeInsulation[[#This Row],[Therms saved]]*BE677)*CI_Custom_Incentive_USD_per_therm,IF(OR(TablePipeInsulation[[#This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saved]]*BE677),"Excel Error"))),TablePipeInsulation[[#This Row],[Total Cost]]),0)</f>
        <v>0</v>
      </c>
      <c r="BD677" s="216">
        <f>IFERROR(MIN(IF(TablePipeInsulation[[#This Row],[System Application]]="Custom",(TablePipeInsulation[[#This Row],[Therms saved]]*BE677)*CI_Custom_Bonus_Incentive_USD_per_therm,IF(OR(TablePipeInsulation[[#This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saved]]*BE677),"Excel Error"))),TablePipeInsulation[[#This Row],[Total Cost]]),0)</f>
        <v>0</v>
      </c>
      <c r="BE677" s="212">
        <f>Boiler!$AA$9</f>
        <v>0</v>
      </c>
    </row>
    <row r="678" spans="1:57">
      <c r="A678" s="75">
        <v>657</v>
      </c>
      <c r="Q678" s="69"/>
      <c r="R678" s="1" t="str">
        <f>IFERROR(INDEX(TableInsulationCodeReq[],MATCH(TablePipeInsulation[[#This Row],[Coding - Temperature of Pipe]],TableInsulationCodeReq[Coding Pipe Temperature],-1),MATCH(TEXT($P678,"0.00"),TableInsulationCodeReq[#Headers],0)),"")</f>
        <v/>
      </c>
      <c r="Y678" s="189" t="str">
        <f t="shared" si="54"/>
        <v/>
      </c>
      <c r="AA67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78" s="3" t="str">
        <f>IF(OR(G678="",TablePipeInsulation[[#This Row],[Insulation to be Added (")]]&lt;TablePipeInsulation[[#This Row],[Insulation Required by Code (")]]),"",IF(System_App_Only_DHW,(AN678-AR678)/(0.8*100000)*L678*AS678*AT678*1,(AN678-AR678)/($G$10*100000)*L678*AS678*AT678*1))</f>
        <v/>
      </c>
      <c r="AC678" s="78">
        <f>IF(TablePipeInsulation[[#This Row],[Insulation to be Added (")]]&lt;TablePipeInsulation[[#This Row],[Insulation Required by Code (")]],"",BC678)</f>
        <v>0</v>
      </c>
      <c r="AD678" s="78">
        <f>IF(TablePipeInsulation[[#This Row],[Insulation to be Added (")]]&lt;TablePipeInsulation[[#This Row],[Insulation Required by Code (")]],"",BD678)</f>
        <v>0</v>
      </c>
      <c r="AG678" s="67" t="e">
        <f>VLOOKUP(G678,'Insulation Table'!$AE$61:$AF$64,2,FALSE)</f>
        <v>#N/A</v>
      </c>
      <c r="AH678" s="75" t="str">
        <f>IF(TablePipeInsulation[[#This Row],[System Application]]="Custom",TablePipeInsulation[[#This Row],[Pipe Surface Temperature, °F (If Custom Application)]],IF(G678="","",VLOOKUP(G678,$BG$21:$BH$24,2,FALSE)))</f>
        <v/>
      </c>
      <c r="AI678" s="75" t="str">
        <f>IF(TablePipeInsulation[[#This Row],[System Application]]="Custom",TablePipeInsulation[[#This Row],[Ambient Temperature, °F (If Custom Application)]],IF(G678="","",VLOOKUP(G678,$BG$21:$BI$24,3,FALSE)))</f>
        <v/>
      </c>
      <c r="AJ67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7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7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7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78" s="75" t="str">
        <f>IF(TablePipeInsulation[[#This Row],[System Application]]="Custom",TablePipeInsulation[[#This Row],[Custom Pipe Bare Heat Transfer Coefficient]],IF(P678="","",(VLOOKUP(AJ678,'Insulation Table'!$F$35:$G$124,2,FALSE))))</f>
        <v/>
      </c>
      <c r="AO678" s="75" t="e">
        <f t="shared" si="50"/>
        <v>#N/A</v>
      </c>
      <c r="AP678" s="75" t="e">
        <f>VLOOKUP(AO678,'Insulation Table'!$Y$35:$Z$103,2,FALSE)</f>
        <v>#N/A</v>
      </c>
      <c r="AQ678" s="67" t="str">
        <f>CONCATENATE(P678,U678,MIN(TablePipeInsulation[[#This Row],[Insulation to be Added (")]],3))</f>
        <v>3</v>
      </c>
      <c r="AR678" s="75" t="str">
        <f>IF(P678="","",(VLOOKUP(AQ678,'Insulation Table'!$N$35:$O$250,2,FALSE)))</f>
        <v/>
      </c>
      <c r="AS678" s="67" t="e">
        <f t="shared" si="51"/>
        <v>#VALUE!</v>
      </c>
      <c r="AT678" s="75" t="str">
        <f>IF(TablePipeInsulation[[#This Row],[System Application]]="Custom",TablePipeInsulation[[#This Row],[Full Load Hours (If Custom Application)]],IF(G678="","",IF(G678="Domestic Hot Water",8760,$AJ$16)))</f>
        <v/>
      </c>
      <c r="AU678" s="75" t="str">
        <f>VLOOKUP($G$7,'Incentive Structure'!$C$6:$D$10,2,FALSE)</f>
        <v>CI</v>
      </c>
      <c r="AV678" s="75" t="str">
        <f>IF(ISNUMBER(FIND("MF",TablePipeInsulation[[#This Row],[Incentive Code]]))=TRUE,"MF Logic","CI Logic")</f>
        <v>CI Logic</v>
      </c>
      <c r="AW67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78" t="str">
        <f t="shared" si="52"/>
        <v/>
      </c>
      <c r="AY678" t="str">
        <f t="shared" si="53"/>
        <v>CI</v>
      </c>
      <c r="AZ67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7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78" s="190" t="e">
        <f>INDEX(#REF!,MATCH(TablePipeInsulation[[#This Row],[Coding - Temperature of Pipe]],#REF!,0),MATCH(TEXT($P678,"#.00"),#REF!,0))</f>
        <v>#REF!</v>
      </c>
      <c r="BC678" s="211">
        <f>IFERROR(MIN(IF(TablePipeInsulation[[#This Row],[System Application]]="Custom",(TablePipeInsulation[[#This Row],[Therms saved]]*BE678)*CI_Custom_Incentive_USD_per_therm,IF(OR(TablePipeInsulation[[#This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saved]]*BE678),"Excel Error"))),TablePipeInsulation[[#This Row],[Total Cost]]),0)</f>
        <v>0</v>
      </c>
      <c r="BD678" s="216">
        <f>IFERROR(MIN(IF(TablePipeInsulation[[#This Row],[System Application]]="Custom",(TablePipeInsulation[[#This Row],[Therms saved]]*BE678)*CI_Custom_Bonus_Incentive_USD_per_therm,IF(OR(TablePipeInsulation[[#This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saved]]*BE678),"Excel Error"))),TablePipeInsulation[[#This Row],[Total Cost]]),0)</f>
        <v>0</v>
      </c>
      <c r="BE678" s="212">
        <f>Boiler!$AA$9</f>
        <v>0</v>
      </c>
    </row>
    <row r="679" spans="1:57">
      <c r="A679" s="75">
        <v>658</v>
      </c>
      <c r="Q679" s="69"/>
      <c r="R679" s="1" t="str">
        <f>IFERROR(INDEX(TableInsulationCodeReq[],MATCH(TablePipeInsulation[[#This Row],[Coding - Temperature of Pipe]],TableInsulationCodeReq[Coding Pipe Temperature],-1),MATCH(TEXT($P679,"0.00"),TableInsulationCodeReq[#Headers],0)),"")</f>
        <v/>
      </c>
      <c r="Y679" s="189" t="str">
        <f t="shared" si="54"/>
        <v/>
      </c>
      <c r="AA67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79" s="3" t="str">
        <f>IF(OR(G679="",TablePipeInsulation[[#This Row],[Insulation to be Added (")]]&lt;TablePipeInsulation[[#This Row],[Insulation Required by Code (")]]),"",IF(System_App_Only_DHW,(AN679-AR679)/(0.8*100000)*L679*AS679*AT679*1,(AN679-AR679)/($G$10*100000)*L679*AS679*AT679*1))</f>
        <v/>
      </c>
      <c r="AC679" s="78">
        <f>IF(TablePipeInsulation[[#This Row],[Insulation to be Added (")]]&lt;TablePipeInsulation[[#This Row],[Insulation Required by Code (")]],"",BC679)</f>
        <v>0</v>
      </c>
      <c r="AD679" s="78">
        <f>IF(TablePipeInsulation[[#This Row],[Insulation to be Added (")]]&lt;TablePipeInsulation[[#This Row],[Insulation Required by Code (")]],"",BD679)</f>
        <v>0</v>
      </c>
      <c r="AG679" s="67" t="e">
        <f>VLOOKUP(G679,'Insulation Table'!$AE$61:$AF$64,2,FALSE)</f>
        <v>#N/A</v>
      </c>
      <c r="AH679" s="75" t="str">
        <f>IF(TablePipeInsulation[[#This Row],[System Application]]="Custom",TablePipeInsulation[[#This Row],[Pipe Surface Temperature, °F (If Custom Application)]],IF(G679="","",VLOOKUP(G679,$BG$21:$BH$24,2,FALSE)))</f>
        <v/>
      </c>
      <c r="AI679" s="75" t="str">
        <f>IF(TablePipeInsulation[[#This Row],[System Application]]="Custom",TablePipeInsulation[[#This Row],[Ambient Temperature, °F (If Custom Application)]],IF(G679="","",VLOOKUP(G679,$BG$21:$BI$24,3,FALSE)))</f>
        <v/>
      </c>
      <c r="AJ67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7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7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7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79" s="75" t="str">
        <f>IF(TablePipeInsulation[[#This Row],[System Application]]="Custom",TablePipeInsulation[[#This Row],[Custom Pipe Bare Heat Transfer Coefficient]],IF(P679="","",(VLOOKUP(AJ679,'Insulation Table'!$F$35:$G$124,2,FALSE))))</f>
        <v/>
      </c>
      <c r="AO679" s="75" t="e">
        <f t="shared" si="50"/>
        <v>#N/A</v>
      </c>
      <c r="AP679" s="75" t="e">
        <f>VLOOKUP(AO679,'Insulation Table'!$Y$35:$Z$103,2,FALSE)</f>
        <v>#N/A</v>
      </c>
      <c r="AQ679" s="67" t="str">
        <f>CONCATENATE(P679,U679,MIN(TablePipeInsulation[[#This Row],[Insulation to be Added (")]],3))</f>
        <v>3</v>
      </c>
      <c r="AR679" s="75" t="str">
        <f>IF(P679="","",(VLOOKUP(AQ679,'Insulation Table'!$N$35:$O$250,2,FALSE)))</f>
        <v/>
      </c>
      <c r="AS679" s="67" t="e">
        <f t="shared" si="51"/>
        <v>#VALUE!</v>
      </c>
      <c r="AT679" s="75" t="str">
        <f>IF(TablePipeInsulation[[#This Row],[System Application]]="Custom",TablePipeInsulation[[#This Row],[Full Load Hours (If Custom Application)]],IF(G679="","",IF(G679="Domestic Hot Water",8760,$AJ$16)))</f>
        <v/>
      </c>
      <c r="AU679" s="75" t="str">
        <f>VLOOKUP($G$7,'Incentive Structure'!$C$6:$D$10,2,FALSE)</f>
        <v>CI</v>
      </c>
      <c r="AV679" s="75" t="str">
        <f>IF(ISNUMBER(FIND("MF",TablePipeInsulation[[#This Row],[Incentive Code]]))=TRUE,"MF Logic","CI Logic")</f>
        <v>CI Logic</v>
      </c>
      <c r="AW67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79" t="str">
        <f t="shared" si="52"/>
        <v/>
      </c>
      <c r="AY679" t="str">
        <f t="shared" si="53"/>
        <v>CI</v>
      </c>
      <c r="AZ67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7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79" s="190" t="e">
        <f>INDEX(#REF!,MATCH(TablePipeInsulation[[#This Row],[Coding - Temperature of Pipe]],#REF!,0),MATCH(TEXT($P679,"#.00"),#REF!,0))</f>
        <v>#REF!</v>
      </c>
      <c r="BC679" s="211">
        <f>IFERROR(MIN(IF(TablePipeInsulation[[#This Row],[System Application]]="Custom",(TablePipeInsulation[[#This Row],[Therms saved]]*BE679)*CI_Custom_Incentive_USD_per_therm,IF(OR(TablePipeInsulation[[#This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saved]]*BE679),"Excel Error"))),TablePipeInsulation[[#This Row],[Total Cost]]),0)</f>
        <v>0</v>
      </c>
      <c r="BD679" s="216">
        <f>IFERROR(MIN(IF(TablePipeInsulation[[#This Row],[System Application]]="Custom",(TablePipeInsulation[[#This Row],[Therms saved]]*BE679)*CI_Custom_Bonus_Incentive_USD_per_therm,IF(OR(TablePipeInsulation[[#This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saved]]*BE679),"Excel Error"))),TablePipeInsulation[[#This Row],[Total Cost]]),0)</f>
        <v>0</v>
      </c>
      <c r="BE679" s="212">
        <f>Boiler!$AA$9</f>
        <v>0</v>
      </c>
    </row>
    <row r="680" spans="1:57">
      <c r="A680" s="75">
        <v>659</v>
      </c>
      <c r="Q680" s="69"/>
      <c r="R680" s="1" t="str">
        <f>IFERROR(INDEX(TableInsulationCodeReq[],MATCH(TablePipeInsulation[[#This Row],[Coding - Temperature of Pipe]],TableInsulationCodeReq[Coding Pipe Temperature],-1),MATCH(TEXT($P680,"0.00"),TableInsulationCodeReq[#Headers],0)),"")</f>
        <v/>
      </c>
      <c r="Y680" s="189" t="str">
        <f t="shared" si="54"/>
        <v/>
      </c>
      <c r="AA68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80" s="3" t="str">
        <f>IF(OR(G680="",TablePipeInsulation[[#This Row],[Insulation to be Added (")]]&lt;TablePipeInsulation[[#This Row],[Insulation Required by Code (")]]),"",IF(System_App_Only_DHW,(AN680-AR680)/(0.8*100000)*L680*AS680*AT680*1,(AN680-AR680)/($G$10*100000)*L680*AS680*AT680*1))</f>
        <v/>
      </c>
      <c r="AC680" s="78">
        <f>IF(TablePipeInsulation[[#This Row],[Insulation to be Added (")]]&lt;TablePipeInsulation[[#This Row],[Insulation Required by Code (")]],"",BC680)</f>
        <v>0</v>
      </c>
      <c r="AD680" s="78">
        <f>IF(TablePipeInsulation[[#This Row],[Insulation to be Added (")]]&lt;TablePipeInsulation[[#This Row],[Insulation Required by Code (")]],"",BD680)</f>
        <v>0</v>
      </c>
      <c r="AG680" s="67" t="e">
        <f>VLOOKUP(G680,'Insulation Table'!$AE$61:$AF$64,2,FALSE)</f>
        <v>#N/A</v>
      </c>
      <c r="AH680" s="75" t="str">
        <f>IF(TablePipeInsulation[[#This Row],[System Application]]="Custom",TablePipeInsulation[[#This Row],[Pipe Surface Temperature, °F (If Custom Application)]],IF(G680="","",VLOOKUP(G680,$BG$21:$BH$24,2,FALSE)))</f>
        <v/>
      </c>
      <c r="AI680" s="75" t="str">
        <f>IF(TablePipeInsulation[[#This Row],[System Application]]="Custom",TablePipeInsulation[[#This Row],[Ambient Temperature, °F (If Custom Application)]],IF(G680="","",VLOOKUP(G680,$BG$21:$BI$24,3,FALSE)))</f>
        <v/>
      </c>
      <c r="AJ68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8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8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8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80" s="75" t="str">
        <f>IF(TablePipeInsulation[[#This Row],[System Application]]="Custom",TablePipeInsulation[[#This Row],[Custom Pipe Bare Heat Transfer Coefficient]],IF(P680="","",(VLOOKUP(AJ680,'Insulation Table'!$F$35:$G$124,2,FALSE))))</f>
        <v/>
      </c>
      <c r="AO680" s="75" t="e">
        <f t="shared" si="50"/>
        <v>#N/A</v>
      </c>
      <c r="AP680" s="75" t="e">
        <f>VLOOKUP(AO680,'Insulation Table'!$Y$35:$Z$103,2,FALSE)</f>
        <v>#N/A</v>
      </c>
      <c r="AQ680" s="67" t="str">
        <f>CONCATENATE(P680,U680,MIN(TablePipeInsulation[[#This Row],[Insulation to be Added (")]],3))</f>
        <v>3</v>
      </c>
      <c r="AR680" s="75" t="str">
        <f>IF(P680="","",(VLOOKUP(AQ680,'Insulation Table'!$N$35:$O$250,2,FALSE)))</f>
        <v/>
      </c>
      <c r="AS680" s="67" t="e">
        <f t="shared" si="51"/>
        <v>#VALUE!</v>
      </c>
      <c r="AT680" s="75" t="str">
        <f>IF(TablePipeInsulation[[#This Row],[System Application]]="Custom",TablePipeInsulation[[#This Row],[Full Load Hours (If Custom Application)]],IF(G680="","",IF(G680="Domestic Hot Water",8760,$AJ$16)))</f>
        <v/>
      </c>
      <c r="AU680" s="75" t="str">
        <f>VLOOKUP($G$7,'Incentive Structure'!$C$6:$D$10,2,FALSE)</f>
        <v>CI</v>
      </c>
      <c r="AV680" s="75" t="str">
        <f>IF(ISNUMBER(FIND("MF",TablePipeInsulation[[#This Row],[Incentive Code]]))=TRUE,"MF Logic","CI Logic")</f>
        <v>CI Logic</v>
      </c>
      <c r="AW68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80" t="str">
        <f t="shared" si="52"/>
        <v/>
      </c>
      <c r="AY680" t="str">
        <f t="shared" si="53"/>
        <v>CI</v>
      </c>
      <c r="AZ68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8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80" s="190" t="e">
        <f>INDEX(#REF!,MATCH(TablePipeInsulation[[#This Row],[Coding - Temperature of Pipe]],#REF!,0),MATCH(TEXT($P680,"#.00"),#REF!,0))</f>
        <v>#REF!</v>
      </c>
      <c r="BC680" s="211">
        <f>IFERROR(MIN(IF(TablePipeInsulation[[#This Row],[System Application]]="Custom",(TablePipeInsulation[[#This Row],[Therms saved]]*BE680)*CI_Custom_Incentive_USD_per_therm,IF(OR(TablePipeInsulation[[#This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saved]]*BE680),"Excel Error"))),TablePipeInsulation[[#This Row],[Total Cost]]),0)</f>
        <v>0</v>
      </c>
      <c r="BD680" s="216">
        <f>IFERROR(MIN(IF(TablePipeInsulation[[#This Row],[System Application]]="Custom",(TablePipeInsulation[[#This Row],[Therms saved]]*BE680)*CI_Custom_Bonus_Incentive_USD_per_therm,IF(OR(TablePipeInsulation[[#This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saved]]*BE680),"Excel Error"))),TablePipeInsulation[[#This Row],[Total Cost]]),0)</f>
        <v>0</v>
      </c>
      <c r="BE680" s="212">
        <f>Boiler!$AA$9</f>
        <v>0</v>
      </c>
    </row>
    <row r="681" spans="1:57">
      <c r="A681" s="75">
        <v>660</v>
      </c>
      <c r="Q681" s="69"/>
      <c r="R681" s="1" t="str">
        <f>IFERROR(INDEX(TableInsulationCodeReq[],MATCH(TablePipeInsulation[[#This Row],[Coding - Temperature of Pipe]],TableInsulationCodeReq[Coding Pipe Temperature],-1),MATCH(TEXT($P681,"0.00"),TableInsulationCodeReq[#Headers],0)),"")</f>
        <v/>
      </c>
      <c r="Y681" s="189" t="str">
        <f t="shared" si="54"/>
        <v/>
      </c>
      <c r="AA68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81" s="3" t="str">
        <f>IF(OR(G681="",TablePipeInsulation[[#This Row],[Insulation to be Added (")]]&lt;TablePipeInsulation[[#This Row],[Insulation Required by Code (")]]),"",IF(System_App_Only_DHW,(AN681-AR681)/(0.8*100000)*L681*AS681*AT681*1,(AN681-AR681)/($G$10*100000)*L681*AS681*AT681*1))</f>
        <v/>
      </c>
      <c r="AC681" s="78">
        <f>IF(TablePipeInsulation[[#This Row],[Insulation to be Added (")]]&lt;TablePipeInsulation[[#This Row],[Insulation Required by Code (")]],"",BC681)</f>
        <v>0</v>
      </c>
      <c r="AD681" s="78">
        <f>IF(TablePipeInsulation[[#This Row],[Insulation to be Added (")]]&lt;TablePipeInsulation[[#This Row],[Insulation Required by Code (")]],"",BD681)</f>
        <v>0</v>
      </c>
      <c r="AG681" s="67" t="e">
        <f>VLOOKUP(G681,'Insulation Table'!$AE$61:$AF$64,2,FALSE)</f>
        <v>#N/A</v>
      </c>
      <c r="AH681" s="75" t="str">
        <f>IF(TablePipeInsulation[[#This Row],[System Application]]="Custom",TablePipeInsulation[[#This Row],[Pipe Surface Temperature, °F (If Custom Application)]],IF(G681="","",VLOOKUP(G681,$BG$21:$BH$24,2,FALSE)))</f>
        <v/>
      </c>
      <c r="AI681" s="75" t="str">
        <f>IF(TablePipeInsulation[[#This Row],[System Application]]="Custom",TablePipeInsulation[[#This Row],[Ambient Temperature, °F (If Custom Application)]],IF(G681="","",VLOOKUP(G681,$BG$21:$BI$24,3,FALSE)))</f>
        <v/>
      </c>
      <c r="AJ68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8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8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8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81" s="75" t="str">
        <f>IF(TablePipeInsulation[[#This Row],[System Application]]="Custom",TablePipeInsulation[[#This Row],[Custom Pipe Bare Heat Transfer Coefficient]],IF(P681="","",(VLOOKUP(AJ681,'Insulation Table'!$F$35:$G$124,2,FALSE))))</f>
        <v/>
      </c>
      <c r="AO681" s="75" t="e">
        <f t="shared" si="50"/>
        <v>#N/A</v>
      </c>
      <c r="AP681" s="75" t="e">
        <f>VLOOKUP(AO681,'Insulation Table'!$Y$35:$Z$103,2,FALSE)</f>
        <v>#N/A</v>
      </c>
      <c r="AQ681" s="67" t="str">
        <f>CONCATENATE(P681,U681,MIN(TablePipeInsulation[[#This Row],[Insulation to be Added (")]],3))</f>
        <v>3</v>
      </c>
      <c r="AR681" s="75" t="str">
        <f>IF(P681="","",(VLOOKUP(AQ681,'Insulation Table'!$N$35:$O$250,2,FALSE)))</f>
        <v/>
      </c>
      <c r="AS681" s="67" t="e">
        <f t="shared" si="51"/>
        <v>#VALUE!</v>
      </c>
      <c r="AT681" s="75" t="str">
        <f>IF(TablePipeInsulation[[#This Row],[System Application]]="Custom",TablePipeInsulation[[#This Row],[Full Load Hours (If Custom Application)]],IF(G681="","",IF(G681="Domestic Hot Water",8760,$AJ$16)))</f>
        <v/>
      </c>
      <c r="AU681" s="75" t="str">
        <f>VLOOKUP($G$7,'Incentive Structure'!$C$6:$D$10,2,FALSE)</f>
        <v>CI</v>
      </c>
      <c r="AV681" s="75" t="str">
        <f>IF(ISNUMBER(FIND("MF",TablePipeInsulation[[#This Row],[Incentive Code]]))=TRUE,"MF Logic","CI Logic")</f>
        <v>CI Logic</v>
      </c>
      <c r="AW68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81" t="str">
        <f t="shared" si="52"/>
        <v/>
      </c>
      <c r="AY681" t="str">
        <f t="shared" si="53"/>
        <v>CI</v>
      </c>
      <c r="AZ68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8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81" s="190" t="e">
        <f>INDEX(#REF!,MATCH(TablePipeInsulation[[#This Row],[Coding - Temperature of Pipe]],#REF!,0),MATCH(TEXT($P681,"#.00"),#REF!,0))</f>
        <v>#REF!</v>
      </c>
      <c r="BC681" s="211">
        <f>IFERROR(MIN(IF(TablePipeInsulation[[#This Row],[System Application]]="Custom",(TablePipeInsulation[[#This Row],[Therms saved]]*BE681)*CI_Custom_Incentive_USD_per_therm,IF(OR(TablePipeInsulation[[#This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saved]]*BE681),"Excel Error"))),TablePipeInsulation[[#This Row],[Total Cost]]),0)</f>
        <v>0</v>
      </c>
      <c r="BD681" s="216">
        <f>IFERROR(MIN(IF(TablePipeInsulation[[#This Row],[System Application]]="Custom",(TablePipeInsulation[[#This Row],[Therms saved]]*BE681)*CI_Custom_Bonus_Incentive_USD_per_therm,IF(OR(TablePipeInsulation[[#This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saved]]*BE681),"Excel Error"))),TablePipeInsulation[[#This Row],[Total Cost]]),0)</f>
        <v>0</v>
      </c>
      <c r="BE681" s="212">
        <f>Boiler!$AA$9</f>
        <v>0</v>
      </c>
    </row>
    <row r="682" spans="1:57">
      <c r="A682" s="75">
        <v>661</v>
      </c>
      <c r="Q682" s="69"/>
      <c r="R682" s="1" t="str">
        <f>IFERROR(INDEX(TableInsulationCodeReq[],MATCH(TablePipeInsulation[[#This Row],[Coding - Temperature of Pipe]],TableInsulationCodeReq[Coding Pipe Temperature],-1),MATCH(TEXT($P682,"0.00"),TableInsulationCodeReq[#Headers],0)),"")</f>
        <v/>
      </c>
      <c r="Y682" s="189" t="str">
        <f t="shared" si="54"/>
        <v/>
      </c>
      <c r="AA68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82" s="3" t="str">
        <f>IF(OR(G682="",TablePipeInsulation[[#This Row],[Insulation to be Added (")]]&lt;TablePipeInsulation[[#This Row],[Insulation Required by Code (")]]),"",IF(System_App_Only_DHW,(AN682-AR682)/(0.8*100000)*L682*AS682*AT682*1,(AN682-AR682)/($G$10*100000)*L682*AS682*AT682*1))</f>
        <v/>
      </c>
      <c r="AC682" s="78">
        <f>IF(TablePipeInsulation[[#This Row],[Insulation to be Added (")]]&lt;TablePipeInsulation[[#This Row],[Insulation Required by Code (")]],"",BC682)</f>
        <v>0</v>
      </c>
      <c r="AD682" s="78">
        <f>IF(TablePipeInsulation[[#This Row],[Insulation to be Added (")]]&lt;TablePipeInsulation[[#This Row],[Insulation Required by Code (")]],"",BD682)</f>
        <v>0</v>
      </c>
      <c r="AG682" s="67" t="e">
        <f>VLOOKUP(G682,'Insulation Table'!$AE$61:$AF$64,2,FALSE)</f>
        <v>#N/A</v>
      </c>
      <c r="AH682" s="75" t="str">
        <f>IF(TablePipeInsulation[[#This Row],[System Application]]="Custom",TablePipeInsulation[[#This Row],[Pipe Surface Temperature, °F (If Custom Application)]],IF(G682="","",VLOOKUP(G682,$BG$21:$BH$24,2,FALSE)))</f>
        <v/>
      </c>
      <c r="AI682" s="75" t="str">
        <f>IF(TablePipeInsulation[[#This Row],[System Application]]="Custom",TablePipeInsulation[[#This Row],[Ambient Temperature, °F (If Custom Application)]],IF(G682="","",VLOOKUP(G682,$BG$21:$BI$24,3,FALSE)))</f>
        <v/>
      </c>
      <c r="AJ68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8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8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8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82" s="75" t="str">
        <f>IF(TablePipeInsulation[[#This Row],[System Application]]="Custom",TablePipeInsulation[[#This Row],[Custom Pipe Bare Heat Transfer Coefficient]],IF(P682="","",(VLOOKUP(AJ682,'Insulation Table'!$F$35:$G$124,2,FALSE))))</f>
        <v/>
      </c>
      <c r="AO682" s="75" t="e">
        <f t="shared" si="50"/>
        <v>#N/A</v>
      </c>
      <c r="AP682" s="75" t="e">
        <f>VLOOKUP(AO682,'Insulation Table'!$Y$35:$Z$103,2,FALSE)</f>
        <v>#N/A</v>
      </c>
      <c r="AQ682" s="67" t="str">
        <f>CONCATENATE(P682,U682,MIN(TablePipeInsulation[[#This Row],[Insulation to be Added (")]],3))</f>
        <v>3</v>
      </c>
      <c r="AR682" s="75" t="str">
        <f>IF(P682="","",(VLOOKUP(AQ682,'Insulation Table'!$N$35:$O$250,2,FALSE)))</f>
        <v/>
      </c>
      <c r="AS682" s="67" t="e">
        <f t="shared" si="51"/>
        <v>#VALUE!</v>
      </c>
      <c r="AT682" s="75" t="str">
        <f>IF(TablePipeInsulation[[#This Row],[System Application]]="Custom",TablePipeInsulation[[#This Row],[Full Load Hours (If Custom Application)]],IF(G682="","",IF(G682="Domestic Hot Water",8760,$AJ$16)))</f>
        <v/>
      </c>
      <c r="AU682" s="75" t="str">
        <f>VLOOKUP($G$7,'Incentive Structure'!$C$6:$D$10,2,FALSE)</f>
        <v>CI</v>
      </c>
      <c r="AV682" s="75" t="str">
        <f>IF(ISNUMBER(FIND("MF",TablePipeInsulation[[#This Row],[Incentive Code]]))=TRUE,"MF Logic","CI Logic")</f>
        <v>CI Logic</v>
      </c>
      <c r="AW68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82" t="str">
        <f t="shared" si="52"/>
        <v/>
      </c>
      <c r="AY682" t="str">
        <f t="shared" si="53"/>
        <v>CI</v>
      </c>
      <c r="AZ68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8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82" s="190" t="e">
        <f>INDEX(#REF!,MATCH(TablePipeInsulation[[#This Row],[Coding - Temperature of Pipe]],#REF!,0),MATCH(TEXT($P682,"#.00"),#REF!,0))</f>
        <v>#REF!</v>
      </c>
      <c r="BC682" s="211">
        <f>IFERROR(MIN(IF(TablePipeInsulation[[#This Row],[System Application]]="Custom",(TablePipeInsulation[[#This Row],[Therms saved]]*BE682)*CI_Custom_Incentive_USD_per_therm,IF(OR(TablePipeInsulation[[#This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saved]]*BE682),"Excel Error"))),TablePipeInsulation[[#This Row],[Total Cost]]),0)</f>
        <v>0</v>
      </c>
      <c r="BD682" s="216">
        <f>IFERROR(MIN(IF(TablePipeInsulation[[#This Row],[System Application]]="Custom",(TablePipeInsulation[[#This Row],[Therms saved]]*BE682)*CI_Custom_Bonus_Incentive_USD_per_therm,IF(OR(TablePipeInsulation[[#This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saved]]*BE682),"Excel Error"))),TablePipeInsulation[[#This Row],[Total Cost]]),0)</f>
        <v>0</v>
      </c>
      <c r="BE682" s="212">
        <f>Boiler!$AA$9</f>
        <v>0</v>
      </c>
    </row>
    <row r="683" spans="1:57">
      <c r="A683" s="75">
        <v>662</v>
      </c>
      <c r="Q683" s="69"/>
      <c r="R683" s="1" t="str">
        <f>IFERROR(INDEX(TableInsulationCodeReq[],MATCH(TablePipeInsulation[[#This Row],[Coding - Temperature of Pipe]],TableInsulationCodeReq[Coding Pipe Temperature],-1),MATCH(TEXT($P683,"0.00"),TableInsulationCodeReq[#Headers],0)),"")</f>
        <v/>
      </c>
      <c r="Y683" s="189" t="str">
        <f t="shared" si="54"/>
        <v/>
      </c>
      <c r="AA68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83" s="3" t="str">
        <f>IF(OR(G683="",TablePipeInsulation[[#This Row],[Insulation to be Added (")]]&lt;TablePipeInsulation[[#This Row],[Insulation Required by Code (")]]),"",IF(System_App_Only_DHW,(AN683-AR683)/(0.8*100000)*L683*AS683*AT683*1,(AN683-AR683)/($G$10*100000)*L683*AS683*AT683*1))</f>
        <v/>
      </c>
      <c r="AC683" s="78">
        <f>IF(TablePipeInsulation[[#This Row],[Insulation to be Added (")]]&lt;TablePipeInsulation[[#This Row],[Insulation Required by Code (")]],"",BC683)</f>
        <v>0</v>
      </c>
      <c r="AD683" s="78">
        <f>IF(TablePipeInsulation[[#This Row],[Insulation to be Added (")]]&lt;TablePipeInsulation[[#This Row],[Insulation Required by Code (")]],"",BD683)</f>
        <v>0</v>
      </c>
      <c r="AG683" s="67" t="e">
        <f>VLOOKUP(G683,'Insulation Table'!$AE$61:$AF$64,2,FALSE)</f>
        <v>#N/A</v>
      </c>
      <c r="AH683" s="75" t="str">
        <f>IF(TablePipeInsulation[[#This Row],[System Application]]="Custom",TablePipeInsulation[[#This Row],[Pipe Surface Temperature, °F (If Custom Application)]],IF(G683="","",VLOOKUP(G683,$BG$21:$BH$24,2,FALSE)))</f>
        <v/>
      </c>
      <c r="AI683" s="75" t="str">
        <f>IF(TablePipeInsulation[[#This Row],[System Application]]="Custom",TablePipeInsulation[[#This Row],[Ambient Temperature, °F (If Custom Application)]],IF(G683="","",VLOOKUP(G683,$BG$21:$BI$24,3,FALSE)))</f>
        <v/>
      </c>
      <c r="AJ68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8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8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8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83" s="75" t="str">
        <f>IF(TablePipeInsulation[[#This Row],[System Application]]="Custom",TablePipeInsulation[[#This Row],[Custom Pipe Bare Heat Transfer Coefficient]],IF(P683="","",(VLOOKUP(AJ683,'Insulation Table'!$F$35:$G$124,2,FALSE))))</f>
        <v/>
      </c>
      <c r="AO683" s="75" t="e">
        <f t="shared" si="50"/>
        <v>#N/A</v>
      </c>
      <c r="AP683" s="75" t="e">
        <f>VLOOKUP(AO683,'Insulation Table'!$Y$35:$Z$103,2,FALSE)</f>
        <v>#N/A</v>
      </c>
      <c r="AQ683" s="67" t="str">
        <f>CONCATENATE(P683,U683,MIN(TablePipeInsulation[[#This Row],[Insulation to be Added (")]],3))</f>
        <v>3</v>
      </c>
      <c r="AR683" s="75" t="str">
        <f>IF(P683="","",(VLOOKUP(AQ683,'Insulation Table'!$N$35:$O$250,2,FALSE)))</f>
        <v/>
      </c>
      <c r="AS683" s="67" t="e">
        <f t="shared" si="51"/>
        <v>#VALUE!</v>
      </c>
      <c r="AT683" s="75" t="str">
        <f>IF(TablePipeInsulation[[#This Row],[System Application]]="Custom",TablePipeInsulation[[#This Row],[Full Load Hours (If Custom Application)]],IF(G683="","",IF(G683="Domestic Hot Water",8760,$AJ$16)))</f>
        <v/>
      </c>
      <c r="AU683" s="75" t="str">
        <f>VLOOKUP($G$7,'Incentive Structure'!$C$6:$D$10,2,FALSE)</f>
        <v>CI</v>
      </c>
      <c r="AV683" s="75" t="str">
        <f>IF(ISNUMBER(FIND("MF",TablePipeInsulation[[#This Row],[Incentive Code]]))=TRUE,"MF Logic","CI Logic")</f>
        <v>CI Logic</v>
      </c>
      <c r="AW68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83" t="str">
        <f t="shared" si="52"/>
        <v/>
      </c>
      <c r="AY683" t="str">
        <f t="shared" si="53"/>
        <v>CI</v>
      </c>
      <c r="AZ68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8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83" s="190" t="e">
        <f>INDEX(#REF!,MATCH(TablePipeInsulation[[#This Row],[Coding - Temperature of Pipe]],#REF!,0),MATCH(TEXT($P683,"#.00"),#REF!,0))</f>
        <v>#REF!</v>
      </c>
      <c r="BC683" s="211">
        <f>IFERROR(MIN(IF(TablePipeInsulation[[#This Row],[System Application]]="Custom",(TablePipeInsulation[[#This Row],[Therms saved]]*BE683)*CI_Custom_Incentive_USD_per_therm,IF(OR(TablePipeInsulation[[#This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saved]]*BE683),"Excel Error"))),TablePipeInsulation[[#This Row],[Total Cost]]),0)</f>
        <v>0</v>
      </c>
      <c r="BD683" s="216">
        <f>IFERROR(MIN(IF(TablePipeInsulation[[#This Row],[System Application]]="Custom",(TablePipeInsulation[[#This Row],[Therms saved]]*BE683)*CI_Custom_Bonus_Incentive_USD_per_therm,IF(OR(TablePipeInsulation[[#This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saved]]*BE683),"Excel Error"))),TablePipeInsulation[[#This Row],[Total Cost]]),0)</f>
        <v>0</v>
      </c>
      <c r="BE683" s="212">
        <f>Boiler!$AA$9</f>
        <v>0</v>
      </c>
    </row>
    <row r="684" spans="1:57">
      <c r="A684" s="75">
        <v>663</v>
      </c>
      <c r="Q684" s="69"/>
      <c r="R684" s="1" t="str">
        <f>IFERROR(INDEX(TableInsulationCodeReq[],MATCH(TablePipeInsulation[[#This Row],[Coding - Temperature of Pipe]],TableInsulationCodeReq[Coding Pipe Temperature],-1),MATCH(TEXT($P684,"0.00"),TableInsulationCodeReq[#Headers],0)),"")</f>
        <v/>
      </c>
      <c r="Y684" s="189" t="str">
        <f t="shared" si="54"/>
        <v/>
      </c>
      <c r="AA68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84" s="3" t="str">
        <f>IF(OR(G684="",TablePipeInsulation[[#This Row],[Insulation to be Added (")]]&lt;TablePipeInsulation[[#This Row],[Insulation Required by Code (")]]),"",IF(System_App_Only_DHW,(AN684-AR684)/(0.8*100000)*L684*AS684*AT684*1,(AN684-AR684)/($G$10*100000)*L684*AS684*AT684*1))</f>
        <v/>
      </c>
      <c r="AC684" s="78">
        <f>IF(TablePipeInsulation[[#This Row],[Insulation to be Added (")]]&lt;TablePipeInsulation[[#This Row],[Insulation Required by Code (")]],"",BC684)</f>
        <v>0</v>
      </c>
      <c r="AD684" s="78">
        <f>IF(TablePipeInsulation[[#This Row],[Insulation to be Added (")]]&lt;TablePipeInsulation[[#This Row],[Insulation Required by Code (")]],"",BD684)</f>
        <v>0</v>
      </c>
      <c r="AG684" s="67" t="e">
        <f>VLOOKUP(G684,'Insulation Table'!$AE$61:$AF$64,2,FALSE)</f>
        <v>#N/A</v>
      </c>
      <c r="AH684" s="75" t="str">
        <f>IF(TablePipeInsulation[[#This Row],[System Application]]="Custom",TablePipeInsulation[[#This Row],[Pipe Surface Temperature, °F (If Custom Application)]],IF(G684="","",VLOOKUP(G684,$BG$21:$BH$24,2,FALSE)))</f>
        <v/>
      </c>
      <c r="AI684" s="75" t="str">
        <f>IF(TablePipeInsulation[[#This Row],[System Application]]="Custom",TablePipeInsulation[[#This Row],[Ambient Temperature, °F (If Custom Application)]],IF(G684="","",VLOOKUP(G684,$BG$21:$BI$24,3,FALSE)))</f>
        <v/>
      </c>
      <c r="AJ68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8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8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8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84" s="75" t="str">
        <f>IF(TablePipeInsulation[[#This Row],[System Application]]="Custom",TablePipeInsulation[[#This Row],[Custom Pipe Bare Heat Transfer Coefficient]],IF(P684="","",(VLOOKUP(AJ684,'Insulation Table'!$F$35:$G$124,2,FALSE))))</f>
        <v/>
      </c>
      <c r="AO684" s="75" t="e">
        <f t="shared" si="50"/>
        <v>#N/A</v>
      </c>
      <c r="AP684" s="75" t="e">
        <f>VLOOKUP(AO684,'Insulation Table'!$Y$35:$Z$103,2,FALSE)</f>
        <v>#N/A</v>
      </c>
      <c r="AQ684" s="67" t="str">
        <f>CONCATENATE(P684,U684,MIN(TablePipeInsulation[[#This Row],[Insulation to be Added (")]],3))</f>
        <v>3</v>
      </c>
      <c r="AR684" s="75" t="str">
        <f>IF(P684="","",(VLOOKUP(AQ684,'Insulation Table'!$N$35:$O$250,2,FALSE)))</f>
        <v/>
      </c>
      <c r="AS684" s="67" t="e">
        <f t="shared" si="51"/>
        <v>#VALUE!</v>
      </c>
      <c r="AT684" s="75" t="str">
        <f>IF(TablePipeInsulation[[#This Row],[System Application]]="Custom",TablePipeInsulation[[#This Row],[Full Load Hours (If Custom Application)]],IF(G684="","",IF(G684="Domestic Hot Water",8760,$AJ$16)))</f>
        <v/>
      </c>
      <c r="AU684" s="75" t="str">
        <f>VLOOKUP($G$7,'Incentive Structure'!$C$6:$D$10,2,FALSE)</f>
        <v>CI</v>
      </c>
      <c r="AV684" s="75" t="str">
        <f>IF(ISNUMBER(FIND("MF",TablePipeInsulation[[#This Row],[Incentive Code]]))=TRUE,"MF Logic","CI Logic")</f>
        <v>CI Logic</v>
      </c>
      <c r="AW68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84" t="str">
        <f t="shared" si="52"/>
        <v/>
      </c>
      <c r="AY684" t="str">
        <f t="shared" si="53"/>
        <v>CI</v>
      </c>
      <c r="AZ68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8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84" s="190" t="e">
        <f>INDEX(#REF!,MATCH(TablePipeInsulation[[#This Row],[Coding - Temperature of Pipe]],#REF!,0),MATCH(TEXT($P684,"#.00"),#REF!,0))</f>
        <v>#REF!</v>
      </c>
      <c r="BC684" s="211">
        <f>IFERROR(MIN(IF(TablePipeInsulation[[#This Row],[System Application]]="Custom",(TablePipeInsulation[[#This Row],[Therms saved]]*BE684)*CI_Custom_Incentive_USD_per_therm,IF(OR(TablePipeInsulation[[#This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saved]]*BE684),"Excel Error"))),TablePipeInsulation[[#This Row],[Total Cost]]),0)</f>
        <v>0</v>
      </c>
      <c r="BD684" s="216">
        <f>IFERROR(MIN(IF(TablePipeInsulation[[#This Row],[System Application]]="Custom",(TablePipeInsulation[[#This Row],[Therms saved]]*BE684)*CI_Custom_Bonus_Incentive_USD_per_therm,IF(OR(TablePipeInsulation[[#This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saved]]*BE684),"Excel Error"))),TablePipeInsulation[[#This Row],[Total Cost]]),0)</f>
        <v>0</v>
      </c>
      <c r="BE684" s="212">
        <f>Boiler!$AA$9</f>
        <v>0</v>
      </c>
    </row>
    <row r="685" spans="1:57">
      <c r="A685" s="75">
        <v>664</v>
      </c>
      <c r="Q685" s="69"/>
      <c r="R685" s="1" t="str">
        <f>IFERROR(INDEX(TableInsulationCodeReq[],MATCH(TablePipeInsulation[[#This Row],[Coding - Temperature of Pipe]],TableInsulationCodeReq[Coding Pipe Temperature],-1),MATCH(TEXT($P685,"0.00"),TableInsulationCodeReq[#Headers],0)),"")</f>
        <v/>
      </c>
      <c r="Y685" s="189" t="str">
        <f t="shared" si="54"/>
        <v/>
      </c>
      <c r="AA68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85" s="3" t="str">
        <f>IF(OR(G685="",TablePipeInsulation[[#This Row],[Insulation to be Added (")]]&lt;TablePipeInsulation[[#This Row],[Insulation Required by Code (")]]),"",IF(System_App_Only_DHW,(AN685-AR685)/(0.8*100000)*L685*AS685*AT685*1,(AN685-AR685)/($G$10*100000)*L685*AS685*AT685*1))</f>
        <v/>
      </c>
      <c r="AC685" s="78">
        <f>IF(TablePipeInsulation[[#This Row],[Insulation to be Added (")]]&lt;TablePipeInsulation[[#This Row],[Insulation Required by Code (")]],"",BC685)</f>
        <v>0</v>
      </c>
      <c r="AD685" s="78">
        <f>IF(TablePipeInsulation[[#This Row],[Insulation to be Added (")]]&lt;TablePipeInsulation[[#This Row],[Insulation Required by Code (")]],"",BD685)</f>
        <v>0</v>
      </c>
      <c r="AG685" s="67" t="e">
        <f>VLOOKUP(G685,'Insulation Table'!$AE$61:$AF$64,2,FALSE)</f>
        <v>#N/A</v>
      </c>
      <c r="AH685" s="75" t="str">
        <f>IF(TablePipeInsulation[[#This Row],[System Application]]="Custom",TablePipeInsulation[[#This Row],[Pipe Surface Temperature, °F (If Custom Application)]],IF(G685="","",VLOOKUP(G685,$BG$21:$BH$24,2,FALSE)))</f>
        <v/>
      </c>
      <c r="AI685" s="75" t="str">
        <f>IF(TablePipeInsulation[[#This Row],[System Application]]="Custom",TablePipeInsulation[[#This Row],[Ambient Temperature, °F (If Custom Application)]],IF(G685="","",VLOOKUP(G685,$BG$21:$BI$24,3,FALSE)))</f>
        <v/>
      </c>
      <c r="AJ68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8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8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8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85" s="75" t="str">
        <f>IF(TablePipeInsulation[[#This Row],[System Application]]="Custom",TablePipeInsulation[[#This Row],[Custom Pipe Bare Heat Transfer Coefficient]],IF(P685="","",(VLOOKUP(AJ685,'Insulation Table'!$F$35:$G$124,2,FALSE))))</f>
        <v/>
      </c>
      <c r="AO685" s="75" t="e">
        <f t="shared" si="50"/>
        <v>#N/A</v>
      </c>
      <c r="AP685" s="75" t="e">
        <f>VLOOKUP(AO685,'Insulation Table'!$Y$35:$Z$103,2,FALSE)</f>
        <v>#N/A</v>
      </c>
      <c r="AQ685" s="67" t="str">
        <f>CONCATENATE(P685,U685,MIN(TablePipeInsulation[[#This Row],[Insulation to be Added (")]],3))</f>
        <v>3</v>
      </c>
      <c r="AR685" s="75" t="str">
        <f>IF(P685="","",(VLOOKUP(AQ685,'Insulation Table'!$N$35:$O$250,2,FALSE)))</f>
        <v/>
      </c>
      <c r="AS685" s="67" t="e">
        <f t="shared" si="51"/>
        <v>#VALUE!</v>
      </c>
      <c r="AT685" s="75" t="str">
        <f>IF(TablePipeInsulation[[#This Row],[System Application]]="Custom",TablePipeInsulation[[#This Row],[Full Load Hours (If Custom Application)]],IF(G685="","",IF(G685="Domestic Hot Water",8760,$AJ$16)))</f>
        <v/>
      </c>
      <c r="AU685" s="75" t="str">
        <f>VLOOKUP($G$7,'Incentive Structure'!$C$6:$D$10,2,FALSE)</f>
        <v>CI</v>
      </c>
      <c r="AV685" s="75" t="str">
        <f>IF(ISNUMBER(FIND("MF",TablePipeInsulation[[#This Row],[Incentive Code]]))=TRUE,"MF Logic","CI Logic")</f>
        <v>CI Logic</v>
      </c>
      <c r="AW68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85" t="str">
        <f t="shared" si="52"/>
        <v/>
      </c>
      <c r="AY685" t="str">
        <f t="shared" si="53"/>
        <v>CI</v>
      </c>
      <c r="AZ68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8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85" s="190" t="e">
        <f>INDEX(#REF!,MATCH(TablePipeInsulation[[#This Row],[Coding - Temperature of Pipe]],#REF!,0),MATCH(TEXT($P685,"#.00"),#REF!,0))</f>
        <v>#REF!</v>
      </c>
      <c r="BC685" s="211">
        <f>IFERROR(MIN(IF(TablePipeInsulation[[#This Row],[System Application]]="Custom",(TablePipeInsulation[[#This Row],[Therms saved]]*BE685)*CI_Custom_Incentive_USD_per_therm,IF(OR(TablePipeInsulation[[#This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saved]]*BE685),"Excel Error"))),TablePipeInsulation[[#This Row],[Total Cost]]),0)</f>
        <v>0</v>
      </c>
      <c r="BD685" s="216">
        <f>IFERROR(MIN(IF(TablePipeInsulation[[#This Row],[System Application]]="Custom",(TablePipeInsulation[[#This Row],[Therms saved]]*BE685)*CI_Custom_Bonus_Incentive_USD_per_therm,IF(OR(TablePipeInsulation[[#This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saved]]*BE685),"Excel Error"))),TablePipeInsulation[[#This Row],[Total Cost]]),0)</f>
        <v>0</v>
      </c>
      <c r="BE685" s="212">
        <f>Boiler!$AA$9</f>
        <v>0</v>
      </c>
    </row>
    <row r="686" spans="1:57">
      <c r="A686" s="75">
        <v>665</v>
      </c>
      <c r="Q686" s="69"/>
      <c r="R686" s="1" t="str">
        <f>IFERROR(INDEX(TableInsulationCodeReq[],MATCH(TablePipeInsulation[[#This Row],[Coding - Temperature of Pipe]],TableInsulationCodeReq[Coding Pipe Temperature],-1),MATCH(TEXT($P686,"0.00"),TableInsulationCodeReq[#Headers],0)),"")</f>
        <v/>
      </c>
      <c r="Y686" s="189" t="str">
        <f t="shared" si="54"/>
        <v/>
      </c>
      <c r="AA68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86" s="3" t="str">
        <f>IF(OR(G686="",TablePipeInsulation[[#This Row],[Insulation to be Added (")]]&lt;TablePipeInsulation[[#This Row],[Insulation Required by Code (")]]),"",IF(System_App_Only_DHW,(AN686-AR686)/(0.8*100000)*L686*AS686*AT686*1,(AN686-AR686)/($G$10*100000)*L686*AS686*AT686*1))</f>
        <v/>
      </c>
      <c r="AC686" s="78">
        <f>IF(TablePipeInsulation[[#This Row],[Insulation to be Added (")]]&lt;TablePipeInsulation[[#This Row],[Insulation Required by Code (")]],"",BC686)</f>
        <v>0</v>
      </c>
      <c r="AD686" s="78">
        <f>IF(TablePipeInsulation[[#This Row],[Insulation to be Added (")]]&lt;TablePipeInsulation[[#This Row],[Insulation Required by Code (")]],"",BD686)</f>
        <v>0</v>
      </c>
      <c r="AG686" s="67" t="e">
        <f>VLOOKUP(G686,'Insulation Table'!$AE$61:$AF$64,2,FALSE)</f>
        <v>#N/A</v>
      </c>
      <c r="AH686" s="75" t="str">
        <f>IF(TablePipeInsulation[[#This Row],[System Application]]="Custom",TablePipeInsulation[[#This Row],[Pipe Surface Temperature, °F (If Custom Application)]],IF(G686="","",VLOOKUP(G686,$BG$21:$BH$24,2,FALSE)))</f>
        <v/>
      </c>
      <c r="AI686" s="75" t="str">
        <f>IF(TablePipeInsulation[[#This Row],[System Application]]="Custom",TablePipeInsulation[[#This Row],[Ambient Temperature, °F (If Custom Application)]],IF(G686="","",VLOOKUP(G686,$BG$21:$BI$24,3,FALSE)))</f>
        <v/>
      </c>
      <c r="AJ68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8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8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8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86" s="75" t="str">
        <f>IF(TablePipeInsulation[[#This Row],[System Application]]="Custom",TablePipeInsulation[[#This Row],[Custom Pipe Bare Heat Transfer Coefficient]],IF(P686="","",(VLOOKUP(AJ686,'Insulation Table'!$F$35:$G$124,2,FALSE))))</f>
        <v/>
      </c>
      <c r="AO686" s="75" t="e">
        <f t="shared" si="50"/>
        <v>#N/A</v>
      </c>
      <c r="AP686" s="75" t="e">
        <f>VLOOKUP(AO686,'Insulation Table'!$Y$35:$Z$103,2,FALSE)</f>
        <v>#N/A</v>
      </c>
      <c r="AQ686" s="67" t="str">
        <f>CONCATENATE(P686,U686,MIN(TablePipeInsulation[[#This Row],[Insulation to be Added (")]],3))</f>
        <v>3</v>
      </c>
      <c r="AR686" s="75" t="str">
        <f>IF(P686="","",(VLOOKUP(AQ686,'Insulation Table'!$N$35:$O$250,2,FALSE)))</f>
        <v/>
      </c>
      <c r="AS686" s="67" t="e">
        <f t="shared" si="51"/>
        <v>#VALUE!</v>
      </c>
      <c r="AT686" s="75" t="str">
        <f>IF(TablePipeInsulation[[#This Row],[System Application]]="Custom",TablePipeInsulation[[#This Row],[Full Load Hours (If Custom Application)]],IF(G686="","",IF(G686="Domestic Hot Water",8760,$AJ$16)))</f>
        <v/>
      </c>
      <c r="AU686" s="75" t="str">
        <f>VLOOKUP($G$7,'Incentive Structure'!$C$6:$D$10,2,FALSE)</f>
        <v>CI</v>
      </c>
      <c r="AV686" s="75" t="str">
        <f>IF(ISNUMBER(FIND("MF",TablePipeInsulation[[#This Row],[Incentive Code]]))=TRUE,"MF Logic","CI Logic")</f>
        <v>CI Logic</v>
      </c>
      <c r="AW68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86" t="str">
        <f t="shared" si="52"/>
        <v/>
      </c>
      <c r="AY686" t="str">
        <f t="shared" si="53"/>
        <v>CI</v>
      </c>
      <c r="AZ68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8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86" s="190" t="e">
        <f>INDEX(#REF!,MATCH(TablePipeInsulation[[#This Row],[Coding - Temperature of Pipe]],#REF!,0),MATCH(TEXT($P686,"#.00"),#REF!,0))</f>
        <v>#REF!</v>
      </c>
      <c r="BC686" s="211">
        <f>IFERROR(MIN(IF(TablePipeInsulation[[#This Row],[System Application]]="Custom",(TablePipeInsulation[[#This Row],[Therms saved]]*BE686)*CI_Custom_Incentive_USD_per_therm,IF(OR(TablePipeInsulation[[#This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saved]]*BE686),"Excel Error"))),TablePipeInsulation[[#This Row],[Total Cost]]),0)</f>
        <v>0</v>
      </c>
      <c r="BD686" s="216">
        <f>IFERROR(MIN(IF(TablePipeInsulation[[#This Row],[System Application]]="Custom",(TablePipeInsulation[[#This Row],[Therms saved]]*BE686)*CI_Custom_Bonus_Incentive_USD_per_therm,IF(OR(TablePipeInsulation[[#This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saved]]*BE686),"Excel Error"))),TablePipeInsulation[[#This Row],[Total Cost]]),0)</f>
        <v>0</v>
      </c>
      <c r="BE686" s="212">
        <f>Boiler!$AA$9</f>
        <v>0</v>
      </c>
    </row>
    <row r="687" spans="1:57">
      <c r="A687" s="75">
        <v>666</v>
      </c>
      <c r="Q687" s="69"/>
      <c r="R687" s="1" t="str">
        <f>IFERROR(INDEX(TableInsulationCodeReq[],MATCH(TablePipeInsulation[[#This Row],[Coding - Temperature of Pipe]],TableInsulationCodeReq[Coding Pipe Temperature],-1),MATCH(TEXT($P687,"0.00"),TableInsulationCodeReq[#Headers],0)),"")</f>
        <v/>
      </c>
      <c r="Y687" s="189" t="str">
        <f t="shared" si="54"/>
        <v/>
      </c>
      <c r="AA68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87" s="3" t="str">
        <f>IF(OR(G687="",TablePipeInsulation[[#This Row],[Insulation to be Added (")]]&lt;TablePipeInsulation[[#This Row],[Insulation Required by Code (")]]),"",IF(System_App_Only_DHW,(AN687-AR687)/(0.8*100000)*L687*AS687*AT687*1,(AN687-AR687)/($G$10*100000)*L687*AS687*AT687*1))</f>
        <v/>
      </c>
      <c r="AC687" s="78">
        <f>IF(TablePipeInsulation[[#This Row],[Insulation to be Added (")]]&lt;TablePipeInsulation[[#This Row],[Insulation Required by Code (")]],"",BC687)</f>
        <v>0</v>
      </c>
      <c r="AD687" s="78">
        <f>IF(TablePipeInsulation[[#This Row],[Insulation to be Added (")]]&lt;TablePipeInsulation[[#This Row],[Insulation Required by Code (")]],"",BD687)</f>
        <v>0</v>
      </c>
      <c r="AG687" s="67" t="e">
        <f>VLOOKUP(G687,'Insulation Table'!$AE$61:$AF$64,2,FALSE)</f>
        <v>#N/A</v>
      </c>
      <c r="AH687" s="75" t="str">
        <f>IF(TablePipeInsulation[[#This Row],[System Application]]="Custom",TablePipeInsulation[[#This Row],[Pipe Surface Temperature, °F (If Custom Application)]],IF(G687="","",VLOOKUP(G687,$BG$21:$BH$24,2,FALSE)))</f>
        <v/>
      </c>
      <c r="AI687" s="75" t="str">
        <f>IF(TablePipeInsulation[[#This Row],[System Application]]="Custom",TablePipeInsulation[[#This Row],[Ambient Temperature, °F (If Custom Application)]],IF(G687="","",VLOOKUP(G687,$BG$21:$BI$24,3,FALSE)))</f>
        <v/>
      </c>
      <c r="AJ68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8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8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8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87" s="75" t="str">
        <f>IF(TablePipeInsulation[[#This Row],[System Application]]="Custom",TablePipeInsulation[[#This Row],[Custom Pipe Bare Heat Transfer Coefficient]],IF(P687="","",(VLOOKUP(AJ687,'Insulation Table'!$F$35:$G$124,2,FALSE))))</f>
        <v/>
      </c>
      <c r="AO687" s="75" t="e">
        <f t="shared" si="50"/>
        <v>#N/A</v>
      </c>
      <c r="AP687" s="75" t="e">
        <f>VLOOKUP(AO687,'Insulation Table'!$Y$35:$Z$103,2,FALSE)</f>
        <v>#N/A</v>
      </c>
      <c r="AQ687" s="67" t="str">
        <f>CONCATENATE(P687,U687,MIN(TablePipeInsulation[[#This Row],[Insulation to be Added (")]],3))</f>
        <v>3</v>
      </c>
      <c r="AR687" s="75" t="str">
        <f>IF(P687="","",(VLOOKUP(AQ687,'Insulation Table'!$N$35:$O$250,2,FALSE)))</f>
        <v/>
      </c>
      <c r="AS687" s="67" t="e">
        <f t="shared" si="51"/>
        <v>#VALUE!</v>
      </c>
      <c r="AT687" s="75" t="str">
        <f>IF(TablePipeInsulation[[#This Row],[System Application]]="Custom",TablePipeInsulation[[#This Row],[Full Load Hours (If Custom Application)]],IF(G687="","",IF(G687="Domestic Hot Water",8760,$AJ$16)))</f>
        <v/>
      </c>
      <c r="AU687" s="75" t="str">
        <f>VLOOKUP($G$7,'Incentive Structure'!$C$6:$D$10,2,FALSE)</f>
        <v>CI</v>
      </c>
      <c r="AV687" s="75" t="str">
        <f>IF(ISNUMBER(FIND("MF",TablePipeInsulation[[#This Row],[Incentive Code]]))=TRUE,"MF Logic","CI Logic")</f>
        <v>CI Logic</v>
      </c>
      <c r="AW68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87" t="str">
        <f t="shared" si="52"/>
        <v/>
      </c>
      <c r="AY687" t="str">
        <f t="shared" si="53"/>
        <v>CI</v>
      </c>
      <c r="AZ68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8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87" s="190" t="e">
        <f>INDEX(#REF!,MATCH(TablePipeInsulation[[#This Row],[Coding - Temperature of Pipe]],#REF!,0),MATCH(TEXT($P687,"#.00"),#REF!,0))</f>
        <v>#REF!</v>
      </c>
      <c r="BC687" s="211">
        <f>IFERROR(MIN(IF(TablePipeInsulation[[#This Row],[System Application]]="Custom",(TablePipeInsulation[[#This Row],[Therms saved]]*BE687)*CI_Custom_Incentive_USD_per_therm,IF(OR(TablePipeInsulation[[#This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saved]]*BE687),"Excel Error"))),TablePipeInsulation[[#This Row],[Total Cost]]),0)</f>
        <v>0</v>
      </c>
      <c r="BD687" s="216">
        <f>IFERROR(MIN(IF(TablePipeInsulation[[#This Row],[System Application]]="Custom",(TablePipeInsulation[[#This Row],[Therms saved]]*BE687)*CI_Custom_Bonus_Incentive_USD_per_therm,IF(OR(TablePipeInsulation[[#This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saved]]*BE687),"Excel Error"))),TablePipeInsulation[[#This Row],[Total Cost]]),0)</f>
        <v>0</v>
      </c>
      <c r="BE687" s="212">
        <f>Boiler!$AA$9</f>
        <v>0</v>
      </c>
    </row>
    <row r="688" spans="1:57">
      <c r="A688" s="75">
        <v>667</v>
      </c>
      <c r="Q688" s="69"/>
      <c r="R688" s="1" t="str">
        <f>IFERROR(INDEX(TableInsulationCodeReq[],MATCH(TablePipeInsulation[[#This Row],[Coding - Temperature of Pipe]],TableInsulationCodeReq[Coding Pipe Temperature],-1),MATCH(TEXT($P688,"0.00"),TableInsulationCodeReq[#Headers],0)),"")</f>
        <v/>
      </c>
      <c r="Y688" s="189" t="str">
        <f t="shared" si="54"/>
        <v/>
      </c>
      <c r="AA68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88" s="3" t="str">
        <f>IF(OR(G688="",TablePipeInsulation[[#This Row],[Insulation to be Added (")]]&lt;TablePipeInsulation[[#This Row],[Insulation Required by Code (")]]),"",IF(System_App_Only_DHW,(AN688-AR688)/(0.8*100000)*L688*AS688*AT688*1,(AN688-AR688)/($G$10*100000)*L688*AS688*AT688*1))</f>
        <v/>
      </c>
      <c r="AC688" s="78">
        <f>IF(TablePipeInsulation[[#This Row],[Insulation to be Added (")]]&lt;TablePipeInsulation[[#This Row],[Insulation Required by Code (")]],"",BC688)</f>
        <v>0</v>
      </c>
      <c r="AD688" s="78">
        <f>IF(TablePipeInsulation[[#This Row],[Insulation to be Added (")]]&lt;TablePipeInsulation[[#This Row],[Insulation Required by Code (")]],"",BD688)</f>
        <v>0</v>
      </c>
      <c r="AG688" s="67" t="e">
        <f>VLOOKUP(G688,'Insulation Table'!$AE$61:$AF$64,2,FALSE)</f>
        <v>#N/A</v>
      </c>
      <c r="AH688" s="75" t="str">
        <f>IF(TablePipeInsulation[[#This Row],[System Application]]="Custom",TablePipeInsulation[[#This Row],[Pipe Surface Temperature, °F (If Custom Application)]],IF(G688="","",VLOOKUP(G688,$BG$21:$BH$24,2,FALSE)))</f>
        <v/>
      </c>
      <c r="AI688" s="75" t="str">
        <f>IF(TablePipeInsulation[[#This Row],[System Application]]="Custom",TablePipeInsulation[[#This Row],[Ambient Temperature, °F (If Custom Application)]],IF(G688="","",VLOOKUP(G688,$BG$21:$BI$24,3,FALSE)))</f>
        <v/>
      </c>
      <c r="AJ68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8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8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8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88" s="75" t="str">
        <f>IF(TablePipeInsulation[[#This Row],[System Application]]="Custom",TablePipeInsulation[[#This Row],[Custom Pipe Bare Heat Transfer Coefficient]],IF(P688="","",(VLOOKUP(AJ688,'Insulation Table'!$F$35:$G$124,2,FALSE))))</f>
        <v/>
      </c>
      <c r="AO688" s="75" t="e">
        <f t="shared" si="50"/>
        <v>#N/A</v>
      </c>
      <c r="AP688" s="75" t="e">
        <f>VLOOKUP(AO688,'Insulation Table'!$Y$35:$Z$103,2,FALSE)</f>
        <v>#N/A</v>
      </c>
      <c r="AQ688" s="67" t="str">
        <f>CONCATENATE(P688,U688,MIN(TablePipeInsulation[[#This Row],[Insulation to be Added (")]],3))</f>
        <v>3</v>
      </c>
      <c r="AR688" s="75" t="str">
        <f>IF(P688="","",(VLOOKUP(AQ688,'Insulation Table'!$N$35:$O$250,2,FALSE)))</f>
        <v/>
      </c>
      <c r="AS688" s="67" t="e">
        <f t="shared" si="51"/>
        <v>#VALUE!</v>
      </c>
      <c r="AT688" s="75" t="str">
        <f>IF(TablePipeInsulation[[#This Row],[System Application]]="Custom",TablePipeInsulation[[#This Row],[Full Load Hours (If Custom Application)]],IF(G688="","",IF(G688="Domestic Hot Water",8760,$AJ$16)))</f>
        <v/>
      </c>
      <c r="AU688" s="75" t="str">
        <f>VLOOKUP($G$7,'Incentive Structure'!$C$6:$D$10,2,FALSE)</f>
        <v>CI</v>
      </c>
      <c r="AV688" s="75" t="str">
        <f>IF(ISNUMBER(FIND("MF",TablePipeInsulation[[#This Row],[Incentive Code]]))=TRUE,"MF Logic","CI Logic")</f>
        <v>CI Logic</v>
      </c>
      <c r="AW68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88" t="str">
        <f t="shared" si="52"/>
        <v/>
      </c>
      <c r="AY688" t="str">
        <f t="shared" si="53"/>
        <v>CI</v>
      </c>
      <c r="AZ68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8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88" s="190" t="e">
        <f>INDEX(#REF!,MATCH(TablePipeInsulation[[#This Row],[Coding - Temperature of Pipe]],#REF!,0),MATCH(TEXT($P688,"#.00"),#REF!,0))</f>
        <v>#REF!</v>
      </c>
      <c r="BC688" s="211">
        <f>IFERROR(MIN(IF(TablePipeInsulation[[#This Row],[System Application]]="Custom",(TablePipeInsulation[[#This Row],[Therms saved]]*BE688)*CI_Custom_Incentive_USD_per_therm,IF(OR(TablePipeInsulation[[#This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saved]]*BE688),"Excel Error"))),TablePipeInsulation[[#This Row],[Total Cost]]),0)</f>
        <v>0</v>
      </c>
      <c r="BD688" s="216">
        <f>IFERROR(MIN(IF(TablePipeInsulation[[#This Row],[System Application]]="Custom",(TablePipeInsulation[[#This Row],[Therms saved]]*BE688)*CI_Custom_Bonus_Incentive_USD_per_therm,IF(OR(TablePipeInsulation[[#This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saved]]*BE688),"Excel Error"))),TablePipeInsulation[[#This Row],[Total Cost]]),0)</f>
        <v>0</v>
      </c>
      <c r="BE688" s="212">
        <f>Boiler!$AA$9</f>
        <v>0</v>
      </c>
    </row>
    <row r="689" spans="1:57">
      <c r="A689" s="75">
        <v>668</v>
      </c>
      <c r="Q689" s="69"/>
      <c r="R689" s="1" t="str">
        <f>IFERROR(INDEX(TableInsulationCodeReq[],MATCH(TablePipeInsulation[[#This Row],[Coding - Temperature of Pipe]],TableInsulationCodeReq[Coding Pipe Temperature],-1),MATCH(TEXT($P689,"0.00"),TableInsulationCodeReq[#Headers],0)),"")</f>
        <v/>
      </c>
      <c r="Y689" s="189" t="str">
        <f t="shared" si="54"/>
        <v/>
      </c>
      <c r="AA68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89" s="3" t="str">
        <f>IF(OR(G689="",TablePipeInsulation[[#This Row],[Insulation to be Added (")]]&lt;TablePipeInsulation[[#This Row],[Insulation Required by Code (")]]),"",IF(System_App_Only_DHW,(AN689-AR689)/(0.8*100000)*L689*AS689*AT689*1,(AN689-AR689)/($G$10*100000)*L689*AS689*AT689*1))</f>
        <v/>
      </c>
      <c r="AC689" s="78">
        <f>IF(TablePipeInsulation[[#This Row],[Insulation to be Added (")]]&lt;TablePipeInsulation[[#This Row],[Insulation Required by Code (")]],"",BC689)</f>
        <v>0</v>
      </c>
      <c r="AD689" s="78">
        <f>IF(TablePipeInsulation[[#This Row],[Insulation to be Added (")]]&lt;TablePipeInsulation[[#This Row],[Insulation Required by Code (")]],"",BD689)</f>
        <v>0</v>
      </c>
      <c r="AG689" s="67" t="e">
        <f>VLOOKUP(G689,'Insulation Table'!$AE$61:$AF$64,2,FALSE)</f>
        <v>#N/A</v>
      </c>
      <c r="AH689" s="75" t="str">
        <f>IF(TablePipeInsulation[[#This Row],[System Application]]="Custom",TablePipeInsulation[[#This Row],[Pipe Surface Temperature, °F (If Custom Application)]],IF(G689="","",VLOOKUP(G689,$BG$21:$BH$24,2,FALSE)))</f>
        <v/>
      </c>
      <c r="AI689" s="75" t="str">
        <f>IF(TablePipeInsulation[[#This Row],[System Application]]="Custom",TablePipeInsulation[[#This Row],[Ambient Temperature, °F (If Custom Application)]],IF(G689="","",VLOOKUP(G689,$BG$21:$BI$24,3,FALSE)))</f>
        <v/>
      </c>
      <c r="AJ68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8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8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8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89" s="75" t="str">
        <f>IF(TablePipeInsulation[[#This Row],[System Application]]="Custom",TablePipeInsulation[[#This Row],[Custom Pipe Bare Heat Transfer Coefficient]],IF(P689="","",(VLOOKUP(AJ689,'Insulation Table'!$F$35:$G$124,2,FALSE))))</f>
        <v/>
      </c>
      <c r="AO689" s="75" t="e">
        <f t="shared" si="50"/>
        <v>#N/A</v>
      </c>
      <c r="AP689" s="75" t="e">
        <f>VLOOKUP(AO689,'Insulation Table'!$Y$35:$Z$103,2,FALSE)</f>
        <v>#N/A</v>
      </c>
      <c r="AQ689" s="67" t="str">
        <f>CONCATENATE(P689,U689,MIN(TablePipeInsulation[[#This Row],[Insulation to be Added (")]],3))</f>
        <v>3</v>
      </c>
      <c r="AR689" s="75" t="str">
        <f>IF(P689="","",(VLOOKUP(AQ689,'Insulation Table'!$N$35:$O$250,2,FALSE)))</f>
        <v/>
      </c>
      <c r="AS689" s="67" t="e">
        <f t="shared" si="51"/>
        <v>#VALUE!</v>
      </c>
      <c r="AT689" s="75" t="str">
        <f>IF(TablePipeInsulation[[#This Row],[System Application]]="Custom",TablePipeInsulation[[#This Row],[Full Load Hours (If Custom Application)]],IF(G689="","",IF(G689="Domestic Hot Water",8760,$AJ$16)))</f>
        <v/>
      </c>
      <c r="AU689" s="75" t="str">
        <f>VLOOKUP($G$7,'Incentive Structure'!$C$6:$D$10,2,FALSE)</f>
        <v>CI</v>
      </c>
      <c r="AV689" s="75" t="str">
        <f>IF(ISNUMBER(FIND("MF",TablePipeInsulation[[#This Row],[Incentive Code]]))=TRUE,"MF Logic","CI Logic")</f>
        <v>CI Logic</v>
      </c>
      <c r="AW68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89" t="str">
        <f t="shared" si="52"/>
        <v/>
      </c>
      <c r="AY689" t="str">
        <f t="shared" si="53"/>
        <v>CI</v>
      </c>
      <c r="AZ68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8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89" s="190" t="e">
        <f>INDEX(#REF!,MATCH(TablePipeInsulation[[#This Row],[Coding - Temperature of Pipe]],#REF!,0),MATCH(TEXT($P689,"#.00"),#REF!,0))</f>
        <v>#REF!</v>
      </c>
      <c r="BC689" s="211">
        <f>IFERROR(MIN(IF(TablePipeInsulation[[#This Row],[System Application]]="Custom",(TablePipeInsulation[[#This Row],[Therms saved]]*BE689)*CI_Custom_Incentive_USD_per_therm,IF(OR(TablePipeInsulation[[#This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saved]]*BE689),"Excel Error"))),TablePipeInsulation[[#This Row],[Total Cost]]),0)</f>
        <v>0</v>
      </c>
      <c r="BD689" s="216">
        <f>IFERROR(MIN(IF(TablePipeInsulation[[#This Row],[System Application]]="Custom",(TablePipeInsulation[[#This Row],[Therms saved]]*BE689)*CI_Custom_Bonus_Incentive_USD_per_therm,IF(OR(TablePipeInsulation[[#This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saved]]*BE689),"Excel Error"))),TablePipeInsulation[[#This Row],[Total Cost]]),0)</f>
        <v>0</v>
      </c>
      <c r="BE689" s="212">
        <f>Boiler!$AA$9</f>
        <v>0</v>
      </c>
    </row>
    <row r="690" spans="1:57">
      <c r="A690" s="75">
        <v>669</v>
      </c>
      <c r="Q690" s="69"/>
      <c r="R690" s="1" t="str">
        <f>IFERROR(INDEX(TableInsulationCodeReq[],MATCH(TablePipeInsulation[[#This Row],[Coding - Temperature of Pipe]],TableInsulationCodeReq[Coding Pipe Temperature],-1),MATCH(TEXT($P690,"0.00"),TableInsulationCodeReq[#Headers],0)),"")</f>
        <v/>
      </c>
      <c r="Y690" s="189" t="str">
        <f t="shared" si="54"/>
        <v/>
      </c>
      <c r="AA69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90" s="3" t="str">
        <f>IF(OR(G690="",TablePipeInsulation[[#This Row],[Insulation to be Added (")]]&lt;TablePipeInsulation[[#This Row],[Insulation Required by Code (")]]),"",IF(System_App_Only_DHW,(AN690-AR690)/(0.8*100000)*L690*AS690*AT690*1,(AN690-AR690)/($G$10*100000)*L690*AS690*AT690*1))</f>
        <v/>
      </c>
      <c r="AC690" s="78">
        <f>IF(TablePipeInsulation[[#This Row],[Insulation to be Added (")]]&lt;TablePipeInsulation[[#This Row],[Insulation Required by Code (")]],"",BC690)</f>
        <v>0</v>
      </c>
      <c r="AD690" s="78">
        <f>IF(TablePipeInsulation[[#This Row],[Insulation to be Added (")]]&lt;TablePipeInsulation[[#This Row],[Insulation Required by Code (")]],"",BD690)</f>
        <v>0</v>
      </c>
      <c r="AG690" s="67" t="e">
        <f>VLOOKUP(G690,'Insulation Table'!$AE$61:$AF$64,2,FALSE)</f>
        <v>#N/A</v>
      </c>
      <c r="AH690" s="75" t="str">
        <f>IF(TablePipeInsulation[[#This Row],[System Application]]="Custom",TablePipeInsulation[[#This Row],[Pipe Surface Temperature, °F (If Custom Application)]],IF(G690="","",VLOOKUP(G690,$BG$21:$BH$24,2,FALSE)))</f>
        <v/>
      </c>
      <c r="AI690" s="75" t="str">
        <f>IF(TablePipeInsulation[[#This Row],[System Application]]="Custom",TablePipeInsulation[[#This Row],[Ambient Temperature, °F (If Custom Application)]],IF(G690="","",VLOOKUP(G690,$BG$21:$BI$24,3,FALSE)))</f>
        <v/>
      </c>
      <c r="AJ69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9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9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9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90" s="75" t="str">
        <f>IF(TablePipeInsulation[[#This Row],[System Application]]="Custom",TablePipeInsulation[[#This Row],[Custom Pipe Bare Heat Transfer Coefficient]],IF(P690="","",(VLOOKUP(AJ690,'Insulation Table'!$F$35:$G$124,2,FALSE))))</f>
        <v/>
      </c>
      <c r="AO690" s="75" t="e">
        <f t="shared" si="50"/>
        <v>#N/A</v>
      </c>
      <c r="AP690" s="75" t="e">
        <f>VLOOKUP(AO690,'Insulation Table'!$Y$35:$Z$103,2,FALSE)</f>
        <v>#N/A</v>
      </c>
      <c r="AQ690" s="67" t="str">
        <f>CONCATENATE(P690,U690,MIN(TablePipeInsulation[[#This Row],[Insulation to be Added (")]],3))</f>
        <v>3</v>
      </c>
      <c r="AR690" s="75" t="str">
        <f>IF(P690="","",(VLOOKUP(AQ690,'Insulation Table'!$N$35:$O$250,2,FALSE)))</f>
        <v/>
      </c>
      <c r="AS690" s="67" t="e">
        <f t="shared" si="51"/>
        <v>#VALUE!</v>
      </c>
      <c r="AT690" s="75" t="str">
        <f>IF(TablePipeInsulation[[#This Row],[System Application]]="Custom",TablePipeInsulation[[#This Row],[Full Load Hours (If Custom Application)]],IF(G690="","",IF(G690="Domestic Hot Water",8760,$AJ$16)))</f>
        <v/>
      </c>
      <c r="AU690" s="75" t="str">
        <f>VLOOKUP($G$7,'Incentive Structure'!$C$6:$D$10,2,FALSE)</f>
        <v>CI</v>
      </c>
      <c r="AV690" s="75" t="str">
        <f>IF(ISNUMBER(FIND("MF",TablePipeInsulation[[#This Row],[Incentive Code]]))=TRUE,"MF Logic","CI Logic")</f>
        <v>CI Logic</v>
      </c>
      <c r="AW69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90" t="str">
        <f t="shared" si="52"/>
        <v/>
      </c>
      <c r="AY690" t="str">
        <f t="shared" si="53"/>
        <v>CI</v>
      </c>
      <c r="AZ69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9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90" s="190" t="e">
        <f>INDEX(#REF!,MATCH(TablePipeInsulation[[#This Row],[Coding - Temperature of Pipe]],#REF!,0),MATCH(TEXT($P690,"#.00"),#REF!,0))</f>
        <v>#REF!</v>
      </c>
      <c r="BC690" s="211">
        <f>IFERROR(MIN(IF(TablePipeInsulation[[#This Row],[System Application]]="Custom",(TablePipeInsulation[[#This Row],[Therms saved]]*BE690)*CI_Custom_Incentive_USD_per_therm,IF(OR(TablePipeInsulation[[#This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saved]]*BE690),"Excel Error"))),TablePipeInsulation[[#This Row],[Total Cost]]),0)</f>
        <v>0</v>
      </c>
      <c r="BD690" s="216">
        <f>IFERROR(MIN(IF(TablePipeInsulation[[#This Row],[System Application]]="Custom",(TablePipeInsulation[[#This Row],[Therms saved]]*BE690)*CI_Custom_Bonus_Incentive_USD_per_therm,IF(OR(TablePipeInsulation[[#This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saved]]*BE690),"Excel Error"))),TablePipeInsulation[[#This Row],[Total Cost]]),0)</f>
        <v>0</v>
      </c>
      <c r="BE690" s="212">
        <f>Boiler!$AA$9</f>
        <v>0</v>
      </c>
    </row>
    <row r="691" spans="1:57">
      <c r="A691" s="75">
        <v>670</v>
      </c>
      <c r="Q691" s="69"/>
      <c r="R691" s="1" t="str">
        <f>IFERROR(INDEX(TableInsulationCodeReq[],MATCH(TablePipeInsulation[[#This Row],[Coding - Temperature of Pipe]],TableInsulationCodeReq[Coding Pipe Temperature],-1),MATCH(TEXT($P691,"0.00"),TableInsulationCodeReq[#Headers],0)),"")</f>
        <v/>
      </c>
      <c r="Y691" s="189" t="str">
        <f t="shared" si="54"/>
        <v/>
      </c>
      <c r="AA69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91" s="3" t="str">
        <f>IF(OR(G691="",TablePipeInsulation[[#This Row],[Insulation to be Added (")]]&lt;TablePipeInsulation[[#This Row],[Insulation Required by Code (")]]),"",IF(System_App_Only_DHW,(AN691-AR691)/(0.8*100000)*L691*AS691*AT691*1,(AN691-AR691)/($G$10*100000)*L691*AS691*AT691*1))</f>
        <v/>
      </c>
      <c r="AC691" s="78">
        <f>IF(TablePipeInsulation[[#This Row],[Insulation to be Added (")]]&lt;TablePipeInsulation[[#This Row],[Insulation Required by Code (")]],"",BC691)</f>
        <v>0</v>
      </c>
      <c r="AD691" s="78">
        <f>IF(TablePipeInsulation[[#This Row],[Insulation to be Added (")]]&lt;TablePipeInsulation[[#This Row],[Insulation Required by Code (")]],"",BD691)</f>
        <v>0</v>
      </c>
      <c r="AG691" s="67" t="e">
        <f>VLOOKUP(G691,'Insulation Table'!$AE$61:$AF$64,2,FALSE)</f>
        <v>#N/A</v>
      </c>
      <c r="AH691" s="75" t="str">
        <f>IF(TablePipeInsulation[[#This Row],[System Application]]="Custom",TablePipeInsulation[[#This Row],[Pipe Surface Temperature, °F (If Custom Application)]],IF(G691="","",VLOOKUP(G691,$BG$21:$BH$24,2,FALSE)))</f>
        <v/>
      </c>
      <c r="AI691" s="75" t="str">
        <f>IF(TablePipeInsulation[[#This Row],[System Application]]="Custom",TablePipeInsulation[[#This Row],[Ambient Temperature, °F (If Custom Application)]],IF(G691="","",VLOOKUP(G691,$BG$21:$BI$24,3,FALSE)))</f>
        <v/>
      </c>
      <c r="AJ69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9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9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9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91" s="75" t="str">
        <f>IF(TablePipeInsulation[[#This Row],[System Application]]="Custom",TablePipeInsulation[[#This Row],[Custom Pipe Bare Heat Transfer Coefficient]],IF(P691="","",(VLOOKUP(AJ691,'Insulation Table'!$F$35:$G$124,2,FALSE))))</f>
        <v/>
      </c>
      <c r="AO691" s="75" t="e">
        <f t="shared" si="50"/>
        <v>#N/A</v>
      </c>
      <c r="AP691" s="75" t="e">
        <f>VLOOKUP(AO691,'Insulation Table'!$Y$35:$Z$103,2,FALSE)</f>
        <v>#N/A</v>
      </c>
      <c r="AQ691" s="67" t="str">
        <f>CONCATENATE(P691,U691,MIN(TablePipeInsulation[[#This Row],[Insulation to be Added (")]],3))</f>
        <v>3</v>
      </c>
      <c r="AR691" s="75" t="str">
        <f>IF(P691="","",(VLOOKUP(AQ691,'Insulation Table'!$N$35:$O$250,2,FALSE)))</f>
        <v/>
      </c>
      <c r="AS691" s="67" t="e">
        <f t="shared" si="51"/>
        <v>#VALUE!</v>
      </c>
      <c r="AT691" s="75" t="str">
        <f>IF(TablePipeInsulation[[#This Row],[System Application]]="Custom",TablePipeInsulation[[#This Row],[Full Load Hours (If Custom Application)]],IF(G691="","",IF(G691="Domestic Hot Water",8760,$AJ$16)))</f>
        <v/>
      </c>
      <c r="AU691" s="75" t="str">
        <f>VLOOKUP($G$7,'Incentive Structure'!$C$6:$D$10,2,FALSE)</f>
        <v>CI</v>
      </c>
      <c r="AV691" s="75" t="str">
        <f>IF(ISNUMBER(FIND("MF",TablePipeInsulation[[#This Row],[Incentive Code]]))=TRUE,"MF Logic","CI Logic")</f>
        <v>CI Logic</v>
      </c>
      <c r="AW69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91" t="str">
        <f t="shared" si="52"/>
        <v/>
      </c>
      <c r="AY691" t="str">
        <f t="shared" si="53"/>
        <v>CI</v>
      </c>
      <c r="AZ69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9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91" s="190" t="e">
        <f>INDEX(#REF!,MATCH(TablePipeInsulation[[#This Row],[Coding - Temperature of Pipe]],#REF!,0),MATCH(TEXT($P691,"#.00"),#REF!,0))</f>
        <v>#REF!</v>
      </c>
      <c r="BC691" s="211">
        <f>IFERROR(MIN(IF(TablePipeInsulation[[#This Row],[System Application]]="Custom",(TablePipeInsulation[[#This Row],[Therms saved]]*BE691)*CI_Custom_Incentive_USD_per_therm,IF(OR(TablePipeInsulation[[#This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saved]]*BE691),"Excel Error"))),TablePipeInsulation[[#This Row],[Total Cost]]),0)</f>
        <v>0</v>
      </c>
      <c r="BD691" s="216">
        <f>IFERROR(MIN(IF(TablePipeInsulation[[#This Row],[System Application]]="Custom",(TablePipeInsulation[[#This Row],[Therms saved]]*BE691)*CI_Custom_Bonus_Incentive_USD_per_therm,IF(OR(TablePipeInsulation[[#This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saved]]*BE691),"Excel Error"))),TablePipeInsulation[[#This Row],[Total Cost]]),0)</f>
        <v>0</v>
      </c>
      <c r="BE691" s="212">
        <f>Boiler!$AA$9</f>
        <v>0</v>
      </c>
    </row>
    <row r="692" spans="1:57">
      <c r="A692" s="75">
        <v>671</v>
      </c>
      <c r="Q692" s="69"/>
      <c r="R692" s="1" t="str">
        <f>IFERROR(INDEX(TableInsulationCodeReq[],MATCH(TablePipeInsulation[[#This Row],[Coding - Temperature of Pipe]],TableInsulationCodeReq[Coding Pipe Temperature],-1),MATCH(TEXT($P692,"0.00"),TableInsulationCodeReq[#Headers],0)),"")</f>
        <v/>
      </c>
      <c r="Y692" s="189" t="str">
        <f t="shared" si="54"/>
        <v/>
      </c>
      <c r="AA69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92" s="3" t="str">
        <f>IF(OR(G692="",TablePipeInsulation[[#This Row],[Insulation to be Added (")]]&lt;TablePipeInsulation[[#This Row],[Insulation Required by Code (")]]),"",IF(System_App_Only_DHW,(AN692-AR692)/(0.8*100000)*L692*AS692*AT692*1,(AN692-AR692)/($G$10*100000)*L692*AS692*AT692*1))</f>
        <v/>
      </c>
      <c r="AC692" s="78">
        <f>IF(TablePipeInsulation[[#This Row],[Insulation to be Added (")]]&lt;TablePipeInsulation[[#This Row],[Insulation Required by Code (")]],"",BC692)</f>
        <v>0</v>
      </c>
      <c r="AD692" s="78">
        <f>IF(TablePipeInsulation[[#This Row],[Insulation to be Added (")]]&lt;TablePipeInsulation[[#This Row],[Insulation Required by Code (")]],"",BD692)</f>
        <v>0</v>
      </c>
      <c r="AG692" s="67" t="e">
        <f>VLOOKUP(G692,'Insulation Table'!$AE$61:$AF$64,2,FALSE)</f>
        <v>#N/A</v>
      </c>
      <c r="AH692" s="75" t="str">
        <f>IF(TablePipeInsulation[[#This Row],[System Application]]="Custom",TablePipeInsulation[[#This Row],[Pipe Surface Temperature, °F (If Custom Application)]],IF(G692="","",VLOOKUP(G692,$BG$21:$BH$24,2,FALSE)))</f>
        <v/>
      </c>
      <c r="AI692" s="75" t="str">
        <f>IF(TablePipeInsulation[[#This Row],[System Application]]="Custom",TablePipeInsulation[[#This Row],[Ambient Temperature, °F (If Custom Application)]],IF(G692="","",VLOOKUP(G692,$BG$21:$BI$24,3,FALSE)))</f>
        <v/>
      </c>
      <c r="AJ69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9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9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9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92" s="75" t="str">
        <f>IF(TablePipeInsulation[[#This Row],[System Application]]="Custom",TablePipeInsulation[[#This Row],[Custom Pipe Bare Heat Transfer Coefficient]],IF(P692="","",(VLOOKUP(AJ692,'Insulation Table'!$F$35:$G$124,2,FALSE))))</f>
        <v/>
      </c>
      <c r="AO692" s="75" t="e">
        <f t="shared" si="50"/>
        <v>#N/A</v>
      </c>
      <c r="AP692" s="75" t="e">
        <f>VLOOKUP(AO692,'Insulation Table'!$Y$35:$Z$103,2,FALSE)</f>
        <v>#N/A</v>
      </c>
      <c r="AQ692" s="67" t="str">
        <f>CONCATENATE(P692,U692,MIN(TablePipeInsulation[[#This Row],[Insulation to be Added (")]],3))</f>
        <v>3</v>
      </c>
      <c r="AR692" s="75" t="str">
        <f>IF(P692="","",(VLOOKUP(AQ692,'Insulation Table'!$N$35:$O$250,2,FALSE)))</f>
        <v/>
      </c>
      <c r="AS692" s="67" t="e">
        <f t="shared" si="51"/>
        <v>#VALUE!</v>
      </c>
      <c r="AT692" s="75" t="str">
        <f>IF(TablePipeInsulation[[#This Row],[System Application]]="Custom",TablePipeInsulation[[#This Row],[Full Load Hours (If Custom Application)]],IF(G692="","",IF(G692="Domestic Hot Water",8760,$AJ$16)))</f>
        <v/>
      </c>
      <c r="AU692" s="75" t="str">
        <f>VLOOKUP($G$7,'Incentive Structure'!$C$6:$D$10,2,FALSE)</f>
        <v>CI</v>
      </c>
      <c r="AV692" s="75" t="str">
        <f>IF(ISNUMBER(FIND("MF",TablePipeInsulation[[#This Row],[Incentive Code]]))=TRUE,"MF Logic","CI Logic")</f>
        <v>CI Logic</v>
      </c>
      <c r="AW69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92" t="str">
        <f t="shared" si="52"/>
        <v/>
      </c>
      <c r="AY692" t="str">
        <f t="shared" si="53"/>
        <v>CI</v>
      </c>
      <c r="AZ69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9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92" s="190" t="e">
        <f>INDEX(#REF!,MATCH(TablePipeInsulation[[#This Row],[Coding - Temperature of Pipe]],#REF!,0),MATCH(TEXT($P692,"#.00"),#REF!,0))</f>
        <v>#REF!</v>
      </c>
      <c r="BC692" s="211">
        <f>IFERROR(MIN(IF(TablePipeInsulation[[#This Row],[System Application]]="Custom",(TablePipeInsulation[[#This Row],[Therms saved]]*BE692)*CI_Custom_Incentive_USD_per_therm,IF(OR(TablePipeInsulation[[#This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saved]]*BE692),"Excel Error"))),TablePipeInsulation[[#This Row],[Total Cost]]),0)</f>
        <v>0</v>
      </c>
      <c r="BD692" s="216">
        <f>IFERROR(MIN(IF(TablePipeInsulation[[#This Row],[System Application]]="Custom",(TablePipeInsulation[[#This Row],[Therms saved]]*BE692)*CI_Custom_Bonus_Incentive_USD_per_therm,IF(OR(TablePipeInsulation[[#This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saved]]*BE692),"Excel Error"))),TablePipeInsulation[[#This Row],[Total Cost]]),0)</f>
        <v>0</v>
      </c>
      <c r="BE692" s="212">
        <f>Boiler!$AA$9</f>
        <v>0</v>
      </c>
    </row>
    <row r="693" spans="1:57">
      <c r="A693" s="75">
        <v>672</v>
      </c>
      <c r="Q693" s="69"/>
      <c r="R693" s="1" t="str">
        <f>IFERROR(INDEX(TableInsulationCodeReq[],MATCH(TablePipeInsulation[[#This Row],[Coding - Temperature of Pipe]],TableInsulationCodeReq[Coding Pipe Temperature],-1),MATCH(TEXT($P693,"0.00"),TableInsulationCodeReq[#Headers],0)),"")</f>
        <v/>
      </c>
      <c r="Y693" s="189" t="str">
        <f t="shared" si="54"/>
        <v/>
      </c>
      <c r="AA69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93" s="3" t="str">
        <f>IF(OR(G693="",TablePipeInsulation[[#This Row],[Insulation to be Added (")]]&lt;TablePipeInsulation[[#This Row],[Insulation Required by Code (")]]),"",IF(System_App_Only_DHW,(AN693-AR693)/(0.8*100000)*L693*AS693*AT693*1,(AN693-AR693)/($G$10*100000)*L693*AS693*AT693*1))</f>
        <v/>
      </c>
      <c r="AC693" s="78">
        <f>IF(TablePipeInsulation[[#This Row],[Insulation to be Added (")]]&lt;TablePipeInsulation[[#This Row],[Insulation Required by Code (")]],"",BC693)</f>
        <v>0</v>
      </c>
      <c r="AD693" s="78">
        <f>IF(TablePipeInsulation[[#This Row],[Insulation to be Added (")]]&lt;TablePipeInsulation[[#This Row],[Insulation Required by Code (")]],"",BD693)</f>
        <v>0</v>
      </c>
      <c r="AG693" s="67" t="e">
        <f>VLOOKUP(G693,'Insulation Table'!$AE$61:$AF$64,2,FALSE)</f>
        <v>#N/A</v>
      </c>
      <c r="AH693" s="75" t="str">
        <f>IF(TablePipeInsulation[[#This Row],[System Application]]="Custom",TablePipeInsulation[[#This Row],[Pipe Surface Temperature, °F (If Custom Application)]],IF(G693="","",VLOOKUP(G693,$BG$21:$BH$24,2,FALSE)))</f>
        <v/>
      </c>
      <c r="AI693" s="75" t="str">
        <f>IF(TablePipeInsulation[[#This Row],[System Application]]="Custom",TablePipeInsulation[[#This Row],[Ambient Temperature, °F (If Custom Application)]],IF(G693="","",VLOOKUP(G693,$BG$21:$BI$24,3,FALSE)))</f>
        <v/>
      </c>
      <c r="AJ69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9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9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9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93" s="75" t="str">
        <f>IF(TablePipeInsulation[[#This Row],[System Application]]="Custom",TablePipeInsulation[[#This Row],[Custom Pipe Bare Heat Transfer Coefficient]],IF(P693="","",(VLOOKUP(AJ693,'Insulation Table'!$F$35:$G$124,2,FALSE))))</f>
        <v/>
      </c>
      <c r="AO693" s="75" t="e">
        <f t="shared" si="50"/>
        <v>#N/A</v>
      </c>
      <c r="AP693" s="75" t="e">
        <f>VLOOKUP(AO693,'Insulation Table'!$Y$35:$Z$103,2,FALSE)</f>
        <v>#N/A</v>
      </c>
      <c r="AQ693" s="67" t="str">
        <f>CONCATENATE(P693,U693,MIN(TablePipeInsulation[[#This Row],[Insulation to be Added (")]],3))</f>
        <v>3</v>
      </c>
      <c r="AR693" s="75" t="str">
        <f>IF(P693="","",(VLOOKUP(AQ693,'Insulation Table'!$N$35:$O$250,2,FALSE)))</f>
        <v/>
      </c>
      <c r="AS693" s="67" t="e">
        <f t="shared" si="51"/>
        <v>#VALUE!</v>
      </c>
      <c r="AT693" s="75" t="str">
        <f>IF(TablePipeInsulation[[#This Row],[System Application]]="Custom",TablePipeInsulation[[#This Row],[Full Load Hours (If Custom Application)]],IF(G693="","",IF(G693="Domestic Hot Water",8760,$AJ$16)))</f>
        <v/>
      </c>
      <c r="AU693" s="75" t="str">
        <f>VLOOKUP($G$7,'Incentive Structure'!$C$6:$D$10,2,FALSE)</f>
        <v>CI</v>
      </c>
      <c r="AV693" s="75" t="str">
        <f>IF(ISNUMBER(FIND("MF",TablePipeInsulation[[#This Row],[Incentive Code]]))=TRUE,"MF Logic","CI Logic")</f>
        <v>CI Logic</v>
      </c>
      <c r="AW69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93" t="str">
        <f t="shared" si="52"/>
        <v/>
      </c>
      <c r="AY693" t="str">
        <f t="shared" si="53"/>
        <v>CI</v>
      </c>
      <c r="AZ69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9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93" s="190" t="e">
        <f>INDEX(#REF!,MATCH(TablePipeInsulation[[#This Row],[Coding - Temperature of Pipe]],#REF!,0),MATCH(TEXT($P693,"#.00"),#REF!,0))</f>
        <v>#REF!</v>
      </c>
      <c r="BC693" s="211">
        <f>IFERROR(MIN(IF(TablePipeInsulation[[#This Row],[System Application]]="Custom",(TablePipeInsulation[[#This Row],[Therms saved]]*BE693)*CI_Custom_Incentive_USD_per_therm,IF(OR(TablePipeInsulation[[#This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saved]]*BE693),"Excel Error"))),TablePipeInsulation[[#This Row],[Total Cost]]),0)</f>
        <v>0</v>
      </c>
      <c r="BD693" s="216">
        <f>IFERROR(MIN(IF(TablePipeInsulation[[#This Row],[System Application]]="Custom",(TablePipeInsulation[[#This Row],[Therms saved]]*BE693)*CI_Custom_Bonus_Incentive_USD_per_therm,IF(OR(TablePipeInsulation[[#This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saved]]*BE693),"Excel Error"))),TablePipeInsulation[[#This Row],[Total Cost]]),0)</f>
        <v>0</v>
      </c>
      <c r="BE693" s="212">
        <f>Boiler!$AA$9</f>
        <v>0</v>
      </c>
    </row>
    <row r="694" spans="1:57">
      <c r="A694" s="75">
        <v>673</v>
      </c>
      <c r="Q694" s="69"/>
      <c r="R694" s="1" t="str">
        <f>IFERROR(INDEX(TableInsulationCodeReq[],MATCH(TablePipeInsulation[[#This Row],[Coding - Temperature of Pipe]],TableInsulationCodeReq[Coding Pipe Temperature],-1),MATCH(TEXT($P694,"0.00"),TableInsulationCodeReq[#Headers],0)),"")</f>
        <v/>
      </c>
      <c r="Y694" s="189" t="str">
        <f t="shared" si="54"/>
        <v/>
      </c>
      <c r="AA69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94" s="3" t="str">
        <f>IF(OR(G694="",TablePipeInsulation[[#This Row],[Insulation to be Added (")]]&lt;TablePipeInsulation[[#This Row],[Insulation Required by Code (")]]),"",IF(System_App_Only_DHW,(AN694-AR694)/(0.8*100000)*L694*AS694*AT694*1,(AN694-AR694)/($G$10*100000)*L694*AS694*AT694*1))</f>
        <v/>
      </c>
      <c r="AC694" s="78">
        <f>IF(TablePipeInsulation[[#This Row],[Insulation to be Added (")]]&lt;TablePipeInsulation[[#This Row],[Insulation Required by Code (")]],"",BC694)</f>
        <v>0</v>
      </c>
      <c r="AD694" s="78">
        <f>IF(TablePipeInsulation[[#This Row],[Insulation to be Added (")]]&lt;TablePipeInsulation[[#This Row],[Insulation Required by Code (")]],"",BD694)</f>
        <v>0</v>
      </c>
      <c r="AG694" s="67" t="e">
        <f>VLOOKUP(G694,'Insulation Table'!$AE$61:$AF$64,2,FALSE)</f>
        <v>#N/A</v>
      </c>
      <c r="AH694" s="75" t="str">
        <f>IF(TablePipeInsulation[[#This Row],[System Application]]="Custom",TablePipeInsulation[[#This Row],[Pipe Surface Temperature, °F (If Custom Application)]],IF(G694="","",VLOOKUP(G694,$BG$21:$BH$24,2,FALSE)))</f>
        <v/>
      </c>
      <c r="AI694" s="75" t="str">
        <f>IF(TablePipeInsulation[[#This Row],[System Application]]="Custom",TablePipeInsulation[[#This Row],[Ambient Temperature, °F (If Custom Application)]],IF(G694="","",VLOOKUP(G694,$BG$21:$BI$24,3,FALSE)))</f>
        <v/>
      </c>
      <c r="AJ69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9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9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9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94" s="75" t="str">
        <f>IF(TablePipeInsulation[[#This Row],[System Application]]="Custom",TablePipeInsulation[[#This Row],[Custom Pipe Bare Heat Transfer Coefficient]],IF(P694="","",(VLOOKUP(AJ694,'Insulation Table'!$F$35:$G$124,2,FALSE))))</f>
        <v/>
      </c>
      <c r="AO694" s="75" t="e">
        <f t="shared" si="50"/>
        <v>#N/A</v>
      </c>
      <c r="AP694" s="75" t="e">
        <f>VLOOKUP(AO694,'Insulation Table'!$Y$35:$Z$103,2,FALSE)</f>
        <v>#N/A</v>
      </c>
      <c r="AQ694" s="67" t="str">
        <f>CONCATENATE(P694,U694,MIN(TablePipeInsulation[[#This Row],[Insulation to be Added (")]],3))</f>
        <v>3</v>
      </c>
      <c r="AR694" s="75" t="str">
        <f>IF(P694="","",(VLOOKUP(AQ694,'Insulation Table'!$N$35:$O$250,2,FALSE)))</f>
        <v/>
      </c>
      <c r="AS694" s="67" t="e">
        <f t="shared" si="51"/>
        <v>#VALUE!</v>
      </c>
      <c r="AT694" s="75" t="str">
        <f>IF(TablePipeInsulation[[#This Row],[System Application]]="Custom",TablePipeInsulation[[#This Row],[Full Load Hours (If Custom Application)]],IF(G694="","",IF(G694="Domestic Hot Water",8760,$AJ$16)))</f>
        <v/>
      </c>
      <c r="AU694" s="75" t="str">
        <f>VLOOKUP($G$7,'Incentive Structure'!$C$6:$D$10,2,FALSE)</f>
        <v>CI</v>
      </c>
      <c r="AV694" s="75" t="str">
        <f>IF(ISNUMBER(FIND("MF",TablePipeInsulation[[#This Row],[Incentive Code]]))=TRUE,"MF Logic","CI Logic")</f>
        <v>CI Logic</v>
      </c>
      <c r="AW69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94" t="str">
        <f t="shared" si="52"/>
        <v/>
      </c>
      <c r="AY694" t="str">
        <f t="shared" si="53"/>
        <v>CI</v>
      </c>
      <c r="AZ69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9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94" s="190" t="e">
        <f>INDEX(#REF!,MATCH(TablePipeInsulation[[#This Row],[Coding - Temperature of Pipe]],#REF!,0),MATCH(TEXT($P694,"#.00"),#REF!,0))</f>
        <v>#REF!</v>
      </c>
      <c r="BC694" s="211">
        <f>IFERROR(MIN(IF(TablePipeInsulation[[#This Row],[System Application]]="Custom",(TablePipeInsulation[[#This Row],[Therms saved]]*BE694)*CI_Custom_Incentive_USD_per_therm,IF(OR(TablePipeInsulation[[#This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saved]]*BE694),"Excel Error"))),TablePipeInsulation[[#This Row],[Total Cost]]),0)</f>
        <v>0</v>
      </c>
      <c r="BD694" s="216">
        <f>IFERROR(MIN(IF(TablePipeInsulation[[#This Row],[System Application]]="Custom",(TablePipeInsulation[[#This Row],[Therms saved]]*BE694)*CI_Custom_Bonus_Incentive_USD_per_therm,IF(OR(TablePipeInsulation[[#This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saved]]*BE694),"Excel Error"))),TablePipeInsulation[[#This Row],[Total Cost]]),0)</f>
        <v>0</v>
      </c>
      <c r="BE694" s="212">
        <f>Boiler!$AA$9</f>
        <v>0</v>
      </c>
    </row>
    <row r="695" spans="1:57">
      <c r="A695" s="75">
        <v>674</v>
      </c>
      <c r="Q695" s="69"/>
      <c r="R695" s="1" t="str">
        <f>IFERROR(INDEX(TableInsulationCodeReq[],MATCH(TablePipeInsulation[[#This Row],[Coding - Temperature of Pipe]],TableInsulationCodeReq[Coding Pipe Temperature],-1),MATCH(TEXT($P695,"0.00"),TableInsulationCodeReq[#Headers],0)),"")</f>
        <v/>
      </c>
      <c r="Y695" s="189" t="str">
        <f t="shared" si="54"/>
        <v/>
      </c>
      <c r="AA69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95" s="3" t="str">
        <f>IF(OR(G695="",TablePipeInsulation[[#This Row],[Insulation to be Added (")]]&lt;TablePipeInsulation[[#This Row],[Insulation Required by Code (")]]),"",IF(System_App_Only_DHW,(AN695-AR695)/(0.8*100000)*L695*AS695*AT695*1,(AN695-AR695)/($G$10*100000)*L695*AS695*AT695*1))</f>
        <v/>
      </c>
      <c r="AC695" s="78">
        <f>IF(TablePipeInsulation[[#This Row],[Insulation to be Added (")]]&lt;TablePipeInsulation[[#This Row],[Insulation Required by Code (")]],"",BC695)</f>
        <v>0</v>
      </c>
      <c r="AD695" s="78">
        <f>IF(TablePipeInsulation[[#This Row],[Insulation to be Added (")]]&lt;TablePipeInsulation[[#This Row],[Insulation Required by Code (")]],"",BD695)</f>
        <v>0</v>
      </c>
      <c r="AG695" s="67" t="e">
        <f>VLOOKUP(G695,'Insulation Table'!$AE$61:$AF$64,2,FALSE)</f>
        <v>#N/A</v>
      </c>
      <c r="AH695" s="75" t="str">
        <f>IF(TablePipeInsulation[[#This Row],[System Application]]="Custom",TablePipeInsulation[[#This Row],[Pipe Surface Temperature, °F (If Custom Application)]],IF(G695="","",VLOOKUP(G695,$BG$21:$BH$24,2,FALSE)))</f>
        <v/>
      </c>
      <c r="AI695" s="75" t="str">
        <f>IF(TablePipeInsulation[[#This Row],[System Application]]="Custom",TablePipeInsulation[[#This Row],[Ambient Temperature, °F (If Custom Application)]],IF(G695="","",VLOOKUP(G695,$BG$21:$BI$24,3,FALSE)))</f>
        <v/>
      </c>
      <c r="AJ69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9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9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9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95" s="75" t="str">
        <f>IF(TablePipeInsulation[[#This Row],[System Application]]="Custom",TablePipeInsulation[[#This Row],[Custom Pipe Bare Heat Transfer Coefficient]],IF(P695="","",(VLOOKUP(AJ695,'Insulation Table'!$F$35:$G$124,2,FALSE))))</f>
        <v/>
      </c>
      <c r="AO695" s="75" t="e">
        <f t="shared" si="50"/>
        <v>#N/A</v>
      </c>
      <c r="AP695" s="75" t="e">
        <f>VLOOKUP(AO695,'Insulation Table'!$Y$35:$Z$103,2,FALSE)</f>
        <v>#N/A</v>
      </c>
      <c r="AQ695" s="67" t="str">
        <f>CONCATENATE(P695,U695,MIN(TablePipeInsulation[[#This Row],[Insulation to be Added (")]],3))</f>
        <v>3</v>
      </c>
      <c r="AR695" s="75" t="str">
        <f>IF(P695="","",(VLOOKUP(AQ695,'Insulation Table'!$N$35:$O$250,2,FALSE)))</f>
        <v/>
      </c>
      <c r="AS695" s="67" t="e">
        <f t="shared" si="51"/>
        <v>#VALUE!</v>
      </c>
      <c r="AT695" s="75" t="str">
        <f>IF(TablePipeInsulation[[#This Row],[System Application]]="Custom",TablePipeInsulation[[#This Row],[Full Load Hours (If Custom Application)]],IF(G695="","",IF(G695="Domestic Hot Water",8760,$AJ$16)))</f>
        <v/>
      </c>
      <c r="AU695" s="75" t="str">
        <f>VLOOKUP($G$7,'Incentive Structure'!$C$6:$D$10,2,FALSE)</f>
        <v>CI</v>
      </c>
      <c r="AV695" s="75" t="str">
        <f>IF(ISNUMBER(FIND("MF",TablePipeInsulation[[#This Row],[Incentive Code]]))=TRUE,"MF Logic","CI Logic")</f>
        <v>CI Logic</v>
      </c>
      <c r="AW69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95" t="str">
        <f t="shared" si="52"/>
        <v/>
      </c>
      <c r="AY695" t="str">
        <f t="shared" si="53"/>
        <v>CI</v>
      </c>
      <c r="AZ69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9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95" s="190" t="e">
        <f>INDEX(#REF!,MATCH(TablePipeInsulation[[#This Row],[Coding - Temperature of Pipe]],#REF!,0),MATCH(TEXT($P695,"#.00"),#REF!,0))</f>
        <v>#REF!</v>
      </c>
      <c r="BC695" s="211">
        <f>IFERROR(MIN(IF(TablePipeInsulation[[#This Row],[System Application]]="Custom",(TablePipeInsulation[[#This Row],[Therms saved]]*BE695)*CI_Custom_Incentive_USD_per_therm,IF(OR(TablePipeInsulation[[#This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saved]]*BE695),"Excel Error"))),TablePipeInsulation[[#This Row],[Total Cost]]),0)</f>
        <v>0</v>
      </c>
      <c r="BD695" s="216">
        <f>IFERROR(MIN(IF(TablePipeInsulation[[#This Row],[System Application]]="Custom",(TablePipeInsulation[[#This Row],[Therms saved]]*BE695)*CI_Custom_Bonus_Incentive_USD_per_therm,IF(OR(TablePipeInsulation[[#This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saved]]*BE695),"Excel Error"))),TablePipeInsulation[[#This Row],[Total Cost]]),0)</f>
        <v>0</v>
      </c>
      <c r="BE695" s="212">
        <f>Boiler!$AA$9</f>
        <v>0</v>
      </c>
    </row>
    <row r="696" spans="1:57">
      <c r="A696" s="75">
        <v>675</v>
      </c>
      <c r="Q696" s="69"/>
      <c r="R696" s="1" t="str">
        <f>IFERROR(INDEX(TableInsulationCodeReq[],MATCH(TablePipeInsulation[[#This Row],[Coding - Temperature of Pipe]],TableInsulationCodeReq[Coding Pipe Temperature],-1),MATCH(TEXT($P696,"0.00"),TableInsulationCodeReq[#Headers],0)),"")</f>
        <v/>
      </c>
      <c r="Y696" s="189" t="str">
        <f t="shared" si="54"/>
        <v/>
      </c>
      <c r="AA69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96" s="3" t="str">
        <f>IF(OR(G696="",TablePipeInsulation[[#This Row],[Insulation to be Added (")]]&lt;TablePipeInsulation[[#This Row],[Insulation Required by Code (")]]),"",IF(System_App_Only_DHW,(AN696-AR696)/(0.8*100000)*L696*AS696*AT696*1,(AN696-AR696)/($G$10*100000)*L696*AS696*AT696*1))</f>
        <v/>
      </c>
      <c r="AC696" s="78">
        <f>IF(TablePipeInsulation[[#This Row],[Insulation to be Added (")]]&lt;TablePipeInsulation[[#This Row],[Insulation Required by Code (")]],"",BC696)</f>
        <v>0</v>
      </c>
      <c r="AD696" s="78">
        <f>IF(TablePipeInsulation[[#This Row],[Insulation to be Added (")]]&lt;TablePipeInsulation[[#This Row],[Insulation Required by Code (")]],"",BD696)</f>
        <v>0</v>
      </c>
      <c r="AG696" s="67" t="e">
        <f>VLOOKUP(G696,'Insulation Table'!$AE$61:$AF$64,2,FALSE)</f>
        <v>#N/A</v>
      </c>
      <c r="AH696" s="75" t="str">
        <f>IF(TablePipeInsulation[[#This Row],[System Application]]="Custom",TablePipeInsulation[[#This Row],[Pipe Surface Temperature, °F (If Custom Application)]],IF(G696="","",VLOOKUP(G696,$BG$21:$BH$24,2,FALSE)))</f>
        <v/>
      </c>
      <c r="AI696" s="75" t="str">
        <f>IF(TablePipeInsulation[[#This Row],[System Application]]="Custom",TablePipeInsulation[[#This Row],[Ambient Temperature, °F (If Custom Application)]],IF(G696="","",VLOOKUP(G696,$BG$21:$BI$24,3,FALSE)))</f>
        <v/>
      </c>
      <c r="AJ69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9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9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9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96" s="75" t="str">
        <f>IF(TablePipeInsulation[[#This Row],[System Application]]="Custom",TablePipeInsulation[[#This Row],[Custom Pipe Bare Heat Transfer Coefficient]],IF(P696="","",(VLOOKUP(AJ696,'Insulation Table'!$F$35:$G$124,2,FALSE))))</f>
        <v/>
      </c>
      <c r="AO696" s="75" t="e">
        <f t="shared" si="50"/>
        <v>#N/A</v>
      </c>
      <c r="AP696" s="75" t="e">
        <f>VLOOKUP(AO696,'Insulation Table'!$Y$35:$Z$103,2,FALSE)</f>
        <v>#N/A</v>
      </c>
      <c r="AQ696" s="67" t="str">
        <f>CONCATENATE(P696,U696,MIN(TablePipeInsulation[[#This Row],[Insulation to be Added (")]],3))</f>
        <v>3</v>
      </c>
      <c r="AR696" s="75" t="str">
        <f>IF(P696="","",(VLOOKUP(AQ696,'Insulation Table'!$N$35:$O$250,2,FALSE)))</f>
        <v/>
      </c>
      <c r="AS696" s="67" t="e">
        <f t="shared" si="51"/>
        <v>#VALUE!</v>
      </c>
      <c r="AT696" s="75" t="str">
        <f>IF(TablePipeInsulation[[#This Row],[System Application]]="Custom",TablePipeInsulation[[#This Row],[Full Load Hours (If Custom Application)]],IF(G696="","",IF(G696="Domestic Hot Water",8760,$AJ$16)))</f>
        <v/>
      </c>
      <c r="AU696" s="75" t="str">
        <f>VLOOKUP($G$7,'Incentive Structure'!$C$6:$D$10,2,FALSE)</f>
        <v>CI</v>
      </c>
      <c r="AV696" s="75" t="str">
        <f>IF(ISNUMBER(FIND("MF",TablePipeInsulation[[#This Row],[Incentive Code]]))=TRUE,"MF Logic","CI Logic")</f>
        <v>CI Logic</v>
      </c>
      <c r="AW69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96" t="str">
        <f t="shared" si="52"/>
        <v/>
      </c>
      <c r="AY696" t="str">
        <f t="shared" si="53"/>
        <v>CI</v>
      </c>
      <c r="AZ69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9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96" s="190" t="e">
        <f>INDEX(#REF!,MATCH(TablePipeInsulation[[#This Row],[Coding - Temperature of Pipe]],#REF!,0),MATCH(TEXT($P696,"#.00"),#REF!,0))</f>
        <v>#REF!</v>
      </c>
      <c r="BC696" s="211">
        <f>IFERROR(MIN(IF(TablePipeInsulation[[#This Row],[System Application]]="Custom",(TablePipeInsulation[[#This Row],[Therms saved]]*BE696)*CI_Custom_Incentive_USD_per_therm,IF(OR(TablePipeInsulation[[#This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saved]]*BE696),"Excel Error"))),TablePipeInsulation[[#This Row],[Total Cost]]),0)</f>
        <v>0</v>
      </c>
      <c r="BD696" s="216">
        <f>IFERROR(MIN(IF(TablePipeInsulation[[#This Row],[System Application]]="Custom",(TablePipeInsulation[[#This Row],[Therms saved]]*BE696)*CI_Custom_Bonus_Incentive_USD_per_therm,IF(OR(TablePipeInsulation[[#This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saved]]*BE696),"Excel Error"))),TablePipeInsulation[[#This Row],[Total Cost]]),0)</f>
        <v>0</v>
      </c>
      <c r="BE696" s="212">
        <f>Boiler!$AA$9</f>
        <v>0</v>
      </c>
    </row>
    <row r="697" spans="1:57">
      <c r="A697" s="75">
        <v>676</v>
      </c>
      <c r="Q697" s="69"/>
      <c r="R697" s="1" t="str">
        <f>IFERROR(INDEX(TableInsulationCodeReq[],MATCH(TablePipeInsulation[[#This Row],[Coding - Temperature of Pipe]],TableInsulationCodeReq[Coding Pipe Temperature],-1),MATCH(TEXT($P697,"0.00"),TableInsulationCodeReq[#Headers],0)),"")</f>
        <v/>
      </c>
      <c r="Y697" s="189" t="str">
        <f t="shared" si="54"/>
        <v/>
      </c>
      <c r="AA69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97" s="3" t="str">
        <f>IF(OR(G697="",TablePipeInsulation[[#This Row],[Insulation to be Added (")]]&lt;TablePipeInsulation[[#This Row],[Insulation Required by Code (")]]),"",IF(System_App_Only_DHW,(AN697-AR697)/(0.8*100000)*L697*AS697*AT697*1,(AN697-AR697)/($G$10*100000)*L697*AS697*AT697*1))</f>
        <v/>
      </c>
      <c r="AC697" s="78">
        <f>IF(TablePipeInsulation[[#This Row],[Insulation to be Added (")]]&lt;TablePipeInsulation[[#This Row],[Insulation Required by Code (")]],"",BC697)</f>
        <v>0</v>
      </c>
      <c r="AD697" s="78">
        <f>IF(TablePipeInsulation[[#This Row],[Insulation to be Added (")]]&lt;TablePipeInsulation[[#This Row],[Insulation Required by Code (")]],"",BD697)</f>
        <v>0</v>
      </c>
      <c r="AG697" s="67" t="e">
        <f>VLOOKUP(G697,'Insulation Table'!$AE$61:$AF$64,2,FALSE)</f>
        <v>#N/A</v>
      </c>
      <c r="AH697" s="75" t="str">
        <f>IF(TablePipeInsulation[[#This Row],[System Application]]="Custom",TablePipeInsulation[[#This Row],[Pipe Surface Temperature, °F (If Custom Application)]],IF(G697="","",VLOOKUP(G697,$BG$21:$BH$24,2,FALSE)))</f>
        <v/>
      </c>
      <c r="AI697" s="75" t="str">
        <f>IF(TablePipeInsulation[[#This Row],[System Application]]="Custom",TablePipeInsulation[[#This Row],[Ambient Temperature, °F (If Custom Application)]],IF(G697="","",VLOOKUP(G697,$BG$21:$BI$24,3,FALSE)))</f>
        <v/>
      </c>
      <c r="AJ69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9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9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9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97" s="75" t="str">
        <f>IF(TablePipeInsulation[[#This Row],[System Application]]="Custom",TablePipeInsulation[[#This Row],[Custom Pipe Bare Heat Transfer Coefficient]],IF(P697="","",(VLOOKUP(AJ697,'Insulation Table'!$F$35:$G$124,2,FALSE))))</f>
        <v/>
      </c>
      <c r="AO697" s="75" t="e">
        <f t="shared" si="50"/>
        <v>#N/A</v>
      </c>
      <c r="AP697" s="75" t="e">
        <f>VLOOKUP(AO697,'Insulation Table'!$Y$35:$Z$103,2,FALSE)</f>
        <v>#N/A</v>
      </c>
      <c r="AQ697" s="67" t="str">
        <f>CONCATENATE(P697,U697,MIN(TablePipeInsulation[[#This Row],[Insulation to be Added (")]],3))</f>
        <v>3</v>
      </c>
      <c r="AR697" s="75" t="str">
        <f>IF(P697="","",(VLOOKUP(AQ697,'Insulation Table'!$N$35:$O$250,2,FALSE)))</f>
        <v/>
      </c>
      <c r="AS697" s="67" t="e">
        <f t="shared" si="51"/>
        <v>#VALUE!</v>
      </c>
      <c r="AT697" s="75" t="str">
        <f>IF(TablePipeInsulation[[#This Row],[System Application]]="Custom",TablePipeInsulation[[#This Row],[Full Load Hours (If Custom Application)]],IF(G697="","",IF(G697="Domestic Hot Water",8760,$AJ$16)))</f>
        <v/>
      </c>
      <c r="AU697" s="75" t="str">
        <f>VLOOKUP($G$7,'Incentive Structure'!$C$6:$D$10,2,FALSE)</f>
        <v>CI</v>
      </c>
      <c r="AV697" s="75" t="str">
        <f>IF(ISNUMBER(FIND("MF",TablePipeInsulation[[#This Row],[Incentive Code]]))=TRUE,"MF Logic","CI Logic")</f>
        <v>CI Logic</v>
      </c>
      <c r="AW69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97" t="str">
        <f t="shared" si="52"/>
        <v/>
      </c>
      <c r="AY697" t="str">
        <f t="shared" si="53"/>
        <v>CI</v>
      </c>
      <c r="AZ69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9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97" s="190" t="e">
        <f>INDEX(#REF!,MATCH(TablePipeInsulation[[#This Row],[Coding - Temperature of Pipe]],#REF!,0),MATCH(TEXT($P697,"#.00"),#REF!,0))</f>
        <v>#REF!</v>
      </c>
      <c r="BC697" s="211">
        <f>IFERROR(MIN(IF(TablePipeInsulation[[#This Row],[System Application]]="Custom",(TablePipeInsulation[[#This Row],[Therms saved]]*BE697)*CI_Custom_Incentive_USD_per_therm,IF(OR(TablePipeInsulation[[#This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saved]]*BE697),"Excel Error"))),TablePipeInsulation[[#This Row],[Total Cost]]),0)</f>
        <v>0</v>
      </c>
      <c r="BD697" s="216">
        <f>IFERROR(MIN(IF(TablePipeInsulation[[#This Row],[System Application]]="Custom",(TablePipeInsulation[[#This Row],[Therms saved]]*BE697)*CI_Custom_Bonus_Incentive_USD_per_therm,IF(OR(TablePipeInsulation[[#This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saved]]*BE697),"Excel Error"))),TablePipeInsulation[[#This Row],[Total Cost]]),0)</f>
        <v>0</v>
      </c>
      <c r="BE697" s="212">
        <f>Boiler!$AA$9</f>
        <v>0</v>
      </c>
    </row>
    <row r="698" spans="1:57">
      <c r="A698" s="75">
        <v>677</v>
      </c>
      <c r="Q698" s="69"/>
      <c r="R698" s="1" t="str">
        <f>IFERROR(INDEX(TableInsulationCodeReq[],MATCH(TablePipeInsulation[[#This Row],[Coding - Temperature of Pipe]],TableInsulationCodeReq[Coding Pipe Temperature],-1),MATCH(TEXT($P698,"0.00"),TableInsulationCodeReq[#Headers],0)),"")</f>
        <v/>
      </c>
      <c r="Y698" s="189" t="str">
        <f t="shared" si="54"/>
        <v/>
      </c>
      <c r="AA69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98" s="3" t="str">
        <f>IF(OR(G698="",TablePipeInsulation[[#This Row],[Insulation to be Added (")]]&lt;TablePipeInsulation[[#This Row],[Insulation Required by Code (")]]),"",IF(System_App_Only_DHW,(AN698-AR698)/(0.8*100000)*L698*AS698*AT698*1,(AN698-AR698)/($G$10*100000)*L698*AS698*AT698*1))</f>
        <v/>
      </c>
      <c r="AC698" s="78">
        <f>IF(TablePipeInsulation[[#This Row],[Insulation to be Added (")]]&lt;TablePipeInsulation[[#This Row],[Insulation Required by Code (")]],"",BC698)</f>
        <v>0</v>
      </c>
      <c r="AD698" s="78">
        <f>IF(TablePipeInsulation[[#This Row],[Insulation to be Added (")]]&lt;TablePipeInsulation[[#This Row],[Insulation Required by Code (")]],"",BD698)</f>
        <v>0</v>
      </c>
      <c r="AG698" s="67" t="e">
        <f>VLOOKUP(G698,'Insulation Table'!$AE$61:$AF$64,2,FALSE)</f>
        <v>#N/A</v>
      </c>
      <c r="AH698" s="75" t="str">
        <f>IF(TablePipeInsulation[[#This Row],[System Application]]="Custom",TablePipeInsulation[[#This Row],[Pipe Surface Temperature, °F (If Custom Application)]],IF(G698="","",VLOOKUP(G698,$BG$21:$BH$24,2,FALSE)))</f>
        <v/>
      </c>
      <c r="AI698" s="75" t="str">
        <f>IF(TablePipeInsulation[[#This Row],[System Application]]="Custom",TablePipeInsulation[[#This Row],[Ambient Temperature, °F (If Custom Application)]],IF(G698="","",VLOOKUP(G698,$BG$21:$BI$24,3,FALSE)))</f>
        <v/>
      </c>
      <c r="AJ69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9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9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9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98" s="75" t="str">
        <f>IF(TablePipeInsulation[[#This Row],[System Application]]="Custom",TablePipeInsulation[[#This Row],[Custom Pipe Bare Heat Transfer Coefficient]],IF(P698="","",(VLOOKUP(AJ698,'Insulation Table'!$F$35:$G$124,2,FALSE))))</f>
        <v/>
      </c>
      <c r="AO698" s="75" t="e">
        <f t="shared" si="50"/>
        <v>#N/A</v>
      </c>
      <c r="AP698" s="75" t="e">
        <f>VLOOKUP(AO698,'Insulation Table'!$Y$35:$Z$103,2,FALSE)</f>
        <v>#N/A</v>
      </c>
      <c r="AQ698" s="67" t="str">
        <f>CONCATENATE(P698,U698,MIN(TablePipeInsulation[[#This Row],[Insulation to be Added (")]],3))</f>
        <v>3</v>
      </c>
      <c r="AR698" s="75" t="str">
        <f>IF(P698="","",(VLOOKUP(AQ698,'Insulation Table'!$N$35:$O$250,2,FALSE)))</f>
        <v/>
      </c>
      <c r="AS698" s="67" t="e">
        <f t="shared" si="51"/>
        <v>#VALUE!</v>
      </c>
      <c r="AT698" s="75" t="str">
        <f>IF(TablePipeInsulation[[#This Row],[System Application]]="Custom",TablePipeInsulation[[#This Row],[Full Load Hours (If Custom Application)]],IF(G698="","",IF(G698="Domestic Hot Water",8760,$AJ$16)))</f>
        <v/>
      </c>
      <c r="AU698" s="75" t="str">
        <f>VLOOKUP($G$7,'Incentive Structure'!$C$6:$D$10,2,FALSE)</f>
        <v>CI</v>
      </c>
      <c r="AV698" s="75" t="str">
        <f>IF(ISNUMBER(FIND("MF",TablePipeInsulation[[#This Row],[Incentive Code]]))=TRUE,"MF Logic","CI Logic")</f>
        <v>CI Logic</v>
      </c>
      <c r="AW69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98" t="str">
        <f t="shared" si="52"/>
        <v/>
      </c>
      <c r="AY698" t="str">
        <f t="shared" si="53"/>
        <v>CI</v>
      </c>
      <c r="AZ69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9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98" s="190" t="e">
        <f>INDEX(#REF!,MATCH(TablePipeInsulation[[#This Row],[Coding - Temperature of Pipe]],#REF!,0),MATCH(TEXT($P698,"#.00"),#REF!,0))</f>
        <v>#REF!</v>
      </c>
      <c r="BC698" s="211">
        <f>IFERROR(MIN(IF(TablePipeInsulation[[#This Row],[System Application]]="Custom",(TablePipeInsulation[[#This Row],[Therms saved]]*BE698)*CI_Custom_Incentive_USD_per_therm,IF(OR(TablePipeInsulation[[#This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saved]]*BE698),"Excel Error"))),TablePipeInsulation[[#This Row],[Total Cost]]),0)</f>
        <v>0</v>
      </c>
      <c r="BD698" s="216">
        <f>IFERROR(MIN(IF(TablePipeInsulation[[#This Row],[System Application]]="Custom",(TablePipeInsulation[[#This Row],[Therms saved]]*BE698)*CI_Custom_Bonus_Incentive_USD_per_therm,IF(OR(TablePipeInsulation[[#This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saved]]*BE698),"Excel Error"))),TablePipeInsulation[[#This Row],[Total Cost]]),0)</f>
        <v>0</v>
      </c>
      <c r="BE698" s="212">
        <f>Boiler!$AA$9</f>
        <v>0</v>
      </c>
    </row>
    <row r="699" spans="1:57">
      <c r="A699" s="75">
        <v>678</v>
      </c>
      <c r="Q699" s="69"/>
      <c r="R699" s="1" t="str">
        <f>IFERROR(INDEX(TableInsulationCodeReq[],MATCH(TablePipeInsulation[[#This Row],[Coding - Temperature of Pipe]],TableInsulationCodeReq[Coding Pipe Temperature],-1),MATCH(TEXT($P699,"0.00"),TableInsulationCodeReq[#Headers],0)),"")</f>
        <v/>
      </c>
      <c r="Y699" s="189" t="str">
        <f t="shared" si="54"/>
        <v/>
      </c>
      <c r="AA69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699" s="3" t="str">
        <f>IF(OR(G699="",TablePipeInsulation[[#This Row],[Insulation to be Added (")]]&lt;TablePipeInsulation[[#This Row],[Insulation Required by Code (")]]),"",IF(System_App_Only_DHW,(AN699-AR699)/(0.8*100000)*L699*AS699*AT699*1,(AN699-AR699)/($G$10*100000)*L699*AS699*AT699*1))</f>
        <v/>
      </c>
      <c r="AC699" s="78">
        <f>IF(TablePipeInsulation[[#This Row],[Insulation to be Added (")]]&lt;TablePipeInsulation[[#This Row],[Insulation Required by Code (")]],"",BC699)</f>
        <v>0</v>
      </c>
      <c r="AD699" s="78">
        <f>IF(TablePipeInsulation[[#This Row],[Insulation to be Added (")]]&lt;TablePipeInsulation[[#This Row],[Insulation Required by Code (")]],"",BD699)</f>
        <v>0</v>
      </c>
      <c r="AG699" s="67" t="e">
        <f>VLOOKUP(G699,'Insulation Table'!$AE$61:$AF$64,2,FALSE)</f>
        <v>#N/A</v>
      </c>
      <c r="AH699" s="75" t="str">
        <f>IF(TablePipeInsulation[[#This Row],[System Application]]="Custom",TablePipeInsulation[[#This Row],[Pipe Surface Temperature, °F (If Custom Application)]],IF(G699="","",VLOOKUP(G699,$BG$21:$BH$24,2,FALSE)))</f>
        <v/>
      </c>
      <c r="AI699" s="75" t="str">
        <f>IF(TablePipeInsulation[[#This Row],[System Application]]="Custom",TablePipeInsulation[[#This Row],[Ambient Temperature, °F (If Custom Application)]],IF(G699="","",VLOOKUP(G699,$BG$21:$BI$24,3,FALSE)))</f>
        <v/>
      </c>
      <c r="AJ69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69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69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69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699" s="75" t="str">
        <f>IF(TablePipeInsulation[[#This Row],[System Application]]="Custom",TablePipeInsulation[[#This Row],[Custom Pipe Bare Heat Transfer Coefficient]],IF(P699="","",(VLOOKUP(AJ699,'Insulation Table'!$F$35:$G$124,2,FALSE))))</f>
        <v/>
      </c>
      <c r="AO699" s="75" t="e">
        <f t="shared" si="50"/>
        <v>#N/A</v>
      </c>
      <c r="AP699" s="75" t="e">
        <f>VLOOKUP(AO699,'Insulation Table'!$Y$35:$Z$103,2,FALSE)</f>
        <v>#N/A</v>
      </c>
      <c r="AQ699" s="67" t="str">
        <f>CONCATENATE(P699,U699,MIN(TablePipeInsulation[[#This Row],[Insulation to be Added (")]],3))</f>
        <v>3</v>
      </c>
      <c r="AR699" s="75" t="str">
        <f>IF(P699="","",(VLOOKUP(AQ699,'Insulation Table'!$N$35:$O$250,2,FALSE)))</f>
        <v/>
      </c>
      <c r="AS699" s="67" t="e">
        <f t="shared" si="51"/>
        <v>#VALUE!</v>
      </c>
      <c r="AT699" s="75" t="str">
        <f>IF(TablePipeInsulation[[#This Row],[System Application]]="Custom",TablePipeInsulation[[#This Row],[Full Load Hours (If Custom Application)]],IF(G699="","",IF(G699="Domestic Hot Water",8760,$AJ$16)))</f>
        <v/>
      </c>
      <c r="AU699" s="75" t="str">
        <f>VLOOKUP($G$7,'Incentive Structure'!$C$6:$D$10,2,FALSE)</f>
        <v>CI</v>
      </c>
      <c r="AV699" s="75" t="str">
        <f>IF(ISNUMBER(FIND("MF",TablePipeInsulation[[#This Row],[Incentive Code]]))=TRUE,"MF Logic","CI Logic")</f>
        <v>CI Logic</v>
      </c>
      <c r="AW69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699" t="str">
        <f t="shared" si="52"/>
        <v/>
      </c>
      <c r="AY699" t="str">
        <f t="shared" si="53"/>
        <v>CI</v>
      </c>
      <c r="AZ69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69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699" s="190" t="e">
        <f>INDEX(#REF!,MATCH(TablePipeInsulation[[#This Row],[Coding - Temperature of Pipe]],#REF!,0),MATCH(TEXT($P699,"#.00"),#REF!,0))</f>
        <v>#REF!</v>
      </c>
      <c r="BC699" s="211">
        <f>IFERROR(MIN(IF(TablePipeInsulation[[#This Row],[System Application]]="Custom",(TablePipeInsulation[[#This Row],[Therms saved]]*BE699)*CI_Custom_Incentive_USD_per_therm,IF(OR(TablePipeInsulation[[#This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saved]]*BE699),"Excel Error"))),TablePipeInsulation[[#This Row],[Total Cost]]),0)</f>
        <v>0</v>
      </c>
      <c r="BD699" s="216">
        <f>IFERROR(MIN(IF(TablePipeInsulation[[#This Row],[System Application]]="Custom",(TablePipeInsulation[[#This Row],[Therms saved]]*BE699)*CI_Custom_Bonus_Incentive_USD_per_therm,IF(OR(TablePipeInsulation[[#This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saved]]*BE699),"Excel Error"))),TablePipeInsulation[[#This Row],[Total Cost]]),0)</f>
        <v>0</v>
      </c>
      <c r="BE699" s="212">
        <f>Boiler!$AA$9</f>
        <v>0</v>
      </c>
    </row>
    <row r="700" spans="1:57">
      <c r="A700" s="75">
        <v>679</v>
      </c>
      <c r="Q700" s="69"/>
      <c r="R700" s="1" t="str">
        <f>IFERROR(INDEX(TableInsulationCodeReq[],MATCH(TablePipeInsulation[[#This Row],[Coding - Temperature of Pipe]],TableInsulationCodeReq[Coding Pipe Temperature],-1),MATCH(TEXT($P700,"0.00"),TableInsulationCodeReq[#Headers],0)),"")</f>
        <v/>
      </c>
      <c r="Y700" s="189" t="str">
        <f t="shared" si="54"/>
        <v/>
      </c>
      <c r="AA70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00" s="3" t="str">
        <f>IF(OR(G700="",TablePipeInsulation[[#This Row],[Insulation to be Added (")]]&lt;TablePipeInsulation[[#This Row],[Insulation Required by Code (")]]),"",IF(System_App_Only_DHW,(AN700-AR700)/(0.8*100000)*L700*AS700*AT700*1,(AN700-AR700)/($G$10*100000)*L700*AS700*AT700*1))</f>
        <v/>
      </c>
      <c r="AC700" s="78">
        <f>IF(TablePipeInsulation[[#This Row],[Insulation to be Added (")]]&lt;TablePipeInsulation[[#This Row],[Insulation Required by Code (")]],"",BC700)</f>
        <v>0</v>
      </c>
      <c r="AD700" s="78">
        <f>IF(TablePipeInsulation[[#This Row],[Insulation to be Added (")]]&lt;TablePipeInsulation[[#This Row],[Insulation Required by Code (")]],"",BD700)</f>
        <v>0</v>
      </c>
      <c r="AG700" s="67" t="e">
        <f>VLOOKUP(G700,'Insulation Table'!$AE$61:$AF$64,2,FALSE)</f>
        <v>#N/A</v>
      </c>
      <c r="AH700" s="75" t="str">
        <f>IF(TablePipeInsulation[[#This Row],[System Application]]="Custom",TablePipeInsulation[[#This Row],[Pipe Surface Temperature, °F (If Custom Application)]],IF(G700="","",VLOOKUP(G700,$BG$21:$BH$24,2,FALSE)))</f>
        <v/>
      </c>
      <c r="AI700" s="75" t="str">
        <f>IF(TablePipeInsulation[[#This Row],[System Application]]="Custom",TablePipeInsulation[[#This Row],[Ambient Temperature, °F (If Custom Application)]],IF(G700="","",VLOOKUP(G700,$BG$21:$BI$24,3,FALSE)))</f>
        <v/>
      </c>
      <c r="AJ70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0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0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0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00" s="75" t="str">
        <f>IF(TablePipeInsulation[[#This Row],[System Application]]="Custom",TablePipeInsulation[[#This Row],[Custom Pipe Bare Heat Transfer Coefficient]],IF(P700="","",(VLOOKUP(AJ700,'Insulation Table'!$F$35:$G$124,2,FALSE))))</f>
        <v/>
      </c>
      <c r="AO700" s="75" t="e">
        <f t="shared" si="50"/>
        <v>#N/A</v>
      </c>
      <c r="AP700" s="75" t="e">
        <f>VLOOKUP(AO700,'Insulation Table'!$Y$35:$Z$103,2,FALSE)</f>
        <v>#N/A</v>
      </c>
      <c r="AQ700" s="67" t="str">
        <f>CONCATENATE(P700,U700,MIN(TablePipeInsulation[[#This Row],[Insulation to be Added (")]],3))</f>
        <v>3</v>
      </c>
      <c r="AR700" s="75" t="str">
        <f>IF(P700="","",(VLOOKUP(AQ700,'Insulation Table'!$N$35:$O$250,2,FALSE)))</f>
        <v/>
      </c>
      <c r="AS700" s="67" t="e">
        <f t="shared" si="51"/>
        <v>#VALUE!</v>
      </c>
      <c r="AT700" s="75" t="str">
        <f>IF(TablePipeInsulation[[#This Row],[System Application]]="Custom",TablePipeInsulation[[#This Row],[Full Load Hours (If Custom Application)]],IF(G700="","",IF(G700="Domestic Hot Water",8760,$AJ$16)))</f>
        <v/>
      </c>
      <c r="AU700" s="75" t="str">
        <f>VLOOKUP($G$7,'Incentive Structure'!$C$6:$D$10,2,FALSE)</f>
        <v>CI</v>
      </c>
      <c r="AV700" s="75" t="str">
        <f>IF(ISNUMBER(FIND("MF",TablePipeInsulation[[#This Row],[Incentive Code]]))=TRUE,"MF Logic","CI Logic")</f>
        <v>CI Logic</v>
      </c>
      <c r="AW70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00" t="str">
        <f t="shared" si="52"/>
        <v/>
      </c>
      <c r="AY700" t="str">
        <f t="shared" si="53"/>
        <v>CI</v>
      </c>
      <c r="AZ70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0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00" s="190" t="e">
        <f>INDEX(#REF!,MATCH(TablePipeInsulation[[#This Row],[Coding - Temperature of Pipe]],#REF!,0),MATCH(TEXT($P700,"#.00"),#REF!,0))</f>
        <v>#REF!</v>
      </c>
      <c r="BC700" s="211">
        <f>IFERROR(MIN(IF(TablePipeInsulation[[#This Row],[System Application]]="Custom",(TablePipeInsulation[[#This Row],[Therms saved]]*BE700)*CI_Custom_Incentive_USD_per_therm,IF(OR(TablePipeInsulation[[#This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saved]]*BE700),"Excel Error"))),TablePipeInsulation[[#This Row],[Total Cost]]),0)</f>
        <v>0</v>
      </c>
      <c r="BD700" s="216">
        <f>IFERROR(MIN(IF(TablePipeInsulation[[#This Row],[System Application]]="Custom",(TablePipeInsulation[[#This Row],[Therms saved]]*BE700)*CI_Custom_Bonus_Incentive_USD_per_therm,IF(OR(TablePipeInsulation[[#This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saved]]*BE700),"Excel Error"))),TablePipeInsulation[[#This Row],[Total Cost]]),0)</f>
        <v>0</v>
      </c>
      <c r="BE700" s="212">
        <f>Boiler!$AA$9</f>
        <v>0</v>
      </c>
    </row>
    <row r="701" spans="1:57">
      <c r="A701" s="75">
        <v>680</v>
      </c>
      <c r="Q701" s="69"/>
      <c r="R701" s="1" t="str">
        <f>IFERROR(INDEX(TableInsulationCodeReq[],MATCH(TablePipeInsulation[[#This Row],[Coding - Temperature of Pipe]],TableInsulationCodeReq[Coding Pipe Temperature],-1),MATCH(TEXT($P701,"0.00"),TableInsulationCodeReq[#Headers],0)),"")</f>
        <v/>
      </c>
      <c r="Y701" s="189" t="str">
        <f t="shared" si="54"/>
        <v/>
      </c>
      <c r="AA70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01" s="3" t="str">
        <f>IF(OR(G701="",TablePipeInsulation[[#This Row],[Insulation to be Added (")]]&lt;TablePipeInsulation[[#This Row],[Insulation Required by Code (")]]),"",IF(System_App_Only_DHW,(AN701-AR701)/(0.8*100000)*L701*AS701*AT701*1,(AN701-AR701)/($G$10*100000)*L701*AS701*AT701*1))</f>
        <v/>
      </c>
      <c r="AC701" s="78">
        <f>IF(TablePipeInsulation[[#This Row],[Insulation to be Added (")]]&lt;TablePipeInsulation[[#This Row],[Insulation Required by Code (")]],"",BC701)</f>
        <v>0</v>
      </c>
      <c r="AD701" s="78">
        <f>IF(TablePipeInsulation[[#This Row],[Insulation to be Added (")]]&lt;TablePipeInsulation[[#This Row],[Insulation Required by Code (")]],"",BD701)</f>
        <v>0</v>
      </c>
      <c r="AG701" s="67" t="e">
        <f>VLOOKUP(G701,'Insulation Table'!$AE$61:$AF$64,2,FALSE)</f>
        <v>#N/A</v>
      </c>
      <c r="AH701" s="75" t="str">
        <f>IF(TablePipeInsulation[[#This Row],[System Application]]="Custom",TablePipeInsulation[[#This Row],[Pipe Surface Temperature, °F (If Custom Application)]],IF(G701="","",VLOOKUP(G701,$BG$21:$BH$24,2,FALSE)))</f>
        <v/>
      </c>
      <c r="AI701" s="75" t="str">
        <f>IF(TablePipeInsulation[[#This Row],[System Application]]="Custom",TablePipeInsulation[[#This Row],[Ambient Temperature, °F (If Custom Application)]],IF(G701="","",VLOOKUP(G701,$BG$21:$BI$24,3,FALSE)))</f>
        <v/>
      </c>
      <c r="AJ70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0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0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0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01" s="75" t="str">
        <f>IF(TablePipeInsulation[[#This Row],[System Application]]="Custom",TablePipeInsulation[[#This Row],[Custom Pipe Bare Heat Transfer Coefficient]],IF(P701="","",(VLOOKUP(AJ701,'Insulation Table'!$F$35:$G$124,2,FALSE))))</f>
        <v/>
      </c>
      <c r="AO701" s="75" t="e">
        <f t="shared" si="50"/>
        <v>#N/A</v>
      </c>
      <c r="AP701" s="75" t="e">
        <f>VLOOKUP(AO701,'Insulation Table'!$Y$35:$Z$103,2,FALSE)</f>
        <v>#N/A</v>
      </c>
      <c r="AQ701" s="67" t="str">
        <f>CONCATENATE(P701,U701,MIN(TablePipeInsulation[[#This Row],[Insulation to be Added (")]],3))</f>
        <v>3</v>
      </c>
      <c r="AR701" s="75" t="str">
        <f>IF(P701="","",(VLOOKUP(AQ701,'Insulation Table'!$N$35:$O$250,2,FALSE)))</f>
        <v/>
      </c>
      <c r="AS701" s="67" t="e">
        <f t="shared" si="51"/>
        <v>#VALUE!</v>
      </c>
      <c r="AT701" s="75" t="str">
        <f>IF(TablePipeInsulation[[#This Row],[System Application]]="Custom",TablePipeInsulation[[#This Row],[Full Load Hours (If Custom Application)]],IF(G701="","",IF(G701="Domestic Hot Water",8760,$AJ$16)))</f>
        <v/>
      </c>
      <c r="AU701" s="75" t="str">
        <f>VLOOKUP($G$7,'Incentive Structure'!$C$6:$D$10,2,FALSE)</f>
        <v>CI</v>
      </c>
      <c r="AV701" s="75" t="str">
        <f>IF(ISNUMBER(FIND("MF",TablePipeInsulation[[#This Row],[Incentive Code]]))=TRUE,"MF Logic","CI Logic")</f>
        <v>CI Logic</v>
      </c>
      <c r="AW70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01" t="str">
        <f t="shared" si="52"/>
        <v/>
      </c>
      <c r="AY701" t="str">
        <f t="shared" si="53"/>
        <v>CI</v>
      </c>
      <c r="AZ70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0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01" s="190" t="e">
        <f>INDEX(#REF!,MATCH(TablePipeInsulation[[#This Row],[Coding - Temperature of Pipe]],#REF!,0),MATCH(TEXT($P701,"#.00"),#REF!,0))</f>
        <v>#REF!</v>
      </c>
      <c r="BC701" s="211">
        <f>IFERROR(MIN(IF(TablePipeInsulation[[#This Row],[System Application]]="Custom",(TablePipeInsulation[[#This Row],[Therms saved]]*BE701)*CI_Custom_Incentive_USD_per_therm,IF(OR(TablePipeInsulation[[#This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saved]]*BE701),"Excel Error"))),TablePipeInsulation[[#This Row],[Total Cost]]),0)</f>
        <v>0</v>
      </c>
      <c r="BD701" s="216">
        <f>IFERROR(MIN(IF(TablePipeInsulation[[#This Row],[System Application]]="Custom",(TablePipeInsulation[[#This Row],[Therms saved]]*BE701)*CI_Custom_Bonus_Incentive_USD_per_therm,IF(OR(TablePipeInsulation[[#This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saved]]*BE701),"Excel Error"))),TablePipeInsulation[[#This Row],[Total Cost]]),0)</f>
        <v>0</v>
      </c>
      <c r="BE701" s="212">
        <f>Boiler!$AA$9</f>
        <v>0</v>
      </c>
    </row>
    <row r="702" spans="1:57">
      <c r="A702" s="75">
        <v>681</v>
      </c>
      <c r="Q702" s="69"/>
      <c r="R702" s="1" t="str">
        <f>IFERROR(INDEX(TableInsulationCodeReq[],MATCH(TablePipeInsulation[[#This Row],[Coding - Temperature of Pipe]],TableInsulationCodeReq[Coding Pipe Temperature],-1),MATCH(TEXT($P702,"0.00"),TableInsulationCodeReq[#Headers],0)),"")</f>
        <v/>
      </c>
      <c r="Y702" s="189" t="str">
        <f t="shared" si="54"/>
        <v/>
      </c>
      <c r="AA70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02" s="3" t="str">
        <f>IF(OR(G702="",TablePipeInsulation[[#This Row],[Insulation to be Added (")]]&lt;TablePipeInsulation[[#This Row],[Insulation Required by Code (")]]),"",IF(System_App_Only_DHW,(AN702-AR702)/(0.8*100000)*L702*AS702*AT702*1,(AN702-AR702)/($G$10*100000)*L702*AS702*AT702*1))</f>
        <v/>
      </c>
      <c r="AC702" s="78">
        <f>IF(TablePipeInsulation[[#This Row],[Insulation to be Added (")]]&lt;TablePipeInsulation[[#This Row],[Insulation Required by Code (")]],"",BC702)</f>
        <v>0</v>
      </c>
      <c r="AD702" s="78">
        <f>IF(TablePipeInsulation[[#This Row],[Insulation to be Added (")]]&lt;TablePipeInsulation[[#This Row],[Insulation Required by Code (")]],"",BD702)</f>
        <v>0</v>
      </c>
      <c r="AG702" s="67" t="e">
        <f>VLOOKUP(G702,'Insulation Table'!$AE$61:$AF$64,2,FALSE)</f>
        <v>#N/A</v>
      </c>
      <c r="AH702" s="75" t="str">
        <f>IF(TablePipeInsulation[[#This Row],[System Application]]="Custom",TablePipeInsulation[[#This Row],[Pipe Surface Temperature, °F (If Custom Application)]],IF(G702="","",VLOOKUP(G702,$BG$21:$BH$24,2,FALSE)))</f>
        <v/>
      </c>
      <c r="AI702" s="75" t="str">
        <f>IF(TablePipeInsulation[[#This Row],[System Application]]="Custom",TablePipeInsulation[[#This Row],[Ambient Temperature, °F (If Custom Application)]],IF(G702="","",VLOOKUP(G702,$BG$21:$BI$24,3,FALSE)))</f>
        <v/>
      </c>
      <c r="AJ70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0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0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0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02" s="75" t="str">
        <f>IF(TablePipeInsulation[[#This Row],[System Application]]="Custom",TablePipeInsulation[[#This Row],[Custom Pipe Bare Heat Transfer Coefficient]],IF(P702="","",(VLOOKUP(AJ702,'Insulation Table'!$F$35:$G$124,2,FALSE))))</f>
        <v/>
      </c>
      <c r="AO702" s="75" t="e">
        <f t="shared" si="50"/>
        <v>#N/A</v>
      </c>
      <c r="AP702" s="75" t="e">
        <f>VLOOKUP(AO702,'Insulation Table'!$Y$35:$Z$103,2,FALSE)</f>
        <v>#N/A</v>
      </c>
      <c r="AQ702" s="67" t="str">
        <f>CONCATENATE(P702,U702,MIN(TablePipeInsulation[[#This Row],[Insulation to be Added (")]],3))</f>
        <v>3</v>
      </c>
      <c r="AR702" s="75" t="str">
        <f>IF(P702="","",(VLOOKUP(AQ702,'Insulation Table'!$N$35:$O$250,2,FALSE)))</f>
        <v/>
      </c>
      <c r="AS702" s="67" t="e">
        <f t="shared" si="51"/>
        <v>#VALUE!</v>
      </c>
      <c r="AT702" s="75" t="str">
        <f>IF(TablePipeInsulation[[#This Row],[System Application]]="Custom",TablePipeInsulation[[#This Row],[Full Load Hours (If Custom Application)]],IF(G702="","",IF(G702="Domestic Hot Water",8760,$AJ$16)))</f>
        <v/>
      </c>
      <c r="AU702" s="75" t="str">
        <f>VLOOKUP($G$7,'Incentive Structure'!$C$6:$D$10,2,FALSE)</f>
        <v>CI</v>
      </c>
      <c r="AV702" s="75" t="str">
        <f>IF(ISNUMBER(FIND("MF",TablePipeInsulation[[#This Row],[Incentive Code]]))=TRUE,"MF Logic","CI Logic")</f>
        <v>CI Logic</v>
      </c>
      <c r="AW70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02" t="str">
        <f t="shared" si="52"/>
        <v/>
      </c>
      <c r="AY702" t="str">
        <f t="shared" si="53"/>
        <v>CI</v>
      </c>
      <c r="AZ70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0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02" s="190" t="e">
        <f>INDEX(#REF!,MATCH(TablePipeInsulation[[#This Row],[Coding - Temperature of Pipe]],#REF!,0),MATCH(TEXT($P702,"#.00"),#REF!,0))</f>
        <v>#REF!</v>
      </c>
      <c r="BC702" s="211">
        <f>IFERROR(MIN(IF(TablePipeInsulation[[#This Row],[System Application]]="Custom",(TablePipeInsulation[[#This Row],[Therms saved]]*BE702)*CI_Custom_Incentive_USD_per_therm,IF(OR(TablePipeInsulation[[#This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saved]]*BE702),"Excel Error"))),TablePipeInsulation[[#This Row],[Total Cost]]),0)</f>
        <v>0</v>
      </c>
      <c r="BD702" s="216">
        <f>IFERROR(MIN(IF(TablePipeInsulation[[#This Row],[System Application]]="Custom",(TablePipeInsulation[[#This Row],[Therms saved]]*BE702)*CI_Custom_Bonus_Incentive_USD_per_therm,IF(OR(TablePipeInsulation[[#This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saved]]*BE702),"Excel Error"))),TablePipeInsulation[[#This Row],[Total Cost]]),0)</f>
        <v>0</v>
      </c>
      <c r="BE702" s="212">
        <f>Boiler!$AA$9</f>
        <v>0</v>
      </c>
    </row>
    <row r="703" spans="1:57">
      <c r="A703" s="75">
        <v>682</v>
      </c>
      <c r="Q703" s="69"/>
      <c r="R703" s="1" t="str">
        <f>IFERROR(INDEX(TableInsulationCodeReq[],MATCH(TablePipeInsulation[[#This Row],[Coding - Temperature of Pipe]],TableInsulationCodeReq[Coding Pipe Temperature],-1),MATCH(TEXT($P703,"0.00"),TableInsulationCodeReq[#Headers],0)),"")</f>
        <v/>
      </c>
      <c r="Y703" s="189" t="str">
        <f t="shared" si="54"/>
        <v/>
      </c>
      <c r="AA70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03" s="3" t="str">
        <f>IF(OR(G703="",TablePipeInsulation[[#This Row],[Insulation to be Added (")]]&lt;TablePipeInsulation[[#This Row],[Insulation Required by Code (")]]),"",IF(System_App_Only_DHW,(AN703-AR703)/(0.8*100000)*L703*AS703*AT703*1,(AN703-AR703)/($G$10*100000)*L703*AS703*AT703*1))</f>
        <v/>
      </c>
      <c r="AC703" s="78">
        <f>IF(TablePipeInsulation[[#This Row],[Insulation to be Added (")]]&lt;TablePipeInsulation[[#This Row],[Insulation Required by Code (")]],"",BC703)</f>
        <v>0</v>
      </c>
      <c r="AD703" s="78">
        <f>IF(TablePipeInsulation[[#This Row],[Insulation to be Added (")]]&lt;TablePipeInsulation[[#This Row],[Insulation Required by Code (")]],"",BD703)</f>
        <v>0</v>
      </c>
      <c r="AG703" s="67" t="e">
        <f>VLOOKUP(G703,'Insulation Table'!$AE$61:$AF$64,2,FALSE)</f>
        <v>#N/A</v>
      </c>
      <c r="AH703" s="75" t="str">
        <f>IF(TablePipeInsulation[[#This Row],[System Application]]="Custom",TablePipeInsulation[[#This Row],[Pipe Surface Temperature, °F (If Custom Application)]],IF(G703="","",VLOOKUP(G703,$BG$21:$BH$24,2,FALSE)))</f>
        <v/>
      </c>
      <c r="AI703" s="75" t="str">
        <f>IF(TablePipeInsulation[[#This Row],[System Application]]="Custom",TablePipeInsulation[[#This Row],[Ambient Temperature, °F (If Custom Application)]],IF(G703="","",VLOOKUP(G703,$BG$21:$BI$24,3,FALSE)))</f>
        <v/>
      </c>
      <c r="AJ70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0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0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0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03" s="75" t="str">
        <f>IF(TablePipeInsulation[[#This Row],[System Application]]="Custom",TablePipeInsulation[[#This Row],[Custom Pipe Bare Heat Transfer Coefficient]],IF(P703="","",(VLOOKUP(AJ703,'Insulation Table'!$F$35:$G$124,2,FALSE))))</f>
        <v/>
      </c>
      <c r="AO703" s="75" t="e">
        <f t="shared" si="50"/>
        <v>#N/A</v>
      </c>
      <c r="AP703" s="75" t="e">
        <f>VLOOKUP(AO703,'Insulation Table'!$Y$35:$Z$103,2,FALSE)</f>
        <v>#N/A</v>
      </c>
      <c r="AQ703" s="67" t="str">
        <f>CONCATENATE(P703,U703,MIN(TablePipeInsulation[[#This Row],[Insulation to be Added (")]],3))</f>
        <v>3</v>
      </c>
      <c r="AR703" s="75" t="str">
        <f>IF(P703="","",(VLOOKUP(AQ703,'Insulation Table'!$N$35:$O$250,2,FALSE)))</f>
        <v/>
      </c>
      <c r="AS703" s="67" t="e">
        <f t="shared" si="51"/>
        <v>#VALUE!</v>
      </c>
      <c r="AT703" s="75" t="str">
        <f>IF(TablePipeInsulation[[#This Row],[System Application]]="Custom",TablePipeInsulation[[#This Row],[Full Load Hours (If Custom Application)]],IF(G703="","",IF(G703="Domestic Hot Water",8760,$AJ$16)))</f>
        <v/>
      </c>
      <c r="AU703" s="75" t="str">
        <f>VLOOKUP($G$7,'Incentive Structure'!$C$6:$D$10,2,FALSE)</f>
        <v>CI</v>
      </c>
      <c r="AV703" s="75" t="str">
        <f>IF(ISNUMBER(FIND("MF",TablePipeInsulation[[#This Row],[Incentive Code]]))=TRUE,"MF Logic","CI Logic")</f>
        <v>CI Logic</v>
      </c>
      <c r="AW70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03" t="str">
        <f t="shared" si="52"/>
        <v/>
      </c>
      <c r="AY703" t="str">
        <f t="shared" si="53"/>
        <v>CI</v>
      </c>
      <c r="AZ70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0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03" s="190" t="e">
        <f>INDEX(#REF!,MATCH(TablePipeInsulation[[#This Row],[Coding - Temperature of Pipe]],#REF!,0),MATCH(TEXT($P703,"#.00"),#REF!,0))</f>
        <v>#REF!</v>
      </c>
      <c r="BC703" s="211">
        <f>IFERROR(MIN(IF(TablePipeInsulation[[#This Row],[System Application]]="Custom",(TablePipeInsulation[[#This Row],[Therms saved]]*BE703)*CI_Custom_Incentive_USD_per_therm,IF(OR(TablePipeInsulation[[#This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saved]]*BE703),"Excel Error"))),TablePipeInsulation[[#This Row],[Total Cost]]),0)</f>
        <v>0</v>
      </c>
      <c r="BD703" s="216">
        <f>IFERROR(MIN(IF(TablePipeInsulation[[#This Row],[System Application]]="Custom",(TablePipeInsulation[[#This Row],[Therms saved]]*BE703)*CI_Custom_Bonus_Incentive_USD_per_therm,IF(OR(TablePipeInsulation[[#This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saved]]*BE703),"Excel Error"))),TablePipeInsulation[[#This Row],[Total Cost]]),0)</f>
        <v>0</v>
      </c>
      <c r="BE703" s="212">
        <f>Boiler!$AA$9</f>
        <v>0</v>
      </c>
    </row>
    <row r="704" spans="1:57">
      <c r="A704" s="75">
        <v>683</v>
      </c>
      <c r="Q704" s="69"/>
      <c r="R704" s="1" t="str">
        <f>IFERROR(INDEX(TableInsulationCodeReq[],MATCH(TablePipeInsulation[[#This Row],[Coding - Temperature of Pipe]],TableInsulationCodeReq[Coding Pipe Temperature],-1),MATCH(TEXT($P704,"0.00"),TableInsulationCodeReq[#Headers],0)),"")</f>
        <v/>
      </c>
      <c r="Y704" s="189" t="str">
        <f t="shared" si="54"/>
        <v/>
      </c>
      <c r="AA70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04" s="3" t="str">
        <f>IF(OR(G704="",TablePipeInsulation[[#This Row],[Insulation to be Added (")]]&lt;TablePipeInsulation[[#This Row],[Insulation Required by Code (")]]),"",IF(System_App_Only_DHW,(AN704-AR704)/(0.8*100000)*L704*AS704*AT704*1,(AN704-AR704)/($G$10*100000)*L704*AS704*AT704*1))</f>
        <v/>
      </c>
      <c r="AC704" s="78">
        <f>IF(TablePipeInsulation[[#This Row],[Insulation to be Added (")]]&lt;TablePipeInsulation[[#This Row],[Insulation Required by Code (")]],"",BC704)</f>
        <v>0</v>
      </c>
      <c r="AD704" s="78">
        <f>IF(TablePipeInsulation[[#This Row],[Insulation to be Added (")]]&lt;TablePipeInsulation[[#This Row],[Insulation Required by Code (")]],"",BD704)</f>
        <v>0</v>
      </c>
      <c r="AG704" s="67" t="e">
        <f>VLOOKUP(G704,'Insulation Table'!$AE$61:$AF$64,2,FALSE)</f>
        <v>#N/A</v>
      </c>
      <c r="AH704" s="75" t="str">
        <f>IF(TablePipeInsulation[[#This Row],[System Application]]="Custom",TablePipeInsulation[[#This Row],[Pipe Surface Temperature, °F (If Custom Application)]],IF(G704="","",VLOOKUP(G704,$BG$21:$BH$24,2,FALSE)))</f>
        <v/>
      </c>
      <c r="AI704" s="75" t="str">
        <f>IF(TablePipeInsulation[[#This Row],[System Application]]="Custom",TablePipeInsulation[[#This Row],[Ambient Temperature, °F (If Custom Application)]],IF(G704="","",VLOOKUP(G704,$BG$21:$BI$24,3,FALSE)))</f>
        <v/>
      </c>
      <c r="AJ70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0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0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0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04" s="75" t="str">
        <f>IF(TablePipeInsulation[[#This Row],[System Application]]="Custom",TablePipeInsulation[[#This Row],[Custom Pipe Bare Heat Transfer Coefficient]],IF(P704="","",(VLOOKUP(AJ704,'Insulation Table'!$F$35:$G$124,2,FALSE))))</f>
        <v/>
      </c>
      <c r="AO704" s="75" t="e">
        <f t="shared" si="50"/>
        <v>#N/A</v>
      </c>
      <c r="AP704" s="75" t="e">
        <f>VLOOKUP(AO704,'Insulation Table'!$Y$35:$Z$103,2,FALSE)</f>
        <v>#N/A</v>
      </c>
      <c r="AQ704" s="67" t="str">
        <f>CONCATENATE(P704,U704,MIN(TablePipeInsulation[[#This Row],[Insulation to be Added (")]],3))</f>
        <v>3</v>
      </c>
      <c r="AR704" s="75" t="str">
        <f>IF(P704="","",(VLOOKUP(AQ704,'Insulation Table'!$N$35:$O$250,2,FALSE)))</f>
        <v/>
      </c>
      <c r="AS704" s="67" t="e">
        <f t="shared" si="51"/>
        <v>#VALUE!</v>
      </c>
      <c r="AT704" s="75" t="str">
        <f>IF(TablePipeInsulation[[#This Row],[System Application]]="Custom",TablePipeInsulation[[#This Row],[Full Load Hours (If Custom Application)]],IF(G704="","",IF(G704="Domestic Hot Water",8760,$AJ$16)))</f>
        <v/>
      </c>
      <c r="AU704" s="75" t="str">
        <f>VLOOKUP($G$7,'Incentive Structure'!$C$6:$D$10,2,FALSE)</f>
        <v>CI</v>
      </c>
      <c r="AV704" s="75" t="str">
        <f>IF(ISNUMBER(FIND("MF",TablePipeInsulation[[#This Row],[Incentive Code]]))=TRUE,"MF Logic","CI Logic")</f>
        <v>CI Logic</v>
      </c>
      <c r="AW70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04" t="str">
        <f t="shared" si="52"/>
        <v/>
      </c>
      <c r="AY704" t="str">
        <f t="shared" si="53"/>
        <v>CI</v>
      </c>
      <c r="AZ70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0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04" s="190" t="e">
        <f>INDEX(#REF!,MATCH(TablePipeInsulation[[#This Row],[Coding - Temperature of Pipe]],#REF!,0),MATCH(TEXT($P704,"#.00"),#REF!,0))</f>
        <v>#REF!</v>
      </c>
      <c r="BC704" s="211">
        <f>IFERROR(MIN(IF(TablePipeInsulation[[#This Row],[System Application]]="Custom",(TablePipeInsulation[[#This Row],[Therms saved]]*BE704)*CI_Custom_Incentive_USD_per_therm,IF(OR(TablePipeInsulation[[#This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saved]]*BE704),"Excel Error"))),TablePipeInsulation[[#This Row],[Total Cost]]),0)</f>
        <v>0</v>
      </c>
      <c r="BD704" s="216">
        <f>IFERROR(MIN(IF(TablePipeInsulation[[#This Row],[System Application]]="Custom",(TablePipeInsulation[[#This Row],[Therms saved]]*BE704)*CI_Custom_Bonus_Incentive_USD_per_therm,IF(OR(TablePipeInsulation[[#This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saved]]*BE704),"Excel Error"))),TablePipeInsulation[[#This Row],[Total Cost]]),0)</f>
        <v>0</v>
      </c>
      <c r="BE704" s="212">
        <f>Boiler!$AA$9</f>
        <v>0</v>
      </c>
    </row>
    <row r="705" spans="1:57">
      <c r="A705" s="75">
        <v>684</v>
      </c>
      <c r="Q705" s="69"/>
      <c r="R705" s="1" t="str">
        <f>IFERROR(INDEX(TableInsulationCodeReq[],MATCH(TablePipeInsulation[[#This Row],[Coding - Temperature of Pipe]],TableInsulationCodeReq[Coding Pipe Temperature],-1),MATCH(TEXT($P705,"0.00"),TableInsulationCodeReq[#Headers],0)),"")</f>
        <v/>
      </c>
      <c r="Y705" s="189" t="str">
        <f t="shared" si="54"/>
        <v/>
      </c>
      <c r="AA70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05" s="3" t="str">
        <f>IF(OR(G705="",TablePipeInsulation[[#This Row],[Insulation to be Added (")]]&lt;TablePipeInsulation[[#This Row],[Insulation Required by Code (")]]),"",IF(System_App_Only_DHW,(AN705-AR705)/(0.8*100000)*L705*AS705*AT705*1,(AN705-AR705)/($G$10*100000)*L705*AS705*AT705*1))</f>
        <v/>
      </c>
      <c r="AC705" s="78">
        <f>IF(TablePipeInsulation[[#This Row],[Insulation to be Added (")]]&lt;TablePipeInsulation[[#This Row],[Insulation Required by Code (")]],"",BC705)</f>
        <v>0</v>
      </c>
      <c r="AD705" s="78">
        <f>IF(TablePipeInsulation[[#This Row],[Insulation to be Added (")]]&lt;TablePipeInsulation[[#This Row],[Insulation Required by Code (")]],"",BD705)</f>
        <v>0</v>
      </c>
      <c r="AG705" s="67" t="e">
        <f>VLOOKUP(G705,'Insulation Table'!$AE$61:$AF$64,2,FALSE)</f>
        <v>#N/A</v>
      </c>
      <c r="AH705" s="75" t="str">
        <f>IF(TablePipeInsulation[[#This Row],[System Application]]="Custom",TablePipeInsulation[[#This Row],[Pipe Surface Temperature, °F (If Custom Application)]],IF(G705="","",VLOOKUP(G705,$BG$21:$BH$24,2,FALSE)))</f>
        <v/>
      </c>
      <c r="AI705" s="75" t="str">
        <f>IF(TablePipeInsulation[[#This Row],[System Application]]="Custom",TablePipeInsulation[[#This Row],[Ambient Temperature, °F (If Custom Application)]],IF(G705="","",VLOOKUP(G705,$BG$21:$BI$24,3,FALSE)))</f>
        <v/>
      </c>
      <c r="AJ70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0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0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0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05" s="75" t="str">
        <f>IF(TablePipeInsulation[[#This Row],[System Application]]="Custom",TablePipeInsulation[[#This Row],[Custom Pipe Bare Heat Transfer Coefficient]],IF(P705="","",(VLOOKUP(AJ705,'Insulation Table'!$F$35:$G$124,2,FALSE))))</f>
        <v/>
      </c>
      <c r="AO705" s="75" t="e">
        <f t="shared" si="50"/>
        <v>#N/A</v>
      </c>
      <c r="AP705" s="75" t="e">
        <f>VLOOKUP(AO705,'Insulation Table'!$Y$35:$Z$103,2,FALSE)</f>
        <v>#N/A</v>
      </c>
      <c r="AQ705" s="67" t="str">
        <f>CONCATENATE(P705,U705,MIN(TablePipeInsulation[[#This Row],[Insulation to be Added (")]],3))</f>
        <v>3</v>
      </c>
      <c r="AR705" s="75" t="str">
        <f>IF(P705="","",(VLOOKUP(AQ705,'Insulation Table'!$N$35:$O$250,2,FALSE)))</f>
        <v/>
      </c>
      <c r="AS705" s="67" t="e">
        <f t="shared" si="51"/>
        <v>#VALUE!</v>
      </c>
      <c r="AT705" s="75" t="str">
        <f>IF(TablePipeInsulation[[#This Row],[System Application]]="Custom",TablePipeInsulation[[#This Row],[Full Load Hours (If Custom Application)]],IF(G705="","",IF(G705="Domestic Hot Water",8760,$AJ$16)))</f>
        <v/>
      </c>
      <c r="AU705" s="75" t="str">
        <f>VLOOKUP($G$7,'Incentive Structure'!$C$6:$D$10,2,FALSE)</f>
        <v>CI</v>
      </c>
      <c r="AV705" s="75" t="str">
        <f>IF(ISNUMBER(FIND("MF",TablePipeInsulation[[#This Row],[Incentive Code]]))=TRUE,"MF Logic","CI Logic")</f>
        <v>CI Logic</v>
      </c>
      <c r="AW70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05" t="str">
        <f t="shared" si="52"/>
        <v/>
      </c>
      <c r="AY705" t="str">
        <f t="shared" si="53"/>
        <v>CI</v>
      </c>
      <c r="AZ70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0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05" s="190" t="e">
        <f>INDEX(#REF!,MATCH(TablePipeInsulation[[#This Row],[Coding - Temperature of Pipe]],#REF!,0),MATCH(TEXT($P705,"#.00"),#REF!,0))</f>
        <v>#REF!</v>
      </c>
      <c r="BC705" s="211">
        <f>IFERROR(MIN(IF(TablePipeInsulation[[#This Row],[System Application]]="Custom",(TablePipeInsulation[[#This Row],[Therms saved]]*BE705)*CI_Custom_Incentive_USD_per_therm,IF(OR(TablePipeInsulation[[#This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saved]]*BE705),"Excel Error"))),TablePipeInsulation[[#This Row],[Total Cost]]),0)</f>
        <v>0</v>
      </c>
      <c r="BD705" s="216">
        <f>IFERROR(MIN(IF(TablePipeInsulation[[#This Row],[System Application]]="Custom",(TablePipeInsulation[[#This Row],[Therms saved]]*BE705)*CI_Custom_Bonus_Incentive_USD_per_therm,IF(OR(TablePipeInsulation[[#This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saved]]*BE705),"Excel Error"))),TablePipeInsulation[[#This Row],[Total Cost]]),0)</f>
        <v>0</v>
      </c>
      <c r="BE705" s="212">
        <f>Boiler!$AA$9</f>
        <v>0</v>
      </c>
    </row>
    <row r="706" spans="1:57">
      <c r="A706" s="75">
        <v>685</v>
      </c>
      <c r="Q706" s="69"/>
      <c r="R706" s="1" t="str">
        <f>IFERROR(INDEX(TableInsulationCodeReq[],MATCH(TablePipeInsulation[[#This Row],[Coding - Temperature of Pipe]],TableInsulationCodeReq[Coding Pipe Temperature],-1),MATCH(TEXT($P706,"0.00"),TableInsulationCodeReq[#Headers],0)),"")</f>
        <v/>
      </c>
      <c r="Y706" s="189" t="str">
        <f t="shared" si="54"/>
        <v/>
      </c>
      <c r="AA70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06" s="3" t="str">
        <f>IF(OR(G706="",TablePipeInsulation[[#This Row],[Insulation to be Added (")]]&lt;TablePipeInsulation[[#This Row],[Insulation Required by Code (")]]),"",IF(System_App_Only_DHW,(AN706-AR706)/(0.8*100000)*L706*AS706*AT706*1,(AN706-AR706)/($G$10*100000)*L706*AS706*AT706*1))</f>
        <v/>
      </c>
      <c r="AC706" s="78">
        <f>IF(TablePipeInsulation[[#This Row],[Insulation to be Added (")]]&lt;TablePipeInsulation[[#This Row],[Insulation Required by Code (")]],"",BC706)</f>
        <v>0</v>
      </c>
      <c r="AD706" s="78">
        <f>IF(TablePipeInsulation[[#This Row],[Insulation to be Added (")]]&lt;TablePipeInsulation[[#This Row],[Insulation Required by Code (")]],"",BD706)</f>
        <v>0</v>
      </c>
      <c r="AG706" s="67" t="e">
        <f>VLOOKUP(G706,'Insulation Table'!$AE$61:$AF$64,2,FALSE)</f>
        <v>#N/A</v>
      </c>
      <c r="AH706" s="75" t="str">
        <f>IF(TablePipeInsulation[[#This Row],[System Application]]="Custom",TablePipeInsulation[[#This Row],[Pipe Surface Temperature, °F (If Custom Application)]],IF(G706="","",VLOOKUP(G706,$BG$21:$BH$24,2,FALSE)))</f>
        <v/>
      </c>
      <c r="AI706" s="75" t="str">
        <f>IF(TablePipeInsulation[[#This Row],[System Application]]="Custom",TablePipeInsulation[[#This Row],[Ambient Temperature, °F (If Custom Application)]],IF(G706="","",VLOOKUP(G706,$BG$21:$BI$24,3,FALSE)))</f>
        <v/>
      </c>
      <c r="AJ70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0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0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0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06" s="75" t="str">
        <f>IF(TablePipeInsulation[[#This Row],[System Application]]="Custom",TablePipeInsulation[[#This Row],[Custom Pipe Bare Heat Transfer Coefficient]],IF(P706="","",(VLOOKUP(AJ706,'Insulation Table'!$F$35:$G$124,2,FALSE))))</f>
        <v/>
      </c>
      <c r="AO706" s="75" t="e">
        <f t="shared" si="50"/>
        <v>#N/A</v>
      </c>
      <c r="AP706" s="75" t="e">
        <f>VLOOKUP(AO706,'Insulation Table'!$Y$35:$Z$103,2,FALSE)</f>
        <v>#N/A</v>
      </c>
      <c r="AQ706" s="67" t="str">
        <f>CONCATENATE(P706,U706,MIN(TablePipeInsulation[[#This Row],[Insulation to be Added (")]],3))</f>
        <v>3</v>
      </c>
      <c r="AR706" s="75" t="str">
        <f>IF(P706="","",(VLOOKUP(AQ706,'Insulation Table'!$N$35:$O$250,2,FALSE)))</f>
        <v/>
      </c>
      <c r="AS706" s="67" t="e">
        <f t="shared" si="51"/>
        <v>#VALUE!</v>
      </c>
      <c r="AT706" s="75" t="str">
        <f>IF(TablePipeInsulation[[#This Row],[System Application]]="Custom",TablePipeInsulation[[#This Row],[Full Load Hours (If Custom Application)]],IF(G706="","",IF(G706="Domestic Hot Water",8760,$AJ$16)))</f>
        <v/>
      </c>
      <c r="AU706" s="75" t="str">
        <f>VLOOKUP($G$7,'Incentive Structure'!$C$6:$D$10,2,FALSE)</f>
        <v>CI</v>
      </c>
      <c r="AV706" s="75" t="str">
        <f>IF(ISNUMBER(FIND("MF",TablePipeInsulation[[#This Row],[Incentive Code]]))=TRUE,"MF Logic","CI Logic")</f>
        <v>CI Logic</v>
      </c>
      <c r="AW70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06" t="str">
        <f t="shared" si="52"/>
        <v/>
      </c>
      <c r="AY706" t="str">
        <f t="shared" si="53"/>
        <v>CI</v>
      </c>
      <c r="AZ70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0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06" s="190" t="e">
        <f>INDEX(#REF!,MATCH(TablePipeInsulation[[#This Row],[Coding - Temperature of Pipe]],#REF!,0),MATCH(TEXT($P706,"#.00"),#REF!,0))</f>
        <v>#REF!</v>
      </c>
      <c r="BC706" s="211">
        <f>IFERROR(MIN(IF(TablePipeInsulation[[#This Row],[System Application]]="Custom",(TablePipeInsulation[[#This Row],[Therms saved]]*BE706)*CI_Custom_Incentive_USD_per_therm,IF(OR(TablePipeInsulation[[#This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saved]]*BE706),"Excel Error"))),TablePipeInsulation[[#This Row],[Total Cost]]),0)</f>
        <v>0</v>
      </c>
      <c r="BD706" s="216">
        <f>IFERROR(MIN(IF(TablePipeInsulation[[#This Row],[System Application]]="Custom",(TablePipeInsulation[[#This Row],[Therms saved]]*BE706)*CI_Custom_Bonus_Incentive_USD_per_therm,IF(OR(TablePipeInsulation[[#This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saved]]*BE706),"Excel Error"))),TablePipeInsulation[[#This Row],[Total Cost]]),0)</f>
        <v>0</v>
      </c>
      <c r="BE706" s="212">
        <f>Boiler!$AA$9</f>
        <v>0</v>
      </c>
    </row>
    <row r="707" spans="1:57">
      <c r="A707" s="75">
        <v>686</v>
      </c>
      <c r="Q707" s="69"/>
      <c r="R707" s="1" t="str">
        <f>IFERROR(INDEX(TableInsulationCodeReq[],MATCH(TablePipeInsulation[[#This Row],[Coding - Temperature of Pipe]],TableInsulationCodeReq[Coding Pipe Temperature],-1),MATCH(TEXT($P707,"0.00"),TableInsulationCodeReq[#Headers],0)),"")</f>
        <v/>
      </c>
      <c r="Y707" s="189" t="str">
        <f t="shared" si="54"/>
        <v/>
      </c>
      <c r="AA70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07" s="3" t="str">
        <f>IF(OR(G707="",TablePipeInsulation[[#This Row],[Insulation to be Added (")]]&lt;TablePipeInsulation[[#This Row],[Insulation Required by Code (")]]),"",IF(System_App_Only_DHW,(AN707-AR707)/(0.8*100000)*L707*AS707*AT707*1,(AN707-AR707)/($G$10*100000)*L707*AS707*AT707*1))</f>
        <v/>
      </c>
      <c r="AC707" s="78">
        <f>IF(TablePipeInsulation[[#This Row],[Insulation to be Added (")]]&lt;TablePipeInsulation[[#This Row],[Insulation Required by Code (")]],"",BC707)</f>
        <v>0</v>
      </c>
      <c r="AD707" s="78">
        <f>IF(TablePipeInsulation[[#This Row],[Insulation to be Added (")]]&lt;TablePipeInsulation[[#This Row],[Insulation Required by Code (")]],"",BD707)</f>
        <v>0</v>
      </c>
      <c r="AG707" s="67" t="e">
        <f>VLOOKUP(G707,'Insulation Table'!$AE$61:$AF$64,2,FALSE)</f>
        <v>#N/A</v>
      </c>
      <c r="AH707" s="75" t="str">
        <f>IF(TablePipeInsulation[[#This Row],[System Application]]="Custom",TablePipeInsulation[[#This Row],[Pipe Surface Temperature, °F (If Custom Application)]],IF(G707="","",VLOOKUP(G707,$BG$21:$BH$24,2,FALSE)))</f>
        <v/>
      </c>
      <c r="AI707" s="75" t="str">
        <f>IF(TablePipeInsulation[[#This Row],[System Application]]="Custom",TablePipeInsulation[[#This Row],[Ambient Temperature, °F (If Custom Application)]],IF(G707="","",VLOOKUP(G707,$BG$21:$BI$24,3,FALSE)))</f>
        <v/>
      </c>
      <c r="AJ70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0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0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0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07" s="75" t="str">
        <f>IF(TablePipeInsulation[[#This Row],[System Application]]="Custom",TablePipeInsulation[[#This Row],[Custom Pipe Bare Heat Transfer Coefficient]],IF(P707="","",(VLOOKUP(AJ707,'Insulation Table'!$F$35:$G$124,2,FALSE))))</f>
        <v/>
      </c>
      <c r="AO707" s="75" t="e">
        <f t="shared" si="50"/>
        <v>#N/A</v>
      </c>
      <c r="AP707" s="75" t="e">
        <f>VLOOKUP(AO707,'Insulation Table'!$Y$35:$Z$103,2,FALSE)</f>
        <v>#N/A</v>
      </c>
      <c r="AQ707" s="67" t="str">
        <f>CONCATENATE(P707,U707,MIN(TablePipeInsulation[[#This Row],[Insulation to be Added (")]],3))</f>
        <v>3</v>
      </c>
      <c r="AR707" s="75" t="str">
        <f>IF(P707="","",(VLOOKUP(AQ707,'Insulation Table'!$N$35:$O$250,2,FALSE)))</f>
        <v/>
      </c>
      <c r="AS707" s="67" t="e">
        <f t="shared" si="51"/>
        <v>#VALUE!</v>
      </c>
      <c r="AT707" s="75" t="str">
        <f>IF(TablePipeInsulation[[#This Row],[System Application]]="Custom",TablePipeInsulation[[#This Row],[Full Load Hours (If Custom Application)]],IF(G707="","",IF(G707="Domestic Hot Water",8760,$AJ$16)))</f>
        <v/>
      </c>
      <c r="AU707" s="75" t="str">
        <f>VLOOKUP($G$7,'Incentive Structure'!$C$6:$D$10,2,FALSE)</f>
        <v>CI</v>
      </c>
      <c r="AV707" s="75" t="str">
        <f>IF(ISNUMBER(FIND("MF",TablePipeInsulation[[#This Row],[Incentive Code]]))=TRUE,"MF Logic","CI Logic")</f>
        <v>CI Logic</v>
      </c>
      <c r="AW70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07" t="str">
        <f t="shared" si="52"/>
        <v/>
      </c>
      <c r="AY707" t="str">
        <f t="shared" si="53"/>
        <v>CI</v>
      </c>
      <c r="AZ70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0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07" s="190" t="e">
        <f>INDEX(#REF!,MATCH(TablePipeInsulation[[#This Row],[Coding - Temperature of Pipe]],#REF!,0),MATCH(TEXT($P707,"#.00"),#REF!,0))</f>
        <v>#REF!</v>
      </c>
      <c r="BC707" s="211">
        <f>IFERROR(MIN(IF(TablePipeInsulation[[#This Row],[System Application]]="Custom",(TablePipeInsulation[[#This Row],[Therms saved]]*BE707)*CI_Custom_Incentive_USD_per_therm,IF(OR(TablePipeInsulation[[#This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saved]]*BE707),"Excel Error"))),TablePipeInsulation[[#This Row],[Total Cost]]),0)</f>
        <v>0</v>
      </c>
      <c r="BD707" s="216">
        <f>IFERROR(MIN(IF(TablePipeInsulation[[#This Row],[System Application]]="Custom",(TablePipeInsulation[[#This Row],[Therms saved]]*BE707)*CI_Custom_Bonus_Incentive_USD_per_therm,IF(OR(TablePipeInsulation[[#This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saved]]*BE707),"Excel Error"))),TablePipeInsulation[[#This Row],[Total Cost]]),0)</f>
        <v>0</v>
      </c>
      <c r="BE707" s="212">
        <f>Boiler!$AA$9</f>
        <v>0</v>
      </c>
    </row>
    <row r="708" spans="1:57">
      <c r="A708" s="75">
        <v>687</v>
      </c>
      <c r="Q708" s="69"/>
      <c r="R708" s="1" t="str">
        <f>IFERROR(INDEX(TableInsulationCodeReq[],MATCH(TablePipeInsulation[[#This Row],[Coding - Temperature of Pipe]],TableInsulationCodeReq[Coding Pipe Temperature],-1),MATCH(TEXT($P708,"0.00"),TableInsulationCodeReq[#Headers],0)),"")</f>
        <v/>
      </c>
      <c r="Y708" s="189" t="str">
        <f t="shared" si="54"/>
        <v/>
      </c>
      <c r="AA70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08" s="3" t="str">
        <f>IF(OR(G708="",TablePipeInsulation[[#This Row],[Insulation to be Added (")]]&lt;TablePipeInsulation[[#This Row],[Insulation Required by Code (")]]),"",IF(System_App_Only_DHW,(AN708-AR708)/(0.8*100000)*L708*AS708*AT708*1,(AN708-AR708)/($G$10*100000)*L708*AS708*AT708*1))</f>
        <v/>
      </c>
      <c r="AC708" s="78">
        <f>IF(TablePipeInsulation[[#This Row],[Insulation to be Added (")]]&lt;TablePipeInsulation[[#This Row],[Insulation Required by Code (")]],"",BC708)</f>
        <v>0</v>
      </c>
      <c r="AD708" s="78">
        <f>IF(TablePipeInsulation[[#This Row],[Insulation to be Added (")]]&lt;TablePipeInsulation[[#This Row],[Insulation Required by Code (")]],"",BD708)</f>
        <v>0</v>
      </c>
      <c r="AG708" s="67" t="e">
        <f>VLOOKUP(G708,'Insulation Table'!$AE$61:$AF$64,2,FALSE)</f>
        <v>#N/A</v>
      </c>
      <c r="AH708" s="75" t="str">
        <f>IF(TablePipeInsulation[[#This Row],[System Application]]="Custom",TablePipeInsulation[[#This Row],[Pipe Surface Temperature, °F (If Custom Application)]],IF(G708="","",VLOOKUP(G708,$BG$21:$BH$24,2,FALSE)))</f>
        <v/>
      </c>
      <c r="AI708" s="75" t="str">
        <f>IF(TablePipeInsulation[[#This Row],[System Application]]="Custom",TablePipeInsulation[[#This Row],[Ambient Temperature, °F (If Custom Application)]],IF(G708="","",VLOOKUP(G708,$BG$21:$BI$24,3,FALSE)))</f>
        <v/>
      </c>
      <c r="AJ70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0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0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0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08" s="75" t="str">
        <f>IF(TablePipeInsulation[[#This Row],[System Application]]="Custom",TablePipeInsulation[[#This Row],[Custom Pipe Bare Heat Transfer Coefficient]],IF(P708="","",(VLOOKUP(AJ708,'Insulation Table'!$F$35:$G$124,2,FALSE))))</f>
        <v/>
      </c>
      <c r="AO708" s="75" t="e">
        <f t="shared" si="50"/>
        <v>#N/A</v>
      </c>
      <c r="AP708" s="75" t="e">
        <f>VLOOKUP(AO708,'Insulation Table'!$Y$35:$Z$103,2,FALSE)</f>
        <v>#N/A</v>
      </c>
      <c r="AQ708" s="67" t="str">
        <f>CONCATENATE(P708,U708,MIN(TablePipeInsulation[[#This Row],[Insulation to be Added (")]],3))</f>
        <v>3</v>
      </c>
      <c r="AR708" s="75" t="str">
        <f>IF(P708="","",(VLOOKUP(AQ708,'Insulation Table'!$N$35:$O$250,2,FALSE)))</f>
        <v/>
      </c>
      <c r="AS708" s="67" t="e">
        <f t="shared" si="51"/>
        <v>#VALUE!</v>
      </c>
      <c r="AT708" s="75" t="str">
        <f>IF(TablePipeInsulation[[#This Row],[System Application]]="Custom",TablePipeInsulation[[#This Row],[Full Load Hours (If Custom Application)]],IF(G708="","",IF(G708="Domestic Hot Water",8760,$AJ$16)))</f>
        <v/>
      </c>
      <c r="AU708" s="75" t="str">
        <f>VLOOKUP($G$7,'Incentive Structure'!$C$6:$D$10,2,FALSE)</f>
        <v>CI</v>
      </c>
      <c r="AV708" s="75" t="str">
        <f>IF(ISNUMBER(FIND("MF",TablePipeInsulation[[#This Row],[Incentive Code]]))=TRUE,"MF Logic","CI Logic")</f>
        <v>CI Logic</v>
      </c>
      <c r="AW70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08" t="str">
        <f t="shared" si="52"/>
        <v/>
      </c>
      <c r="AY708" t="str">
        <f t="shared" si="53"/>
        <v>CI</v>
      </c>
      <c r="AZ70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0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08" s="190" t="e">
        <f>INDEX(#REF!,MATCH(TablePipeInsulation[[#This Row],[Coding - Temperature of Pipe]],#REF!,0),MATCH(TEXT($P708,"#.00"),#REF!,0))</f>
        <v>#REF!</v>
      </c>
      <c r="BC708" s="211">
        <f>IFERROR(MIN(IF(TablePipeInsulation[[#This Row],[System Application]]="Custom",(TablePipeInsulation[[#This Row],[Therms saved]]*BE708)*CI_Custom_Incentive_USD_per_therm,IF(OR(TablePipeInsulation[[#This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saved]]*BE708),"Excel Error"))),TablePipeInsulation[[#This Row],[Total Cost]]),0)</f>
        <v>0</v>
      </c>
      <c r="BD708" s="216">
        <f>IFERROR(MIN(IF(TablePipeInsulation[[#This Row],[System Application]]="Custom",(TablePipeInsulation[[#This Row],[Therms saved]]*BE708)*CI_Custom_Bonus_Incentive_USD_per_therm,IF(OR(TablePipeInsulation[[#This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saved]]*BE708),"Excel Error"))),TablePipeInsulation[[#This Row],[Total Cost]]),0)</f>
        <v>0</v>
      </c>
      <c r="BE708" s="212">
        <f>Boiler!$AA$9</f>
        <v>0</v>
      </c>
    </row>
    <row r="709" spans="1:57">
      <c r="A709" s="75">
        <v>688</v>
      </c>
      <c r="Q709" s="69"/>
      <c r="R709" s="1" t="str">
        <f>IFERROR(INDEX(TableInsulationCodeReq[],MATCH(TablePipeInsulation[[#This Row],[Coding - Temperature of Pipe]],TableInsulationCodeReq[Coding Pipe Temperature],-1),MATCH(TEXT($P709,"0.00"),TableInsulationCodeReq[#Headers],0)),"")</f>
        <v/>
      </c>
      <c r="Y709" s="189" t="str">
        <f t="shared" si="54"/>
        <v/>
      </c>
      <c r="AA70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09" s="3" t="str">
        <f>IF(OR(G709="",TablePipeInsulation[[#This Row],[Insulation to be Added (")]]&lt;TablePipeInsulation[[#This Row],[Insulation Required by Code (")]]),"",IF(System_App_Only_DHW,(AN709-AR709)/(0.8*100000)*L709*AS709*AT709*1,(AN709-AR709)/($G$10*100000)*L709*AS709*AT709*1))</f>
        <v/>
      </c>
      <c r="AC709" s="78">
        <f>IF(TablePipeInsulation[[#This Row],[Insulation to be Added (")]]&lt;TablePipeInsulation[[#This Row],[Insulation Required by Code (")]],"",BC709)</f>
        <v>0</v>
      </c>
      <c r="AD709" s="78">
        <f>IF(TablePipeInsulation[[#This Row],[Insulation to be Added (")]]&lt;TablePipeInsulation[[#This Row],[Insulation Required by Code (")]],"",BD709)</f>
        <v>0</v>
      </c>
      <c r="AG709" s="67" t="e">
        <f>VLOOKUP(G709,'Insulation Table'!$AE$61:$AF$64,2,FALSE)</f>
        <v>#N/A</v>
      </c>
      <c r="AH709" s="75" t="str">
        <f>IF(TablePipeInsulation[[#This Row],[System Application]]="Custom",TablePipeInsulation[[#This Row],[Pipe Surface Temperature, °F (If Custom Application)]],IF(G709="","",VLOOKUP(G709,$BG$21:$BH$24,2,FALSE)))</f>
        <v/>
      </c>
      <c r="AI709" s="75" t="str">
        <f>IF(TablePipeInsulation[[#This Row],[System Application]]="Custom",TablePipeInsulation[[#This Row],[Ambient Temperature, °F (If Custom Application)]],IF(G709="","",VLOOKUP(G709,$BG$21:$BI$24,3,FALSE)))</f>
        <v/>
      </c>
      <c r="AJ70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0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0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0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09" s="75" t="str">
        <f>IF(TablePipeInsulation[[#This Row],[System Application]]="Custom",TablePipeInsulation[[#This Row],[Custom Pipe Bare Heat Transfer Coefficient]],IF(P709="","",(VLOOKUP(AJ709,'Insulation Table'!$F$35:$G$124,2,FALSE))))</f>
        <v/>
      </c>
      <c r="AO709" s="75" t="e">
        <f t="shared" si="50"/>
        <v>#N/A</v>
      </c>
      <c r="AP709" s="75" t="e">
        <f>VLOOKUP(AO709,'Insulation Table'!$Y$35:$Z$103,2,FALSE)</f>
        <v>#N/A</v>
      </c>
      <c r="AQ709" s="67" t="str">
        <f>CONCATENATE(P709,U709,MIN(TablePipeInsulation[[#This Row],[Insulation to be Added (")]],3))</f>
        <v>3</v>
      </c>
      <c r="AR709" s="75" t="str">
        <f>IF(P709="","",(VLOOKUP(AQ709,'Insulation Table'!$N$35:$O$250,2,FALSE)))</f>
        <v/>
      </c>
      <c r="AS709" s="67" t="e">
        <f t="shared" si="51"/>
        <v>#VALUE!</v>
      </c>
      <c r="AT709" s="75" t="str">
        <f>IF(TablePipeInsulation[[#This Row],[System Application]]="Custom",TablePipeInsulation[[#This Row],[Full Load Hours (If Custom Application)]],IF(G709="","",IF(G709="Domestic Hot Water",8760,$AJ$16)))</f>
        <v/>
      </c>
      <c r="AU709" s="75" t="str">
        <f>VLOOKUP($G$7,'Incentive Structure'!$C$6:$D$10,2,FALSE)</f>
        <v>CI</v>
      </c>
      <c r="AV709" s="75" t="str">
        <f>IF(ISNUMBER(FIND("MF",TablePipeInsulation[[#This Row],[Incentive Code]]))=TRUE,"MF Logic","CI Logic")</f>
        <v>CI Logic</v>
      </c>
      <c r="AW70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09" t="str">
        <f t="shared" si="52"/>
        <v/>
      </c>
      <c r="AY709" t="str">
        <f t="shared" si="53"/>
        <v>CI</v>
      </c>
      <c r="AZ70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0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09" s="190" t="e">
        <f>INDEX(#REF!,MATCH(TablePipeInsulation[[#This Row],[Coding - Temperature of Pipe]],#REF!,0),MATCH(TEXT($P709,"#.00"),#REF!,0))</f>
        <v>#REF!</v>
      </c>
      <c r="BC709" s="211">
        <f>IFERROR(MIN(IF(TablePipeInsulation[[#This Row],[System Application]]="Custom",(TablePipeInsulation[[#This Row],[Therms saved]]*BE709)*CI_Custom_Incentive_USD_per_therm,IF(OR(TablePipeInsulation[[#This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saved]]*BE709),"Excel Error"))),TablePipeInsulation[[#This Row],[Total Cost]]),0)</f>
        <v>0</v>
      </c>
      <c r="BD709" s="216">
        <f>IFERROR(MIN(IF(TablePipeInsulation[[#This Row],[System Application]]="Custom",(TablePipeInsulation[[#This Row],[Therms saved]]*BE709)*CI_Custom_Bonus_Incentive_USD_per_therm,IF(OR(TablePipeInsulation[[#This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saved]]*BE709),"Excel Error"))),TablePipeInsulation[[#This Row],[Total Cost]]),0)</f>
        <v>0</v>
      </c>
      <c r="BE709" s="212">
        <f>Boiler!$AA$9</f>
        <v>0</v>
      </c>
    </row>
    <row r="710" spans="1:57">
      <c r="A710" s="75">
        <v>689</v>
      </c>
      <c r="Q710" s="69"/>
      <c r="R710" s="1" t="str">
        <f>IFERROR(INDEX(TableInsulationCodeReq[],MATCH(TablePipeInsulation[[#This Row],[Coding - Temperature of Pipe]],TableInsulationCodeReq[Coding Pipe Temperature],-1),MATCH(TEXT($P710,"0.00"),TableInsulationCodeReq[#Headers],0)),"")</f>
        <v/>
      </c>
      <c r="Y710" s="189" t="str">
        <f t="shared" si="54"/>
        <v/>
      </c>
      <c r="AA71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10" s="3" t="str">
        <f>IF(OR(G710="",TablePipeInsulation[[#This Row],[Insulation to be Added (")]]&lt;TablePipeInsulation[[#This Row],[Insulation Required by Code (")]]),"",IF(System_App_Only_DHW,(AN710-AR710)/(0.8*100000)*L710*AS710*AT710*1,(AN710-AR710)/($G$10*100000)*L710*AS710*AT710*1))</f>
        <v/>
      </c>
      <c r="AC710" s="78">
        <f>IF(TablePipeInsulation[[#This Row],[Insulation to be Added (")]]&lt;TablePipeInsulation[[#This Row],[Insulation Required by Code (")]],"",BC710)</f>
        <v>0</v>
      </c>
      <c r="AD710" s="78">
        <f>IF(TablePipeInsulation[[#This Row],[Insulation to be Added (")]]&lt;TablePipeInsulation[[#This Row],[Insulation Required by Code (")]],"",BD710)</f>
        <v>0</v>
      </c>
      <c r="AG710" s="67" t="e">
        <f>VLOOKUP(G710,'Insulation Table'!$AE$61:$AF$64,2,FALSE)</f>
        <v>#N/A</v>
      </c>
      <c r="AH710" s="75" t="str">
        <f>IF(TablePipeInsulation[[#This Row],[System Application]]="Custom",TablePipeInsulation[[#This Row],[Pipe Surface Temperature, °F (If Custom Application)]],IF(G710="","",VLOOKUP(G710,$BG$21:$BH$24,2,FALSE)))</f>
        <v/>
      </c>
      <c r="AI710" s="75" t="str">
        <f>IF(TablePipeInsulation[[#This Row],[System Application]]="Custom",TablePipeInsulation[[#This Row],[Ambient Temperature, °F (If Custom Application)]],IF(G710="","",VLOOKUP(G710,$BG$21:$BI$24,3,FALSE)))</f>
        <v/>
      </c>
      <c r="AJ71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1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1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1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10" s="75" t="str">
        <f>IF(TablePipeInsulation[[#This Row],[System Application]]="Custom",TablePipeInsulation[[#This Row],[Custom Pipe Bare Heat Transfer Coefficient]],IF(P710="","",(VLOOKUP(AJ710,'Insulation Table'!$F$35:$G$124,2,FALSE))))</f>
        <v/>
      </c>
      <c r="AO710" s="75" t="e">
        <f t="shared" si="50"/>
        <v>#N/A</v>
      </c>
      <c r="AP710" s="75" t="e">
        <f>VLOOKUP(AO710,'Insulation Table'!$Y$35:$Z$103,2,FALSE)</f>
        <v>#N/A</v>
      </c>
      <c r="AQ710" s="67" t="str">
        <f>CONCATENATE(P710,U710,MIN(TablePipeInsulation[[#This Row],[Insulation to be Added (")]],3))</f>
        <v>3</v>
      </c>
      <c r="AR710" s="75" t="str">
        <f>IF(P710="","",(VLOOKUP(AQ710,'Insulation Table'!$N$35:$O$250,2,FALSE)))</f>
        <v/>
      </c>
      <c r="AS710" s="67" t="e">
        <f t="shared" si="51"/>
        <v>#VALUE!</v>
      </c>
      <c r="AT710" s="75" t="str">
        <f>IF(TablePipeInsulation[[#This Row],[System Application]]="Custom",TablePipeInsulation[[#This Row],[Full Load Hours (If Custom Application)]],IF(G710="","",IF(G710="Domestic Hot Water",8760,$AJ$16)))</f>
        <v/>
      </c>
      <c r="AU710" s="75" t="str">
        <f>VLOOKUP($G$7,'Incentive Structure'!$C$6:$D$10,2,FALSE)</f>
        <v>CI</v>
      </c>
      <c r="AV710" s="75" t="str">
        <f>IF(ISNUMBER(FIND("MF",TablePipeInsulation[[#This Row],[Incentive Code]]))=TRUE,"MF Logic","CI Logic")</f>
        <v>CI Logic</v>
      </c>
      <c r="AW71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10" t="str">
        <f t="shared" si="52"/>
        <v/>
      </c>
      <c r="AY710" t="str">
        <f t="shared" si="53"/>
        <v>CI</v>
      </c>
      <c r="AZ71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1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10" s="190" t="e">
        <f>INDEX(#REF!,MATCH(TablePipeInsulation[[#This Row],[Coding - Temperature of Pipe]],#REF!,0),MATCH(TEXT($P710,"#.00"),#REF!,0))</f>
        <v>#REF!</v>
      </c>
      <c r="BC710" s="211">
        <f>IFERROR(MIN(IF(TablePipeInsulation[[#This Row],[System Application]]="Custom",(TablePipeInsulation[[#This Row],[Therms saved]]*BE710)*CI_Custom_Incentive_USD_per_therm,IF(OR(TablePipeInsulation[[#This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saved]]*BE710),"Excel Error"))),TablePipeInsulation[[#This Row],[Total Cost]]),0)</f>
        <v>0</v>
      </c>
      <c r="BD710" s="216">
        <f>IFERROR(MIN(IF(TablePipeInsulation[[#This Row],[System Application]]="Custom",(TablePipeInsulation[[#This Row],[Therms saved]]*BE710)*CI_Custom_Bonus_Incentive_USD_per_therm,IF(OR(TablePipeInsulation[[#This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saved]]*BE710),"Excel Error"))),TablePipeInsulation[[#This Row],[Total Cost]]),0)</f>
        <v>0</v>
      </c>
      <c r="BE710" s="212">
        <f>Boiler!$AA$9</f>
        <v>0</v>
      </c>
    </row>
    <row r="711" spans="1:57">
      <c r="A711" s="75">
        <v>690</v>
      </c>
      <c r="Q711" s="69"/>
      <c r="R711" s="1" t="str">
        <f>IFERROR(INDEX(TableInsulationCodeReq[],MATCH(TablePipeInsulation[[#This Row],[Coding - Temperature of Pipe]],TableInsulationCodeReq[Coding Pipe Temperature],-1),MATCH(TEXT($P711,"0.00"),TableInsulationCodeReq[#Headers],0)),"")</f>
        <v/>
      </c>
      <c r="Y711" s="189" t="str">
        <f t="shared" si="54"/>
        <v/>
      </c>
      <c r="AA71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11" s="3" t="str">
        <f>IF(OR(G711="",TablePipeInsulation[[#This Row],[Insulation to be Added (")]]&lt;TablePipeInsulation[[#This Row],[Insulation Required by Code (")]]),"",IF(System_App_Only_DHW,(AN711-AR711)/(0.8*100000)*L711*AS711*AT711*1,(AN711-AR711)/($G$10*100000)*L711*AS711*AT711*1))</f>
        <v/>
      </c>
      <c r="AC711" s="78">
        <f>IF(TablePipeInsulation[[#This Row],[Insulation to be Added (")]]&lt;TablePipeInsulation[[#This Row],[Insulation Required by Code (")]],"",BC711)</f>
        <v>0</v>
      </c>
      <c r="AD711" s="78">
        <f>IF(TablePipeInsulation[[#This Row],[Insulation to be Added (")]]&lt;TablePipeInsulation[[#This Row],[Insulation Required by Code (")]],"",BD711)</f>
        <v>0</v>
      </c>
      <c r="AG711" s="67" t="e">
        <f>VLOOKUP(G711,'Insulation Table'!$AE$61:$AF$64,2,FALSE)</f>
        <v>#N/A</v>
      </c>
      <c r="AH711" s="75" t="str">
        <f>IF(TablePipeInsulation[[#This Row],[System Application]]="Custom",TablePipeInsulation[[#This Row],[Pipe Surface Temperature, °F (If Custom Application)]],IF(G711="","",VLOOKUP(G711,$BG$21:$BH$24,2,FALSE)))</f>
        <v/>
      </c>
      <c r="AI711" s="75" t="str">
        <f>IF(TablePipeInsulation[[#This Row],[System Application]]="Custom",TablePipeInsulation[[#This Row],[Ambient Temperature, °F (If Custom Application)]],IF(G711="","",VLOOKUP(G711,$BG$21:$BI$24,3,FALSE)))</f>
        <v/>
      </c>
      <c r="AJ71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1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1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1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11" s="75" t="str">
        <f>IF(TablePipeInsulation[[#This Row],[System Application]]="Custom",TablePipeInsulation[[#This Row],[Custom Pipe Bare Heat Transfer Coefficient]],IF(P711="","",(VLOOKUP(AJ711,'Insulation Table'!$F$35:$G$124,2,FALSE))))</f>
        <v/>
      </c>
      <c r="AO711" s="75" t="e">
        <f t="shared" si="50"/>
        <v>#N/A</v>
      </c>
      <c r="AP711" s="75" t="e">
        <f>VLOOKUP(AO711,'Insulation Table'!$Y$35:$Z$103,2,FALSE)</f>
        <v>#N/A</v>
      </c>
      <c r="AQ711" s="67" t="str">
        <f>CONCATENATE(P711,U711,MIN(TablePipeInsulation[[#This Row],[Insulation to be Added (")]],3))</f>
        <v>3</v>
      </c>
      <c r="AR711" s="75" t="str">
        <f>IF(P711="","",(VLOOKUP(AQ711,'Insulation Table'!$N$35:$O$250,2,FALSE)))</f>
        <v/>
      </c>
      <c r="AS711" s="67" t="e">
        <f t="shared" si="51"/>
        <v>#VALUE!</v>
      </c>
      <c r="AT711" s="75" t="str">
        <f>IF(TablePipeInsulation[[#This Row],[System Application]]="Custom",TablePipeInsulation[[#This Row],[Full Load Hours (If Custom Application)]],IF(G711="","",IF(G711="Domestic Hot Water",8760,$AJ$16)))</f>
        <v/>
      </c>
      <c r="AU711" s="75" t="str">
        <f>VLOOKUP($G$7,'Incentive Structure'!$C$6:$D$10,2,FALSE)</f>
        <v>CI</v>
      </c>
      <c r="AV711" s="75" t="str">
        <f>IF(ISNUMBER(FIND("MF",TablePipeInsulation[[#This Row],[Incentive Code]]))=TRUE,"MF Logic","CI Logic")</f>
        <v>CI Logic</v>
      </c>
      <c r="AW71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11" t="str">
        <f t="shared" si="52"/>
        <v/>
      </c>
      <c r="AY711" t="str">
        <f t="shared" si="53"/>
        <v>CI</v>
      </c>
      <c r="AZ71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1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11" s="190" t="e">
        <f>INDEX(#REF!,MATCH(TablePipeInsulation[[#This Row],[Coding - Temperature of Pipe]],#REF!,0),MATCH(TEXT($P711,"#.00"),#REF!,0))</f>
        <v>#REF!</v>
      </c>
      <c r="BC711" s="211">
        <f>IFERROR(MIN(IF(TablePipeInsulation[[#This Row],[System Application]]="Custom",(TablePipeInsulation[[#This Row],[Therms saved]]*BE711)*CI_Custom_Incentive_USD_per_therm,IF(OR(TablePipeInsulation[[#This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saved]]*BE711),"Excel Error"))),TablePipeInsulation[[#This Row],[Total Cost]]),0)</f>
        <v>0</v>
      </c>
      <c r="BD711" s="216">
        <f>IFERROR(MIN(IF(TablePipeInsulation[[#This Row],[System Application]]="Custom",(TablePipeInsulation[[#This Row],[Therms saved]]*BE711)*CI_Custom_Bonus_Incentive_USD_per_therm,IF(OR(TablePipeInsulation[[#This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saved]]*BE711),"Excel Error"))),TablePipeInsulation[[#This Row],[Total Cost]]),0)</f>
        <v>0</v>
      </c>
      <c r="BE711" s="212">
        <f>Boiler!$AA$9</f>
        <v>0</v>
      </c>
    </row>
    <row r="712" spans="1:57">
      <c r="A712" s="75">
        <v>691</v>
      </c>
      <c r="Q712" s="69"/>
      <c r="R712" s="1" t="str">
        <f>IFERROR(INDEX(TableInsulationCodeReq[],MATCH(TablePipeInsulation[[#This Row],[Coding - Temperature of Pipe]],TableInsulationCodeReq[Coding Pipe Temperature],-1),MATCH(TEXT($P712,"0.00"),TableInsulationCodeReq[#Headers],0)),"")</f>
        <v/>
      </c>
      <c r="Y712" s="189" t="str">
        <f t="shared" si="54"/>
        <v/>
      </c>
      <c r="AA71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12" s="3" t="str">
        <f>IF(OR(G712="",TablePipeInsulation[[#This Row],[Insulation to be Added (")]]&lt;TablePipeInsulation[[#This Row],[Insulation Required by Code (")]]),"",IF(System_App_Only_DHW,(AN712-AR712)/(0.8*100000)*L712*AS712*AT712*1,(AN712-AR712)/($G$10*100000)*L712*AS712*AT712*1))</f>
        <v/>
      </c>
      <c r="AC712" s="78">
        <f>IF(TablePipeInsulation[[#This Row],[Insulation to be Added (")]]&lt;TablePipeInsulation[[#This Row],[Insulation Required by Code (")]],"",BC712)</f>
        <v>0</v>
      </c>
      <c r="AD712" s="78">
        <f>IF(TablePipeInsulation[[#This Row],[Insulation to be Added (")]]&lt;TablePipeInsulation[[#This Row],[Insulation Required by Code (")]],"",BD712)</f>
        <v>0</v>
      </c>
      <c r="AG712" s="67" t="e">
        <f>VLOOKUP(G712,'Insulation Table'!$AE$61:$AF$64,2,FALSE)</f>
        <v>#N/A</v>
      </c>
      <c r="AH712" s="75" t="str">
        <f>IF(TablePipeInsulation[[#This Row],[System Application]]="Custom",TablePipeInsulation[[#This Row],[Pipe Surface Temperature, °F (If Custom Application)]],IF(G712="","",VLOOKUP(G712,$BG$21:$BH$24,2,FALSE)))</f>
        <v/>
      </c>
      <c r="AI712" s="75" t="str">
        <f>IF(TablePipeInsulation[[#This Row],[System Application]]="Custom",TablePipeInsulation[[#This Row],[Ambient Temperature, °F (If Custom Application)]],IF(G712="","",VLOOKUP(G712,$BG$21:$BI$24,3,FALSE)))</f>
        <v/>
      </c>
      <c r="AJ71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1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1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1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12" s="75" t="str">
        <f>IF(TablePipeInsulation[[#This Row],[System Application]]="Custom",TablePipeInsulation[[#This Row],[Custom Pipe Bare Heat Transfer Coefficient]],IF(P712="","",(VLOOKUP(AJ712,'Insulation Table'!$F$35:$G$124,2,FALSE))))</f>
        <v/>
      </c>
      <c r="AO712" s="75" t="e">
        <f t="shared" si="50"/>
        <v>#N/A</v>
      </c>
      <c r="AP712" s="75" t="e">
        <f>VLOOKUP(AO712,'Insulation Table'!$Y$35:$Z$103,2,FALSE)</f>
        <v>#N/A</v>
      </c>
      <c r="AQ712" s="67" t="str">
        <f>CONCATENATE(P712,U712,MIN(TablePipeInsulation[[#This Row],[Insulation to be Added (")]],3))</f>
        <v>3</v>
      </c>
      <c r="AR712" s="75" t="str">
        <f>IF(P712="","",(VLOOKUP(AQ712,'Insulation Table'!$N$35:$O$250,2,FALSE)))</f>
        <v/>
      </c>
      <c r="AS712" s="67" t="e">
        <f t="shared" si="51"/>
        <v>#VALUE!</v>
      </c>
      <c r="AT712" s="75" t="str">
        <f>IF(TablePipeInsulation[[#This Row],[System Application]]="Custom",TablePipeInsulation[[#This Row],[Full Load Hours (If Custom Application)]],IF(G712="","",IF(G712="Domestic Hot Water",8760,$AJ$16)))</f>
        <v/>
      </c>
      <c r="AU712" s="75" t="str">
        <f>VLOOKUP($G$7,'Incentive Structure'!$C$6:$D$10,2,FALSE)</f>
        <v>CI</v>
      </c>
      <c r="AV712" s="75" t="str">
        <f>IF(ISNUMBER(FIND("MF",TablePipeInsulation[[#This Row],[Incentive Code]]))=TRUE,"MF Logic","CI Logic")</f>
        <v>CI Logic</v>
      </c>
      <c r="AW71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12" t="str">
        <f t="shared" si="52"/>
        <v/>
      </c>
      <c r="AY712" t="str">
        <f t="shared" si="53"/>
        <v>CI</v>
      </c>
      <c r="AZ71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1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12" s="190" t="e">
        <f>INDEX(#REF!,MATCH(TablePipeInsulation[[#This Row],[Coding - Temperature of Pipe]],#REF!,0),MATCH(TEXT($P712,"#.00"),#REF!,0))</f>
        <v>#REF!</v>
      </c>
      <c r="BC712" s="211">
        <f>IFERROR(MIN(IF(TablePipeInsulation[[#This Row],[System Application]]="Custom",(TablePipeInsulation[[#This Row],[Therms saved]]*BE712)*CI_Custom_Incentive_USD_per_therm,IF(OR(TablePipeInsulation[[#This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saved]]*BE712),"Excel Error"))),TablePipeInsulation[[#This Row],[Total Cost]]),0)</f>
        <v>0</v>
      </c>
      <c r="BD712" s="216">
        <f>IFERROR(MIN(IF(TablePipeInsulation[[#This Row],[System Application]]="Custom",(TablePipeInsulation[[#This Row],[Therms saved]]*BE712)*CI_Custom_Bonus_Incentive_USD_per_therm,IF(OR(TablePipeInsulation[[#This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saved]]*BE712),"Excel Error"))),TablePipeInsulation[[#This Row],[Total Cost]]),0)</f>
        <v>0</v>
      </c>
      <c r="BE712" s="212">
        <f>Boiler!$AA$9</f>
        <v>0</v>
      </c>
    </row>
    <row r="713" spans="1:57">
      <c r="A713" s="75">
        <v>692</v>
      </c>
      <c r="Q713" s="69"/>
      <c r="R713" s="1" t="str">
        <f>IFERROR(INDEX(TableInsulationCodeReq[],MATCH(TablePipeInsulation[[#This Row],[Coding - Temperature of Pipe]],TableInsulationCodeReq[Coding Pipe Temperature],-1),MATCH(TEXT($P713,"0.00"),TableInsulationCodeReq[#Headers],0)),"")</f>
        <v/>
      </c>
      <c r="Y713" s="189" t="str">
        <f t="shared" si="54"/>
        <v/>
      </c>
      <c r="AA71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13" s="3" t="str">
        <f>IF(OR(G713="",TablePipeInsulation[[#This Row],[Insulation to be Added (")]]&lt;TablePipeInsulation[[#This Row],[Insulation Required by Code (")]]),"",IF(System_App_Only_DHW,(AN713-AR713)/(0.8*100000)*L713*AS713*AT713*1,(AN713-AR713)/($G$10*100000)*L713*AS713*AT713*1))</f>
        <v/>
      </c>
      <c r="AC713" s="78">
        <f>IF(TablePipeInsulation[[#This Row],[Insulation to be Added (")]]&lt;TablePipeInsulation[[#This Row],[Insulation Required by Code (")]],"",BC713)</f>
        <v>0</v>
      </c>
      <c r="AD713" s="78">
        <f>IF(TablePipeInsulation[[#This Row],[Insulation to be Added (")]]&lt;TablePipeInsulation[[#This Row],[Insulation Required by Code (")]],"",BD713)</f>
        <v>0</v>
      </c>
      <c r="AG713" s="67" t="e">
        <f>VLOOKUP(G713,'Insulation Table'!$AE$61:$AF$64,2,FALSE)</f>
        <v>#N/A</v>
      </c>
      <c r="AH713" s="75" t="str">
        <f>IF(TablePipeInsulation[[#This Row],[System Application]]="Custom",TablePipeInsulation[[#This Row],[Pipe Surface Temperature, °F (If Custom Application)]],IF(G713="","",VLOOKUP(G713,$BG$21:$BH$24,2,FALSE)))</f>
        <v/>
      </c>
      <c r="AI713" s="75" t="str">
        <f>IF(TablePipeInsulation[[#This Row],[System Application]]="Custom",TablePipeInsulation[[#This Row],[Ambient Temperature, °F (If Custom Application)]],IF(G713="","",VLOOKUP(G713,$BG$21:$BI$24,3,FALSE)))</f>
        <v/>
      </c>
      <c r="AJ71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1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1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1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13" s="75" t="str">
        <f>IF(TablePipeInsulation[[#This Row],[System Application]]="Custom",TablePipeInsulation[[#This Row],[Custom Pipe Bare Heat Transfer Coefficient]],IF(P713="","",(VLOOKUP(AJ713,'Insulation Table'!$F$35:$G$124,2,FALSE))))</f>
        <v/>
      </c>
      <c r="AO713" s="75" t="e">
        <f t="shared" si="50"/>
        <v>#N/A</v>
      </c>
      <c r="AP713" s="75" t="e">
        <f>VLOOKUP(AO713,'Insulation Table'!$Y$35:$Z$103,2,FALSE)</f>
        <v>#N/A</v>
      </c>
      <c r="AQ713" s="67" t="str">
        <f>CONCATENATE(P713,U713,MIN(TablePipeInsulation[[#This Row],[Insulation to be Added (")]],3))</f>
        <v>3</v>
      </c>
      <c r="AR713" s="75" t="str">
        <f>IF(P713="","",(VLOOKUP(AQ713,'Insulation Table'!$N$35:$O$250,2,FALSE)))</f>
        <v/>
      </c>
      <c r="AS713" s="67" t="e">
        <f t="shared" si="51"/>
        <v>#VALUE!</v>
      </c>
      <c r="AT713" s="75" t="str">
        <f>IF(TablePipeInsulation[[#This Row],[System Application]]="Custom",TablePipeInsulation[[#This Row],[Full Load Hours (If Custom Application)]],IF(G713="","",IF(G713="Domestic Hot Water",8760,$AJ$16)))</f>
        <v/>
      </c>
      <c r="AU713" s="75" t="str">
        <f>VLOOKUP($G$7,'Incentive Structure'!$C$6:$D$10,2,FALSE)</f>
        <v>CI</v>
      </c>
      <c r="AV713" s="75" t="str">
        <f>IF(ISNUMBER(FIND("MF",TablePipeInsulation[[#This Row],[Incentive Code]]))=TRUE,"MF Logic","CI Logic")</f>
        <v>CI Logic</v>
      </c>
      <c r="AW71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13" t="str">
        <f t="shared" si="52"/>
        <v/>
      </c>
      <c r="AY713" t="str">
        <f t="shared" si="53"/>
        <v>CI</v>
      </c>
      <c r="AZ71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1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13" s="190" t="e">
        <f>INDEX(#REF!,MATCH(TablePipeInsulation[[#This Row],[Coding - Temperature of Pipe]],#REF!,0),MATCH(TEXT($P713,"#.00"),#REF!,0))</f>
        <v>#REF!</v>
      </c>
      <c r="BC713" s="211">
        <f>IFERROR(MIN(IF(TablePipeInsulation[[#This Row],[System Application]]="Custom",(TablePipeInsulation[[#This Row],[Therms saved]]*BE713)*CI_Custom_Incentive_USD_per_therm,IF(OR(TablePipeInsulation[[#This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saved]]*BE713),"Excel Error"))),TablePipeInsulation[[#This Row],[Total Cost]]),0)</f>
        <v>0</v>
      </c>
      <c r="BD713" s="216">
        <f>IFERROR(MIN(IF(TablePipeInsulation[[#This Row],[System Application]]="Custom",(TablePipeInsulation[[#This Row],[Therms saved]]*BE713)*CI_Custom_Bonus_Incentive_USD_per_therm,IF(OR(TablePipeInsulation[[#This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saved]]*BE713),"Excel Error"))),TablePipeInsulation[[#This Row],[Total Cost]]),0)</f>
        <v>0</v>
      </c>
      <c r="BE713" s="212">
        <f>Boiler!$AA$9</f>
        <v>0</v>
      </c>
    </row>
    <row r="714" spans="1:57">
      <c r="A714" s="75">
        <v>693</v>
      </c>
      <c r="Q714" s="69"/>
      <c r="R714" s="1" t="str">
        <f>IFERROR(INDEX(TableInsulationCodeReq[],MATCH(TablePipeInsulation[[#This Row],[Coding - Temperature of Pipe]],TableInsulationCodeReq[Coding Pipe Temperature],-1),MATCH(TEXT($P714,"0.00"),TableInsulationCodeReq[#Headers],0)),"")</f>
        <v/>
      </c>
      <c r="Y714" s="189" t="str">
        <f t="shared" si="54"/>
        <v/>
      </c>
      <c r="AA71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14" s="3" t="str">
        <f>IF(OR(G714="",TablePipeInsulation[[#This Row],[Insulation to be Added (")]]&lt;TablePipeInsulation[[#This Row],[Insulation Required by Code (")]]),"",IF(System_App_Only_DHW,(AN714-AR714)/(0.8*100000)*L714*AS714*AT714*1,(AN714-AR714)/($G$10*100000)*L714*AS714*AT714*1))</f>
        <v/>
      </c>
      <c r="AC714" s="78">
        <f>IF(TablePipeInsulation[[#This Row],[Insulation to be Added (")]]&lt;TablePipeInsulation[[#This Row],[Insulation Required by Code (")]],"",BC714)</f>
        <v>0</v>
      </c>
      <c r="AD714" s="78">
        <f>IF(TablePipeInsulation[[#This Row],[Insulation to be Added (")]]&lt;TablePipeInsulation[[#This Row],[Insulation Required by Code (")]],"",BD714)</f>
        <v>0</v>
      </c>
      <c r="AG714" s="67" t="e">
        <f>VLOOKUP(G714,'Insulation Table'!$AE$61:$AF$64,2,FALSE)</f>
        <v>#N/A</v>
      </c>
      <c r="AH714" s="75" t="str">
        <f>IF(TablePipeInsulation[[#This Row],[System Application]]="Custom",TablePipeInsulation[[#This Row],[Pipe Surface Temperature, °F (If Custom Application)]],IF(G714="","",VLOOKUP(G714,$BG$21:$BH$24,2,FALSE)))</f>
        <v/>
      </c>
      <c r="AI714" s="75" t="str">
        <f>IF(TablePipeInsulation[[#This Row],[System Application]]="Custom",TablePipeInsulation[[#This Row],[Ambient Temperature, °F (If Custom Application)]],IF(G714="","",VLOOKUP(G714,$BG$21:$BI$24,3,FALSE)))</f>
        <v/>
      </c>
      <c r="AJ71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1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1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1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14" s="75" t="str">
        <f>IF(TablePipeInsulation[[#This Row],[System Application]]="Custom",TablePipeInsulation[[#This Row],[Custom Pipe Bare Heat Transfer Coefficient]],IF(P714="","",(VLOOKUP(AJ714,'Insulation Table'!$F$35:$G$124,2,FALSE))))</f>
        <v/>
      </c>
      <c r="AO714" s="75" t="e">
        <f t="shared" si="50"/>
        <v>#N/A</v>
      </c>
      <c r="AP714" s="75" t="e">
        <f>VLOOKUP(AO714,'Insulation Table'!$Y$35:$Z$103,2,FALSE)</f>
        <v>#N/A</v>
      </c>
      <c r="AQ714" s="67" t="str">
        <f>CONCATENATE(P714,U714,MIN(TablePipeInsulation[[#This Row],[Insulation to be Added (")]],3))</f>
        <v>3</v>
      </c>
      <c r="AR714" s="75" t="str">
        <f>IF(P714="","",(VLOOKUP(AQ714,'Insulation Table'!$N$35:$O$250,2,FALSE)))</f>
        <v/>
      </c>
      <c r="AS714" s="67" t="e">
        <f t="shared" si="51"/>
        <v>#VALUE!</v>
      </c>
      <c r="AT714" s="75" t="str">
        <f>IF(TablePipeInsulation[[#This Row],[System Application]]="Custom",TablePipeInsulation[[#This Row],[Full Load Hours (If Custom Application)]],IF(G714="","",IF(G714="Domestic Hot Water",8760,$AJ$16)))</f>
        <v/>
      </c>
      <c r="AU714" s="75" t="str">
        <f>VLOOKUP($G$7,'Incentive Structure'!$C$6:$D$10,2,FALSE)</f>
        <v>CI</v>
      </c>
      <c r="AV714" s="75" t="str">
        <f>IF(ISNUMBER(FIND("MF",TablePipeInsulation[[#This Row],[Incentive Code]]))=TRUE,"MF Logic","CI Logic")</f>
        <v>CI Logic</v>
      </c>
      <c r="AW71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14" t="str">
        <f t="shared" si="52"/>
        <v/>
      </c>
      <c r="AY714" t="str">
        <f t="shared" si="53"/>
        <v>CI</v>
      </c>
      <c r="AZ71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1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14" s="190" t="e">
        <f>INDEX(#REF!,MATCH(TablePipeInsulation[[#This Row],[Coding - Temperature of Pipe]],#REF!,0),MATCH(TEXT($P714,"#.00"),#REF!,0))</f>
        <v>#REF!</v>
      </c>
      <c r="BC714" s="211">
        <f>IFERROR(MIN(IF(TablePipeInsulation[[#This Row],[System Application]]="Custom",(TablePipeInsulation[[#This Row],[Therms saved]]*BE714)*CI_Custom_Incentive_USD_per_therm,IF(OR(TablePipeInsulation[[#This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saved]]*BE714),"Excel Error"))),TablePipeInsulation[[#This Row],[Total Cost]]),0)</f>
        <v>0</v>
      </c>
      <c r="BD714" s="216">
        <f>IFERROR(MIN(IF(TablePipeInsulation[[#This Row],[System Application]]="Custom",(TablePipeInsulation[[#This Row],[Therms saved]]*BE714)*CI_Custom_Bonus_Incentive_USD_per_therm,IF(OR(TablePipeInsulation[[#This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saved]]*BE714),"Excel Error"))),TablePipeInsulation[[#This Row],[Total Cost]]),0)</f>
        <v>0</v>
      </c>
      <c r="BE714" s="212">
        <f>Boiler!$AA$9</f>
        <v>0</v>
      </c>
    </row>
    <row r="715" spans="1:57">
      <c r="A715" s="75">
        <v>694</v>
      </c>
      <c r="Q715" s="69"/>
      <c r="R715" s="1" t="str">
        <f>IFERROR(INDEX(TableInsulationCodeReq[],MATCH(TablePipeInsulation[[#This Row],[Coding - Temperature of Pipe]],TableInsulationCodeReq[Coding Pipe Temperature],-1),MATCH(TEXT($P715,"0.00"),TableInsulationCodeReq[#Headers],0)),"")</f>
        <v/>
      </c>
      <c r="Y715" s="189" t="str">
        <f t="shared" si="54"/>
        <v/>
      </c>
      <c r="AA71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15" s="3" t="str">
        <f>IF(OR(G715="",TablePipeInsulation[[#This Row],[Insulation to be Added (")]]&lt;TablePipeInsulation[[#This Row],[Insulation Required by Code (")]]),"",IF(System_App_Only_DHW,(AN715-AR715)/(0.8*100000)*L715*AS715*AT715*1,(AN715-AR715)/($G$10*100000)*L715*AS715*AT715*1))</f>
        <v/>
      </c>
      <c r="AC715" s="78">
        <f>IF(TablePipeInsulation[[#This Row],[Insulation to be Added (")]]&lt;TablePipeInsulation[[#This Row],[Insulation Required by Code (")]],"",BC715)</f>
        <v>0</v>
      </c>
      <c r="AD715" s="78">
        <f>IF(TablePipeInsulation[[#This Row],[Insulation to be Added (")]]&lt;TablePipeInsulation[[#This Row],[Insulation Required by Code (")]],"",BD715)</f>
        <v>0</v>
      </c>
      <c r="AG715" s="67" t="e">
        <f>VLOOKUP(G715,'Insulation Table'!$AE$61:$AF$64,2,FALSE)</f>
        <v>#N/A</v>
      </c>
      <c r="AH715" s="75" t="str">
        <f>IF(TablePipeInsulation[[#This Row],[System Application]]="Custom",TablePipeInsulation[[#This Row],[Pipe Surface Temperature, °F (If Custom Application)]],IF(G715="","",VLOOKUP(G715,$BG$21:$BH$24,2,FALSE)))</f>
        <v/>
      </c>
      <c r="AI715" s="75" t="str">
        <f>IF(TablePipeInsulation[[#This Row],[System Application]]="Custom",TablePipeInsulation[[#This Row],[Ambient Temperature, °F (If Custom Application)]],IF(G715="","",VLOOKUP(G715,$BG$21:$BI$24,3,FALSE)))</f>
        <v/>
      </c>
      <c r="AJ71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1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1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1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15" s="75" t="str">
        <f>IF(TablePipeInsulation[[#This Row],[System Application]]="Custom",TablePipeInsulation[[#This Row],[Custom Pipe Bare Heat Transfer Coefficient]],IF(P715="","",(VLOOKUP(AJ715,'Insulation Table'!$F$35:$G$124,2,FALSE))))</f>
        <v/>
      </c>
      <c r="AO715" s="75" t="e">
        <f t="shared" si="50"/>
        <v>#N/A</v>
      </c>
      <c r="AP715" s="75" t="e">
        <f>VLOOKUP(AO715,'Insulation Table'!$Y$35:$Z$103,2,FALSE)</f>
        <v>#N/A</v>
      </c>
      <c r="AQ715" s="67" t="str">
        <f>CONCATENATE(P715,U715,MIN(TablePipeInsulation[[#This Row],[Insulation to be Added (")]],3))</f>
        <v>3</v>
      </c>
      <c r="AR715" s="75" t="str">
        <f>IF(P715="","",(VLOOKUP(AQ715,'Insulation Table'!$N$35:$O$250,2,FALSE)))</f>
        <v/>
      </c>
      <c r="AS715" s="67" t="e">
        <f t="shared" si="51"/>
        <v>#VALUE!</v>
      </c>
      <c r="AT715" s="75" t="str">
        <f>IF(TablePipeInsulation[[#This Row],[System Application]]="Custom",TablePipeInsulation[[#This Row],[Full Load Hours (If Custom Application)]],IF(G715="","",IF(G715="Domestic Hot Water",8760,$AJ$16)))</f>
        <v/>
      </c>
      <c r="AU715" s="75" t="str">
        <f>VLOOKUP($G$7,'Incentive Structure'!$C$6:$D$10,2,FALSE)</f>
        <v>CI</v>
      </c>
      <c r="AV715" s="75" t="str">
        <f>IF(ISNUMBER(FIND("MF",TablePipeInsulation[[#This Row],[Incentive Code]]))=TRUE,"MF Logic","CI Logic")</f>
        <v>CI Logic</v>
      </c>
      <c r="AW71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15" t="str">
        <f t="shared" si="52"/>
        <v/>
      </c>
      <c r="AY715" t="str">
        <f t="shared" si="53"/>
        <v>CI</v>
      </c>
      <c r="AZ71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1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15" s="190" t="e">
        <f>INDEX(#REF!,MATCH(TablePipeInsulation[[#This Row],[Coding - Temperature of Pipe]],#REF!,0),MATCH(TEXT($P715,"#.00"),#REF!,0))</f>
        <v>#REF!</v>
      </c>
      <c r="BC715" s="211">
        <f>IFERROR(MIN(IF(TablePipeInsulation[[#This Row],[System Application]]="Custom",(TablePipeInsulation[[#This Row],[Therms saved]]*BE715)*CI_Custom_Incentive_USD_per_therm,IF(OR(TablePipeInsulation[[#This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saved]]*BE715),"Excel Error"))),TablePipeInsulation[[#This Row],[Total Cost]]),0)</f>
        <v>0</v>
      </c>
      <c r="BD715" s="216">
        <f>IFERROR(MIN(IF(TablePipeInsulation[[#This Row],[System Application]]="Custom",(TablePipeInsulation[[#This Row],[Therms saved]]*BE715)*CI_Custom_Bonus_Incentive_USD_per_therm,IF(OR(TablePipeInsulation[[#This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saved]]*BE715),"Excel Error"))),TablePipeInsulation[[#This Row],[Total Cost]]),0)</f>
        <v>0</v>
      </c>
      <c r="BE715" s="212">
        <f>Boiler!$AA$9</f>
        <v>0</v>
      </c>
    </row>
    <row r="716" spans="1:57">
      <c r="A716" s="75">
        <v>695</v>
      </c>
      <c r="Q716" s="69"/>
      <c r="R716" s="1" t="str">
        <f>IFERROR(INDEX(TableInsulationCodeReq[],MATCH(TablePipeInsulation[[#This Row],[Coding - Temperature of Pipe]],TableInsulationCodeReq[Coding Pipe Temperature],-1),MATCH(TEXT($P716,"0.00"),TableInsulationCodeReq[#Headers],0)),"")</f>
        <v/>
      </c>
      <c r="Y716" s="189" t="str">
        <f t="shared" si="54"/>
        <v/>
      </c>
      <c r="AA71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16" s="3" t="str">
        <f>IF(OR(G716="",TablePipeInsulation[[#This Row],[Insulation to be Added (")]]&lt;TablePipeInsulation[[#This Row],[Insulation Required by Code (")]]),"",IF(System_App_Only_DHW,(AN716-AR716)/(0.8*100000)*L716*AS716*AT716*1,(AN716-AR716)/($G$10*100000)*L716*AS716*AT716*1))</f>
        <v/>
      </c>
      <c r="AC716" s="78">
        <f>IF(TablePipeInsulation[[#This Row],[Insulation to be Added (")]]&lt;TablePipeInsulation[[#This Row],[Insulation Required by Code (")]],"",BC716)</f>
        <v>0</v>
      </c>
      <c r="AD716" s="78">
        <f>IF(TablePipeInsulation[[#This Row],[Insulation to be Added (")]]&lt;TablePipeInsulation[[#This Row],[Insulation Required by Code (")]],"",BD716)</f>
        <v>0</v>
      </c>
      <c r="AG716" s="67" t="e">
        <f>VLOOKUP(G716,'Insulation Table'!$AE$61:$AF$64,2,FALSE)</f>
        <v>#N/A</v>
      </c>
      <c r="AH716" s="75" t="str">
        <f>IF(TablePipeInsulation[[#This Row],[System Application]]="Custom",TablePipeInsulation[[#This Row],[Pipe Surface Temperature, °F (If Custom Application)]],IF(G716="","",VLOOKUP(G716,$BG$21:$BH$24,2,FALSE)))</f>
        <v/>
      </c>
      <c r="AI716" s="75" t="str">
        <f>IF(TablePipeInsulation[[#This Row],[System Application]]="Custom",TablePipeInsulation[[#This Row],[Ambient Temperature, °F (If Custom Application)]],IF(G716="","",VLOOKUP(G716,$BG$21:$BI$24,3,FALSE)))</f>
        <v/>
      </c>
      <c r="AJ71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1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1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1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16" s="75" t="str">
        <f>IF(TablePipeInsulation[[#This Row],[System Application]]="Custom",TablePipeInsulation[[#This Row],[Custom Pipe Bare Heat Transfer Coefficient]],IF(P716="","",(VLOOKUP(AJ716,'Insulation Table'!$F$35:$G$124,2,FALSE))))</f>
        <v/>
      </c>
      <c r="AO716" s="75" t="e">
        <f t="shared" si="50"/>
        <v>#N/A</v>
      </c>
      <c r="AP716" s="75" t="e">
        <f>VLOOKUP(AO716,'Insulation Table'!$Y$35:$Z$103,2,FALSE)</f>
        <v>#N/A</v>
      </c>
      <c r="AQ716" s="67" t="str">
        <f>CONCATENATE(P716,U716,MIN(TablePipeInsulation[[#This Row],[Insulation to be Added (")]],3))</f>
        <v>3</v>
      </c>
      <c r="AR716" s="75" t="str">
        <f>IF(P716="","",(VLOOKUP(AQ716,'Insulation Table'!$N$35:$O$250,2,FALSE)))</f>
        <v/>
      </c>
      <c r="AS716" s="67" t="e">
        <f t="shared" si="51"/>
        <v>#VALUE!</v>
      </c>
      <c r="AT716" s="75" t="str">
        <f>IF(TablePipeInsulation[[#This Row],[System Application]]="Custom",TablePipeInsulation[[#This Row],[Full Load Hours (If Custom Application)]],IF(G716="","",IF(G716="Domestic Hot Water",8760,$AJ$16)))</f>
        <v/>
      </c>
      <c r="AU716" s="75" t="str">
        <f>VLOOKUP($G$7,'Incentive Structure'!$C$6:$D$10,2,FALSE)</f>
        <v>CI</v>
      </c>
      <c r="AV716" s="75" t="str">
        <f>IF(ISNUMBER(FIND("MF",TablePipeInsulation[[#This Row],[Incentive Code]]))=TRUE,"MF Logic","CI Logic")</f>
        <v>CI Logic</v>
      </c>
      <c r="AW71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16" t="str">
        <f t="shared" si="52"/>
        <v/>
      </c>
      <c r="AY716" t="str">
        <f t="shared" si="53"/>
        <v>CI</v>
      </c>
      <c r="AZ71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1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16" s="190" t="e">
        <f>INDEX(#REF!,MATCH(TablePipeInsulation[[#This Row],[Coding - Temperature of Pipe]],#REF!,0),MATCH(TEXT($P716,"#.00"),#REF!,0))</f>
        <v>#REF!</v>
      </c>
      <c r="BC716" s="211">
        <f>IFERROR(MIN(IF(TablePipeInsulation[[#This Row],[System Application]]="Custom",(TablePipeInsulation[[#This Row],[Therms saved]]*BE716)*CI_Custom_Incentive_USD_per_therm,IF(OR(TablePipeInsulation[[#This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saved]]*BE716),"Excel Error"))),TablePipeInsulation[[#This Row],[Total Cost]]),0)</f>
        <v>0</v>
      </c>
      <c r="BD716" s="216">
        <f>IFERROR(MIN(IF(TablePipeInsulation[[#This Row],[System Application]]="Custom",(TablePipeInsulation[[#This Row],[Therms saved]]*BE716)*CI_Custom_Bonus_Incentive_USD_per_therm,IF(OR(TablePipeInsulation[[#This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saved]]*BE716),"Excel Error"))),TablePipeInsulation[[#This Row],[Total Cost]]),0)</f>
        <v>0</v>
      </c>
      <c r="BE716" s="212">
        <f>Boiler!$AA$9</f>
        <v>0</v>
      </c>
    </row>
    <row r="717" spans="1:57">
      <c r="A717" s="75">
        <v>696</v>
      </c>
      <c r="Q717" s="69"/>
      <c r="R717" s="1" t="str">
        <f>IFERROR(INDEX(TableInsulationCodeReq[],MATCH(TablePipeInsulation[[#This Row],[Coding - Temperature of Pipe]],TableInsulationCodeReq[Coding Pipe Temperature],-1),MATCH(TEXT($P717,"0.00"),TableInsulationCodeReq[#Headers],0)),"")</f>
        <v/>
      </c>
      <c r="Y717" s="189" t="str">
        <f t="shared" si="54"/>
        <v/>
      </c>
      <c r="AA71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17" s="3" t="str">
        <f>IF(OR(G717="",TablePipeInsulation[[#This Row],[Insulation to be Added (")]]&lt;TablePipeInsulation[[#This Row],[Insulation Required by Code (")]]),"",IF(System_App_Only_DHW,(AN717-AR717)/(0.8*100000)*L717*AS717*AT717*1,(AN717-AR717)/($G$10*100000)*L717*AS717*AT717*1))</f>
        <v/>
      </c>
      <c r="AC717" s="78">
        <f>IF(TablePipeInsulation[[#This Row],[Insulation to be Added (")]]&lt;TablePipeInsulation[[#This Row],[Insulation Required by Code (")]],"",BC717)</f>
        <v>0</v>
      </c>
      <c r="AD717" s="78">
        <f>IF(TablePipeInsulation[[#This Row],[Insulation to be Added (")]]&lt;TablePipeInsulation[[#This Row],[Insulation Required by Code (")]],"",BD717)</f>
        <v>0</v>
      </c>
      <c r="AG717" s="67" t="e">
        <f>VLOOKUP(G717,'Insulation Table'!$AE$61:$AF$64,2,FALSE)</f>
        <v>#N/A</v>
      </c>
      <c r="AH717" s="75" t="str">
        <f>IF(TablePipeInsulation[[#This Row],[System Application]]="Custom",TablePipeInsulation[[#This Row],[Pipe Surface Temperature, °F (If Custom Application)]],IF(G717="","",VLOOKUP(G717,$BG$21:$BH$24,2,FALSE)))</f>
        <v/>
      </c>
      <c r="AI717" s="75" t="str">
        <f>IF(TablePipeInsulation[[#This Row],[System Application]]="Custom",TablePipeInsulation[[#This Row],[Ambient Temperature, °F (If Custom Application)]],IF(G717="","",VLOOKUP(G717,$BG$21:$BI$24,3,FALSE)))</f>
        <v/>
      </c>
      <c r="AJ71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1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1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1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17" s="75" t="str">
        <f>IF(TablePipeInsulation[[#This Row],[System Application]]="Custom",TablePipeInsulation[[#This Row],[Custom Pipe Bare Heat Transfer Coefficient]],IF(P717="","",(VLOOKUP(AJ717,'Insulation Table'!$F$35:$G$124,2,FALSE))))</f>
        <v/>
      </c>
      <c r="AO717" s="75" t="e">
        <f t="shared" si="50"/>
        <v>#N/A</v>
      </c>
      <c r="AP717" s="75" t="e">
        <f>VLOOKUP(AO717,'Insulation Table'!$Y$35:$Z$103,2,FALSE)</f>
        <v>#N/A</v>
      </c>
      <c r="AQ717" s="67" t="str">
        <f>CONCATENATE(P717,U717,MIN(TablePipeInsulation[[#This Row],[Insulation to be Added (")]],3))</f>
        <v>3</v>
      </c>
      <c r="AR717" s="75" t="str">
        <f>IF(P717="","",(VLOOKUP(AQ717,'Insulation Table'!$N$35:$O$250,2,FALSE)))</f>
        <v/>
      </c>
      <c r="AS717" s="67" t="e">
        <f t="shared" si="51"/>
        <v>#VALUE!</v>
      </c>
      <c r="AT717" s="75" t="str">
        <f>IF(TablePipeInsulation[[#This Row],[System Application]]="Custom",TablePipeInsulation[[#This Row],[Full Load Hours (If Custom Application)]],IF(G717="","",IF(G717="Domestic Hot Water",8760,$AJ$16)))</f>
        <v/>
      </c>
      <c r="AU717" s="75" t="str">
        <f>VLOOKUP($G$7,'Incentive Structure'!$C$6:$D$10,2,FALSE)</f>
        <v>CI</v>
      </c>
      <c r="AV717" s="75" t="str">
        <f>IF(ISNUMBER(FIND("MF",TablePipeInsulation[[#This Row],[Incentive Code]]))=TRUE,"MF Logic","CI Logic")</f>
        <v>CI Logic</v>
      </c>
      <c r="AW71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17" t="str">
        <f t="shared" si="52"/>
        <v/>
      </c>
      <c r="AY717" t="str">
        <f t="shared" si="53"/>
        <v>CI</v>
      </c>
      <c r="AZ71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1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17" s="190" t="e">
        <f>INDEX(#REF!,MATCH(TablePipeInsulation[[#This Row],[Coding - Temperature of Pipe]],#REF!,0),MATCH(TEXT($P717,"#.00"),#REF!,0))</f>
        <v>#REF!</v>
      </c>
      <c r="BC717" s="211">
        <f>IFERROR(MIN(IF(TablePipeInsulation[[#This Row],[System Application]]="Custom",(TablePipeInsulation[[#This Row],[Therms saved]]*BE717)*CI_Custom_Incentive_USD_per_therm,IF(OR(TablePipeInsulation[[#This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saved]]*BE717),"Excel Error"))),TablePipeInsulation[[#This Row],[Total Cost]]),0)</f>
        <v>0</v>
      </c>
      <c r="BD717" s="216">
        <f>IFERROR(MIN(IF(TablePipeInsulation[[#This Row],[System Application]]="Custom",(TablePipeInsulation[[#This Row],[Therms saved]]*BE717)*CI_Custom_Bonus_Incentive_USD_per_therm,IF(OR(TablePipeInsulation[[#This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saved]]*BE717),"Excel Error"))),TablePipeInsulation[[#This Row],[Total Cost]]),0)</f>
        <v>0</v>
      </c>
      <c r="BE717" s="212">
        <f>Boiler!$AA$9</f>
        <v>0</v>
      </c>
    </row>
    <row r="718" spans="1:57">
      <c r="A718" s="75">
        <v>697</v>
      </c>
      <c r="Q718" s="69"/>
      <c r="R718" s="1" t="str">
        <f>IFERROR(INDEX(TableInsulationCodeReq[],MATCH(TablePipeInsulation[[#This Row],[Coding - Temperature of Pipe]],TableInsulationCodeReq[Coding Pipe Temperature],-1),MATCH(TEXT($P718,"0.00"),TableInsulationCodeReq[#Headers],0)),"")</f>
        <v/>
      </c>
      <c r="Y718" s="189" t="str">
        <f t="shared" si="54"/>
        <v/>
      </c>
      <c r="AA71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18" s="3" t="str">
        <f>IF(OR(G718="",TablePipeInsulation[[#This Row],[Insulation to be Added (")]]&lt;TablePipeInsulation[[#This Row],[Insulation Required by Code (")]]),"",IF(System_App_Only_DHW,(AN718-AR718)/(0.8*100000)*L718*AS718*AT718*1,(AN718-AR718)/($G$10*100000)*L718*AS718*AT718*1))</f>
        <v/>
      </c>
      <c r="AC718" s="78">
        <f>IF(TablePipeInsulation[[#This Row],[Insulation to be Added (")]]&lt;TablePipeInsulation[[#This Row],[Insulation Required by Code (")]],"",BC718)</f>
        <v>0</v>
      </c>
      <c r="AD718" s="78">
        <f>IF(TablePipeInsulation[[#This Row],[Insulation to be Added (")]]&lt;TablePipeInsulation[[#This Row],[Insulation Required by Code (")]],"",BD718)</f>
        <v>0</v>
      </c>
      <c r="AG718" s="67" t="e">
        <f>VLOOKUP(G718,'Insulation Table'!$AE$61:$AF$64,2,FALSE)</f>
        <v>#N/A</v>
      </c>
      <c r="AH718" s="75" t="str">
        <f>IF(TablePipeInsulation[[#This Row],[System Application]]="Custom",TablePipeInsulation[[#This Row],[Pipe Surface Temperature, °F (If Custom Application)]],IF(G718="","",VLOOKUP(G718,$BG$21:$BH$24,2,FALSE)))</f>
        <v/>
      </c>
      <c r="AI718" s="75" t="str">
        <f>IF(TablePipeInsulation[[#This Row],[System Application]]="Custom",TablePipeInsulation[[#This Row],[Ambient Temperature, °F (If Custom Application)]],IF(G718="","",VLOOKUP(G718,$BG$21:$BI$24,3,FALSE)))</f>
        <v/>
      </c>
      <c r="AJ71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1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1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1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18" s="75" t="str">
        <f>IF(TablePipeInsulation[[#This Row],[System Application]]="Custom",TablePipeInsulation[[#This Row],[Custom Pipe Bare Heat Transfer Coefficient]],IF(P718="","",(VLOOKUP(AJ718,'Insulation Table'!$F$35:$G$124,2,FALSE))))</f>
        <v/>
      </c>
      <c r="AO718" s="75" t="e">
        <f t="shared" si="50"/>
        <v>#N/A</v>
      </c>
      <c r="AP718" s="75" t="e">
        <f>VLOOKUP(AO718,'Insulation Table'!$Y$35:$Z$103,2,FALSE)</f>
        <v>#N/A</v>
      </c>
      <c r="AQ718" s="67" t="str">
        <f>CONCATENATE(P718,U718,MIN(TablePipeInsulation[[#This Row],[Insulation to be Added (")]],3))</f>
        <v>3</v>
      </c>
      <c r="AR718" s="75" t="str">
        <f>IF(P718="","",(VLOOKUP(AQ718,'Insulation Table'!$N$35:$O$250,2,FALSE)))</f>
        <v/>
      </c>
      <c r="AS718" s="67" t="e">
        <f t="shared" si="51"/>
        <v>#VALUE!</v>
      </c>
      <c r="AT718" s="75" t="str">
        <f>IF(TablePipeInsulation[[#This Row],[System Application]]="Custom",TablePipeInsulation[[#This Row],[Full Load Hours (If Custom Application)]],IF(G718="","",IF(G718="Domestic Hot Water",8760,$AJ$16)))</f>
        <v/>
      </c>
      <c r="AU718" s="75" t="str">
        <f>VLOOKUP($G$7,'Incentive Structure'!$C$6:$D$10,2,FALSE)</f>
        <v>CI</v>
      </c>
      <c r="AV718" s="75" t="str">
        <f>IF(ISNUMBER(FIND("MF",TablePipeInsulation[[#This Row],[Incentive Code]]))=TRUE,"MF Logic","CI Logic")</f>
        <v>CI Logic</v>
      </c>
      <c r="AW71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18" t="str">
        <f t="shared" si="52"/>
        <v/>
      </c>
      <c r="AY718" t="str">
        <f t="shared" si="53"/>
        <v>CI</v>
      </c>
      <c r="AZ71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1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18" s="190" t="e">
        <f>INDEX(#REF!,MATCH(TablePipeInsulation[[#This Row],[Coding - Temperature of Pipe]],#REF!,0),MATCH(TEXT($P718,"#.00"),#REF!,0))</f>
        <v>#REF!</v>
      </c>
      <c r="BC718" s="211">
        <f>IFERROR(MIN(IF(TablePipeInsulation[[#This Row],[System Application]]="Custom",(TablePipeInsulation[[#This Row],[Therms saved]]*BE718)*CI_Custom_Incentive_USD_per_therm,IF(OR(TablePipeInsulation[[#This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saved]]*BE718),"Excel Error"))),TablePipeInsulation[[#This Row],[Total Cost]]),0)</f>
        <v>0</v>
      </c>
      <c r="BD718" s="216">
        <f>IFERROR(MIN(IF(TablePipeInsulation[[#This Row],[System Application]]="Custom",(TablePipeInsulation[[#This Row],[Therms saved]]*BE718)*CI_Custom_Bonus_Incentive_USD_per_therm,IF(OR(TablePipeInsulation[[#This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saved]]*BE718),"Excel Error"))),TablePipeInsulation[[#This Row],[Total Cost]]),0)</f>
        <v>0</v>
      </c>
      <c r="BE718" s="212">
        <f>Boiler!$AA$9</f>
        <v>0</v>
      </c>
    </row>
    <row r="719" spans="1:57">
      <c r="A719" s="75">
        <v>698</v>
      </c>
      <c r="Q719" s="69"/>
      <c r="R719" s="1" t="str">
        <f>IFERROR(INDEX(TableInsulationCodeReq[],MATCH(TablePipeInsulation[[#This Row],[Coding - Temperature of Pipe]],TableInsulationCodeReq[Coding Pipe Temperature],-1),MATCH(TEXT($P719,"0.00"),TableInsulationCodeReq[#Headers],0)),"")</f>
        <v/>
      </c>
      <c r="Y719" s="189" t="str">
        <f t="shared" si="54"/>
        <v/>
      </c>
      <c r="AA71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19" s="3" t="str">
        <f>IF(OR(G719="",TablePipeInsulation[[#This Row],[Insulation to be Added (")]]&lt;TablePipeInsulation[[#This Row],[Insulation Required by Code (")]]),"",IF(System_App_Only_DHW,(AN719-AR719)/(0.8*100000)*L719*AS719*AT719*1,(AN719-AR719)/($G$10*100000)*L719*AS719*AT719*1))</f>
        <v/>
      </c>
      <c r="AC719" s="78">
        <f>IF(TablePipeInsulation[[#This Row],[Insulation to be Added (")]]&lt;TablePipeInsulation[[#This Row],[Insulation Required by Code (")]],"",BC719)</f>
        <v>0</v>
      </c>
      <c r="AD719" s="78">
        <f>IF(TablePipeInsulation[[#This Row],[Insulation to be Added (")]]&lt;TablePipeInsulation[[#This Row],[Insulation Required by Code (")]],"",BD719)</f>
        <v>0</v>
      </c>
      <c r="AG719" s="67" t="e">
        <f>VLOOKUP(G719,'Insulation Table'!$AE$61:$AF$64,2,FALSE)</f>
        <v>#N/A</v>
      </c>
      <c r="AH719" s="75" t="str">
        <f>IF(TablePipeInsulation[[#This Row],[System Application]]="Custom",TablePipeInsulation[[#This Row],[Pipe Surface Temperature, °F (If Custom Application)]],IF(G719="","",VLOOKUP(G719,$BG$21:$BH$24,2,FALSE)))</f>
        <v/>
      </c>
      <c r="AI719" s="75" t="str">
        <f>IF(TablePipeInsulation[[#This Row],[System Application]]="Custom",TablePipeInsulation[[#This Row],[Ambient Temperature, °F (If Custom Application)]],IF(G719="","",VLOOKUP(G719,$BG$21:$BI$24,3,FALSE)))</f>
        <v/>
      </c>
      <c r="AJ71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1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1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1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19" s="75" t="str">
        <f>IF(TablePipeInsulation[[#This Row],[System Application]]="Custom",TablePipeInsulation[[#This Row],[Custom Pipe Bare Heat Transfer Coefficient]],IF(P719="","",(VLOOKUP(AJ719,'Insulation Table'!$F$35:$G$124,2,FALSE))))</f>
        <v/>
      </c>
      <c r="AO719" s="75" t="e">
        <f t="shared" si="50"/>
        <v>#N/A</v>
      </c>
      <c r="AP719" s="75" t="e">
        <f>VLOOKUP(AO719,'Insulation Table'!$Y$35:$Z$103,2,FALSE)</f>
        <v>#N/A</v>
      </c>
      <c r="AQ719" s="67" t="str">
        <f>CONCATENATE(P719,U719,MIN(TablePipeInsulation[[#This Row],[Insulation to be Added (")]],3))</f>
        <v>3</v>
      </c>
      <c r="AR719" s="75" t="str">
        <f>IF(P719="","",(VLOOKUP(AQ719,'Insulation Table'!$N$35:$O$250,2,FALSE)))</f>
        <v/>
      </c>
      <c r="AS719" s="67" t="e">
        <f t="shared" si="51"/>
        <v>#VALUE!</v>
      </c>
      <c r="AT719" s="75" t="str">
        <f>IF(TablePipeInsulation[[#This Row],[System Application]]="Custom",TablePipeInsulation[[#This Row],[Full Load Hours (If Custom Application)]],IF(G719="","",IF(G719="Domestic Hot Water",8760,$AJ$16)))</f>
        <v/>
      </c>
      <c r="AU719" s="75" t="str">
        <f>VLOOKUP($G$7,'Incentive Structure'!$C$6:$D$10,2,FALSE)</f>
        <v>CI</v>
      </c>
      <c r="AV719" s="75" t="str">
        <f>IF(ISNUMBER(FIND("MF",TablePipeInsulation[[#This Row],[Incentive Code]]))=TRUE,"MF Logic","CI Logic")</f>
        <v>CI Logic</v>
      </c>
      <c r="AW71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19" t="str">
        <f t="shared" si="52"/>
        <v/>
      </c>
      <c r="AY719" t="str">
        <f t="shared" si="53"/>
        <v>CI</v>
      </c>
      <c r="AZ71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1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19" s="190" t="e">
        <f>INDEX(#REF!,MATCH(TablePipeInsulation[[#This Row],[Coding - Temperature of Pipe]],#REF!,0),MATCH(TEXT($P719,"#.00"),#REF!,0))</f>
        <v>#REF!</v>
      </c>
      <c r="BC719" s="211">
        <f>IFERROR(MIN(IF(TablePipeInsulation[[#This Row],[System Application]]="Custom",(TablePipeInsulation[[#This Row],[Therms saved]]*BE719)*CI_Custom_Incentive_USD_per_therm,IF(OR(TablePipeInsulation[[#This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saved]]*BE719),"Excel Error"))),TablePipeInsulation[[#This Row],[Total Cost]]),0)</f>
        <v>0</v>
      </c>
      <c r="BD719" s="216">
        <f>IFERROR(MIN(IF(TablePipeInsulation[[#This Row],[System Application]]="Custom",(TablePipeInsulation[[#This Row],[Therms saved]]*BE719)*CI_Custom_Bonus_Incentive_USD_per_therm,IF(OR(TablePipeInsulation[[#This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saved]]*BE719),"Excel Error"))),TablePipeInsulation[[#This Row],[Total Cost]]),0)</f>
        <v>0</v>
      </c>
      <c r="BE719" s="212">
        <f>Boiler!$AA$9</f>
        <v>0</v>
      </c>
    </row>
    <row r="720" spans="1:57">
      <c r="A720" s="75">
        <v>699</v>
      </c>
      <c r="Q720" s="69"/>
      <c r="R720" s="1" t="str">
        <f>IFERROR(INDEX(TableInsulationCodeReq[],MATCH(TablePipeInsulation[[#This Row],[Coding - Temperature of Pipe]],TableInsulationCodeReq[Coding Pipe Temperature],-1),MATCH(TEXT($P720,"0.00"),TableInsulationCodeReq[#Headers],0)),"")</f>
        <v/>
      </c>
      <c r="Y720" s="189" t="str">
        <f t="shared" si="54"/>
        <v/>
      </c>
      <c r="AA72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20" s="3" t="str">
        <f>IF(OR(G720="",TablePipeInsulation[[#This Row],[Insulation to be Added (")]]&lt;TablePipeInsulation[[#This Row],[Insulation Required by Code (")]]),"",IF(System_App_Only_DHW,(AN720-AR720)/(0.8*100000)*L720*AS720*AT720*1,(AN720-AR720)/($G$10*100000)*L720*AS720*AT720*1))</f>
        <v/>
      </c>
      <c r="AC720" s="78">
        <f>IF(TablePipeInsulation[[#This Row],[Insulation to be Added (")]]&lt;TablePipeInsulation[[#This Row],[Insulation Required by Code (")]],"",BC720)</f>
        <v>0</v>
      </c>
      <c r="AD720" s="78">
        <f>IF(TablePipeInsulation[[#This Row],[Insulation to be Added (")]]&lt;TablePipeInsulation[[#This Row],[Insulation Required by Code (")]],"",BD720)</f>
        <v>0</v>
      </c>
      <c r="AG720" s="67" t="e">
        <f>VLOOKUP(G720,'Insulation Table'!$AE$61:$AF$64,2,FALSE)</f>
        <v>#N/A</v>
      </c>
      <c r="AH720" s="75" t="str">
        <f>IF(TablePipeInsulation[[#This Row],[System Application]]="Custom",TablePipeInsulation[[#This Row],[Pipe Surface Temperature, °F (If Custom Application)]],IF(G720="","",VLOOKUP(G720,$BG$21:$BH$24,2,FALSE)))</f>
        <v/>
      </c>
      <c r="AI720" s="75" t="str">
        <f>IF(TablePipeInsulation[[#This Row],[System Application]]="Custom",TablePipeInsulation[[#This Row],[Ambient Temperature, °F (If Custom Application)]],IF(G720="","",VLOOKUP(G720,$BG$21:$BI$24,3,FALSE)))</f>
        <v/>
      </c>
      <c r="AJ72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2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2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2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20" s="75" t="str">
        <f>IF(TablePipeInsulation[[#This Row],[System Application]]="Custom",TablePipeInsulation[[#This Row],[Custom Pipe Bare Heat Transfer Coefficient]],IF(P720="","",(VLOOKUP(AJ720,'Insulation Table'!$F$35:$G$124,2,FALSE))))</f>
        <v/>
      </c>
      <c r="AO720" s="75" t="e">
        <f t="shared" ref="AO720:AO783" si="55">CONCATENATE(AG720,P720)</f>
        <v>#N/A</v>
      </c>
      <c r="AP720" s="75" t="e">
        <f>VLOOKUP(AO720,'Insulation Table'!$Y$35:$Z$103,2,FALSE)</f>
        <v>#N/A</v>
      </c>
      <c r="AQ720" s="67" t="str">
        <f>CONCATENATE(P720,U720,MIN(TablePipeInsulation[[#This Row],[Insulation to be Added (")]],3))</f>
        <v>3</v>
      </c>
      <c r="AR720" s="75" t="str">
        <f>IF(P720="","",(VLOOKUP(AQ720,'Insulation Table'!$N$35:$O$250,2,FALSE)))</f>
        <v/>
      </c>
      <c r="AS720" s="67" t="e">
        <f t="shared" ref="AS720:AS783" si="56">AH720-AI720</f>
        <v>#VALUE!</v>
      </c>
      <c r="AT720" s="75" t="str">
        <f>IF(TablePipeInsulation[[#This Row],[System Application]]="Custom",TablePipeInsulation[[#This Row],[Full Load Hours (If Custom Application)]],IF(G720="","",IF(G720="Domestic Hot Water",8760,$AJ$16)))</f>
        <v/>
      </c>
      <c r="AU720" s="75" t="str">
        <f>VLOOKUP($G$7,'Incentive Structure'!$C$6:$D$10,2,FALSE)</f>
        <v>CI</v>
      </c>
      <c r="AV720" s="75" t="str">
        <f>IF(ISNUMBER(FIND("MF",TablePipeInsulation[[#This Row],[Incentive Code]]))=TRUE,"MF Logic","CI Logic")</f>
        <v>CI Logic</v>
      </c>
      <c r="AW72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20" t="str">
        <f t="shared" ref="AX720:AX783" si="57">CONCATENATE(G720,AW720)</f>
        <v/>
      </c>
      <c r="AY720" t="str">
        <f t="shared" ref="AY720:AY783" si="58">CONCATENATE(AU720,AW720)</f>
        <v>CI</v>
      </c>
      <c r="AZ72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2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20" s="190" t="e">
        <f>INDEX(#REF!,MATCH(TablePipeInsulation[[#This Row],[Coding - Temperature of Pipe]],#REF!,0),MATCH(TEXT($P720,"#.00"),#REF!,0))</f>
        <v>#REF!</v>
      </c>
      <c r="BC720" s="211">
        <f>IFERROR(MIN(IF(TablePipeInsulation[[#This Row],[System Application]]="Custom",(TablePipeInsulation[[#This Row],[Therms saved]]*BE720)*CI_Custom_Incentive_USD_per_therm,IF(OR(TablePipeInsulation[[#This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saved]]*BE720),"Excel Error"))),TablePipeInsulation[[#This Row],[Total Cost]]),0)</f>
        <v>0</v>
      </c>
      <c r="BD720" s="216">
        <f>IFERROR(MIN(IF(TablePipeInsulation[[#This Row],[System Application]]="Custom",(TablePipeInsulation[[#This Row],[Therms saved]]*BE720)*CI_Custom_Bonus_Incentive_USD_per_therm,IF(OR(TablePipeInsulation[[#This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saved]]*BE720),"Excel Error"))),TablePipeInsulation[[#This Row],[Total Cost]]),0)</f>
        <v>0</v>
      </c>
      <c r="BE720" s="212">
        <f>Boiler!$AA$9</f>
        <v>0</v>
      </c>
    </row>
    <row r="721" spans="1:57">
      <c r="A721" s="75">
        <v>700</v>
      </c>
      <c r="Q721" s="69"/>
      <c r="R721" s="1" t="str">
        <f>IFERROR(INDEX(TableInsulationCodeReq[],MATCH(TablePipeInsulation[[#This Row],[Coding - Temperature of Pipe]],TableInsulationCodeReq[Coding Pipe Temperature],-1),MATCH(TEXT($P721,"0.00"),TableInsulationCodeReq[#Headers],0)),"")</f>
        <v/>
      </c>
      <c r="Y721" s="189" t="str">
        <f t="shared" si="54"/>
        <v/>
      </c>
      <c r="AA72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21" s="3" t="str">
        <f>IF(OR(G721="",TablePipeInsulation[[#This Row],[Insulation to be Added (")]]&lt;TablePipeInsulation[[#This Row],[Insulation Required by Code (")]]),"",IF(System_App_Only_DHW,(AN721-AR721)/(0.8*100000)*L721*AS721*AT721*1,(AN721-AR721)/($G$10*100000)*L721*AS721*AT721*1))</f>
        <v/>
      </c>
      <c r="AC721" s="78">
        <f>IF(TablePipeInsulation[[#This Row],[Insulation to be Added (")]]&lt;TablePipeInsulation[[#This Row],[Insulation Required by Code (")]],"",BC721)</f>
        <v>0</v>
      </c>
      <c r="AD721" s="78">
        <f>IF(TablePipeInsulation[[#This Row],[Insulation to be Added (")]]&lt;TablePipeInsulation[[#This Row],[Insulation Required by Code (")]],"",BD721)</f>
        <v>0</v>
      </c>
      <c r="AG721" s="67" t="e">
        <f>VLOOKUP(G721,'Insulation Table'!$AE$61:$AF$64,2,FALSE)</f>
        <v>#N/A</v>
      </c>
      <c r="AH721" s="75" t="str">
        <f>IF(TablePipeInsulation[[#This Row],[System Application]]="Custom",TablePipeInsulation[[#This Row],[Pipe Surface Temperature, °F (If Custom Application)]],IF(G721="","",VLOOKUP(G721,$BG$21:$BH$24,2,FALSE)))</f>
        <v/>
      </c>
      <c r="AI721" s="75" t="str">
        <f>IF(TablePipeInsulation[[#This Row],[System Application]]="Custom",TablePipeInsulation[[#This Row],[Ambient Temperature, °F (If Custom Application)]],IF(G721="","",VLOOKUP(G721,$BG$21:$BI$24,3,FALSE)))</f>
        <v/>
      </c>
      <c r="AJ72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2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2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2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21" s="75" t="str">
        <f>IF(TablePipeInsulation[[#This Row],[System Application]]="Custom",TablePipeInsulation[[#This Row],[Custom Pipe Bare Heat Transfer Coefficient]],IF(P721="","",(VLOOKUP(AJ721,'Insulation Table'!$F$35:$G$124,2,FALSE))))</f>
        <v/>
      </c>
      <c r="AO721" s="75" t="e">
        <f t="shared" si="55"/>
        <v>#N/A</v>
      </c>
      <c r="AP721" s="75" t="e">
        <f>VLOOKUP(AO721,'Insulation Table'!$Y$35:$Z$103,2,FALSE)</f>
        <v>#N/A</v>
      </c>
      <c r="AQ721" s="67" t="str">
        <f>CONCATENATE(P721,U721,MIN(TablePipeInsulation[[#This Row],[Insulation to be Added (")]],3))</f>
        <v>3</v>
      </c>
      <c r="AR721" s="75" t="str">
        <f>IF(P721="","",(VLOOKUP(AQ721,'Insulation Table'!$N$35:$O$250,2,FALSE)))</f>
        <v/>
      </c>
      <c r="AS721" s="67" t="e">
        <f t="shared" si="56"/>
        <v>#VALUE!</v>
      </c>
      <c r="AT721" s="75" t="str">
        <f>IF(TablePipeInsulation[[#This Row],[System Application]]="Custom",TablePipeInsulation[[#This Row],[Full Load Hours (If Custom Application)]],IF(G721="","",IF(G721="Domestic Hot Water",8760,$AJ$16)))</f>
        <v/>
      </c>
      <c r="AU721" s="75" t="str">
        <f>VLOOKUP($G$7,'Incentive Structure'!$C$6:$D$10,2,FALSE)</f>
        <v>CI</v>
      </c>
      <c r="AV721" s="75" t="str">
        <f>IF(ISNUMBER(FIND("MF",TablePipeInsulation[[#This Row],[Incentive Code]]))=TRUE,"MF Logic","CI Logic")</f>
        <v>CI Logic</v>
      </c>
      <c r="AW72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21" t="str">
        <f t="shared" si="57"/>
        <v/>
      </c>
      <c r="AY721" t="str">
        <f t="shared" si="58"/>
        <v>CI</v>
      </c>
      <c r="AZ72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2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21" s="190" t="e">
        <f>INDEX(#REF!,MATCH(TablePipeInsulation[[#This Row],[Coding - Temperature of Pipe]],#REF!,0),MATCH(TEXT($P721,"#.00"),#REF!,0))</f>
        <v>#REF!</v>
      </c>
      <c r="BC721" s="211">
        <f>IFERROR(MIN(IF(TablePipeInsulation[[#This Row],[System Application]]="Custom",(TablePipeInsulation[[#This Row],[Therms saved]]*BE721)*CI_Custom_Incentive_USD_per_therm,IF(OR(TablePipeInsulation[[#This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saved]]*BE721),"Excel Error"))),TablePipeInsulation[[#This Row],[Total Cost]]),0)</f>
        <v>0</v>
      </c>
      <c r="BD721" s="216">
        <f>IFERROR(MIN(IF(TablePipeInsulation[[#This Row],[System Application]]="Custom",(TablePipeInsulation[[#This Row],[Therms saved]]*BE721)*CI_Custom_Bonus_Incentive_USD_per_therm,IF(OR(TablePipeInsulation[[#This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saved]]*BE721),"Excel Error"))),TablePipeInsulation[[#This Row],[Total Cost]]),0)</f>
        <v>0</v>
      </c>
      <c r="BE721" s="212">
        <f>Boiler!$AA$9</f>
        <v>0</v>
      </c>
    </row>
    <row r="722" spans="1:57">
      <c r="A722" s="75">
        <v>701</v>
      </c>
      <c r="Q722" s="69"/>
      <c r="R722" s="1" t="str">
        <f>IFERROR(INDEX(TableInsulationCodeReq[],MATCH(TablePipeInsulation[[#This Row],[Coding - Temperature of Pipe]],TableInsulationCodeReq[Coding Pipe Temperature],-1),MATCH(TEXT($P722,"0.00"),TableInsulationCodeReq[#Headers],0)),"")</f>
        <v/>
      </c>
      <c r="Y722" s="189" t="str">
        <f t="shared" si="54"/>
        <v/>
      </c>
      <c r="AA72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22" s="3" t="str">
        <f>IF(OR(G722="",TablePipeInsulation[[#This Row],[Insulation to be Added (")]]&lt;TablePipeInsulation[[#This Row],[Insulation Required by Code (")]]),"",IF(System_App_Only_DHW,(AN722-AR722)/(0.8*100000)*L722*AS722*AT722*1,(AN722-AR722)/($G$10*100000)*L722*AS722*AT722*1))</f>
        <v/>
      </c>
      <c r="AC722" s="78">
        <f>IF(TablePipeInsulation[[#This Row],[Insulation to be Added (")]]&lt;TablePipeInsulation[[#This Row],[Insulation Required by Code (")]],"",BC722)</f>
        <v>0</v>
      </c>
      <c r="AD722" s="78">
        <f>IF(TablePipeInsulation[[#This Row],[Insulation to be Added (")]]&lt;TablePipeInsulation[[#This Row],[Insulation Required by Code (")]],"",BD722)</f>
        <v>0</v>
      </c>
      <c r="AG722" s="67" t="e">
        <f>VLOOKUP(G722,'Insulation Table'!$AE$61:$AF$64,2,FALSE)</f>
        <v>#N/A</v>
      </c>
      <c r="AH722" s="75" t="str">
        <f>IF(TablePipeInsulation[[#This Row],[System Application]]="Custom",TablePipeInsulation[[#This Row],[Pipe Surface Temperature, °F (If Custom Application)]],IF(G722="","",VLOOKUP(G722,$BG$21:$BH$24,2,FALSE)))</f>
        <v/>
      </c>
      <c r="AI722" s="75" t="str">
        <f>IF(TablePipeInsulation[[#This Row],[System Application]]="Custom",TablePipeInsulation[[#This Row],[Ambient Temperature, °F (If Custom Application)]],IF(G722="","",VLOOKUP(G722,$BG$21:$BI$24,3,FALSE)))</f>
        <v/>
      </c>
      <c r="AJ72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2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2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2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22" s="75" t="str">
        <f>IF(TablePipeInsulation[[#This Row],[System Application]]="Custom",TablePipeInsulation[[#This Row],[Custom Pipe Bare Heat Transfer Coefficient]],IF(P722="","",(VLOOKUP(AJ722,'Insulation Table'!$F$35:$G$124,2,FALSE))))</f>
        <v/>
      </c>
      <c r="AO722" s="75" t="e">
        <f t="shared" si="55"/>
        <v>#N/A</v>
      </c>
      <c r="AP722" s="75" t="e">
        <f>VLOOKUP(AO722,'Insulation Table'!$Y$35:$Z$103,2,FALSE)</f>
        <v>#N/A</v>
      </c>
      <c r="AQ722" s="67" t="str">
        <f>CONCATENATE(P722,U722,MIN(TablePipeInsulation[[#This Row],[Insulation to be Added (")]],3))</f>
        <v>3</v>
      </c>
      <c r="AR722" s="75" t="str">
        <f>IF(P722="","",(VLOOKUP(AQ722,'Insulation Table'!$N$35:$O$250,2,FALSE)))</f>
        <v/>
      </c>
      <c r="AS722" s="67" t="e">
        <f t="shared" si="56"/>
        <v>#VALUE!</v>
      </c>
      <c r="AT722" s="75" t="str">
        <f>IF(TablePipeInsulation[[#This Row],[System Application]]="Custom",TablePipeInsulation[[#This Row],[Full Load Hours (If Custom Application)]],IF(G722="","",IF(G722="Domestic Hot Water",8760,$AJ$16)))</f>
        <v/>
      </c>
      <c r="AU722" s="75" t="str">
        <f>VLOOKUP($G$7,'Incentive Structure'!$C$6:$D$10,2,FALSE)</f>
        <v>CI</v>
      </c>
      <c r="AV722" s="75" t="str">
        <f>IF(ISNUMBER(FIND("MF",TablePipeInsulation[[#This Row],[Incentive Code]]))=TRUE,"MF Logic","CI Logic")</f>
        <v>CI Logic</v>
      </c>
      <c r="AW72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22" t="str">
        <f t="shared" si="57"/>
        <v/>
      </c>
      <c r="AY722" t="str">
        <f t="shared" si="58"/>
        <v>CI</v>
      </c>
      <c r="AZ72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2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22" s="190" t="e">
        <f>INDEX(#REF!,MATCH(TablePipeInsulation[[#This Row],[Coding - Temperature of Pipe]],#REF!,0),MATCH(TEXT($P722,"#.00"),#REF!,0))</f>
        <v>#REF!</v>
      </c>
      <c r="BC722" s="211">
        <f>IFERROR(MIN(IF(TablePipeInsulation[[#This Row],[System Application]]="Custom",(TablePipeInsulation[[#This Row],[Therms saved]]*BE722)*CI_Custom_Incentive_USD_per_therm,IF(OR(TablePipeInsulation[[#This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saved]]*BE722),"Excel Error"))),TablePipeInsulation[[#This Row],[Total Cost]]),0)</f>
        <v>0</v>
      </c>
      <c r="BD722" s="216">
        <f>IFERROR(MIN(IF(TablePipeInsulation[[#This Row],[System Application]]="Custom",(TablePipeInsulation[[#This Row],[Therms saved]]*BE722)*CI_Custom_Bonus_Incentive_USD_per_therm,IF(OR(TablePipeInsulation[[#This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saved]]*BE722),"Excel Error"))),TablePipeInsulation[[#This Row],[Total Cost]]),0)</f>
        <v>0</v>
      </c>
      <c r="BE722" s="212">
        <f>Boiler!$AA$9</f>
        <v>0</v>
      </c>
    </row>
    <row r="723" spans="1:57">
      <c r="A723" s="75">
        <v>702</v>
      </c>
      <c r="Q723" s="69"/>
      <c r="R723" s="1" t="str">
        <f>IFERROR(INDEX(TableInsulationCodeReq[],MATCH(TablePipeInsulation[[#This Row],[Coding - Temperature of Pipe]],TableInsulationCodeReq[Coding Pipe Temperature],-1),MATCH(TEXT($P723,"0.00"),TableInsulationCodeReq[#Headers],0)),"")</f>
        <v/>
      </c>
      <c r="Y723" s="189" t="str">
        <f t="shared" si="54"/>
        <v/>
      </c>
      <c r="AA72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23" s="3" t="str">
        <f>IF(OR(G723="",TablePipeInsulation[[#This Row],[Insulation to be Added (")]]&lt;TablePipeInsulation[[#This Row],[Insulation Required by Code (")]]),"",IF(System_App_Only_DHW,(AN723-AR723)/(0.8*100000)*L723*AS723*AT723*1,(AN723-AR723)/($G$10*100000)*L723*AS723*AT723*1))</f>
        <v/>
      </c>
      <c r="AC723" s="78">
        <f>IF(TablePipeInsulation[[#This Row],[Insulation to be Added (")]]&lt;TablePipeInsulation[[#This Row],[Insulation Required by Code (")]],"",BC723)</f>
        <v>0</v>
      </c>
      <c r="AD723" s="78">
        <f>IF(TablePipeInsulation[[#This Row],[Insulation to be Added (")]]&lt;TablePipeInsulation[[#This Row],[Insulation Required by Code (")]],"",BD723)</f>
        <v>0</v>
      </c>
      <c r="AG723" s="67" t="e">
        <f>VLOOKUP(G723,'Insulation Table'!$AE$61:$AF$64,2,FALSE)</f>
        <v>#N/A</v>
      </c>
      <c r="AH723" s="75" t="str">
        <f>IF(TablePipeInsulation[[#This Row],[System Application]]="Custom",TablePipeInsulation[[#This Row],[Pipe Surface Temperature, °F (If Custom Application)]],IF(G723="","",VLOOKUP(G723,$BG$21:$BH$24,2,FALSE)))</f>
        <v/>
      </c>
      <c r="AI723" s="75" t="str">
        <f>IF(TablePipeInsulation[[#This Row],[System Application]]="Custom",TablePipeInsulation[[#This Row],[Ambient Temperature, °F (If Custom Application)]],IF(G723="","",VLOOKUP(G723,$BG$21:$BI$24,3,FALSE)))</f>
        <v/>
      </c>
      <c r="AJ72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2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2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2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23" s="75" t="str">
        <f>IF(TablePipeInsulation[[#This Row],[System Application]]="Custom",TablePipeInsulation[[#This Row],[Custom Pipe Bare Heat Transfer Coefficient]],IF(P723="","",(VLOOKUP(AJ723,'Insulation Table'!$F$35:$G$124,2,FALSE))))</f>
        <v/>
      </c>
      <c r="AO723" s="75" t="e">
        <f t="shared" si="55"/>
        <v>#N/A</v>
      </c>
      <c r="AP723" s="75" t="e">
        <f>VLOOKUP(AO723,'Insulation Table'!$Y$35:$Z$103,2,FALSE)</f>
        <v>#N/A</v>
      </c>
      <c r="AQ723" s="67" t="str">
        <f>CONCATENATE(P723,U723,MIN(TablePipeInsulation[[#This Row],[Insulation to be Added (")]],3))</f>
        <v>3</v>
      </c>
      <c r="AR723" s="75" t="str">
        <f>IF(P723="","",(VLOOKUP(AQ723,'Insulation Table'!$N$35:$O$250,2,FALSE)))</f>
        <v/>
      </c>
      <c r="AS723" s="67" t="e">
        <f t="shared" si="56"/>
        <v>#VALUE!</v>
      </c>
      <c r="AT723" s="75" t="str">
        <f>IF(TablePipeInsulation[[#This Row],[System Application]]="Custom",TablePipeInsulation[[#This Row],[Full Load Hours (If Custom Application)]],IF(G723="","",IF(G723="Domestic Hot Water",8760,$AJ$16)))</f>
        <v/>
      </c>
      <c r="AU723" s="75" t="str">
        <f>VLOOKUP($G$7,'Incentive Structure'!$C$6:$D$10,2,FALSE)</f>
        <v>CI</v>
      </c>
      <c r="AV723" s="75" t="str">
        <f>IF(ISNUMBER(FIND("MF",TablePipeInsulation[[#This Row],[Incentive Code]]))=TRUE,"MF Logic","CI Logic")</f>
        <v>CI Logic</v>
      </c>
      <c r="AW72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23" t="str">
        <f t="shared" si="57"/>
        <v/>
      </c>
      <c r="AY723" t="str">
        <f t="shared" si="58"/>
        <v>CI</v>
      </c>
      <c r="AZ72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2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23" s="190" t="e">
        <f>INDEX(#REF!,MATCH(TablePipeInsulation[[#This Row],[Coding - Temperature of Pipe]],#REF!,0),MATCH(TEXT($P723,"#.00"),#REF!,0))</f>
        <v>#REF!</v>
      </c>
      <c r="BC723" s="211">
        <f>IFERROR(MIN(IF(TablePipeInsulation[[#This Row],[System Application]]="Custom",(TablePipeInsulation[[#This Row],[Therms saved]]*BE723)*CI_Custom_Incentive_USD_per_therm,IF(OR(TablePipeInsulation[[#This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saved]]*BE723),"Excel Error"))),TablePipeInsulation[[#This Row],[Total Cost]]),0)</f>
        <v>0</v>
      </c>
      <c r="BD723" s="216">
        <f>IFERROR(MIN(IF(TablePipeInsulation[[#This Row],[System Application]]="Custom",(TablePipeInsulation[[#This Row],[Therms saved]]*BE723)*CI_Custom_Bonus_Incentive_USD_per_therm,IF(OR(TablePipeInsulation[[#This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saved]]*BE723),"Excel Error"))),TablePipeInsulation[[#This Row],[Total Cost]]),0)</f>
        <v>0</v>
      </c>
      <c r="BE723" s="212">
        <f>Boiler!$AA$9</f>
        <v>0</v>
      </c>
    </row>
    <row r="724" spans="1:57">
      <c r="A724" s="75">
        <v>703</v>
      </c>
      <c r="Q724" s="69"/>
      <c r="R724" s="1" t="str">
        <f>IFERROR(INDEX(TableInsulationCodeReq[],MATCH(TablePipeInsulation[[#This Row],[Coding - Temperature of Pipe]],TableInsulationCodeReq[Coding Pipe Temperature],-1),MATCH(TEXT($P724,"0.00"),TableInsulationCodeReq[#Headers],0)),"")</f>
        <v/>
      </c>
      <c r="Y724" s="189" t="str">
        <f t="shared" si="54"/>
        <v/>
      </c>
      <c r="AA72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24" s="3" t="str">
        <f>IF(OR(G724="",TablePipeInsulation[[#This Row],[Insulation to be Added (")]]&lt;TablePipeInsulation[[#This Row],[Insulation Required by Code (")]]),"",IF(System_App_Only_DHW,(AN724-AR724)/(0.8*100000)*L724*AS724*AT724*1,(AN724-AR724)/($G$10*100000)*L724*AS724*AT724*1))</f>
        <v/>
      </c>
      <c r="AC724" s="78">
        <f>IF(TablePipeInsulation[[#This Row],[Insulation to be Added (")]]&lt;TablePipeInsulation[[#This Row],[Insulation Required by Code (")]],"",BC724)</f>
        <v>0</v>
      </c>
      <c r="AD724" s="78">
        <f>IF(TablePipeInsulation[[#This Row],[Insulation to be Added (")]]&lt;TablePipeInsulation[[#This Row],[Insulation Required by Code (")]],"",BD724)</f>
        <v>0</v>
      </c>
      <c r="AG724" s="67" t="e">
        <f>VLOOKUP(G724,'Insulation Table'!$AE$61:$AF$64,2,FALSE)</f>
        <v>#N/A</v>
      </c>
      <c r="AH724" s="75" t="str">
        <f>IF(TablePipeInsulation[[#This Row],[System Application]]="Custom",TablePipeInsulation[[#This Row],[Pipe Surface Temperature, °F (If Custom Application)]],IF(G724="","",VLOOKUP(G724,$BG$21:$BH$24,2,FALSE)))</f>
        <v/>
      </c>
      <c r="AI724" s="75" t="str">
        <f>IF(TablePipeInsulation[[#This Row],[System Application]]="Custom",TablePipeInsulation[[#This Row],[Ambient Temperature, °F (If Custom Application)]],IF(G724="","",VLOOKUP(G724,$BG$21:$BI$24,3,FALSE)))</f>
        <v/>
      </c>
      <c r="AJ72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2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2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2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24" s="75" t="str">
        <f>IF(TablePipeInsulation[[#This Row],[System Application]]="Custom",TablePipeInsulation[[#This Row],[Custom Pipe Bare Heat Transfer Coefficient]],IF(P724="","",(VLOOKUP(AJ724,'Insulation Table'!$F$35:$G$124,2,FALSE))))</f>
        <v/>
      </c>
      <c r="AO724" s="75" t="e">
        <f t="shared" si="55"/>
        <v>#N/A</v>
      </c>
      <c r="AP724" s="75" t="e">
        <f>VLOOKUP(AO724,'Insulation Table'!$Y$35:$Z$103,2,FALSE)</f>
        <v>#N/A</v>
      </c>
      <c r="AQ724" s="67" t="str">
        <f>CONCATENATE(P724,U724,MIN(TablePipeInsulation[[#This Row],[Insulation to be Added (")]],3))</f>
        <v>3</v>
      </c>
      <c r="AR724" s="75" t="str">
        <f>IF(P724="","",(VLOOKUP(AQ724,'Insulation Table'!$N$35:$O$250,2,FALSE)))</f>
        <v/>
      </c>
      <c r="AS724" s="67" t="e">
        <f t="shared" si="56"/>
        <v>#VALUE!</v>
      </c>
      <c r="AT724" s="75" t="str">
        <f>IF(TablePipeInsulation[[#This Row],[System Application]]="Custom",TablePipeInsulation[[#This Row],[Full Load Hours (If Custom Application)]],IF(G724="","",IF(G724="Domestic Hot Water",8760,$AJ$16)))</f>
        <v/>
      </c>
      <c r="AU724" s="75" t="str">
        <f>VLOOKUP($G$7,'Incentive Structure'!$C$6:$D$10,2,FALSE)</f>
        <v>CI</v>
      </c>
      <c r="AV724" s="75" t="str">
        <f>IF(ISNUMBER(FIND("MF",TablePipeInsulation[[#This Row],[Incentive Code]]))=TRUE,"MF Logic","CI Logic")</f>
        <v>CI Logic</v>
      </c>
      <c r="AW72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24" t="str">
        <f t="shared" si="57"/>
        <v/>
      </c>
      <c r="AY724" t="str">
        <f t="shared" si="58"/>
        <v>CI</v>
      </c>
      <c r="AZ72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2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24" s="190" t="e">
        <f>INDEX(#REF!,MATCH(TablePipeInsulation[[#This Row],[Coding - Temperature of Pipe]],#REF!,0),MATCH(TEXT($P724,"#.00"),#REF!,0))</f>
        <v>#REF!</v>
      </c>
      <c r="BC724" s="211">
        <f>IFERROR(MIN(IF(TablePipeInsulation[[#This Row],[System Application]]="Custom",(TablePipeInsulation[[#This Row],[Therms saved]]*BE724)*CI_Custom_Incentive_USD_per_therm,IF(OR(TablePipeInsulation[[#This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saved]]*BE724),"Excel Error"))),TablePipeInsulation[[#This Row],[Total Cost]]),0)</f>
        <v>0</v>
      </c>
      <c r="BD724" s="216">
        <f>IFERROR(MIN(IF(TablePipeInsulation[[#This Row],[System Application]]="Custom",(TablePipeInsulation[[#This Row],[Therms saved]]*BE724)*CI_Custom_Bonus_Incentive_USD_per_therm,IF(OR(TablePipeInsulation[[#This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saved]]*BE724),"Excel Error"))),TablePipeInsulation[[#This Row],[Total Cost]]),0)</f>
        <v>0</v>
      </c>
      <c r="BE724" s="212">
        <f>Boiler!$AA$9</f>
        <v>0</v>
      </c>
    </row>
    <row r="725" spans="1:57">
      <c r="A725" s="75">
        <v>704</v>
      </c>
      <c r="Q725" s="69"/>
      <c r="R725" s="1" t="str">
        <f>IFERROR(INDEX(TableInsulationCodeReq[],MATCH(TablePipeInsulation[[#This Row],[Coding - Temperature of Pipe]],TableInsulationCodeReq[Coding Pipe Temperature],-1),MATCH(TEXT($P725,"0.00"),TableInsulationCodeReq[#Headers],0)),"")</f>
        <v/>
      </c>
      <c r="Y725" s="189" t="str">
        <f t="shared" si="54"/>
        <v/>
      </c>
      <c r="AA72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25" s="3" t="str">
        <f>IF(OR(G725="",TablePipeInsulation[[#This Row],[Insulation to be Added (")]]&lt;TablePipeInsulation[[#This Row],[Insulation Required by Code (")]]),"",IF(System_App_Only_DHW,(AN725-AR725)/(0.8*100000)*L725*AS725*AT725*1,(AN725-AR725)/($G$10*100000)*L725*AS725*AT725*1))</f>
        <v/>
      </c>
      <c r="AC725" s="78">
        <f>IF(TablePipeInsulation[[#This Row],[Insulation to be Added (")]]&lt;TablePipeInsulation[[#This Row],[Insulation Required by Code (")]],"",BC725)</f>
        <v>0</v>
      </c>
      <c r="AD725" s="78">
        <f>IF(TablePipeInsulation[[#This Row],[Insulation to be Added (")]]&lt;TablePipeInsulation[[#This Row],[Insulation Required by Code (")]],"",BD725)</f>
        <v>0</v>
      </c>
      <c r="AG725" s="67" t="e">
        <f>VLOOKUP(G725,'Insulation Table'!$AE$61:$AF$64,2,FALSE)</f>
        <v>#N/A</v>
      </c>
      <c r="AH725" s="75" t="str">
        <f>IF(TablePipeInsulation[[#This Row],[System Application]]="Custom",TablePipeInsulation[[#This Row],[Pipe Surface Temperature, °F (If Custom Application)]],IF(G725="","",VLOOKUP(G725,$BG$21:$BH$24,2,FALSE)))</f>
        <v/>
      </c>
      <c r="AI725" s="75" t="str">
        <f>IF(TablePipeInsulation[[#This Row],[System Application]]="Custom",TablePipeInsulation[[#This Row],[Ambient Temperature, °F (If Custom Application)]],IF(G725="","",VLOOKUP(G725,$BG$21:$BI$24,3,FALSE)))</f>
        <v/>
      </c>
      <c r="AJ72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2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2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2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25" s="75" t="str">
        <f>IF(TablePipeInsulation[[#This Row],[System Application]]="Custom",TablePipeInsulation[[#This Row],[Custom Pipe Bare Heat Transfer Coefficient]],IF(P725="","",(VLOOKUP(AJ725,'Insulation Table'!$F$35:$G$124,2,FALSE))))</f>
        <v/>
      </c>
      <c r="AO725" s="75" t="e">
        <f t="shared" si="55"/>
        <v>#N/A</v>
      </c>
      <c r="AP725" s="75" t="e">
        <f>VLOOKUP(AO725,'Insulation Table'!$Y$35:$Z$103,2,FALSE)</f>
        <v>#N/A</v>
      </c>
      <c r="AQ725" s="67" t="str">
        <f>CONCATENATE(P725,U725,MIN(TablePipeInsulation[[#This Row],[Insulation to be Added (")]],3))</f>
        <v>3</v>
      </c>
      <c r="AR725" s="75" t="str">
        <f>IF(P725="","",(VLOOKUP(AQ725,'Insulation Table'!$N$35:$O$250,2,FALSE)))</f>
        <v/>
      </c>
      <c r="AS725" s="67" t="e">
        <f t="shared" si="56"/>
        <v>#VALUE!</v>
      </c>
      <c r="AT725" s="75" t="str">
        <f>IF(TablePipeInsulation[[#This Row],[System Application]]="Custom",TablePipeInsulation[[#This Row],[Full Load Hours (If Custom Application)]],IF(G725="","",IF(G725="Domestic Hot Water",8760,$AJ$16)))</f>
        <v/>
      </c>
      <c r="AU725" s="75" t="str">
        <f>VLOOKUP($G$7,'Incentive Structure'!$C$6:$D$10,2,FALSE)</f>
        <v>CI</v>
      </c>
      <c r="AV725" s="75" t="str">
        <f>IF(ISNUMBER(FIND("MF",TablePipeInsulation[[#This Row],[Incentive Code]]))=TRUE,"MF Logic","CI Logic")</f>
        <v>CI Logic</v>
      </c>
      <c r="AW72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25" t="str">
        <f t="shared" si="57"/>
        <v/>
      </c>
      <c r="AY725" t="str">
        <f t="shared" si="58"/>
        <v>CI</v>
      </c>
      <c r="AZ72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2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25" s="190" t="e">
        <f>INDEX(#REF!,MATCH(TablePipeInsulation[[#This Row],[Coding - Temperature of Pipe]],#REF!,0),MATCH(TEXT($P725,"#.00"),#REF!,0))</f>
        <v>#REF!</v>
      </c>
      <c r="BC725" s="211">
        <f>IFERROR(MIN(IF(TablePipeInsulation[[#This Row],[System Application]]="Custom",(TablePipeInsulation[[#This Row],[Therms saved]]*BE725)*CI_Custom_Incentive_USD_per_therm,IF(OR(TablePipeInsulation[[#This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saved]]*BE725),"Excel Error"))),TablePipeInsulation[[#This Row],[Total Cost]]),0)</f>
        <v>0</v>
      </c>
      <c r="BD725" s="216">
        <f>IFERROR(MIN(IF(TablePipeInsulation[[#This Row],[System Application]]="Custom",(TablePipeInsulation[[#This Row],[Therms saved]]*BE725)*CI_Custom_Bonus_Incentive_USD_per_therm,IF(OR(TablePipeInsulation[[#This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saved]]*BE725),"Excel Error"))),TablePipeInsulation[[#This Row],[Total Cost]]),0)</f>
        <v>0</v>
      </c>
      <c r="BE725" s="212">
        <f>Boiler!$AA$9</f>
        <v>0</v>
      </c>
    </row>
    <row r="726" spans="1:57">
      <c r="A726" s="75">
        <v>705</v>
      </c>
      <c r="Q726" s="69"/>
      <c r="R726" s="1" t="str">
        <f>IFERROR(INDEX(TableInsulationCodeReq[],MATCH(TablePipeInsulation[[#This Row],[Coding - Temperature of Pipe]],TableInsulationCodeReq[Coding Pipe Temperature],-1),MATCH(TEXT($P726,"0.00"),TableInsulationCodeReq[#Headers],0)),"")</f>
        <v/>
      </c>
      <c r="Y726" s="189" t="str">
        <f t="shared" ref="Y726:Y789" si="59">IF(B726="","",(X726+W726))</f>
        <v/>
      </c>
      <c r="AA72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26" s="3" t="str">
        <f>IF(OR(G726="",TablePipeInsulation[[#This Row],[Insulation to be Added (")]]&lt;TablePipeInsulation[[#This Row],[Insulation Required by Code (")]]),"",IF(System_App_Only_DHW,(AN726-AR726)/(0.8*100000)*L726*AS726*AT726*1,(AN726-AR726)/($G$10*100000)*L726*AS726*AT726*1))</f>
        <v/>
      </c>
      <c r="AC726" s="78">
        <f>IF(TablePipeInsulation[[#This Row],[Insulation to be Added (")]]&lt;TablePipeInsulation[[#This Row],[Insulation Required by Code (")]],"",BC726)</f>
        <v>0</v>
      </c>
      <c r="AD726" s="78">
        <f>IF(TablePipeInsulation[[#This Row],[Insulation to be Added (")]]&lt;TablePipeInsulation[[#This Row],[Insulation Required by Code (")]],"",BD726)</f>
        <v>0</v>
      </c>
      <c r="AG726" s="67" t="e">
        <f>VLOOKUP(G726,'Insulation Table'!$AE$61:$AF$64,2,FALSE)</f>
        <v>#N/A</v>
      </c>
      <c r="AH726" s="75" t="str">
        <f>IF(TablePipeInsulation[[#This Row],[System Application]]="Custom",TablePipeInsulation[[#This Row],[Pipe Surface Temperature, °F (If Custom Application)]],IF(G726="","",VLOOKUP(G726,$BG$21:$BH$24,2,FALSE)))</f>
        <v/>
      </c>
      <c r="AI726" s="75" t="str">
        <f>IF(TablePipeInsulation[[#This Row],[System Application]]="Custom",TablePipeInsulation[[#This Row],[Ambient Temperature, °F (If Custom Application)]],IF(G726="","",VLOOKUP(G726,$BG$21:$BI$24,3,FALSE)))</f>
        <v/>
      </c>
      <c r="AJ72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2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2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2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26" s="75" t="str">
        <f>IF(TablePipeInsulation[[#This Row],[System Application]]="Custom",TablePipeInsulation[[#This Row],[Custom Pipe Bare Heat Transfer Coefficient]],IF(P726="","",(VLOOKUP(AJ726,'Insulation Table'!$F$35:$G$124,2,FALSE))))</f>
        <v/>
      </c>
      <c r="AO726" s="75" t="e">
        <f t="shared" si="55"/>
        <v>#N/A</v>
      </c>
      <c r="AP726" s="75" t="e">
        <f>VLOOKUP(AO726,'Insulation Table'!$Y$35:$Z$103,2,FALSE)</f>
        <v>#N/A</v>
      </c>
      <c r="AQ726" s="67" t="str">
        <f>CONCATENATE(P726,U726,MIN(TablePipeInsulation[[#This Row],[Insulation to be Added (")]],3))</f>
        <v>3</v>
      </c>
      <c r="AR726" s="75" t="str">
        <f>IF(P726="","",(VLOOKUP(AQ726,'Insulation Table'!$N$35:$O$250,2,FALSE)))</f>
        <v/>
      </c>
      <c r="AS726" s="67" t="e">
        <f t="shared" si="56"/>
        <v>#VALUE!</v>
      </c>
      <c r="AT726" s="75" t="str">
        <f>IF(TablePipeInsulation[[#This Row],[System Application]]="Custom",TablePipeInsulation[[#This Row],[Full Load Hours (If Custom Application)]],IF(G726="","",IF(G726="Domestic Hot Water",8760,$AJ$16)))</f>
        <v/>
      </c>
      <c r="AU726" s="75" t="str">
        <f>VLOOKUP($G$7,'Incentive Structure'!$C$6:$D$10,2,FALSE)</f>
        <v>CI</v>
      </c>
      <c r="AV726" s="75" t="str">
        <f>IF(ISNUMBER(FIND("MF",TablePipeInsulation[[#This Row],[Incentive Code]]))=TRUE,"MF Logic","CI Logic")</f>
        <v>CI Logic</v>
      </c>
      <c r="AW72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26" t="str">
        <f t="shared" si="57"/>
        <v/>
      </c>
      <c r="AY726" t="str">
        <f t="shared" si="58"/>
        <v>CI</v>
      </c>
      <c r="AZ72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2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26" s="190" t="e">
        <f>INDEX(#REF!,MATCH(TablePipeInsulation[[#This Row],[Coding - Temperature of Pipe]],#REF!,0),MATCH(TEXT($P726,"#.00"),#REF!,0))</f>
        <v>#REF!</v>
      </c>
      <c r="BC726" s="211">
        <f>IFERROR(MIN(IF(TablePipeInsulation[[#This Row],[System Application]]="Custom",(TablePipeInsulation[[#This Row],[Therms saved]]*BE726)*CI_Custom_Incentive_USD_per_therm,IF(OR(TablePipeInsulation[[#This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saved]]*BE726),"Excel Error"))),TablePipeInsulation[[#This Row],[Total Cost]]),0)</f>
        <v>0</v>
      </c>
      <c r="BD726" s="216">
        <f>IFERROR(MIN(IF(TablePipeInsulation[[#This Row],[System Application]]="Custom",(TablePipeInsulation[[#This Row],[Therms saved]]*BE726)*CI_Custom_Bonus_Incentive_USD_per_therm,IF(OR(TablePipeInsulation[[#This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saved]]*BE726),"Excel Error"))),TablePipeInsulation[[#This Row],[Total Cost]]),0)</f>
        <v>0</v>
      </c>
      <c r="BE726" s="212">
        <f>Boiler!$AA$9</f>
        <v>0</v>
      </c>
    </row>
    <row r="727" spans="1:57">
      <c r="A727" s="75">
        <v>706</v>
      </c>
      <c r="Q727" s="69"/>
      <c r="R727" s="1" t="str">
        <f>IFERROR(INDEX(TableInsulationCodeReq[],MATCH(TablePipeInsulation[[#This Row],[Coding - Temperature of Pipe]],TableInsulationCodeReq[Coding Pipe Temperature],-1),MATCH(TEXT($P727,"0.00"),TableInsulationCodeReq[#Headers],0)),"")</f>
        <v/>
      </c>
      <c r="Y727" s="189" t="str">
        <f t="shared" si="59"/>
        <v/>
      </c>
      <c r="AA72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27" s="3" t="str">
        <f>IF(OR(G727="",TablePipeInsulation[[#This Row],[Insulation to be Added (")]]&lt;TablePipeInsulation[[#This Row],[Insulation Required by Code (")]]),"",IF(System_App_Only_DHW,(AN727-AR727)/(0.8*100000)*L727*AS727*AT727*1,(AN727-AR727)/($G$10*100000)*L727*AS727*AT727*1))</f>
        <v/>
      </c>
      <c r="AC727" s="78">
        <f>IF(TablePipeInsulation[[#This Row],[Insulation to be Added (")]]&lt;TablePipeInsulation[[#This Row],[Insulation Required by Code (")]],"",BC727)</f>
        <v>0</v>
      </c>
      <c r="AD727" s="78">
        <f>IF(TablePipeInsulation[[#This Row],[Insulation to be Added (")]]&lt;TablePipeInsulation[[#This Row],[Insulation Required by Code (")]],"",BD727)</f>
        <v>0</v>
      </c>
      <c r="AG727" s="67" t="e">
        <f>VLOOKUP(G727,'Insulation Table'!$AE$61:$AF$64,2,FALSE)</f>
        <v>#N/A</v>
      </c>
      <c r="AH727" s="75" t="str">
        <f>IF(TablePipeInsulation[[#This Row],[System Application]]="Custom",TablePipeInsulation[[#This Row],[Pipe Surface Temperature, °F (If Custom Application)]],IF(G727="","",VLOOKUP(G727,$BG$21:$BH$24,2,FALSE)))</f>
        <v/>
      </c>
      <c r="AI727" s="75" t="str">
        <f>IF(TablePipeInsulation[[#This Row],[System Application]]="Custom",TablePipeInsulation[[#This Row],[Ambient Temperature, °F (If Custom Application)]],IF(G727="","",VLOOKUP(G727,$BG$21:$BI$24,3,FALSE)))</f>
        <v/>
      </c>
      <c r="AJ72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2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2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2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27" s="75" t="str">
        <f>IF(TablePipeInsulation[[#This Row],[System Application]]="Custom",TablePipeInsulation[[#This Row],[Custom Pipe Bare Heat Transfer Coefficient]],IF(P727="","",(VLOOKUP(AJ727,'Insulation Table'!$F$35:$G$124,2,FALSE))))</f>
        <v/>
      </c>
      <c r="AO727" s="75" t="e">
        <f t="shared" si="55"/>
        <v>#N/A</v>
      </c>
      <c r="AP727" s="75" t="e">
        <f>VLOOKUP(AO727,'Insulation Table'!$Y$35:$Z$103,2,FALSE)</f>
        <v>#N/A</v>
      </c>
      <c r="AQ727" s="67" t="str">
        <f>CONCATENATE(P727,U727,MIN(TablePipeInsulation[[#This Row],[Insulation to be Added (")]],3))</f>
        <v>3</v>
      </c>
      <c r="AR727" s="75" t="str">
        <f>IF(P727="","",(VLOOKUP(AQ727,'Insulation Table'!$N$35:$O$250,2,FALSE)))</f>
        <v/>
      </c>
      <c r="AS727" s="67" t="e">
        <f t="shared" si="56"/>
        <v>#VALUE!</v>
      </c>
      <c r="AT727" s="75" t="str">
        <f>IF(TablePipeInsulation[[#This Row],[System Application]]="Custom",TablePipeInsulation[[#This Row],[Full Load Hours (If Custom Application)]],IF(G727="","",IF(G727="Domestic Hot Water",8760,$AJ$16)))</f>
        <v/>
      </c>
      <c r="AU727" s="75" t="str">
        <f>VLOOKUP($G$7,'Incentive Structure'!$C$6:$D$10,2,FALSE)</f>
        <v>CI</v>
      </c>
      <c r="AV727" s="75" t="str">
        <f>IF(ISNUMBER(FIND("MF",TablePipeInsulation[[#This Row],[Incentive Code]]))=TRUE,"MF Logic","CI Logic")</f>
        <v>CI Logic</v>
      </c>
      <c r="AW72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27" t="str">
        <f t="shared" si="57"/>
        <v/>
      </c>
      <c r="AY727" t="str">
        <f t="shared" si="58"/>
        <v>CI</v>
      </c>
      <c r="AZ72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2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27" s="190" t="e">
        <f>INDEX(#REF!,MATCH(TablePipeInsulation[[#This Row],[Coding - Temperature of Pipe]],#REF!,0),MATCH(TEXT($P727,"#.00"),#REF!,0))</f>
        <v>#REF!</v>
      </c>
      <c r="BC727" s="211">
        <f>IFERROR(MIN(IF(TablePipeInsulation[[#This Row],[System Application]]="Custom",(TablePipeInsulation[[#This Row],[Therms saved]]*BE727)*CI_Custom_Incentive_USD_per_therm,IF(OR(TablePipeInsulation[[#This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saved]]*BE727),"Excel Error"))),TablePipeInsulation[[#This Row],[Total Cost]]),0)</f>
        <v>0</v>
      </c>
      <c r="BD727" s="216">
        <f>IFERROR(MIN(IF(TablePipeInsulation[[#This Row],[System Application]]="Custom",(TablePipeInsulation[[#This Row],[Therms saved]]*BE727)*CI_Custom_Bonus_Incentive_USD_per_therm,IF(OR(TablePipeInsulation[[#This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saved]]*BE727),"Excel Error"))),TablePipeInsulation[[#This Row],[Total Cost]]),0)</f>
        <v>0</v>
      </c>
      <c r="BE727" s="212">
        <f>Boiler!$AA$9</f>
        <v>0</v>
      </c>
    </row>
    <row r="728" spans="1:57">
      <c r="A728" s="75">
        <v>707</v>
      </c>
      <c r="Q728" s="69"/>
      <c r="R728" s="1" t="str">
        <f>IFERROR(INDEX(TableInsulationCodeReq[],MATCH(TablePipeInsulation[[#This Row],[Coding - Temperature of Pipe]],TableInsulationCodeReq[Coding Pipe Temperature],-1),MATCH(TEXT($P728,"0.00"),TableInsulationCodeReq[#Headers],0)),"")</f>
        <v/>
      </c>
      <c r="Y728" s="189" t="str">
        <f t="shared" si="59"/>
        <v/>
      </c>
      <c r="AA72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28" s="3" t="str">
        <f>IF(OR(G728="",TablePipeInsulation[[#This Row],[Insulation to be Added (")]]&lt;TablePipeInsulation[[#This Row],[Insulation Required by Code (")]]),"",IF(System_App_Only_DHW,(AN728-AR728)/(0.8*100000)*L728*AS728*AT728*1,(AN728-AR728)/($G$10*100000)*L728*AS728*AT728*1))</f>
        <v/>
      </c>
      <c r="AC728" s="78">
        <f>IF(TablePipeInsulation[[#This Row],[Insulation to be Added (")]]&lt;TablePipeInsulation[[#This Row],[Insulation Required by Code (")]],"",BC728)</f>
        <v>0</v>
      </c>
      <c r="AD728" s="78">
        <f>IF(TablePipeInsulation[[#This Row],[Insulation to be Added (")]]&lt;TablePipeInsulation[[#This Row],[Insulation Required by Code (")]],"",BD728)</f>
        <v>0</v>
      </c>
      <c r="AG728" s="67" t="e">
        <f>VLOOKUP(G728,'Insulation Table'!$AE$61:$AF$64,2,FALSE)</f>
        <v>#N/A</v>
      </c>
      <c r="AH728" s="75" t="str">
        <f>IF(TablePipeInsulation[[#This Row],[System Application]]="Custom",TablePipeInsulation[[#This Row],[Pipe Surface Temperature, °F (If Custom Application)]],IF(G728="","",VLOOKUP(G728,$BG$21:$BH$24,2,FALSE)))</f>
        <v/>
      </c>
      <c r="AI728" s="75" t="str">
        <f>IF(TablePipeInsulation[[#This Row],[System Application]]="Custom",TablePipeInsulation[[#This Row],[Ambient Temperature, °F (If Custom Application)]],IF(G728="","",VLOOKUP(G728,$BG$21:$BI$24,3,FALSE)))</f>
        <v/>
      </c>
      <c r="AJ72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2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2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2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28" s="75" t="str">
        <f>IF(TablePipeInsulation[[#This Row],[System Application]]="Custom",TablePipeInsulation[[#This Row],[Custom Pipe Bare Heat Transfer Coefficient]],IF(P728="","",(VLOOKUP(AJ728,'Insulation Table'!$F$35:$G$124,2,FALSE))))</f>
        <v/>
      </c>
      <c r="AO728" s="75" t="e">
        <f t="shared" si="55"/>
        <v>#N/A</v>
      </c>
      <c r="AP728" s="75" t="e">
        <f>VLOOKUP(AO728,'Insulation Table'!$Y$35:$Z$103,2,FALSE)</f>
        <v>#N/A</v>
      </c>
      <c r="AQ728" s="67" t="str">
        <f>CONCATENATE(P728,U728,MIN(TablePipeInsulation[[#This Row],[Insulation to be Added (")]],3))</f>
        <v>3</v>
      </c>
      <c r="AR728" s="75" t="str">
        <f>IF(P728="","",(VLOOKUP(AQ728,'Insulation Table'!$N$35:$O$250,2,FALSE)))</f>
        <v/>
      </c>
      <c r="AS728" s="67" t="e">
        <f t="shared" si="56"/>
        <v>#VALUE!</v>
      </c>
      <c r="AT728" s="75" t="str">
        <f>IF(TablePipeInsulation[[#This Row],[System Application]]="Custom",TablePipeInsulation[[#This Row],[Full Load Hours (If Custom Application)]],IF(G728="","",IF(G728="Domestic Hot Water",8760,$AJ$16)))</f>
        <v/>
      </c>
      <c r="AU728" s="75" t="str">
        <f>VLOOKUP($G$7,'Incentive Structure'!$C$6:$D$10,2,FALSE)</f>
        <v>CI</v>
      </c>
      <c r="AV728" s="75" t="str">
        <f>IF(ISNUMBER(FIND("MF",TablePipeInsulation[[#This Row],[Incentive Code]]))=TRUE,"MF Logic","CI Logic")</f>
        <v>CI Logic</v>
      </c>
      <c r="AW72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28" t="str">
        <f t="shared" si="57"/>
        <v/>
      </c>
      <c r="AY728" t="str">
        <f t="shared" si="58"/>
        <v>CI</v>
      </c>
      <c r="AZ72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2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28" s="190" t="e">
        <f>INDEX(#REF!,MATCH(TablePipeInsulation[[#This Row],[Coding - Temperature of Pipe]],#REF!,0),MATCH(TEXT($P728,"#.00"),#REF!,0))</f>
        <v>#REF!</v>
      </c>
      <c r="BC728" s="211">
        <f>IFERROR(MIN(IF(TablePipeInsulation[[#This Row],[System Application]]="Custom",(TablePipeInsulation[[#This Row],[Therms saved]]*BE728)*CI_Custom_Incentive_USD_per_therm,IF(OR(TablePipeInsulation[[#This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saved]]*BE728),"Excel Error"))),TablePipeInsulation[[#This Row],[Total Cost]]),0)</f>
        <v>0</v>
      </c>
      <c r="BD728" s="216">
        <f>IFERROR(MIN(IF(TablePipeInsulation[[#This Row],[System Application]]="Custom",(TablePipeInsulation[[#This Row],[Therms saved]]*BE728)*CI_Custom_Bonus_Incentive_USD_per_therm,IF(OR(TablePipeInsulation[[#This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saved]]*BE728),"Excel Error"))),TablePipeInsulation[[#This Row],[Total Cost]]),0)</f>
        <v>0</v>
      </c>
      <c r="BE728" s="212">
        <f>Boiler!$AA$9</f>
        <v>0</v>
      </c>
    </row>
    <row r="729" spans="1:57">
      <c r="A729" s="75">
        <v>708</v>
      </c>
      <c r="Q729" s="69"/>
      <c r="R729" s="1" t="str">
        <f>IFERROR(INDEX(TableInsulationCodeReq[],MATCH(TablePipeInsulation[[#This Row],[Coding - Temperature of Pipe]],TableInsulationCodeReq[Coding Pipe Temperature],-1),MATCH(TEXT($P729,"0.00"),TableInsulationCodeReq[#Headers],0)),"")</f>
        <v/>
      </c>
      <c r="Y729" s="189" t="str">
        <f t="shared" si="59"/>
        <v/>
      </c>
      <c r="AA72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29" s="3" t="str">
        <f>IF(OR(G729="",TablePipeInsulation[[#This Row],[Insulation to be Added (")]]&lt;TablePipeInsulation[[#This Row],[Insulation Required by Code (")]]),"",IF(System_App_Only_DHW,(AN729-AR729)/(0.8*100000)*L729*AS729*AT729*1,(AN729-AR729)/($G$10*100000)*L729*AS729*AT729*1))</f>
        <v/>
      </c>
      <c r="AC729" s="78">
        <f>IF(TablePipeInsulation[[#This Row],[Insulation to be Added (")]]&lt;TablePipeInsulation[[#This Row],[Insulation Required by Code (")]],"",BC729)</f>
        <v>0</v>
      </c>
      <c r="AD729" s="78">
        <f>IF(TablePipeInsulation[[#This Row],[Insulation to be Added (")]]&lt;TablePipeInsulation[[#This Row],[Insulation Required by Code (")]],"",BD729)</f>
        <v>0</v>
      </c>
      <c r="AG729" s="67" t="e">
        <f>VLOOKUP(G729,'Insulation Table'!$AE$61:$AF$64,2,FALSE)</f>
        <v>#N/A</v>
      </c>
      <c r="AH729" s="75" t="str">
        <f>IF(TablePipeInsulation[[#This Row],[System Application]]="Custom",TablePipeInsulation[[#This Row],[Pipe Surface Temperature, °F (If Custom Application)]],IF(G729="","",VLOOKUP(G729,$BG$21:$BH$24,2,FALSE)))</f>
        <v/>
      </c>
      <c r="AI729" s="75" t="str">
        <f>IF(TablePipeInsulation[[#This Row],[System Application]]="Custom",TablePipeInsulation[[#This Row],[Ambient Temperature, °F (If Custom Application)]],IF(G729="","",VLOOKUP(G729,$BG$21:$BI$24,3,FALSE)))</f>
        <v/>
      </c>
      <c r="AJ72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2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2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2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29" s="75" t="str">
        <f>IF(TablePipeInsulation[[#This Row],[System Application]]="Custom",TablePipeInsulation[[#This Row],[Custom Pipe Bare Heat Transfer Coefficient]],IF(P729="","",(VLOOKUP(AJ729,'Insulation Table'!$F$35:$G$124,2,FALSE))))</f>
        <v/>
      </c>
      <c r="AO729" s="75" t="e">
        <f t="shared" si="55"/>
        <v>#N/A</v>
      </c>
      <c r="AP729" s="75" t="e">
        <f>VLOOKUP(AO729,'Insulation Table'!$Y$35:$Z$103,2,FALSE)</f>
        <v>#N/A</v>
      </c>
      <c r="AQ729" s="67" t="str">
        <f>CONCATENATE(P729,U729,MIN(TablePipeInsulation[[#This Row],[Insulation to be Added (")]],3))</f>
        <v>3</v>
      </c>
      <c r="AR729" s="75" t="str">
        <f>IF(P729="","",(VLOOKUP(AQ729,'Insulation Table'!$N$35:$O$250,2,FALSE)))</f>
        <v/>
      </c>
      <c r="AS729" s="67" t="e">
        <f t="shared" si="56"/>
        <v>#VALUE!</v>
      </c>
      <c r="AT729" s="75" t="str">
        <f>IF(TablePipeInsulation[[#This Row],[System Application]]="Custom",TablePipeInsulation[[#This Row],[Full Load Hours (If Custom Application)]],IF(G729="","",IF(G729="Domestic Hot Water",8760,$AJ$16)))</f>
        <v/>
      </c>
      <c r="AU729" s="75" t="str">
        <f>VLOOKUP($G$7,'Incentive Structure'!$C$6:$D$10,2,FALSE)</f>
        <v>CI</v>
      </c>
      <c r="AV729" s="75" t="str">
        <f>IF(ISNUMBER(FIND("MF",TablePipeInsulation[[#This Row],[Incentive Code]]))=TRUE,"MF Logic","CI Logic")</f>
        <v>CI Logic</v>
      </c>
      <c r="AW72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29" t="str">
        <f t="shared" si="57"/>
        <v/>
      </c>
      <c r="AY729" t="str">
        <f t="shared" si="58"/>
        <v>CI</v>
      </c>
      <c r="AZ72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2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29" s="190" t="e">
        <f>INDEX(#REF!,MATCH(TablePipeInsulation[[#This Row],[Coding - Temperature of Pipe]],#REF!,0),MATCH(TEXT($P729,"#.00"),#REF!,0))</f>
        <v>#REF!</v>
      </c>
      <c r="BC729" s="211">
        <f>IFERROR(MIN(IF(TablePipeInsulation[[#This Row],[System Application]]="Custom",(TablePipeInsulation[[#This Row],[Therms saved]]*BE729)*CI_Custom_Incentive_USD_per_therm,IF(OR(TablePipeInsulation[[#This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saved]]*BE729),"Excel Error"))),TablePipeInsulation[[#This Row],[Total Cost]]),0)</f>
        <v>0</v>
      </c>
      <c r="BD729" s="216">
        <f>IFERROR(MIN(IF(TablePipeInsulation[[#This Row],[System Application]]="Custom",(TablePipeInsulation[[#This Row],[Therms saved]]*BE729)*CI_Custom_Bonus_Incentive_USD_per_therm,IF(OR(TablePipeInsulation[[#This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saved]]*BE729),"Excel Error"))),TablePipeInsulation[[#This Row],[Total Cost]]),0)</f>
        <v>0</v>
      </c>
      <c r="BE729" s="212">
        <f>Boiler!$AA$9</f>
        <v>0</v>
      </c>
    </row>
    <row r="730" spans="1:57">
      <c r="A730" s="75">
        <v>709</v>
      </c>
      <c r="Q730" s="69"/>
      <c r="R730" s="1" t="str">
        <f>IFERROR(INDEX(TableInsulationCodeReq[],MATCH(TablePipeInsulation[[#This Row],[Coding - Temperature of Pipe]],TableInsulationCodeReq[Coding Pipe Temperature],-1),MATCH(TEXT($P730,"0.00"),TableInsulationCodeReq[#Headers],0)),"")</f>
        <v/>
      </c>
      <c r="Y730" s="189" t="str">
        <f t="shared" si="59"/>
        <v/>
      </c>
      <c r="AA73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30" s="3" t="str">
        <f>IF(OR(G730="",TablePipeInsulation[[#This Row],[Insulation to be Added (")]]&lt;TablePipeInsulation[[#This Row],[Insulation Required by Code (")]]),"",IF(System_App_Only_DHW,(AN730-AR730)/(0.8*100000)*L730*AS730*AT730*1,(AN730-AR730)/($G$10*100000)*L730*AS730*AT730*1))</f>
        <v/>
      </c>
      <c r="AC730" s="78">
        <f>IF(TablePipeInsulation[[#This Row],[Insulation to be Added (")]]&lt;TablePipeInsulation[[#This Row],[Insulation Required by Code (")]],"",BC730)</f>
        <v>0</v>
      </c>
      <c r="AD730" s="78">
        <f>IF(TablePipeInsulation[[#This Row],[Insulation to be Added (")]]&lt;TablePipeInsulation[[#This Row],[Insulation Required by Code (")]],"",BD730)</f>
        <v>0</v>
      </c>
      <c r="AG730" s="67" t="e">
        <f>VLOOKUP(G730,'Insulation Table'!$AE$61:$AF$64,2,FALSE)</f>
        <v>#N/A</v>
      </c>
      <c r="AH730" s="75" t="str">
        <f>IF(TablePipeInsulation[[#This Row],[System Application]]="Custom",TablePipeInsulation[[#This Row],[Pipe Surface Temperature, °F (If Custom Application)]],IF(G730="","",VLOOKUP(G730,$BG$21:$BH$24,2,FALSE)))</f>
        <v/>
      </c>
      <c r="AI730" s="75" t="str">
        <f>IF(TablePipeInsulation[[#This Row],[System Application]]="Custom",TablePipeInsulation[[#This Row],[Ambient Temperature, °F (If Custom Application)]],IF(G730="","",VLOOKUP(G730,$BG$21:$BI$24,3,FALSE)))</f>
        <v/>
      </c>
      <c r="AJ73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3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3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3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30" s="75" t="str">
        <f>IF(TablePipeInsulation[[#This Row],[System Application]]="Custom",TablePipeInsulation[[#This Row],[Custom Pipe Bare Heat Transfer Coefficient]],IF(P730="","",(VLOOKUP(AJ730,'Insulation Table'!$F$35:$G$124,2,FALSE))))</f>
        <v/>
      </c>
      <c r="AO730" s="75" t="e">
        <f t="shared" si="55"/>
        <v>#N/A</v>
      </c>
      <c r="AP730" s="75" t="e">
        <f>VLOOKUP(AO730,'Insulation Table'!$Y$35:$Z$103,2,FALSE)</f>
        <v>#N/A</v>
      </c>
      <c r="AQ730" s="67" t="str">
        <f>CONCATENATE(P730,U730,MIN(TablePipeInsulation[[#This Row],[Insulation to be Added (")]],3))</f>
        <v>3</v>
      </c>
      <c r="AR730" s="75" t="str">
        <f>IF(P730="","",(VLOOKUP(AQ730,'Insulation Table'!$N$35:$O$250,2,FALSE)))</f>
        <v/>
      </c>
      <c r="AS730" s="67" t="e">
        <f t="shared" si="56"/>
        <v>#VALUE!</v>
      </c>
      <c r="AT730" s="75" t="str">
        <f>IF(TablePipeInsulation[[#This Row],[System Application]]="Custom",TablePipeInsulation[[#This Row],[Full Load Hours (If Custom Application)]],IF(G730="","",IF(G730="Domestic Hot Water",8760,$AJ$16)))</f>
        <v/>
      </c>
      <c r="AU730" s="75" t="str">
        <f>VLOOKUP($G$7,'Incentive Structure'!$C$6:$D$10,2,FALSE)</f>
        <v>CI</v>
      </c>
      <c r="AV730" s="75" t="str">
        <f>IF(ISNUMBER(FIND("MF",TablePipeInsulation[[#This Row],[Incentive Code]]))=TRUE,"MF Logic","CI Logic")</f>
        <v>CI Logic</v>
      </c>
      <c r="AW73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30" t="str">
        <f t="shared" si="57"/>
        <v/>
      </c>
      <c r="AY730" t="str">
        <f t="shared" si="58"/>
        <v>CI</v>
      </c>
      <c r="AZ73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3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30" s="190" t="e">
        <f>INDEX(#REF!,MATCH(TablePipeInsulation[[#This Row],[Coding - Temperature of Pipe]],#REF!,0),MATCH(TEXT($P730,"#.00"),#REF!,0))</f>
        <v>#REF!</v>
      </c>
      <c r="BC730" s="211">
        <f>IFERROR(MIN(IF(TablePipeInsulation[[#This Row],[System Application]]="Custom",(TablePipeInsulation[[#This Row],[Therms saved]]*BE730)*CI_Custom_Incentive_USD_per_therm,IF(OR(TablePipeInsulation[[#This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saved]]*BE730),"Excel Error"))),TablePipeInsulation[[#This Row],[Total Cost]]),0)</f>
        <v>0</v>
      </c>
      <c r="BD730" s="216">
        <f>IFERROR(MIN(IF(TablePipeInsulation[[#This Row],[System Application]]="Custom",(TablePipeInsulation[[#This Row],[Therms saved]]*BE730)*CI_Custom_Bonus_Incentive_USD_per_therm,IF(OR(TablePipeInsulation[[#This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saved]]*BE730),"Excel Error"))),TablePipeInsulation[[#This Row],[Total Cost]]),0)</f>
        <v>0</v>
      </c>
      <c r="BE730" s="212">
        <f>Boiler!$AA$9</f>
        <v>0</v>
      </c>
    </row>
    <row r="731" spans="1:57">
      <c r="A731" s="75">
        <v>710</v>
      </c>
      <c r="Q731" s="69"/>
      <c r="R731" s="1" t="str">
        <f>IFERROR(INDEX(TableInsulationCodeReq[],MATCH(TablePipeInsulation[[#This Row],[Coding - Temperature of Pipe]],TableInsulationCodeReq[Coding Pipe Temperature],-1),MATCH(TEXT($P731,"0.00"),TableInsulationCodeReq[#Headers],0)),"")</f>
        <v/>
      </c>
      <c r="Y731" s="189" t="str">
        <f t="shared" si="59"/>
        <v/>
      </c>
      <c r="AA73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31" s="3" t="str">
        <f>IF(OR(G731="",TablePipeInsulation[[#This Row],[Insulation to be Added (")]]&lt;TablePipeInsulation[[#This Row],[Insulation Required by Code (")]]),"",IF(System_App_Only_DHW,(AN731-AR731)/(0.8*100000)*L731*AS731*AT731*1,(AN731-AR731)/($G$10*100000)*L731*AS731*AT731*1))</f>
        <v/>
      </c>
      <c r="AC731" s="78">
        <f>IF(TablePipeInsulation[[#This Row],[Insulation to be Added (")]]&lt;TablePipeInsulation[[#This Row],[Insulation Required by Code (")]],"",BC731)</f>
        <v>0</v>
      </c>
      <c r="AD731" s="78">
        <f>IF(TablePipeInsulation[[#This Row],[Insulation to be Added (")]]&lt;TablePipeInsulation[[#This Row],[Insulation Required by Code (")]],"",BD731)</f>
        <v>0</v>
      </c>
      <c r="AG731" s="67" t="e">
        <f>VLOOKUP(G731,'Insulation Table'!$AE$61:$AF$64,2,FALSE)</f>
        <v>#N/A</v>
      </c>
      <c r="AH731" s="75" t="str">
        <f>IF(TablePipeInsulation[[#This Row],[System Application]]="Custom",TablePipeInsulation[[#This Row],[Pipe Surface Temperature, °F (If Custom Application)]],IF(G731="","",VLOOKUP(G731,$BG$21:$BH$24,2,FALSE)))</f>
        <v/>
      </c>
      <c r="AI731" s="75" t="str">
        <f>IF(TablePipeInsulation[[#This Row],[System Application]]="Custom",TablePipeInsulation[[#This Row],[Ambient Temperature, °F (If Custom Application)]],IF(G731="","",VLOOKUP(G731,$BG$21:$BI$24,3,FALSE)))</f>
        <v/>
      </c>
      <c r="AJ73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3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3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3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31" s="75" t="str">
        <f>IF(TablePipeInsulation[[#This Row],[System Application]]="Custom",TablePipeInsulation[[#This Row],[Custom Pipe Bare Heat Transfer Coefficient]],IF(P731="","",(VLOOKUP(AJ731,'Insulation Table'!$F$35:$G$124,2,FALSE))))</f>
        <v/>
      </c>
      <c r="AO731" s="75" t="e">
        <f t="shared" si="55"/>
        <v>#N/A</v>
      </c>
      <c r="AP731" s="75" t="e">
        <f>VLOOKUP(AO731,'Insulation Table'!$Y$35:$Z$103,2,FALSE)</f>
        <v>#N/A</v>
      </c>
      <c r="AQ731" s="67" t="str">
        <f>CONCATENATE(P731,U731,MIN(TablePipeInsulation[[#This Row],[Insulation to be Added (")]],3))</f>
        <v>3</v>
      </c>
      <c r="AR731" s="75" t="str">
        <f>IF(P731="","",(VLOOKUP(AQ731,'Insulation Table'!$N$35:$O$250,2,FALSE)))</f>
        <v/>
      </c>
      <c r="AS731" s="67" t="e">
        <f t="shared" si="56"/>
        <v>#VALUE!</v>
      </c>
      <c r="AT731" s="75" t="str">
        <f>IF(TablePipeInsulation[[#This Row],[System Application]]="Custom",TablePipeInsulation[[#This Row],[Full Load Hours (If Custom Application)]],IF(G731="","",IF(G731="Domestic Hot Water",8760,$AJ$16)))</f>
        <v/>
      </c>
      <c r="AU731" s="75" t="str">
        <f>VLOOKUP($G$7,'Incentive Structure'!$C$6:$D$10,2,FALSE)</f>
        <v>CI</v>
      </c>
      <c r="AV731" s="75" t="str">
        <f>IF(ISNUMBER(FIND("MF",TablePipeInsulation[[#This Row],[Incentive Code]]))=TRUE,"MF Logic","CI Logic")</f>
        <v>CI Logic</v>
      </c>
      <c r="AW73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31" t="str">
        <f t="shared" si="57"/>
        <v/>
      </c>
      <c r="AY731" t="str">
        <f t="shared" si="58"/>
        <v>CI</v>
      </c>
      <c r="AZ73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3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31" s="190" t="e">
        <f>INDEX(#REF!,MATCH(TablePipeInsulation[[#This Row],[Coding - Temperature of Pipe]],#REF!,0),MATCH(TEXT($P731,"#.00"),#REF!,0))</f>
        <v>#REF!</v>
      </c>
      <c r="BC731" s="211">
        <f>IFERROR(MIN(IF(TablePipeInsulation[[#This Row],[System Application]]="Custom",(TablePipeInsulation[[#This Row],[Therms saved]]*BE731)*CI_Custom_Incentive_USD_per_therm,IF(OR(TablePipeInsulation[[#This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saved]]*BE731),"Excel Error"))),TablePipeInsulation[[#This Row],[Total Cost]]),0)</f>
        <v>0</v>
      </c>
      <c r="BD731" s="216">
        <f>IFERROR(MIN(IF(TablePipeInsulation[[#This Row],[System Application]]="Custom",(TablePipeInsulation[[#This Row],[Therms saved]]*BE731)*CI_Custom_Bonus_Incentive_USD_per_therm,IF(OR(TablePipeInsulation[[#This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saved]]*BE731),"Excel Error"))),TablePipeInsulation[[#This Row],[Total Cost]]),0)</f>
        <v>0</v>
      </c>
      <c r="BE731" s="212">
        <f>Boiler!$AA$9</f>
        <v>0</v>
      </c>
    </row>
    <row r="732" spans="1:57">
      <c r="A732" s="75">
        <v>711</v>
      </c>
      <c r="Q732" s="69"/>
      <c r="R732" s="1" t="str">
        <f>IFERROR(INDEX(TableInsulationCodeReq[],MATCH(TablePipeInsulation[[#This Row],[Coding - Temperature of Pipe]],TableInsulationCodeReq[Coding Pipe Temperature],-1),MATCH(TEXT($P732,"0.00"),TableInsulationCodeReq[#Headers],0)),"")</f>
        <v/>
      </c>
      <c r="Y732" s="189" t="str">
        <f t="shared" si="59"/>
        <v/>
      </c>
      <c r="AA73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32" s="3" t="str">
        <f>IF(OR(G732="",TablePipeInsulation[[#This Row],[Insulation to be Added (")]]&lt;TablePipeInsulation[[#This Row],[Insulation Required by Code (")]]),"",IF(System_App_Only_DHW,(AN732-AR732)/(0.8*100000)*L732*AS732*AT732*1,(AN732-AR732)/($G$10*100000)*L732*AS732*AT732*1))</f>
        <v/>
      </c>
      <c r="AC732" s="78">
        <f>IF(TablePipeInsulation[[#This Row],[Insulation to be Added (")]]&lt;TablePipeInsulation[[#This Row],[Insulation Required by Code (")]],"",BC732)</f>
        <v>0</v>
      </c>
      <c r="AD732" s="78">
        <f>IF(TablePipeInsulation[[#This Row],[Insulation to be Added (")]]&lt;TablePipeInsulation[[#This Row],[Insulation Required by Code (")]],"",BD732)</f>
        <v>0</v>
      </c>
      <c r="AG732" s="67" t="e">
        <f>VLOOKUP(G732,'Insulation Table'!$AE$61:$AF$64,2,FALSE)</f>
        <v>#N/A</v>
      </c>
      <c r="AH732" s="75" t="str">
        <f>IF(TablePipeInsulation[[#This Row],[System Application]]="Custom",TablePipeInsulation[[#This Row],[Pipe Surface Temperature, °F (If Custom Application)]],IF(G732="","",VLOOKUP(G732,$BG$21:$BH$24,2,FALSE)))</f>
        <v/>
      </c>
      <c r="AI732" s="75" t="str">
        <f>IF(TablePipeInsulation[[#This Row],[System Application]]="Custom",TablePipeInsulation[[#This Row],[Ambient Temperature, °F (If Custom Application)]],IF(G732="","",VLOOKUP(G732,$BG$21:$BI$24,3,FALSE)))</f>
        <v/>
      </c>
      <c r="AJ73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3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3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3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32" s="75" t="str">
        <f>IF(TablePipeInsulation[[#This Row],[System Application]]="Custom",TablePipeInsulation[[#This Row],[Custom Pipe Bare Heat Transfer Coefficient]],IF(P732="","",(VLOOKUP(AJ732,'Insulation Table'!$F$35:$G$124,2,FALSE))))</f>
        <v/>
      </c>
      <c r="AO732" s="75" t="e">
        <f t="shared" si="55"/>
        <v>#N/A</v>
      </c>
      <c r="AP732" s="75" t="e">
        <f>VLOOKUP(AO732,'Insulation Table'!$Y$35:$Z$103,2,FALSE)</f>
        <v>#N/A</v>
      </c>
      <c r="AQ732" s="67" t="str">
        <f>CONCATENATE(P732,U732,MIN(TablePipeInsulation[[#This Row],[Insulation to be Added (")]],3))</f>
        <v>3</v>
      </c>
      <c r="AR732" s="75" t="str">
        <f>IF(P732="","",(VLOOKUP(AQ732,'Insulation Table'!$N$35:$O$250,2,FALSE)))</f>
        <v/>
      </c>
      <c r="AS732" s="67" t="e">
        <f t="shared" si="56"/>
        <v>#VALUE!</v>
      </c>
      <c r="AT732" s="75" t="str">
        <f>IF(TablePipeInsulation[[#This Row],[System Application]]="Custom",TablePipeInsulation[[#This Row],[Full Load Hours (If Custom Application)]],IF(G732="","",IF(G732="Domestic Hot Water",8760,$AJ$16)))</f>
        <v/>
      </c>
      <c r="AU732" s="75" t="str">
        <f>VLOOKUP($G$7,'Incentive Structure'!$C$6:$D$10,2,FALSE)</f>
        <v>CI</v>
      </c>
      <c r="AV732" s="75" t="str">
        <f>IF(ISNUMBER(FIND("MF",TablePipeInsulation[[#This Row],[Incentive Code]]))=TRUE,"MF Logic","CI Logic")</f>
        <v>CI Logic</v>
      </c>
      <c r="AW73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32" t="str">
        <f t="shared" si="57"/>
        <v/>
      </c>
      <c r="AY732" t="str">
        <f t="shared" si="58"/>
        <v>CI</v>
      </c>
      <c r="AZ73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3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32" s="190" t="e">
        <f>INDEX(#REF!,MATCH(TablePipeInsulation[[#This Row],[Coding - Temperature of Pipe]],#REF!,0),MATCH(TEXT($P732,"#.00"),#REF!,0))</f>
        <v>#REF!</v>
      </c>
      <c r="BC732" s="211">
        <f>IFERROR(MIN(IF(TablePipeInsulation[[#This Row],[System Application]]="Custom",(TablePipeInsulation[[#This Row],[Therms saved]]*BE732)*CI_Custom_Incentive_USD_per_therm,IF(OR(TablePipeInsulation[[#This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saved]]*BE732),"Excel Error"))),TablePipeInsulation[[#This Row],[Total Cost]]),0)</f>
        <v>0</v>
      </c>
      <c r="BD732" s="216">
        <f>IFERROR(MIN(IF(TablePipeInsulation[[#This Row],[System Application]]="Custom",(TablePipeInsulation[[#This Row],[Therms saved]]*BE732)*CI_Custom_Bonus_Incentive_USD_per_therm,IF(OR(TablePipeInsulation[[#This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saved]]*BE732),"Excel Error"))),TablePipeInsulation[[#This Row],[Total Cost]]),0)</f>
        <v>0</v>
      </c>
      <c r="BE732" s="212">
        <f>Boiler!$AA$9</f>
        <v>0</v>
      </c>
    </row>
    <row r="733" spans="1:57">
      <c r="A733" s="75">
        <v>712</v>
      </c>
      <c r="Q733" s="69"/>
      <c r="R733" s="1" t="str">
        <f>IFERROR(INDEX(TableInsulationCodeReq[],MATCH(TablePipeInsulation[[#This Row],[Coding - Temperature of Pipe]],TableInsulationCodeReq[Coding Pipe Temperature],-1),MATCH(TEXT($P733,"0.00"),TableInsulationCodeReq[#Headers],0)),"")</f>
        <v/>
      </c>
      <c r="Y733" s="189" t="str">
        <f t="shared" si="59"/>
        <v/>
      </c>
      <c r="AA73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33" s="3" t="str">
        <f>IF(OR(G733="",TablePipeInsulation[[#This Row],[Insulation to be Added (")]]&lt;TablePipeInsulation[[#This Row],[Insulation Required by Code (")]]),"",IF(System_App_Only_DHW,(AN733-AR733)/(0.8*100000)*L733*AS733*AT733*1,(AN733-AR733)/($G$10*100000)*L733*AS733*AT733*1))</f>
        <v/>
      </c>
      <c r="AC733" s="78">
        <f>IF(TablePipeInsulation[[#This Row],[Insulation to be Added (")]]&lt;TablePipeInsulation[[#This Row],[Insulation Required by Code (")]],"",BC733)</f>
        <v>0</v>
      </c>
      <c r="AD733" s="78">
        <f>IF(TablePipeInsulation[[#This Row],[Insulation to be Added (")]]&lt;TablePipeInsulation[[#This Row],[Insulation Required by Code (")]],"",BD733)</f>
        <v>0</v>
      </c>
      <c r="AG733" s="67" t="e">
        <f>VLOOKUP(G733,'Insulation Table'!$AE$61:$AF$64,2,FALSE)</f>
        <v>#N/A</v>
      </c>
      <c r="AH733" s="75" t="str">
        <f>IF(TablePipeInsulation[[#This Row],[System Application]]="Custom",TablePipeInsulation[[#This Row],[Pipe Surface Temperature, °F (If Custom Application)]],IF(G733="","",VLOOKUP(G733,$BG$21:$BH$24,2,FALSE)))</f>
        <v/>
      </c>
      <c r="AI733" s="75" t="str">
        <f>IF(TablePipeInsulation[[#This Row],[System Application]]="Custom",TablePipeInsulation[[#This Row],[Ambient Temperature, °F (If Custom Application)]],IF(G733="","",VLOOKUP(G733,$BG$21:$BI$24,3,FALSE)))</f>
        <v/>
      </c>
      <c r="AJ73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3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3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3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33" s="75" t="str">
        <f>IF(TablePipeInsulation[[#This Row],[System Application]]="Custom",TablePipeInsulation[[#This Row],[Custom Pipe Bare Heat Transfer Coefficient]],IF(P733="","",(VLOOKUP(AJ733,'Insulation Table'!$F$35:$G$124,2,FALSE))))</f>
        <v/>
      </c>
      <c r="AO733" s="75" t="e">
        <f t="shared" si="55"/>
        <v>#N/A</v>
      </c>
      <c r="AP733" s="75" t="e">
        <f>VLOOKUP(AO733,'Insulation Table'!$Y$35:$Z$103,2,FALSE)</f>
        <v>#N/A</v>
      </c>
      <c r="AQ733" s="67" t="str">
        <f>CONCATENATE(P733,U733,MIN(TablePipeInsulation[[#This Row],[Insulation to be Added (")]],3))</f>
        <v>3</v>
      </c>
      <c r="AR733" s="75" t="str">
        <f>IF(P733="","",(VLOOKUP(AQ733,'Insulation Table'!$N$35:$O$250,2,FALSE)))</f>
        <v/>
      </c>
      <c r="AS733" s="67" t="e">
        <f t="shared" si="56"/>
        <v>#VALUE!</v>
      </c>
      <c r="AT733" s="75" t="str">
        <f>IF(TablePipeInsulation[[#This Row],[System Application]]="Custom",TablePipeInsulation[[#This Row],[Full Load Hours (If Custom Application)]],IF(G733="","",IF(G733="Domestic Hot Water",8760,$AJ$16)))</f>
        <v/>
      </c>
      <c r="AU733" s="75" t="str">
        <f>VLOOKUP($G$7,'Incentive Structure'!$C$6:$D$10,2,FALSE)</f>
        <v>CI</v>
      </c>
      <c r="AV733" s="75" t="str">
        <f>IF(ISNUMBER(FIND("MF",TablePipeInsulation[[#This Row],[Incentive Code]]))=TRUE,"MF Logic","CI Logic")</f>
        <v>CI Logic</v>
      </c>
      <c r="AW73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33" t="str">
        <f t="shared" si="57"/>
        <v/>
      </c>
      <c r="AY733" t="str">
        <f t="shared" si="58"/>
        <v>CI</v>
      </c>
      <c r="AZ73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3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33" s="190" t="e">
        <f>INDEX(#REF!,MATCH(TablePipeInsulation[[#This Row],[Coding - Temperature of Pipe]],#REF!,0),MATCH(TEXT($P733,"#.00"),#REF!,0))</f>
        <v>#REF!</v>
      </c>
      <c r="BC733" s="211">
        <f>IFERROR(MIN(IF(TablePipeInsulation[[#This Row],[System Application]]="Custom",(TablePipeInsulation[[#This Row],[Therms saved]]*BE733)*CI_Custom_Incentive_USD_per_therm,IF(OR(TablePipeInsulation[[#This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saved]]*BE733),"Excel Error"))),TablePipeInsulation[[#This Row],[Total Cost]]),0)</f>
        <v>0</v>
      </c>
      <c r="BD733" s="216">
        <f>IFERROR(MIN(IF(TablePipeInsulation[[#This Row],[System Application]]="Custom",(TablePipeInsulation[[#This Row],[Therms saved]]*BE733)*CI_Custom_Bonus_Incentive_USD_per_therm,IF(OR(TablePipeInsulation[[#This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saved]]*BE733),"Excel Error"))),TablePipeInsulation[[#This Row],[Total Cost]]),0)</f>
        <v>0</v>
      </c>
      <c r="BE733" s="212">
        <f>Boiler!$AA$9</f>
        <v>0</v>
      </c>
    </row>
    <row r="734" spans="1:57">
      <c r="A734" s="75">
        <v>713</v>
      </c>
      <c r="Q734" s="69"/>
      <c r="R734" s="1" t="str">
        <f>IFERROR(INDEX(TableInsulationCodeReq[],MATCH(TablePipeInsulation[[#This Row],[Coding - Temperature of Pipe]],TableInsulationCodeReq[Coding Pipe Temperature],-1),MATCH(TEXT($P734,"0.00"),TableInsulationCodeReq[#Headers],0)),"")</f>
        <v/>
      </c>
      <c r="Y734" s="189" t="str">
        <f t="shared" si="59"/>
        <v/>
      </c>
      <c r="AA73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34" s="3" t="str">
        <f>IF(OR(G734="",TablePipeInsulation[[#This Row],[Insulation to be Added (")]]&lt;TablePipeInsulation[[#This Row],[Insulation Required by Code (")]]),"",IF(System_App_Only_DHW,(AN734-AR734)/(0.8*100000)*L734*AS734*AT734*1,(AN734-AR734)/($G$10*100000)*L734*AS734*AT734*1))</f>
        <v/>
      </c>
      <c r="AC734" s="78">
        <f>IF(TablePipeInsulation[[#This Row],[Insulation to be Added (")]]&lt;TablePipeInsulation[[#This Row],[Insulation Required by Code (")]],"",BC734)</f>
        <v>0</v>
      </c>
      <c r="AD734" s="78">
        <f>IF(TablePipeInsulation[[#This Row],[Insulation to be Added (")]]&lt;TablePipeInsulation[[#This Row],[Insulation Required by Code (")]],"",BD734)</f>
        <v>0</v>
      </c>
      <c r="AG734" s="67" t="e">
        <f>VLOOKUP(G734,'Insulation Table'!$AE$61:$AF$64,2,FALSE)</f>
        <v>#N/A</v>
      </c>
      <c r="AH734" s="75" t="str">
        <f>IF(TablePipeInsulation[[#This Row],[System Application]]="Custom",TablePipeInsulation[[#This Row],[Pipe Surface Temperature, °F (If Custom Application)]],IF(G734="","",VLOOKUP(G734,$BG$21:$BH$24,2,FALSE)))</f>
        <v/>
      </c>
      <c r="AI734" s="75" t="str">
        <f>IF(TablePipeInsulation[[#This Row],[System Application]]="Custom",TablePipeInsulation[[#This Row],[Ambient Temperature, °F (If Custom Application)]],IF(G734="","",VLOOKUP(G734,$BG$21:$BI$24,3,FALSE)))</f>
        <v/>
      </c>
      <c r="AJ73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3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3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3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34" s="75" t="str">
        <f>IF(TablePipeInsulation[[#This Row],[System Application]]="Custom",TablePipeInsulation[[#This Row],[Custom Pipe Bare Heat Transfer Coefficient]],IF(P734="","",(VLOOKUP(AJ734,'Insulation Table'!$F$35:$G$124,2,FALSE))))</f>
        <v/>
      </c>
      <c r="AO734" s="75" t="e">
        <f t="shared" si="55"/>
        <v>#N/A</v>
      </c>
      <c r="AP734" s="75" t="e">
        <f>VLOOKUP(AO734,'Insulation Table'!$Y$35:$Z$103,2,FALSE)</f>
        <v>#N/A</v>
      </c>
      <c r="AQ734" s="67" t="str">
        <f>CONCATENATE(P734,U734,MIN(TablePipeInsulation[[#This Row],[Insulation to be Added (")]],3))</f>
        <v>3</v>
      </c>
      <c r="AR734" s="75" t="str">
        <f>IF(P734="","",(VLOOKUP(AQ734,'Insulation Table'!$N$35:$O$250,2,FALSE)))</f>
        <v/>
      </c>
      <c r="AS734" s="67" t="e">
        <f t="shared" si="56"/>
        <v>#VALUE!</v>
      </c>
      <c r="AT734" s="75" t="str">
        <f>IF(TablePipeInsulation[[#This Row],[System Application]]="Custom",TablePipeInsulation[[#This Row],[Full Load Hours (If Custom Application)]],IF(G734="","",IF(G734="Domestic Hot Water",8760,$AJ$16)))</f>
        <v/>
      </c>
      <c r="AU734" s="75" t="str">
        <f>VLOOKUP($G$7,'Incentive Structure'!$C$6:$D$10,2,FALSE)</f>
        <v>CI</v>
      </c>
      <c r="AV734" s="75" t="str">
        <f>IF(ISNUMBER(FIND("MF",TablePipeInsulation[[#This Row],[Incentive Code]]))=TRUE,"MF Logic","CI Logic")</f>
        <v>CI Logic</v>
      </c>
      <c r="AW73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34" t="str">
        <f t="shared" si="57"/>
        <v/>
      </c>
      <c r="AY734" t="str">
        <f t="shared" si="58"/>
        <v>CI</v>
      </c>
      <c r="AZ73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3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34" s="190" t="e">
        <f>INDEX(#REF!,MATCH(TablePipeInsulation[[#This Row],[Coding - Temperature of Pipe]],#REF!,0),MATCH(TEXT($P734,"#.00"),#REF!,0))</f>
        <v>#REF!</v>
      </c>
      <c r="BC734" s="211">
        <f>IFERROR(MIN(IF(TablePipeInsulation[[#This Row],[System Application]]="Custom",(TablePipeInsulation[[#This Row],[Therms saved]]*BE734)*CI_Custom_Incentive_USD_per_therm,IF(OR(TablePipeInsulation[[#This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saved]]*BE734),"Excel Error"))),TablePipeInsulation[[#This Row],[Total Cost]]),0)</f>
        <v>0</v>
      </c>
      <c r="BD734" s="216">
        <f>IFERROR(MIN(IF(TablePipeInsulation[[#This Row],[System Application]]="Custom",(TablePipeInsulation[[#This Row],[Therms saved]]*BE734)*CI_Custom_Bonus_Incentive_USD_per_therm,IF(OR(TablePipeInsulation[[#This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saved]]*BE734),"Excel Error"))),TablePipeInsulation[[#This Row],[Total Cost]]),0)</f>
        <v>0</v>
      </c>
      <c r="BE734" s="212">
        <f>Boiler!$AA$9</f>
        <v>0</v>
      </c>
    </row>
    <row r="735" spans="1:57">
      <c r="A735" s="75">
        <v>714</v>
      </c>
      <c r="Q735" s="69"/>
      <c r="R735" s="1" t="str">
        <f>IFERROR(INDEX(TableInsulationCodeReq[],MATCH(TablePipeInsulation[[#This Row],[Coding - Temperature of Pipe]],TableInsulationCodeReq[Coding Pipe Temperature],-1),MATCH(TEXT($P735,"0.00"),TableInsulationCodeReq[#Headers],0)),"")</f>
        <v/>
      </c>
      <c r="Y735" s="189" t="str">
        <f t="shared" si="59"/>
        <v/>
      </c>
      <c r="AA73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35" s="3" t="str">
        <f>IF(OR(G735="",TablePipeInsulation[[#This Row],[Insulation to be Added (")]]&lt;TablePipeInsulation[[#This Row],[Insulation Required by Code (")]]),"",IF(System_App_Only_DHW,(AN735-AR735)/(0.8*100000)*L735*AS735*AT735*1,(AN735-AR735)/($G$10*100000)*L735*AS735*AT735*1))</f>
        <v/>
      </c>
      <c r="AC735" s="78">
        <f>IF(TablePipeInsulation[[#This Row],[Insulation to be Added (")]]&lt;TablePipeInsulation[[#This Row],[Insulation Required by Code (")]],"",BC735)</f>
        <v>0</v>
      </c>
      <c r="AD735" s="78">
        <f>IF(TablePipeInsulation[[#This Row],[Insulation to be Added (")]]&lt;TablePipeInsulation[[#This Row],[Insulation Required by Code (")]],"",BD735)</f>
        <v>0</v>
      </c>
      <c r="AG735" s="67" t="e">
        <f>VLOOKUP(G735,'Insulation Table'!$AE$61:$AF$64,2,FALSE)</f>
        <v>#N/A</v>
      </c>
      <c r="AH735" s="75" t="str">
        <f>IF(TablePipeInsulation[[#This Row],[System Application]]="Custom",TablePipeInsulation[[#This Row],[Pipe Surface Temperature, °F (If Custom Application)]],IF(G735="","",VLOOKUP(G735,$BG$21:$BH$24,2,FALSE)))</f>
        <v/>
      </c>
      <c r="AI735" s="75" t="str">
        <f>IF(TablePipeInsulation[[#This Row],[System Application]]="Custom",TablePipeInsulation[[#This Row],[Ambient Temperature, °F (If Custom Application)]],IF(G735="","",VLOOKUP(G735,$BG$21:$BI$24,3,FALSE)))</f>
        <v/>
      </c>
      <c r="AJ73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3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3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3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35" s="75" t="str">
        <f>IF(TablePipeInsulation[[#This Row],[System Application]]="Custom",TablePipeInsulation[[#This Row],[Custom Pipe Bare Heat Transfer Coefficient]],IF(P735="","",(VLOOKUP(AJ735,'Insulation Table'!$F$35:$G$124,2,FALSE))))</f>
        <v/>
      </c>
      <c r="AO735" s="75" t="e">
        <f t="shared" si="55"/>
        <v>#N/A</v>
      </c>
      <c r="AP735" s="75" t="e">
        <f>VLOOKUP(AO735,'Insulation Table'!$Y$35:$Z$103,2,FALSE)</f>
        <v>#N/A</v>
      </c>
      <c r="AQ735" s="67" t="str">
        <f>CONCATENATE(P735,U735,MIN(TablePipeInsulation[[#This Row],[Insulation to be Added (")]],3))</f>
        <v>3</v>
      </c>
      <c r="AR735" s="75" t="str">
        <f>IF(P735="","",(VLOOKUP(AQ735,'Insulation Table'!$N$35:$O$250,2,FALSE)))</f>
        <v/>
      </c>
      <c r="AS735" s="67" t="e">
        <f t="shared" si="56"/>
        <v>#VALUE!</v>
      </c>
      <c r="AT735" s="75" t="str">
        <f>IF(TablePipeInsulation[[#This Row],[System Application]]="Custom",TablePipeInsulation[[#This Row],[Full Load Hours (If Custom Application)]],IF(G735="","",IF(G735="Domestic Hot Water",8760,$AJ$16)))</f>
        <v/>
      </c>
      <c r="AU735" s="75" t="str">
        <f>VLOOKUP($G$7,'Incentive Structure'!$C$6:$D$10,2,FALSE)</f>
        <v>CI</v>
      </c>
      <c r="AV735" s="75" t="str">
        <f>IF(ISNUMBER(FIND("MF",TablePipeInsulation[[#This Row],[Incentive Code]]))=TRUE,"MF Logic","CI Logic")</f>
        <v>CI Logic</v>
      </c>
      <c r="AW73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35" t="str">
        <f t="shared" si="57"/>
        <v/>
      </c>
      <c r="AY735" t="str">
        <f t="shared" si="58"/>
        <v>CI</v>
      </c>
      <c r="AZ73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3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35" s="190" t="e">
        <f>INDEX(#REF!,MATCH(TablePipeInsulation[[#This Row],[Coding - Temperature of Pipe]],#REF!,0),MATCH(TEXT($P735,"#.00"),#REF!,0))</f>
        <v>#REF!</v>
      </c>
      <c r="BC735" s="211">
        <f>IFERROR(MIN(IF(TablePipeInsulation[[#This Row],[System Application]]="Custom",(TablePipeInsulation[[#This Row],[Therms saved]]*BE735)*CI_Custom_Incentive_USD_per_therm,IF(OR(TablePipeInsulation[[#This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saved]]*BE735),"Excel Error"))),TablePipeInsulation[[#This Row],[Total Cost]]),0)</f>
        <v>0</v>
      </c>
      <c r="BD735" s="216">
        <f>IFERROR(MIN(IF(TablePipeInsulation[[#This Row],[System Application]]="Custom",(TablePipeInsulation[[#This Row],[Therms saved]]*BE735)*CI_Custom_Bonus_Incentive_USD_per_therm,IF(OR(TablePipeInsulation[[#This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saved]]*BE735),"Excel Error"))),TablePipeInsulation[[#This Row],[Total Cost]]),0)</f>
        <v>0</v>
      </c>
      <c r="BE735" s="212">
        <f>Boiler!$AA$9</f>
        <v>0</v>
      </c>
    </row>
    <row r="736" spans="1:57">
      <c r="A736" s="75">
        <v>715</v>
      </c>
      <c r="Q736" s="69"/>
      <c r="R736" s="1" t="str">
        <f>IFERROR(INDEX(TableInsulationCodeReq[],MATCH(TablePipeInsulation[[#This Row],[Coding - Temperature of Pipe]],TableInsulationCodeReq[Coding Pipe Temperature],-1),MATCH(TEXT($P736,"0.00"),TableInsulationCodeReq[#Headers],0)),"")</f>
        <v/>
      </c>
      <c r="Y736" s="189" t="str">
        <f t="shared" si="59"/>
        <v/>
      </c>
      <c r="AA73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36" s="3" t="str">
        <f>IF(OR(G736="",TablePipeInsulation[[#This Row],[Insulation to be Added (")]]&lt;TablePipeInsulation[[#This Row],[Insulation Required by Code (")]]),"",IF(System_App_Only_DHW,(AN736-AR736)/(0.8*100000)*L736*AS736*AT736*1,(AN736-AR736)/($G$10*100000)*L736*AS736*AT736*1))</f>
        <v/>
      </c>
      <c r="AC736" s="78">
        <f>IF(TablePipeInsulation[[#This Row],[Insulation to be Added (")]]&lt;TablePipeInsulation[[#This Row],[Insulation Required by Code (")]],"",BC736)</f>
        <v>0</v>
      </c>
      <c r="AD736" s="78">
        <f>IF(TablePipeInsulation[[#This Row],[Insulation to be Added (")]]&lt;TablePipeInsulation[[#This Row],[Insulation Required by Code (")]],"",BD736)</f>
        <v>0</v>
      </c>
      <c r="AG736" s="67" t="e">
        <f>VLOOKUP(G736,'Insulation Table'!$AE$61:$AF$64,2,FALSE)</f>
        <v>#N/A</v>
      </c>
      <c r="AH736" s="75" t="str">
        <f>IF(TablePipeInsulation[[#This Row],[System Application]]="Custom",TablePipeInsulation[[#This Row],[Pipe Surface Temperature, °F (If Custom Application)]],IF(G736="","",VLOOKUP(G736,$BG$21:$BH$24,2,FALSE)))</f>
        <v/>
      </c>
      <c r="AI736" s="75" t="str">
        <f>IF(TablePipeInsulation[[#This Row],[System Application]]="Custom",TablePipeInsulation[[#This Row],[Ambient Temperature, °F (If Custom Application)]],IF(G736="","",VLOOKUP(G736,$BG$21:$BI$24,3,FALSE)))</f>
        <v/>
      </c>
      <c r="AJ73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3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3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3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36" s="75" t="str">
        <f>IF(TablePipeInsulation[[#This Row],[System Application]]="Custom",TablePipeInsulation[[#This Row],[Custom Pipe Bare Heat Transfer Coefficient]],IF(P736="","",(VLOOKUP(AJ736,'Insulation Table'!$F$35:$G$124,2,FALSE))))</f>
        <v/>
      </c>
      <c r="AO736" s="75" t="e">
        <f t="shared" si="55"/>
        <v>#N/A</v>
      </c>
      <c r="AP736" s="75" t="e">
        <f>VLOOKUP(AO736,'Insulation Table'!$Y$35:$Z$103,2,FALSE)</f>
        <v>#N/A</v>
      </c>
      <c r="AQ736" s="67" t="str">
        <f>CONCATENATE(P736,U736,MIN(TablePipeInsulation[[#This Row],[Insulation to be Added (")]],3))</f>
        <v>3</v>
      </c>
      <c r="AR736" s="75" t="str">
        <f>IF(P736="","",(VLOOKUP(AQ736,'Insulation Table'!$N$35:$O$250,2,FALSE)))</f>
        <v/>
      </c>
      <c r="AS736" s="67" t="e">
        <f t="shared" si="56"/>
        <v>#VALUE!</v>
      </c>
      <c r="AT736" s="75" t="str">
        <f>IF(TablePipeInsulation[[#This Row],[System Application]]="Custom",TablePipeInsulation[[#This Row],[Full Load Hours (If Custom Application)]],IF(G736="","",IF(G736="Domestic Hot Water",8760,$AJ$16)))</f>
        <v/>
      </c>
      <c r="AU736" s="75" t="str">
        <f>VLOOKUP($G$7,'Incentive Structure'!$C$6:$D$10,2,FALSE)</f>
        <v>CI</v>
      </c>
      <c r="AV736" s="75" t="str">
        <f>IF(ISNUMBER(FIND("MF",TablePipeInsulation[[#This Row],[Incentive Code]]))=TRUE,"MF Logic","CI Logic")</f>
        <v>CI Logic</v>
      </c>
      <c r="AW73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36" t="str">
        <f t="shared" si="57"/>
        <v/>
      </c>
      <c r="AY736" t="str">
        <f t="shared" si="58"/>
        <v>CI</v>
      </c>
      <c r="AZ73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3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36" s="190" t="e">
        <f>INDEX(#REF!,MATCH(TablePipeInsulation[[#This Row],[Coding - Temperature of Pipe]],#REF!,0),MATCH(TEXT($P736,"#.00"),#REF!,0))</f>
        <v>#REF!</v>
      </c>
      <c r="BC736" s="211">
        <f>IFERROR(MIN(IF(TablePipeInsulation[[#This Row],[System Application]]="Custom",(TablePipeInsulation[[#This Row],[Therms saved]]*BE736)*CI_Custom_Incentive_USD_per_therm,IF(OR(TablePipeInsulation[[#This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saved]]*BE736),"Excel Error"))),TablePipeInsulation[[#This Row],[Total Cost]]),0)</f>
        <v>0</v>
      </c>
      <c r="BD736" s="216">
        <f>IFERROR(MIN(IF(TablePipeInsulation[[#This Row],[System Application]]="Custom",(TablePipeInsulation[[#This Row],[Therms saved]]*BE736)*CI_Custom_Bonus_Incentive_USD_per_therm,IF(OR(TablePipeInsulation[[#This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saved]]*BE736),"Excel Error"))),TablePipeInsulation[[#This Row],[Total Cost]]),0)</f>
        <v>0</v>
      </c>
      <c r="BE736" s="212">
        <f>Boiler!$AA$9</f>
        <v>0</v>
      </c>
    </row>
    <row r="737" spans="1:57">
      <c r="A737" s="75">
        <v>716</v>
      </c>
      <c r="Q737" s="69"/>
      <c r="R737" s="1" t="str">
        <f>IFERROR(INDEX(TableInsulationCodeReq[],MATCH(TablePipeInsulation[[#This Row],[Coding - Temperature of Pipe]],TableInsulationCodeReq[Coding Pipe Temperature],-1),MATCH(TEXT($P737,"0.00"),TableInsulationCodeReq[#Headers],0)),"")</f>
        <v/>
      </c>
      <c r="Y737" s="189" t="str">
        <f t="shared" si="59"/>
        <v/>
      </c>
      <c r="AA73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37" s="3" t="str">
        <f>IF(OR(G737="",TablePipeInsulation[[#This Row],[Insulation to be Added (")]]&lt;TablePipeInsulation[[#This Row],[Insulation Required by Code (")]]),"",IF(System_App_Only_DHW,(AN737-AR737)/(0.8*100000)*L737*AS737*AT737*1,(AN737-AR737)/($G$10*100000)*L737*AS737*AT737*1))</f>
        <v/>
      </c>
      <c r="AC737" s="78">
        <f>IF(TablePipeInsulation[[#This Row],[Insulation to be Added (")]]&lt;TablePipeInsulation[[#This Row],[Insulation Required by Code (")]],"",BC737)</f>
        <v>0</v>
      </c>
      <c r="AD737" s="78">
        <f>IF(TablePipeInsulation[[#This Row],[Insulation to be Added (")]]&lt;TablePipeInsulation[[#This Row],[Insulation Required by Code (")]],"",BD737)</f>
        <v>0</v>
      </c>
      <c r="AG737" s="67" t="e">
        <f>VLOOKUP(G737,'Insulation Table'!$AE$61:$AF$64,2,FALSE)</f>
        <v>#N/A</v>
      </c>
      <c r="AH737" s="75" t="str">
        <f>IF(TablePipeInsulation[[#This Row],[System Application]]="Custom",TablePipeInsulation[[#This Row],[Pipe Surface Temperature, °F (If Custom Application)]],IF(G737="","",VLOOKUP(G737,$BG$21:$BH$24,2,FALSE)))</f>
        <v/>
      </c>
      <c r="AI737" s="75" t="str">
        <f>IF(TablePipeInsulation[[#This Row],[System Application]]="Custom",TablePipeInsulation[[#This Row],[Ambient Temperature, °F (If Custom Application)]],IF(G737="","",VLOOKUP(G737,$BG$21:$BI$24,3,FALSE)))</f>
        <v/>
      </c>
      <c r="AJ73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3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3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3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37" s="75" t="str">
        <f>IF(TablePipeInsulation[[#This Row],[System Application]]="Custom",TablePipeInsulation[[#This Row],[Custom Pipe Bare Heat Transfer Coefficient]],IF(P737="","",(VLOOKUP(AJ737,'Insulation Table'!$F$35:$G$124,2,FALSE))))</f>
        <v/>
      </c>
      <c r="AO737" s="75" t="e">
        <f t="shared" si="55"/>
        <v>#N/A</v>
      </c>
      <c r="AP737" s="75" t="e">
        <f>VLOOKUP(AO737,'Insulation Table'!$Y$35:$Z$103,2,FALSE)</f>
        <v>#N/A</v>
      </c>
      <c r="AQ737" s="67" t="str">
        <f>CONCATENATE(P737,U737,MIN(TablePipeInsulation[[#This Row],[Insulation to be Added (")]],3))</f>
        <v>3</v>
      </c>
      <c r="AR737" s="75" t="str">
        <f>IF(P737="","",(VLOOKUP(AQ737,'Insulation Table'!$N$35:$O$250,2,FALSE)))</f>
        <v/>
      </c>
      <c r="AS737" s="67" t="e">
        <f t="shared" si="56"/>
        <v>#VALUE!</v>
      </c>
      <c r="AT737" s="75" t="str">
        <f>IF(TablePipeInsulation[[#This Row],[System Application]]="Custom",TablePipeInsulation[[#This Row],[Full Load Hours (If Custom Application)]],IF(G737="","",IF(G737="Domestic Hot Water",8760,$AJ$16)))</f>
        <v/>
      </c>
      <c r="AU737" s="75" t="str">
        <f>VLOOKUP($G$7,'Incentive Structure'!$C$6:$D$10,2,FALSE)</f>
        <v>CI</v>
      </c>
      <c r="AV737" s="75" t="str">
        <f>IF(ISNUMBER(FIND("MF",TablePipeInsulation[[#This Row],[Incentive Code]]))=TRUE,"MF Logic","CI Logic")</f>
        <v>CI Logic</v>
      </c>
      <c r="AW73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37" t="str">
        <f t="shared" si="57"/>
        <v/>
      </c>
      <c r="AY737" t="str">
        <f t="shared" si="58"/>
        <v>CI</v>
      </c>
      <c r="AZ73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3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37" s="190" t="e">
        <f>INDEX(#REF!,MATCH(TablePipeInsulation[[#This Row],[Coding - Temperature of Pipe]],#REF!,0),MATCH(TEXT($P737,"#.00"),#REF!,0))</f>
        <v>#REF!</v>
      </c>
      <c r="BC737" s="211">
        <f>IFERROR(MIN(IF(TablePipeInsulation[[#This Row],[System Application]]="Custom",(TablePipeInsulation[[#This Row],[Therms saved]]*BE737)*CI_Custom_Incentive_USD_per_therm,IF(OR(TablePipeInsulation[[#This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saved]]*BE737),"Excel Error"))),TablePipeInsulation[[#This Row],[Total Cost]]),0)</f>
        <v>0</v>
      </c>
      <c r="BD737" s="216">
        <f>IFERROR(MIN(IF(TablePipeInsulation[[#This Row],[System Application]]="Custom",(TablePipeInsulation[[#This Row],[Therms saved]]*BE737)*CI_Custom_Bonus_Incentive_USD_per_therm,IF(OR(TablePipeInsulation[[#This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saved]]*BE737),"Excel Error"))),TablePipeInsulation[[#This Row],[Total Cost]]),0)</f>
        <v>0</v>
      </c>
      <c r="BE737" s="212">
        <f>Boiler!$AA$9</f>
        <v>0</v>
      </c>
    </row>
    <row r="738" spans="1:57">
      <c r="A738" s="75">
        <v>717</v>
      </c>
      <c r="Q738" s="69"/>
      <c r="R738" s="1" t="str">
        <f>IFERROR(INDEX(TableInsulationCodeReq[],MATCH(TablePipeInsulation[[#This Row],[Coding - Temperature of Pipe]],TableInsulationCodeReq[Coding Pipe Temperature],-1),MATCH(TEXT($P738,"0.00"),TableInsulationCodeReq[#Headers],0)),"")</f>
        <v/>
      </c>
      <c r="Y738" s="189" t="str">
        <f t="shared" si="59"/>
        <v/>
      </c>
      <c r="AA73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38" s="3" t="str">
        <f>IF(OR(G738="",TablePipeInsulation[[#This Row],[Insulation to be Added (")]]&lt;TablePipeInsulation[[#This Row],[Insulation Required by Code (")]]),"",IF(System_App_Only_DHW,(AN738-AR738)/(0.8*100000)*L738*AS738*AT738*1,(AN738-AR738)/($G$10*100000)*L738*AS738*AT738*1))</f>
        <v/>
      </c>
      <c r="AC738" s="78">
        <f>IF(TablePipeInsulation[[#This Row],[Insulation to be Added (")]]&lt;TablePipeInsulation[[#This Row],[Insulation Required by Code (")]],"",BC738)</f>
        <v>0</v>
      </c>
      <c r="AD738" s="78">
        <f>IF(TablePipeInsulation[[#This Row],[Insulation to be Added (")]]&lt;TablePipeInsulation[[#This Row],[Insulation Required by Code (")]],"",BD738)</f>
        <v>0</v>
      </c>
      <c r="AG738" s="67" t="e">
        <f>VLOOKUP(G738,'Insulation Table'!$AE$61:$AF$64,2,FALSE)</f>
        <v>#N/A</v>
      </c>
      <c r="AH738" s="75" t="str">
        <f>IF(TablePipeInsulation[[#This Row],[System Application]]="Custom",TablePipeInsulation[[#This Row],[Pipe Surface Temperature, °F (If Custom Application)]],IF(G738="","",VLOOKUP(G738,$BG$21:$BH$24,2,FALSE)))</f>
        <v/>
      </c>
      <c r="AI738" s="75" t="str">
        <f>IF(TablePipeInsulation[[#This Row],[System Application]]="Custom",TablePipeInsulation[[#This Row],[Ambient Temperature, °F (If Custom Application)]],IF(G738="","",VLOOKUP(G738,$BG$21:$BI$24,3,FALSE)))</f>
        <v/>
      </c>
      <c r="AJ73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3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3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3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38" s="75" t="str">
        <f>IF(TablePipeInsulation[[#This Row],[System Application]]="Custom",TablePipeInsulation[[#This Row],[Custom Pipe Bare Heat Transfer Coefficient]],IF(P738="","",(VLOOKUP(AJ738,'Insulation Table'!$F$35:$G$124,2,FALSE))))</f>
        <v/>
      </c>
      <c r="AO738" s="75" t="e">
        <f t="shared" si="55"/>
        <v>#N/A</v>
      </c>
      <c r="AP738" s="75" t="e">
        <f>VLOOKUP(AO738,'Insulation Table'!$Y$35:$Z$103,2,FALSE)</f>
        <v>#N/A</v>
      </c>
      <c r="AQ738" s="67" t="str">
        <f>CONCATENATE(P738,U738,MIN(TablePipeInsulation[[#This Row],[Insulation to be Added (")]],3))</f>
        <v>3</v>
      </c>
      <c r="AR738" s="75" t="str">
        <f>IF(P738="","",(VLOOKUP(AQ738,'Insulation Table'!$N$35:$O$250,2,FALSE)))</f>
        <v/>
      </c>
      <c r="AS738" s="67" t="e">
        <f t="shared" si="56"/>
        <v>#VALUE!</v>
      </c>
      <c r="AT738" s="75" t="str">
        <f>IF(TablePipeInsulation[[#This Row],[System Application]]="Custom",TablePipeInsulation[[#This Row],[Full Load Hours (If Custom Application)]],IF(G738="","",IF(G738="Domestic Hot Water",8760,$AJ$16)))</f>
        <v/>
      </c>
      <c r="AU738" s="75" t="str">
        <f>VLOOKUP($G$7,'Incentive Structure'!$C$6:$D$10,2,FALSE)</f>
        <v>CI</v>
      </c>
      <c r="AV738" s="75" t="str">
        <f>IF(ISNUMBER(FIND("MF",TablePipeInsulation[[#This Row],[Incentive Code]]))=TRUE,"MF Logic","CI Logic")</f>
        <v>CI Logic</v>
      </c>
      <c r="AW73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38" t="str">
        <f t="shared" si="57"/>
        <v/>
      </c>
      <c r="AY738" t="str">
        <f t="shared" si="58"/>
        <v>CI</v>
      </c>
      <c r="AZ73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3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38" s="190" t="e">
        <f>INDEX(#REF!,MATCH(TablePipeInsulation[[#This Row],[Coding - Temperature of Pipe]],#REF!,0),MATCH(TEXT($P738,"#.00"),#REF!,0))</f>
        <v>#REF!</v>
      </c>
      <c r="BC738" s="211">
        <f>IFERROR(MIN(IF(TablePipeInsulation[[#This Row],[System Application]]="Custom",(TablePipeInsulation[[#This Row],[Therms saved]]*BE738)*CI_Custom_Incentive_USD_per_therm,IF(OR(TablePipeInsulation[[#This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saved]]*BE738),"Excel Error"))),TablePipeInsulation[[#This Row],[Total Cost]]),0)</f>
        <v>0</v>
      </c>
      <c r="BD738" s="216">
        <f>IFERROR(MIN(IF(TablePipeInsulation[[#This Row],[System Application]]="Custom",(TablePipeInsulation[[#This Row],[Therms saved]]*BE738)*CI_Custom_Bonus_Incentive_USD_per_therm,IF(OR(TablePipeInsulation[[#This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saved]]*BE738),"Excel Error"))),TablePipeInsulation[[#This Row],[Total Cost]]),0)</f>
        <v>0</v>
      </c>
      <c r="BE738" s="212">
        <f>Boiler!$AA$9</f>
        <v>0</v>
      </c>
    </row>
    <row r="739" spans="1:57">
      <c r="A739" s="75">
        <v>718</v>
      </c>
      <c r="Q739" s="69"/>
      <c r="R739" s="1" t="str">
        <f>IFERROR(INDEX(TableInsulationCodeReq[],MATCH(TablePipeInsulation[[#This Row],[Coding - Temperature of Pipe]],TableInsulationCodeReq[Coding Pipe Temperature],-1),MATCH(TEXT($P739,"0.00"),TableInsulationCodeReq[#Headers],0)),"")</f>
        <v/>
      </c>
      <c r="Y739" s="189" t="str">
        <f t="shared" si="59"/>
        <v/>
      </c>
      <c r="AA73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39" s="3" t="str">
        <f>IF(OR(G739="",TablePipeInsulation[[#This Row],[Insulation to be Added (")]]&lt;TablePipeInsulation[[#This Row],[Insulation Required by Code (")]]),"",IF(System_App_Only_DHW,(AN739-AR739)/(0.8*100000)*L739*AS739*AT739*1,(AN739-AR739)/($G$10*100000)*L739*AS739*AT739*1))</f>
        <v/>
      </c>
      <c r="AC739" s="78">
        <f>IF(TablePipeInsulation[[#This Row],[Insulation to be Added (")]]&lt;TablePipeInsulation[[#This Row],[Insulation Required by Code (")]],"",BC739)</f>
        <v>0</v>
      </c>
      <c r="AD739" s="78">
        <f>IF(TablePipeInsulation[[#This Row],[Insulation to be Added (")]]&lt;TablePipeInsulation[[#This Row],[Insulation Required by Code (")]],"",BD739)</f>
        <v>0</v>
      </c>
      <c r="AG739" s="67" t="e">
        <f>VLOOKUP(G739,'Insulation Table'!$AE$61:$AF$64,2,FALSE)</f>
        <v>#N/A</v>
      </c>
      <c r="AH739" s="75" t="str">
        <f>IF(TablePipeInsulation[[#This Row],[System Application]]="Custom",TablePipeInsulation[[#This Row],[Pipe Surface Temperature, °F (If Custom Application)]],IF(G739="","",VLOOKUP(G739,$BG$21:$BH$24,2,FALSE)))</f>
        <v/>
      </c>
      <c r="AI739" s="75" t="str">
        <f>IF(TablePipeInsulation[[#This Row],[System Application]]="Custom",TablePipeInsulation[[#This Row],[Ambient Temperature, °F (If Custom Application)]],IF(G739="","",VLOOKUP(G739,$BG$21:$BI$24,3,FALSE)))</f>
        <v/>
      </c>
      <c r="AJ73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3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3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3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39" s="75" t="str">
        <f>IF(TablePipeInsulation[[#This Row],[System Application]]="Custom",TablePipeInsulation[[#This Row],[Custom Pipe Bare Heat Transfer Coefficient]],IF(P739="","",(VLOOKUP(AJ739,'Insulation Table'!$F$35:$G$124,2,FALSE))))</f>
        <v/>
      </c>
      <c r="AO739" s="75" t="e">
        <f t="shared" si="55"/>
        <v>#N/A</v>
      </c>
      <c r="AP739" s="75" t="e">
        <f>VLOOKUP(AO739,'Insulation Table'!$Y$35:$Z$103,2,FALSE)</f>
        <v>#N/A</v>
      </c>
      <c r="AQ739" s="67" t="str">
        <f>CONCATENATE(P739,U739,MIN(TablePipeInsulation[[#This Row],[Insulation to be Added (")]],3))</f>
        <v>3</v>
      </c>
      <c r="AR739" s="75" t="str">
        <f>IF(P739="","",(VLOOKUP(AQ739,'Insulation Table'!$N$35:$O$250,2,FALSE)))</f>
        <v/>
      </c>
      <c r="AS739" s="67" t="e">
        <f t="shared" si="56"/>
        <v>#VALUE!</v>
      </c>
      <c r="AT739" s="75" t="str">
        <f>IF(TablePipeInsulation[[#This Row],[System Application]]="Custom",TablePipeInsulation[[#This Row],[Full Load Hours (If Custom Application)]],IF(G739="","",IF(G739="Domestic Hot Water",8760,$AJ$16)))</f>
        <v/>
      </c>
      <c r="AU739" s="75" t="str">
        <f>VLOOKUP($G$7,'Incentive Structure'!$C$6:$D$10,2,FALSE)</f>
        <v>CI</v>
      </c>
      <c r="AV739" s="75" t="str">
        <f>IF(ISNUMBER(FIND("MF",TablePipeInsulation[[#This Row],[Incentive Code]]))=TRUE,"MF Logic","CI Logic")</f>
        <v>CI Logic</v>
      </c>
      <c r="AW73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39" t="str">
        <f t="shared" si="57"/>
        <v/>
      </c>
      <c r="AY739" t="str">
        <f t="shared" si="58"/>
        <v>CI</v>
      </c>
      <c r="AZ73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3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39" s="190" t="e">
        <f>INDEX(#REF!,MATCH(TablePipeInsulation[[#This Row],[Coding - Temperature of Pipe]],#REF!,0),MATCH(TEXT($P739,"#.00"),#REF!,0))</f>
        <v>#REF!</v>
      </c>
      <c r="BC739" s="211">
        <f>IFERROR(MIN(IF(TablePipeInsulation[[#This Row],[System Application]]="Custom",(TablePipeInsulation[[#This Row],[Therms saved]]*BE739)*CI_Custom_Incentive_USD_per_therm,IF(OR(TablePipeInsulation[[#This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saved]]*BE739),"Excel Error"))),TablePipeInsulation[[#This Row],[Total Cost]]),0)</f>
        <v>0</v>
      </c>
      <c r="BD739" s="216">
        <f>IFERROR(MIN(IF(TablePipeInsulation[[#This Row],[System Application]]="Custom",(TablePipeInsulation[[#This Row],[Therms saved]]*BE739)*CI_Custom_Bonus_Incentive_USD_per_therm,IF(OR(TablePipeInsulation[[#This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saved]]*BE739),"Excel Error"))),TablePipeInsulation[[#This Row],[Total Cost]]),0)</f>
        <v>0</v>
      </c>
      <c r="BE739" s="212">
        <f>Boiler!$AA$9</f>
        <v>0</v>
      </c>
    </row>
    <row r="740" spans="1:57">
      <c r="A740" s="75">
        <v>719</v>
      </c>
      <c r="Q740" s="69"/>
      <c r="R740" s="1" t="str">
        <f>IFERROR(INDEX(TableInsulationCodeReq[],MATCH(TablePipeInsulation[[#This Row],[Coding - Temperature of Pipe]],TableInsulationCodeReq[Coding Pipe Temperature],-1),MATCH(TEXT($P740,"0.00"),TableInsulationCodeReq[#Headers],0)),"")</f>
        <v/>
      </c>
      <c r="Y740" s="189" t="str">
        <f t="shared" si="59"/>
        <v/>
      </c>
      <c r="AA74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40" s="3" t="str">
        <f>IF(OR(G740="",TablePipeInsulation[[#This Row],[Insulation to be Added (")]]&lt;TablePipeInsulation[[#This Row],[Insulation Required by Code (")]]),"",IF(System_App_Only_DHW,(AN740-AR740)/(0.8*100000)*L740*AS740*AT740*1,(AN740-AR740)/($G$10*100000)*L740*AS740*AT740*1))</f>
        <v/>
      </c>
      <c r="AC740" s="78">
        <f>IF(TablePipeInsulation[[#This Row],[Insulation to be Added (")]]&lt;TablePipeInsulation[[#This Row],[Insulation Required by Code (")]],"",BC740)</f>
        <v>0</v>
      </c>
      <c r="AD740" s="78">
        <f>IF(TablePipeInsulation[[#This Row],[Insulation to be Added (")]]&lt;TablePipeInsulation[[#This Row],[Insulation Required by Code (")]],"",BD740)</f>
        <v>0</v>
      </c>
      <c r="AG740" s="67" t="e">
        <f>VLOOKUP(G740,'Insulation Table'!$AE$61:$AF$64,2,FALSE)</f>
        <v>#N/A</v>
      </c>
      <c r="AH740" s="75" t="str">
        <f>IF(TablePipeInsulation[[#This Row],[System Application]]="Custom",TablePipeInsulation[[#This Row],[Pipe Surface Temperature, °F (If Custom Application)]],IF(G740="","",VLOOKUP(G740,$BG$21:$BH$24,2,FALSE)))</f>
        <v/>
      </c>
      <c r="AI740" s="75" t="str">
        <f>IF(TablePipeInsulation[[#This Row],[System Application]]="Custom",TablePipeInsulation[[#This Row],[Ambient Temperature, °F (If Custom Application)]],IF(G740="","",VLOOKUP(G740,$BG$21:$BI$24,3,FALSE)))</f>
        <v/>
      </c>
      <c r="AJ74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4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4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4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40" s="75" t="str">
        <f>IF(TablePipeInsulation[[#This Row],[System Application]]="Custom",TablePipeInsulation[[#This Row],[Custom Pipe Bare Heat Transfer Coefficient]],IF(P740="","",(VLOOKUP(AJ740,'Insulation Table'!$F$35:$G$124,2,FALSE))))</f>
        <v/>
      </c>
      <c r="AO740" s="75" t="e">
        <f t="shared" si="55"/>
        <v>#N/A</v>
      </c>
      <c r="AP740" s="75" t="e">
        <f>VLOOKUP(AO740,'Insulation Table'!$Y$35:$Z$103,2,FALSE)</f>
        <v>#N/A</v>
      </c>
      <c r="AQ740" s="67" t="str">
        <f>CONCATENATE(P740,U740,MIN(TablePipeInsulation[[#This Row],[Insulation to be Added (")]],3))</f>
        <v>3</v>
      </c>
      <c r="AR740" s="75" t="str">
        <f>IF(P740="","",(VLOOKUP(AQ740,'Insulation Table'!$N$35:$O$250,2,FALSE)))</f>
        <v/>
      </c>
      <c r="AS740" s="67" t="e">
        <f t="shared" si="56"/>
        <v>#VALUE!</v>
      </c>
      <c r="AT740" s="75" t="str">
        <f>IF(TablePipeInsulation[[#This Row],[System Application]]="Custom",TablePipeInsulation[[#This Row],[Full Load Hours (If Custom Application)]],IF(G740="","",IF(G740="Domestic Hot Water",8760,$AJ$16)))</f>
        <v/>
      </c>
      <c r="AU740" s="75" t="str">
        <f>VLOOKUP($G$7,'Incentive Structure'!$C$6:$D$10,2,FALSE)</f>
        <v>CI</v>
      </c>
      <c r="AV740" s="75" t="str">
        <f>IF(ISNUMBER(FIND("MF",TablePipeInsulation[[#This Row],[Incentive Code]]))=TRUE,"MF Logic","CI Logic")</f>
        <v>CI Logic</v>
      </c>
      <c r="AW74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40" t="str">
        <f t="shared" si="57"/>
        <v/>
      </c>
      <c r="AY740" t="str">
        <f t="shared" si="58"/>
        <v>CI</v>
      </c>
      <c r="AZ74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4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40" s="190" t="e">
        <f>INDEX(#REF!,MATCH(TablePipeInsulation[[#This Row],[Coding - Temperature of Pipe]],#REF!,0),MATCH(TEXT($P740,"#.00"),#REF!,0))</f>
        <v>#REF!</v>
      </c>
      <c r="BC740" s="211">
        <f>IFERROR(MIN(IF(TablePipeInsulation[[#This Row],[System Application]]="Custom",(TablePipeInsulation[[#This Row],[Therms saved]]*BE740)*CI_Custom_Incentive_USD_per_therm,IF(OR(TablePipeInsulation[[#This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saved]]*BE740),"Excel Error"))),TablePipeInsulation[[#This Row],[Total Cost]]),0)</f>
        <v>0</v>
      </c>
      <c r="BD740" s="216">
        <f>IFERROR(MIN(IF(TablePipeInsulation[[#This Row],[System Application]]="Custom",(TablePipeInsulation[[#This Row],[Therms saved]]*BE740)*CI_Custom_Bonus_Incentive_USD_per_therm,IF(OR(TablePipeInsulation[[#This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saved]]*BE740),"Excel Error"))),TablePipeInsulation[[#This Row],[Total Cost]]),0)</f>
        <v>0</v>
      </c>
      <c r="BE740" s="212">
        <f>Boiler!$AA$9</f>
        <v>0</v>
      </c>
    </row>
    <row r="741" spans="1:57">
      <c r="A741" s="75">
        <v>720</v>
      </c>
      <c r="Q741" s="69"/>
      <c r="R741" s="1" t="str">
        <f>IFERROR(INDEX(TableInsulationCodeReq[],MATCH(TablePipeInsulation[[#This Row],[Coding - Temperature of Pipe]],TableInsulationCodeReq[Coding Pipe Temperature],-1),MATCH(TEXT($P741,"0.00"),TableInsulationCodeReq[#Headers],0)),"")</f>
        <v/>
      </c>
      <c r="Y741" s="189" t="str">
        <f t="shared" si="59"/>
        <v/>
      </c>
      <c r="AA74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41" s="3" t="str">
        <f>IF(OR(G741="",TablePipeInsulation[[#This Row],[Insulation to be Added (")]]&lt;TablePipeInsulation[[#This Row],[Insulation Required by Code (")]]),"",IF(System_App_Only_DHW,(AN741-AR741)/(0.8*100000)*L741*AS741*AT741*1,(AN741-AR741)/($G$10*100000)*L741*AS741*AT741*1))</f>
        <v/>
      </c>
      <c r="AC741" s="78">
        <f>IF(TablePipeInsulation[[#This Row],[Insulation to be Added (")]]&lt;TablePipeInsulation[[#This Row],[Insulation Required by Code (")]],"",BC741)</f>
        <v>0</v>
      </c>
      <c r="AD741" s="78">
        <f>IF(TablePipeInsulation[[#This Row],[Insulation to be Added (")]]&lt;TablePipeInsulation[[#This Row],[Insulation Required by Code (")]],"",BD741)</f>
        <v>0</v>
      </c>
      <c r="AG741" s="67" t="e">
        <f>VLOOKUP(G741,'Insulation Table'!$AE$61:$AF$64,2,FALSE)</f>
        <v>#N/A</v>
      </c>
      <c r="AH741" s="75" t="str">
        <f>IF(TablePipeInsulation[[#This Row],[System Application]]="Custom",TablePipeInsulation[[#This Row],[Pipe Surface Temperature, °F (If Custom Application)]],IF(G741="","",VLOOKUP(G741,$BG$21:$BH$24,2,FALSE)))</f>
        <v/>
      </c>
      <c r="AI741" s="75" t="str">
        <f>IF(TablePipeInsulation[[#This Row],[System Application]]="Custom",TablePipeInsulation[[#This Row],[Ambient Temperature, °F (If Custom Application)]],IF(G741="","",VLOOKUP(G741,$BG$21:$BI$24,3,FALSE)))</f>
        <v/>
      </c>
      <c r="AJ74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4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4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4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41" s="75" t="str">
        <f>IF(TablePipeInsulation[[#This Row],[System Application]]="Custom",TablePipeInsulation[[#This Row],[Custom Pipe Bare Heat Transfer Coefficient]],IF(P741="","",(VLOOKUP(AJ741,'Insulation Table'!$F$35:$G$124,2,FALSE))))</f>
        <v/>
      </c>
      <c r="AO741" s="75" t="e">
        <f t="shared" si="55"/>
        <v>#N/A</v>
      </c>
      <c r="AP741" s="75" t="e">
        <f>VLOOKUP(AO741,'Insulation Table'!$Y$35:$Z$103,2,FALSE)</f>
        <v>#N/A</v>
      </c>
      <c r="AQ741" s="67" t="str">
        <f>CONCATENATE(P741,U741,MIN(TablePipeInsulation[[#This Row],[Insulation to be Added (")]],3))</f>
        <v>3</v>
      </c>
      <c r="AR741" s="75" t="str">
        <f>IF(P741="","",(VLOOKUP(AQ741,'Insulation Table'!$N$35:$O$250,2,FALSE)))</f>
        <v/>
      </c>
      <c r="AS741" s="67" t="e">
        <f t="shared" si="56"/>
        <v>#VALUE!</v>
      </c>
      <c r="AT741" s="75" t="str">
        <f>IF(TablePipeInsulation[[#This Row],[System Application]]="Custom",TablePipeInsulation[[#This Row],[Full Load Hours (If Custom Application)]],IF(G741="","",IF(G741="Domestic Hot Water",8760,$AJ$16)))</f>
        <v/>
      </c>
      <c r="AU741" s="75" t="str">
        <f>VLOOKUP($G$7,'Incentive Structure'!$C$6:$D$10,2,FALSE)</f>
        <v>CI</v>
      </c>
      <c r="AV741" s="75" t="str">
        <f>IF(ISNUMBER(FIND("MF",TablePipeInsulation[[#This Row],[Incentive Code]]))=TRUE,"MF Logic","CI Logic")</f>
        <v>CI Logic</v>
      </c>
      <c r="AW74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41" t="str">
        <f t="shared" si="57"/>
        <v/>
      </c>
      <c r="AY741" t="str">
        <f t="shared" si="58"/>
        <v>CI</v>
      </c>
      <c r="AZ74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4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41" s="190" t="e">
        <f>INDEX(#REF!,MATCH(TablePipeInsulation[[#This Row],[Coding - Temperature of Pipe]],#REF!,0),MATCH(TEXT($P741,"#.00"),#REF!,0))</f>
        <v>#REF!</v>
      </c>
      <c r="BC741" s="211">
        <f>IFERROR(MIN(IF(TablePipeInsulation[[#This Row],[System Application]]="Custom",(TablePipeInsulation[[#This Row],[Therms saved]]*BE741)*CI_Custom_Incentive_USD_per_therm,IF(OR(TablePipeInsulation[[#This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saved]]*BE741),"Excel Error"))),TablePipeInsulation[[#This Row],[Total Cost]]),0)</f>
        <v>0</v>
      </c>
      <c r="BD741" s="216">
        <f>IFERROR(MIN(IF(TablePipeInsulation[[#This Row],[System Application]]="Custom",(TablePipeInsulation[[#This Row],[Therms saved]]*BE741)*CI_Custom_Bonus_Incentive_USD_per_therm,IF(OR(TablePipeInsulation[[#This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saved]]*BE741),"Excel Error"))),TablePipeInsulation[[#This Row],[Total Cost]]),0)</f>
        <v>0</v>
      </c>
      <c r="BE741" s="212">
        <f>Boiler!$AA$9</f>
        <v>0</v>
      </c>
    </row>
    <row r="742" spans="1:57">
      <c r="A742" s="75">
        <v>721</v>
      </c>
      <c r="Q742" s="69"/>
      <c r="R742" s="1" t="str">
        <f>IFERROR(INDEX(TableInsulationCodeReq[],MATCH(TablePipeInsulation[[#This Row],[Coding - Temperature of Pipe]],TableInsulationCodeReq[Coding Pipe Temperature],-1),MATCH(TEXT($P742,"0.00"),TableInsulationCodeReq[#Headers],0)),"")</f>
        <v/>
      </c>
      <c r="Y742" s="189" t="str">
        <f t="shared" si="59"/>
        <v/>
      </c>
      <c r="AA74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42" s="3" t="str">
        <f>IF(OR(G742="",TablePipeInsulation[[#This Row],[Insulation to be Added (")]]&lt;TablePipeInsulation[[#This Row],[Insulation Required by Code (")]]),"",IF(System_App_Only_DHW,(AN742-AR742)/(0.8*100000)*L742*AS742*AT742*1,(AN742-AR742)/($G$10*100000)*L742*AS742*AT742*1))</f>
        <v/>
      </c>
      <c r="AC742" s="78">
        <f>IF(TablePipeInsulation[[#This Row],[Insulation to be Added (")]]&lt;TablePipeInsulation[[#This Row],[Insulation Required by Code (")]],"",BC742)</f>
        <v>0</v>
      </c>
      <c r="AD742" s="78">
        <f>IF(TablePipeInsulation[[#This Row],[Insulation to be Added (")]]&lt;TablePipeInsulation[[#This Row],[Insulation Required by Code (")]],"",BD742)</f>
        <v>0</v>
      </c>
      <c r="AG742" s="67" t="e">
        <f>VLOOKUP(G742,'Insulation Table'!$AE$61:$AF$64,2,FALSE)</f>
        <v>#N/A</v>
      </c>
      <c r="AH742" s="75" t="str">
        <f>IF(TablePipeInsulation[[#This Row],[System Application]]="Custom",TablePipeInsulation[[#This Row],[Pipe Surface Temperature, °F (If Custom Application)]],IF(G742="","",VLOOKUP(G742,$BG$21:$BH$24,2,FALSE)))</f>
        <v/>
      </c>
      <c r="AI742" s="75" t="str">
        <f>IF(TablePipeInsulation[[#This Row],[System Application]]="Custom",TablePipeInsulation[[#This Row],[Ambient Temperature, °F (If Custom Application)]],IF(G742="","",VLOOKUP(G742,$BG$21:$BI$24,3,FALSE)))</f>
        <v/>
      </c>
      <c r="AJ74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4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4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4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42" s="75" t="str">
        <f>IF(TablePipeInsulation[[#This Row],[System Application]]="Custom",TablePipeInsulation[[#This Row],[Custom Pipe Bare Heat Transfer Coefficient]],IF(P742="","",(VLOOKUP(AJ742,'Insulation Table'!$F$35:$G$124,2,FALSE))))</f>
        <v/>
      </c>
      <c r="AO742" s="75" t="e">
        <f t="shared" si="55"/>
        <v>#N/A</v>
      </c>
      <c r="AP742" s="75" t="e">
        <f>VLOOKUP(AO742,'Insulation Table'!$Y$35:$Z$103,2,FALSE)</f>
        <v>#N/A</v>
      </c>
      <c r="AQ742" s="67" t="str">
        <f>CONCATENATE(P742,U742,MIN(TablePipeInsulation[[#This Row],[Insulation to be Added (")]],3))</f>
        <v>3</v>
      </c>
      <c r="AR742" s="75" t="str">
        <f>IF(P742="","",(VLOOKUP(AQ742,'Insulation Table'!$N$35:$O$250,2,FALSE)))</f>
        <v/>
      </c>
      <c r="AS742" s="67" t="e">
        <f t="shared" si="56"/>
        <v>#VALUE!</v>
      </c>
      <c r="AT742" s="75" t="str">
        <f>IF(TablePipeInsulation[[#This Row],[System Application]]="Custom",TablePipeInsulation[[#This Row],[Full Load Hours (If Custom Application)]],IF(G742="","",IF(G742="Domestic Hot Water",8760,$AJ$16)))</f>
        <v/>
      </c>
      <c r="AU742" s="75" t="str">
        <f>VLOOKUP($G$7,'Incentive Structure'!$C$6:$D$10,2,FALSE)</f>
        <v>CI</v>
      </c>
      <c r="AV742" s="75" t="str">
        <f>IF(ISNUMBER(FIND("MF",TablePipeInsulation[[#This Row],[Incentive Code]]))=TRUE,"MF Logic","CI Logic")</f>
        <v>CI Logic</v>
      </c>
      <c r="AW74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42" t="str">
        <f t="shared" si="57"/>
        <v/>
      </c>
      <c r="AY742" t="str">
        <f t="shared" si="58"/>
        <v>CI</v>
      </c>
      <c r="AZ74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4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42" s="190" t="e">
        <f>INDEX(#REF!,MATCH(TablePipeInsulation[[#This Row],[Coding - Temperature of Pipe]],#REF!,0),MATCH(TEXT($P742,"#.00"),#REF!,0))</f>
        <v>#REF!</v>
      </c>
      <c r="BC742" s="211">
        <f>IFERROR(MIN(IF(TablePipeInsulation[[#This Row],[System Application]]="Custom",(TablePipeInsulation[[#This Row],[Therms saved]]*BE742)*CI_Custom_Incentive_USD_per_therm,IF(OR(TablePipeInsulation[[#This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saved]]*BE742),"Excel Error"))),TablePipeInsulation[[#This Row],[Total Cost]]),0)</f>
        <v>0</v>
      </c>
      <c r="BD742" s="216">
        <f>IFERROR(MIN(IF(TablePipeInsulation[[#This Row],[System Application]]="Custom",(TablePipeInsulation[[#This Row],[Therms saved]]*BE742)*CI_Custom_Bonus_Incentive_USD_per_therm,IF(OR(TablePipeInsulation[[#This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saved]]*BE742),"Excel Error"))),TablePipeInsulation[[#This Row],[Total Cost]]),0)</f>
        <v>0</v>
      </c>
      <c r="BE742" s="212">
        <f>Boiler!$AA$9</f>
        <v>0</v>
      </c>
    </row>
    <row r="743" spans="1:57">
      <c r="A743" s="75">
        <v>722</v>
      </c>
      <c r="Q743" s="69"/>
      <c r="R743" s="1" t="str">
        <f>IFERROR(INDEX(TableInsulationCodeReq[],MATCH(TablePipeInsulation[[#This Row],[Coding - Temperature of Pipe]],TableInsulationCodeReq[Coding Pipe Temperature],-1),MATCH(TEXT($P743,"0.00"),TableInsulationCodeReq[#Headers],0)),"")</f>
        <v/>
      </c>
      <c r="Y743" s="189" t="str">
        <f t="shared" si="59"/>
        <v/>
      </c>
      <c r="AA74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43" s="3" t="str">
        <f>IF(OR(G743="",TablePipeInsulation[[#This Row],[Insulation to be Added (")]]&lt;TablePipeInsulation[[#This Row],[Insulation Required by Code (")]]),"",IF(System_App_Only_DHW,(AN743-AR743)/(0.8*100000)*L743*AS743*AT743*1,(AN743-AR743)/($G$10*100000)*L743*AS743*AT743*1))</f>
        <v/>
      </c>
      <c r="AC743" s="78">
        <f>IF(TablePipeInsulation[[#This Row],[Insulation to be Added (")]]&lt;TablePipeInsulation[[#This Row],[Insulation Required by Code (")]],"",BC743)</f>
        <v>0</v>
      </c>
      <c r="AD743" s="78">
        <f>IF(TablePipeInsulation[[#This Row],[Insulation to be Added (")]]&lt;TablePipeInsulation[[#This Row],[Insulation Required by Code (")]],"",BD743)</f>
        <v>0</v>
      </c>
      <c r="AG743" s="67" t="e">
        <f>VLOOKUP(G743,'Insulation Table'!$AE$61:$AF$64,2,FALSE)</f>
        <v>#N/A</v>
      </c>
      <c r="AH743" s="75" t="str">
        <f>IF(TablePipeInsulation[[#This Row],[System Application]]="Custom",TablePipeInsulation[[#This Row],[Pipe Surface Temperature, °F (If Custom Application)]],IF(G743="","",VLOOKUP(G743,$BG$21:$BH$24,2,FALSE)))</f>
        <v/>
      </c>
      <c r="AI743" s="75" t="str">
        <f>IF(TablePipeInsulation[[#This Row],[System Application]]="Custom",TablePipeInsulation[[#This Row],[Ambient Temperature, °F (If Custom Application)]],IF(G743="","",VLOOKUP(G743,$BG$21:$BI$24,3,FALSE)))</f>
        <v/>
      </c>
      <c r="AJ74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4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4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4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43" s="75" t="str">
        <f>IF(TablePipeInsulation[[#This Row],[System Application]]="Custom",TablePipeInsulation[[#This Row],[Custom Pipe Bare Heat Transfer Coefficient]],IF(P743="","",(VLOOKUP(AJ743,'Insulation Table'!$F$35:$G$124,2,FALSE))))</f>
        <v/>
      </c>
      <c r="AO743" s="75" t="e">
        <f t="shared" si="55"/>
        <v>#N/A</v>
      </c>
      <c r="AP743" s="75" t="e">
        <f>VLOOKUP(AO743,'Insulation Table'!$Y$35:$Z$103,2,FALSE)</f>
        <v>#N/A</v>
      </c>
      <c r="AQ743" s="67" t="str">
        <f>CONCATENATE(P743,U743,MIN(TablePipeInsulation[[#This Row],[Insulation to be Added (")]],3))</f>
        <v>3</v>
      </c>
      <c r="AR743" s="75" t="str">
        <f>IF(P743="","",(VLOOKUP(AQ743,'Insulation Table'!$N$35:$O$250,2,FALSE)))</f>
        <v/>
      </c>
      <c r="AS743" s="67" t="e">
        <f t="shared" si="56"/>
        <v>#VALUE!</v>
      </c>
      <c r="AT743" s="75" t="str">
        <f>IF(TablePipeInsulation[[#This Row],[System Application]]="Custom",TablePipeInsulation[[#This Row],[Full Load Hours (If Custom Application)]],IF(G743="","",IF(G743="Domestic Hot Water",8760,$AJ$16)))</f>
        <v/>
      </c>
      <c r="AU743" s="75" t="str">
        <f>VLOOKUP($G$7,'Incentive Structure'!$C$6:$D$10,2,FALSE)</f>
        <v>CI</v>
      </c>
      <c r="AV743" s="75" t="str">
        <f>IF(ISNUMBER(FIND("MF",TablePipeInsulation[[#This Row],[Incentive Code]]))=TRUE,"MF Logic","CI Logic")</f>
        <v>CI Logic</v>
      </c>
      <c r="AW74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43" t="str">
        <f t="shared" si="57"/>
        <v/>
      </c>
      <c r="AY743" t="str">
        <f t="shared" si="58"/>
        <v>CI</v>
      </c>
      <c r="AZ74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4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43" s="190" t="e">
        <f>INDEX(#REF!,MATCH(TablePipeInsulation[[#This Row],[Coding - Temperature of Pipe]],#REF!,0),MATCH(TEXT($P743,"#.00"),#REF!,0))</f>
        <v>#REF!</v>
      </c>
      <c r="BC743" s="211">
        <f>IFERROR(MIN(IF(TablePipeInsulation[[#This Row],[System Application]]="Custom",(TablePipeInsulation[[#This Row],[Therms saved]]*BE743)*CI_Custom_Incentive_USD_per_therm,IF(OR(TablePipeInsulation[[#This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saved]]*BE743),"Excel Error"))),TablePipeInsulation[[#This Row],[Total Cost]]),0)</f>
        <v>0</v>
      </c>
      <c r="BD743" s="216">
        <f>IFERROR(MIN(IF(TablePipeInsulation[[#This Row],[System Application]]="Custom",(TablePipeInsulation[[#This Row],[Therms saved]]*BE743)*CI_Custom_Bonus_Incentive_USD_per_therm,IF(OR(TablePipeInsulation[[#This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saved]]*BE743),"Excel Error"))),TablePipeInsulation[[#This Row],[Total Cost]]),0)</f>
        <v>0</v>
      </c>
      <c r="BE743" s="212">
        <f>Boiler!$AA$9</f>
        <v>0</v>
      </c>
    </row>
    <row r="744" spans="1:57">
      <c r="A744" s="75">
        <v>723</v>
      </c>
      <c r="Q744" s="69"/>
      <c r="R744" s="1" t="str">
        <f>IFERROR(INDEX(TableInsulationCodeReq[],MATCH(TablePipeInsulation[[#This Row],[Coding - Temperature of Pipe]],TableInsulationCodeReq[Coding Pipe Temperature],-1),MATCH(TEXT($P744,"0.00"),TableInsulationCodeReq[#Headers],0)),"")</f>
        <v/>
      </c>
      <c r="Y744" s="189" t="str">
        <f t="shared" si="59"/>
        <v/>
      </c>
      <c r="AA74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44" s="3" t="str">
        <f>IF(OR(G744="",TablePipeInsulation[[#This Row],[Insulation to be Added (")]]&lt;TablePipeInsulation[[#This Row],[Insulation Required by Code (")]]),"",IF(System_App_Only_DHW,(AN744-AR744)/(0.8*100000)*L744*AS744*AT744*1,(AN744-AR744)/($G$10*100000)*L744*AS744*AT744*1))</f>
        <v/>
      </c>
      <c r="AC744" s="78">
        <f>IF(TablePipeInsulation[[#This Row],[Insulation to be Added (")]]&lt;TablePipeInsulation[[#This Row],[Insulation Required by Code (")]],"",BC744)</f>
        <v>0</v>
      </c>
      <c r="AD744" s="78">
        <f>IF(TablePipeInsulation[[#This Row],[Insulation to be Added (")]]&lt;TablePipeInsulation[[#This Row],[Insulation Required by Code (")]],"",BD744)</f>
        <v>0</v>
      </c>
      <c r="AG744" s="67" t="e">
        <f>VLOOKUP(G744,'Insulation Table'!$AE$61:$AF$64,2,FALSE)</f>
        <v>#N/A</v>
      </c>
      <c r="AH744" s="75" t="str">
        <f>IF(TablePipeInsulation[[#This Row],[System Application]]="Custom",TablePipeInsulation[[#This Row],[Pipe Surface Temperature, °F (If Custom Application)]],IF(G744="","",VLOOKUP(G744,$BG$21:$BH$24,2,FALSE)))</f>
        <v/>
      </c>
      <c r="AI744" s="75" t="str">
        <f>IF(TablePipeInsulation[[#This Row],[System Application]]="Custom",TablePipeInsulation[[#This Row],[Ambient Temperature, °F (If Custom Application)]],IF(G744="","",VLOOKUP(G744,$BG$21:$BI$24,3,FALSE)))</f>
        <v/>
      </c>
      <c r="AJ74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4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4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4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44" s="75" t="str">
        <f>IF(TablePipeInsulation[[#This Row],[System Application]]="Custom",TablePipeInsulation[[#This Row],[Custom Pipe Bare Heat Transfer Coefficient]],IF(P744="","",(VLOOKUP(AJ744,'Insulation Table'!$F$35:$G$124,2,FALSE))))</f>
        <v/>
      </c>
      <c r="AO744" s="75" t="e">
        <f t="shared" si="55"/>
        <v>#N/A</v>
      </c>
      <c r="AP744" s="75" t="e">
        <f>VLOOKUP(AO744,'Insulation Table'!$Y$35:$Z$103,2,FALSE)</f>
        <v>#N/A</v>
      </c>
      <c r="AQ744" s="67" t="str">
        <f>CONCATENATE(P744,U744,MIN(TablePipeInsulation[[#This Row],[Insulation to be Added (")]],3))</f>
        <v>3</v>
      </c>
      <c r="AR744" s="75" t="str">
        <f>IF(P744="","",(VLOOKUP(AQ744,'Insulation Table'!$N$35:$O$250,2,FALSE)))</f>
        <v/>
      </c>
      <c r="AS744" s="67" t="e">
        <f t="shared" si="56"/>
        <v>#VALUE!</v>
      </c>
      <c r="AT744" s="75" t="str">
        <f>IF(TablePipeInsulation[[#This Row],[System Application]]="Custom",TablePipeInsulation[[#This Row],[Full Load Hours (If Custom Application)]],IF(G744="","",IF(G744="Domestic Hot Water",8760,$AJ$16)))</f>
        <v/>
      </c>
      <c r="AU744" s="75" t="str">
        <f>VLOOKUP($G$7,'Incentive Structure'!$C$6:$D$10,2,FALSE)</f>
        <v>CI</v>
      </c>
      <c r="AV744" s="75" t="str">
        <f>IF(ISNUMBER(FIND("MF",TablePipeInsulation[[#This Row],[Incentive Code]]))=TRUE,"MF Logic","CI Logic")</f>
        <v>CI Logic</v>
      </c>
      <c r="AW74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44" t="str">
        <f t="shared" si="57"/>
        <v/>
      </c>
      <c r="AY744" t="str">
        <f t="shared" si="58"/>
        <v>CI</v>
      </c>
      <c r="AZ74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4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44" s="190" t="e">
        <f>INDEX(#REF!,MATCH(TablePipeInsulation[[#This Row],[Coding - Temperature of Pipe]],#REF!,0),MATCH(TEXT($P744,"#.00"),#REF!,0))</f>
        <v>#REF!</v>
      </c>
      <c r="BC744" s="211">
        <f>IFERROR(MIN(IF(TablePipeInsulation[[#This Row],[System Application]]="Custom",(TablePipeInsulation[[#This Row],[Therms saved]]*BE744)*CI_Custom_Incentive_USD_per_therm,IF(OR(TablePipeInsulation[[#This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saved]]*BE744),"Excel Error"))),TablePipeInsulation[[#This Row],[Total Cost]]),0)</f>
        <v>0</v>
      </c>
      <c r="BD744" s="216">
        <f>IFERROR(MIN(IF(TablePipeInsulation[[#This Row],[System Application]]="Custom",(TablePipeInsulation[[#This Row],[Therms saved]]*BE744)*CI_Custom_Bonus_Incentive_USD_per_therm,IF(OR(TablePipeInsulation[[#This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saved]]*BE744),"Excel Error"))),TablePipeInsulation[[#This Row],[Total Cost]]),0)</f>
        <v>0</v>
      </c>
      <c r="BE744" s="212">
        <f>Boiler!$AA$9</f>
        <v>0</v>
      </c>
    </row>
    <row r="745" spans="1:57">
      <c r="A745" s="75">
        <v>724</v>
      </c>
      <c r="Q745" s="69"/>
      <c r="R745" s="1" t="str">
        <f>IFERROR(INDEX(TableInsulationCodeReq[],MATCH(TablePipeInsulation[[#This Row],[Coding - Temperature of Pipe]],TableInsulationCodeReq[Coding Pipe Temperature],-1),MATCH(TEXT($P745,"0.00"),TableInsulationCodeReq[#Headers],0)),"")</f>
        <v/>
      </c>
      <c r="Y745" s="189" t="str">
        <f t="shared" si="59"/>
        <v/>
      </c>
      <c r="AA74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45" s="3" t="str">
        <f>IF(OR(G745="",TablePipeInsulation[[#This Row],[Insulation to be Added (")]]&lt;TablePipeInsulation[[#This Row],[Insulation Required by Code (")]]),"",IF(System_App_Only_DHW,(AN745-AR745)/(0.8*100000)*L745*AS745*AT745*1,(AN745-AR745)/($G$10*100000)*L745*AS745*AT745*1))</f>
        <v/>
      </c>
      <c r="AC745" s="78">
        <f>IF(TablePipeInsulation[[#This Row],[Insulation to be Added (")]]&lt;TablePipeInsulation[[#This Row],[Insulation Required by Code (")]],"",BC745)</f>
        <v>0</v>
      </c>
      <c r="AD745" s="78">
        <f>IF(TablePipeInsulation[[#This Row],[Insulation to be Added (")]]&lt;TablePipeInsulation[[#This Row],[Insulation Required by Code (")]],"",BD745)</f>
        <v>0</v>
      </c>
      <c r="AG745" s="67" t="e">
        <f>VLOOKUP(G745,'Insulation Table'!$AE$61:$AF$64,2,FALSE)</f>
        <v>#N/A</v>
      </c>
      <c r="AH745" s="75" t="str">
        <f>IF(TablePipeInsulation[[#This Row],[System Application]]="Custom",TablePipeInsulation[[#This Row],[Pipe Surface Temperature, °F (If Custom Application)]],IF(G745="","",VLOOKUP(G745,$BG$21:$BH$24,2,FALSE)))</f>
        <v/>
      </c>
      <c r="AI745" s="75" t="str">
        <f>IF(TablePipeInsulation[[#This Row],[System Application]]="Custom",TablePipeInsulation[[#This Row],[Ambient Temperature, °F (If Custom Application)]],IF(G745="","",VLOOKUP(G745,$BG$21:$BI$24,3,FALSE)))</f>
        <v/>
      </c>
      <c r="AJ74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4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4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4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45" s="75" t="str">
        <f>IF(TablePipeInsulation[[#This Row],[System Application]]="Custom",TablePipeInsulation[[#This Row],[Custom Pipe Bare Heat Transfer Coefficient]],IF(P745="","",(VLOOKUP(AJ745,'Insulation Table'!$F$35:$G$124,2,FALSE))))</f>
        <v/>
      </c>
      <c r="AO745" s="75" t="e">
        <f t="shared" si="55"/>
        <v>#N/A</v>
      </c>
      <c r="AP745" s="75" t="e">
        <f>VLOOKUP(AO745,'Insulation Table'!$Y$35:$Z$103,2,FALSE)</f>
        <v>#N/A</v>
      </c>
      <c r="AQ745" s="67" t="str">
        <f>CONCATENATE(P745,U745,MIN(TablePipeInsulation[[#This Row],[Insulation to be Added (")]],3))</f>
        <v>3</v>
      </c>
      <c r="AR745" s="75" t="str">
        <f>IF(P745="","",(VLOOKUP(AQ745,'Insulation Table'!$N$35:$O$250,2,FALSE)))</f>
        <v/>
      </c>
      <c r="AS745" s="67" t="e">
        <f t="shared" si="56"/>
        <v>#VALUE!</v>
      </c>
      <c r="AT745" s="75" t="str">
        <f>IF(TablePipeInsulation[[#This Row],[System Application]]="Custom",TablePipeInsulation[[#This Row],[Full Load Hours (If Custom Application)]],IF(G745="","",IF(G745="Domestic Hot Water",8760,$AJ$16)))</f>
        <v/>
      </c>
      <c r="AU745" s="75" t="str">
        <f>VLOOKUP($G$7,'Incentive Structure'!$C$6:$D$10,2,FALSE)</f>
        <v>CI</v>
      </c>
      <c r="AV745" s="75" t="str">
        <f>IF(ISNUMBER(FIND("MF",TablePipeInsulation[[#This Row],[Incentive Code]]))=TRUE,"MF Logic","CI Logic")</f>
        <v>CI Logic</v>
      </c>
      <c r="AW74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45" t="str">
        <f t="shared" si="57"/>
        <v/>
      </c>
      <c r="AY745" t="str">
        <f t="shared" si="58"/>
        <v>CI</v>
      </c>
      <c r="AZ74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4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45" s="190" t="e">
        <f>INDEX(#REF!,MATCH(TablePipeInsulation[[#This Row],[Coding - Temperature of Pipe]],#REF!,0),MATCH(TEXT($P745,"#.00"),#REF!,0))</f>
        <v>#REF!</v>
      </c>
      <c r="BC745" s="211">
        <f>IFERROR(MIN(IF(TablePipeInsulation[[#This Row],[System Application]]="Custom",(TablePipeInsulation[[#This Row],[Therms saved]]*BE745)*CI_Custom_Incentive_USD_per_therm,IF(OR(TablePipeInsulation[[#This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saved]]*BE745),"Excel Error"))),TablePipeInsulation[[#This Row],[Total Cost]]),0)</f>
        <v>0</v>
      </c>
      <c r="BD745" s="216">
        <f>IFERROR(MIN(IF(TablePipeInsulation[[#This Row],[System Application]]="Custom",(TablePipeInsulation[[#This Row],[Therms saved]]*BE745)*CI_Custom_Bonus_Incentive_USD_per_therm,IF(OR(TablePipeInsulation[[#This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saved]]*BE745),"Excel Error"))),TablePipeInsulation[[#This Row],[Total Cost]]),0)</f>
        <v>0</v>
      </c>
      <c r="BE745" s="212">
        <f>Boiler!$AA$9</f>
        <v>0</v>
      </c>
    </row>
    <row r="746" spans="1:57">
      <c r="A746" s="75">
        <v>725</v>
      </c>
      <c r="Q746" s="69"/>
      <c r="R746" s="1" t="str">
        <f>IFERROR(INDEX(TableInsulationCodeReq[],MATCH(TablePipeInsulation[[#This Row],[Coding - Temperature of Pipe]],TableInsulationCodeReq[Coding Pipe Temperature],-1),MATCH(TEXT($P746,"0.00"),TableInsulationCodeReq[#Headers],0)),"")</f>
        <v/>
      </c>
      <c r="Y746" s="189" t="str">
        <f t="shared" si="59"/>
        <v/>
      </c>
      <c r="AA74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46" s="3" t="str">
        <f>IF(OR(G746="",TablePipeInsulation[[#This Row],[Insulation to be Added (")]]&lt;TablePipeInsulation[[#This Row],[Insulation Required by Code (")]]),"",IF(System_App_Only_DHW,(AN746-AR746)/(0.8*100000)*L746*AS746*AT746*1,(AN746-AR746)/($G$10*100000)*L746*AS746*AT746*1))</f>
        <v/>
      </c>
      <c r="AC746" s="78">
        <f>IF(TablePipeInsulation[[#This Row],[Insulation to be Added (")]]&lt;TablePipeInsulation[[#This Row],[Insulation Required by Code (")]],"",BC746)</f>
        <v>0</v>
      </c>
      <c r="AD746" s="78">
        <f>IF(TablePipeInsulation[[#This Row],[Insulation to be Added (")]]&lt;TablePipeInsulation[[#This Row],[Insulation Required by Code (")]],"",BD746)</f>
        <v>0</v>
      </c>
      <c r="AG746" s="67" t="e">
        <f>VLOOKUP(G746,'Insulation Table'!$AE$61:$AF$64,2,FALSE)</f>
        <v>#N/A</v>
      </c>
      <c r="AH746" s="75" t="str">
        <f>IF(TablePipeInsulation[[#This Row],[System Application]]="Custom",TablePipeInsulation[[#This Row],[Pipe Surface Temperature, °F (If Custom Application)]],IF(G746="","",VLOOKUP(G746,$BG$21:$BH$24,2,FALSE)))</f>
        <v/>
      </c>
      <c r="AI746" s="75" t="str">
        <f>IF(TablePipeInsulation[[#This Row],[System Application]]="Custom",TablePipeInsulation[[#This Row],[Ambient Temperature, °F (If Custom Application)]],IF(G746="","",VLOOKUP(G746,$BG$21:$BI$24,3,FALSE)))</f>
        <v/>
      </c>
      <c r="AJ74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4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4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4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46" s="75" t="str">
        <f>IF(TablePipeInsulation[[#This Row],[System Application]]="Custom",TablePipeInsulation[[#This Row],[Custom Pipe Bare Heat Transfer Coefficient]],IF(P746="","",(VLOOKUP(AJ746,'Insulation Table'!$F$35:$G$124,2,FALSE))))</f>
        <v/>
      </c>
      <c r="AO746" s="75" t="e">
        <f t="shared" si="55"/>
        <v>#N/A</v>
      </c>
      <c r="AP746" s="75" t="e">
        <f>VLOOKUP(AO746,'Insulation Table'!$Y$35:$Z$103,2,FALSE)</f>
        <v>#N/A</v>
      </c>
      <c r="AQ746" s="67" t="str">
        <f>CONCATENATE(P746,U746,MIN(TablePipeInsulation[[#This Row],[Insulation to be Added (")]],3))</f>
        <v>3</v>
      </c>
      <c r="AR746" s="75" t="str">
        <f>IF(P746="","",(VLOOKUP(AQ746,'Insulation Table'!$N$35:$O$250,2,FALSE)))</f>
        <v/>
      </c>
      <c r="AS746" s="67" t="e">
        <f t="shared" si="56"/>
        <v>#VALUE!</v>
      </c>
      <c r="AT746" s="75" t="str">
        <f>IF(TablePipeInsulation[[#This Row],[System Application]]="Custom",TablePipeInsulation[[#This Row],[Full Load Hours (If Custom Application)]],IF(G746="","",IF(G746="Domestic Hot Water",8760,$AJ$16)))</f>
        <v/>
      </c>
      <c r="AU746" s="75" t="str">
        <f>VLOOKUP($G$7,'Incentive Structure'!$C$6:$D$10,2,FALSE)</f>
        <v>CI</v>
      </c>
      <c r="AV746" s="75" t="str">
        <f>IF(ISNUMBER(FIND("MF",TablePipeInsulation[[#This Row],[Incentive Code]]))=TRUE,"MF Logic","CI Logic")</f>
        <v>CI Logic</v>
      </c>
      <c r="AW74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46" t="str">
        <f t="shared" si="57"/>
        <v/>
      </c>
      <c r="AY746" t="str">
        <f t="shared" si="58"/>
        <v>CI</v>
      </c>
      <c r="AZ74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4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46" s="190" t="e">
        <f>INDEX(#REF!,MATCH(TablePipeInsulation[[#This Row],[Coding - Temperature of Pipe]],#REF!,0),MATCH(TEXT($P746,"#.00"),#REF!,0))</f>
        <v>#REF!</v>
      </c>
      <c r="BC746" s="211">
        <f>IFERROR(MIN(IF(TablePipeInsulation[[#This Row],[System Application]]="Custom",(TablePipeInsulation[[#This Row],[Therms saved]]*BE746)*CI_Custom_Incentive_USD_per_therm,IF(OR(TablePipeInsulation[[#This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saved]]*BE746),"Excel Error"))),TablePipeInsulation[[#This Row],[Total Cost]]),0)</f>
        <v>0</v>
      </c>
      <c r="BD746" s="216">
        <f>IFERROR(MIN(IF(TablePipeInsulation[[#This Row],[System Application]]="Custom",(TablePipeInsulation[[#This Row],[Therms saved]]*BE746)*CI_Custom_Bonus_Incentive_USD_per_therm,IF(OR(TablePipeInsulation[[#This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saved]]*BE746),"Excel Error"))),TablePipeInsulation[[#This Row],[Total Cost]]),0)</f>
        <v>0</v>
      </c>
      <c r="BE746" s="212">
        <f>Boiler!$AA$9</f>
        <v>0</v>
      </c>
    </row>
    <row r="747" spans="1:57">
      <c r="A747" s="75">
        <v>726</v>
      </c>
      <c r="Q747" s="69"/>
      <c r="R747" s="1" t="str">
        <f>IFERROR(INDEX(TableInsulationCodeReq[],MATCH(TablePipeInsulation[[#This Row],[Coding - Temperature of Pipe]],TableInsulationCodeReq[Coding Pipe Temperature],-1),MATCH(TEXT($P747,"0.00"),TableInsulationCodeReq[#Headers],0)),"")</f>
        <v/>
      </c>
      <c r="Y747" s="189" t="str">
        <f t="shared" si="59"/>
        <v/>
      </c>
      <c r="AA74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47" s="3" t="str">
        <f>IF(OR(G747="",TablePipeInsulation[[#This Row],[Insulation to be Added (")]]&lt;TablePipeInsulation[[#This Row],[Insulation Required by Code (")]]),"",IF(System_App_Only_DHW,(AN747-AR747)/(0.8*100000)*L747*AS747*AT747*1,(AN747-AR747)/($G$10*100000)*L747*AS747*AT747*1))</f>
        <v/>
      </c>
      <c r="AC747" s="78">
        <f>IF(TablePipeInsulation[[#This Row],[Insulation to be Added (")]]&lt;TablePipeInsulation[[#This Row],[Insulation Required by Code (")]],"",BC747)</f>
        <v>0</v>
      </c>
      <c r="AD747" s="78">
        <f>IF(TablePipeInsulation[[#This Row],[Insulation to be Added (")]]&lt;TablePipeInsulation[[#This Row],[Insulation Required by Code (")]],"",BD747)</f>
        <v>0</v>
      </c>
      <c r="AG747" s="67" t="e">
        <f>VLOOKUP(G747,'Insulation Table'!$AE$61:$AF$64,2,FALSE)</f>
        <v>#N/A</v>
      </c>
      <c r="AH747" s="75" t="str">
        <f>IF(TablePipeInsulation[[#This Row],[System Application]]="Custom",TablePipeInsulation[[#This Row],[Pipe Surface Temperature, °F (If Custom Application)]],IF(G747="","",VLOOKUP(G747,$BG$21:$BH$24,2,FALSE)))</f>
        <v/>
      </c>
      <c r="AI747" s="75" t="str">
        <f>IF(TablePipeInsulation[[#This Row],[System Application]]="Custom",TablePipeInsulation[[#This Row],[Ambient Temperature, °F (If Custom Application)]],IF(G747="","",VLOOKUP(G747,$BG$21:$BI$24,3,FALSE)))</f>
        <v/>
      </c>
      <c r="AJ74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4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4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4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47" s="75" t="str">
        <f>IF(TablePipeInsulation[[#This Row],[System Application]]="Custom",TablePipeInsulation[[#This Row],[Custom Pipe Bare Heat Transfer Coefficient]],IF(P747="","",(VLOOKUP(AJ747,'Insulation Table'!$F$35:$G$124,2,FALSE))))</f>
        <v/>
      </c>
      <c r="AO747" s="75" t="e">
        <f t="shared" si="55"/>
        <v>#N/A</v>
      </c>
      <c r="AP747" s="75" t="e">
        <f>VLOOKUP(AO747,'Insulation Table'!$Y$35:$Z$103,2,FALSE)</f>
        <v>#N/A</v>
      </c>
      <c r="AQ747" s="67" t="str">
        <f>CONCATENATE(P747,U747,MIN(TablePipeInsulation[[#This Row],[Insulation to be Added (")]],3))</f>
        <v>3</v>
      </c>
      <c r="AR747" s="75" t="str">
        <f>IF(P747="","",(VLOOKUP(AQ747,'Insulation Table'!$N$35:$O$250,2,FALSE)))</f>
        <v/>
      </c>
      <c r="AS747" s="67" t="e">
        <f t="shared" si="56"/>
        <v>#VALUE!</v>
      </c>
      <c r="AT747" s="75" t="str">
        <f>IF(TablePipeInsulation[[#This Row],[System Application]]="Custom",TablePipeInsulation[[#This Row],[Full Load Hours (If Custom Application)]],IF(G747="","",IF(G747="Domestic Hot Water",8760,$AJ$16)))</f>
        <v/>
      </c>
      <c r="AU747" s="75" t="str">
        <f>VLOOKUP($G$7,'Incentive Structure'!$C$6:$D$10,2,FALSE)</f>
        <v>CI</v>
      </c>
      <c r="AV747" s="75" t="str">
        <f>IF(ISNUMBER(FIND("MF",TablePipeInsulation[[#This Row],[Incentive Code]]))=TRUE,"MF Logic","CI Logic")</f>
        <v>CI Logic</v>
      </c>
      <c r="AW74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47" t="str">
        <f t="shared" si="57"/>
        <v/>
      </c>
      <c r="AY747" t="str">
        <f t="shared" si="58"/>
        <v>CI</v>
      </c>
      <c r="AZ74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4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47" s="190" t="e">
        <f>INDEX(#REF!,MATCH(TablePipeInsulation[[#This Row],[Coding - Temperature of Pipe]],#REF!,0),MATCH(TEXT($P747,"#.00"),#REF!,0))</f>
        <v>#REF!</v>
      </c>
      <c r="BC747" s="211">
        <f>IFERROR(MIN(IF(TablePipeInsulation[[#This Row],[System Application]]="Custom",(TablePipeInsulation[[#This Row],[Therms saved]]*BE747)*CI_Custom_Incentive_USD_per_therm,IF(OR(TablePipeInsulation[[#This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saved]]*BE747),"Excel Error"))),TablePipeInsulation[[#This Row],[Total Cost]]),0)</f>
        <v>0</v>
      </c>
      <c r="BD747" s="216">
        <f>IFERROR(MIN(IF(TablePipeInsulation[[#This Row],[System Application]]="Custom",(TablePipeInsulation[[#This Row],[Therms saved]]*BE747)*CI_Custom_Bonus_Incentive_USD_per_therm,IF(OR(TablePipeInsulation[[#This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saved]]*BE747),"Excel Error"))),TablePipeInsulation[[#This Row],[Total Cost]]),0)</f>
        <v>0</v>
      </c>
      <c r="BE747" s="212">
        <f>Boiler!$AA$9</f>
        <v>0</v>
      </c>
    </row>
    <row r="748" spans="1:57">
      <c r="A748" s="75">
        <v>727</v>
      </c>
      <c r="Q748" s="69"/>
      <c r="R748" s="1" t="str">
        <f>IFERROR(INDEX(TableInsulationCodeReq[],MATCH(TablePipeInsulation[[#This Row],[Coding - Temperature of Pipe]],TableInsulationCodeReq[Coding Pipe Temperature],-1),MATCH(TEXT($P748,"0.00"),TableInsulationCodeReq[#Headers],0)),"")</f>
        <v/>
      </c>
      <c r="Y748" s="189" t="str">
        <f t="shared" si="59"/>
        <v/>
      </c>
      <c r="AA74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48" s="3" t="str">
        <f>IF(OR(G748="",TablePipeInsulation[[#This Row],[Insulation to be Added (")]]&lt;TablePipeInsulation[[#This Row],[Insulation Required by Code (")]]),"",IF(System_App_Only_DHW,(AN748-AR748)/(0.8*100000)*L748*AS748*AT748*1,(AN748-AR748)/($G$10*100000)*L748*AS748*AT748*1))</f>
        <v/>
      </c>
      <c r="AC748" s="78">
        <f>IF(TablePipeInsulation[[#This Row],[Insulation to be Added (")]]&lt;TablePipeInsulation[[#This Row],[Insulation Required by Code (")]],"",BC748)</f>
        <v>0</v>
      </c>
      <c r="AD748" s="78">
        <f>IF(TablePipeInsulation[[#This Row],[Insulation to be Added (")]]&lt;TablePipeInsulation[[#This Row],[Insulation Required by Code (")]],"",BD748)</f>
        <v>0</v>
      </c>
      <c r="AG748" s="67" t="e">
        <f>VLOOKUP(G748,'Insulation Table'!$AE$61:$AF$64,2,FALSE)</f>
        <v>#N/A</v>
      </c>
      <c r="AH748" s="75" t="str">
        <f>IF(TablePipeInsulation[[#This Row],[System Application]]="Custom",TablePipeInsulation[[#This Row],[Pipe Surface Temperature, °F (If Custom Application)]],IF(G748="","",VLOOKUP(G748,$BG$21:$BH$24,2,FALSE)))</f>
        <v/>
      </c>
      <c r="AI748" s="75" t="str">
        <f>IF(TablePipeInsulation[[#This Row],[System Application]]="Custom",TablePipeInsulation[[#This Row],[Ambient Temperature, °F (If Custom Application)]],IF(G748="","",VLOOKUP(G748,$BG$21:$BI$24,3,FALSE)))</f>
        <v/>
      </c>
      <c r="AJ74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4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4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4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48" s="75" t="str">
        <f>IF(TablePipeInsulation[[#This Row],[System Application]]="Custom",TablePipeInsulation[[#This Row],[Custom Pipe Bare Heat Transfer Coefficient]],IF(P748="","",(VLOOKUP(AJ748,'Insulation Table'!$F$35:$G$124,2,FALSE))))</f>
        <v/>
      </c>
      <c r="AO748" s="75" t="e">
        <f t="shared" si="55"/>
        <v>#N/A</v>
      </c>
      <c r="AP748" s="75" t="e">
        <f>VLOOKUP(AO748,'Insulation Table'!$Y$35:$Z$103,2,FALSE)</f>
        <v>#N/A</v>
      </c>
      <c r="AQ748" s="67" t="str">
        <f>CONCATENATE(P748,U748,MIN(TablePipeInsulation[[#This Row],[Insulation to be Added (")]],3))</f>
        <v>3</v>
      </c>
      <c r="AR748" s="75" t="str">
        <f>IF(P748="","",(VLOOKUP(AQ748,'Insulation Table'!$N$35:$O$250,2,FALSE)))</f>
        <v/>
      </c>
      <c r="AS748" s="67" t="e">
        <f t="shared" si="56"/>
        <v>#VALUE!</v>
      </c>
      <c r="AT748" s="75" t="str">
        <f>IF(TablePipeInsulation[[#This Row],[System Application]]="Custom",TablePipeInsulation[[#This Row],[Full Load Hours (If Custom Application)]],IF(G748="","",IF(G748="Domestic Hot Water",8760,$AJ$16)))</f>
        <v/>
      </c>
      <c r="AU748" s="75" t="str">
        <f>VLOOKUP($G$7,'Incentive Structure'!$C$6:$D$10,2,FALSE)</f>
        <v>CI</v>
      </c>
      <c r="AV748" s="75" t="str">
        <f>IF(ISNUMBER(FIND("MF",TablePipeInsulation[[#This Row],[Incentive Code]]))=TRUE,"MF Logic","CI Logic")</f>
        <v>CI Logic</v>
      </c>
      <c r="AW74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48" t="str">
        <f t="shared" si="57"/>
        <v/>
      </c>
      <c r="AY748" t="str">
        <f t="shared" si="58"/>
        <v>CI</v>
      </c>
      <c r="AZ74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4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48" s="190" t="e">
        <f>INDEX(#REF!,MATCH(TablePipeInsulation[[#This Row],[Coding - Temperature of Pipe]],#REF!,0),MATCH(TEXT($P748,"#.00"),#REF!,0))</f>
        <v>#REF!</v>
      </c>
      <c r="BC748" s="211">
        <f>IFERROR(MIN(IF(TablePipeInsulation[[#This Row],[System Application]]="Custom",(TablePipeInsulation[[#This Row],[Therms saved]]*BE748)*CI_Custom_Incentive_USD_per_therm,IF(OR(TablePipeInsulation[[#This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saved]]*BE748),"Excel Error"))),TablePipeInsulation[[#This Row],[Total Cost]]),0)</f>
        <v>0</v>
      </c>
      <c r="BD748" s="216">
        <f>IFERROR(MIN(IF(TablePipeInsulation[[#This Row],[System Application]]="Custom",(TablePipeInsulation[[#This Row],[Therms saved]]*BE748)*CI_Custom_Bonus_Incentive_USD_per_therm,IF(OR(TablePipeInsulation[[#This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saved]]*BE748),"Excel Error"))),TablePipeInsulation[[#This Row],[Total Cost]]),0)</f>
        <v>0</v>
      </c>
      <c r="BE748" s="212">
        <f>Boiler!$AA$9</f>
        <v>0</v>
      </c>
    </row>
    <row r="749" spans="1:57">
      <c r="A749" s="75">
        <v>728</v>
      </c>
      <c r="Q749" s="69"/>
      <c r="R749" s="1" t="str">
        <f>IFERROR(INDEX(TableInsulationCodeReq[],MATCH(TablePipeInsulation[[#This Row],[Coding - Temperature of Pipe]],TableInsulationCodeReq[Coding Pipe Temperature],-1),MATCH(TEXT($P749,"0.00"),TableInsulationCodeReq[#Headers],0)),"")</f>
        <v/>
      </c>
      <c r="Y749" s="189" t="str">
        <f t="shared" si="59"/>
        <v/>
      </c>
      <c r="AA74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49" s="3" t="str">
        <f>IF(OR(G749="",TablePipeInsulation[[#This Row],[Insulation to be Added (")]]&lt;TablePipeInsulation[[#This Row],[Insulation Required by Code (")]]),"",IF(System_App_Only_DHW,(AN749-AR749)/(0.8*100000)*L749*AS749*AT749*1,(AN749-AR749)/($G$10*100000)*L749*AS749*AT749*1))</f>
        <v/>
      </c>
      <c r="AC749" s="78">
        <f>IF(TablePipeInsulation[[#This Row],[Insulation to be Added (")]]&lt;TablePipeInsulation[[#This Row],[Insulation Required by Code (")]],"",BC749)</f>
        <v>0</v>
      </c>
      <c r="AD749" s="78">
        <f>IF(TablePipeInsulation[[#This Row],[Insulation to be Added (")]]&lt;TablePipeInsulation[[#This Row],[Insulation Required by Code (")]],"",BD749)</f>
        <v>0</v>
      </c>
      <c r="AG749" s="67" t="e">
        <f>VLOOKUP(G749,'Insulation Table'!$AE$61:$AF$64,2,FALSE)</f>
        <v>#N/A</v>
      </c>
      <c r="AH749" s="75" t="str">
        <f>IF(TablePipeInsulation[[#This Row],[System Application]]="Custom",TablePipeInsulation[[#This Row],[Pipe Surface Temperature, °F (If Custom Application)]],IF(G749="","",VLOOKUP(G749,$BG$21:$BH$24,2,FALSE)))</f>
        <v/>
      </c>
      <c r="AI749" s="75" t="str">
        <f>IF(TablePipeInsulation[[#This Row],[System Application]]="Custom",TablePipeInsulation[[#This Row],[Ambient Temperature, °F (If Custom Application)]],IF(G749="","",VLOOKUP(G749,$BG$21:$BI$24,3,FALSE)))</f>
        <v/>
      </c>
      <c r="AJ74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4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4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4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49" s="75" t="str">
        <f>IF(TablePipeInsulation[[#This Row],[System Application]]="Custom",TablePipeInsulation[[#This Row],[Custom Pipe Bare Heat Transfer Coefficient]],IF(P749="","",(VLOOKUP(AJ749,'Insulation Table'!$F$35:$G$124,2,FALSE))))</f>
        <v/>
      </c>
      <c r="AO749" s="75" t="e">
        <f t="shared" si="55"/>
        <v>#N/A</v>
      </c>
      <c r="AP749" s="75" t="e">
        <f>VLOOKUP(AO749,'Insulation Table'!$Y$35:$Z$103,2,FALSE)</f>
        <v>#N/A</v>
      </c>
      <c r="AQ749" s="67" t="str">
        <f>CONCATENATE(P749,U749,MIN(TablePipeInsulation[[#This Row],[Insulation to be Added (")]],3))</f>
        <v>3</v>
      </c>
      <c r="AR749" s="75" t="str">
        <f>IF(P749="","",(VLOOKUP(AQ749,'Insulation Table'!$N$35:$O$250,2,FALSE)))</f>
        <v/>
      </c>
      <c r="AS749" s="67" t="e">
        <f t="shared" si="56"/>
        <v>#VALUE!</v>
      </c>
      <c r="AT749" s="75" t="str">
        <f>IF(TablePipeInsulation[[#This Row],[System Application]]="Custom",TablePipeInsulation[[#This Row],[Full Load Hours (If Custom Application)]],IF(G749="","",IF(G749="Domestic Hot Water",8760,$AJ$16)))</f>
        <v/>
      </c>
      <c r="AU749" s="75" t="str">
        <f>VLOOKUP($G$7,'Incentive Structure'!$C$6:$D$10,2,FALSE)</f>
        <v>CI</v>
      </c>
      <c r="AV749" s="75" t="str">
        <f>IF(ISNUMBER(FIND("MF",TablePipeInsulation[[#This Row],[Incentive Code]]))=TRUE,"MF Logic","CI Logic")</f>
        <v>CI Logic</v>
      </c>
      <c r="AW74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49" t="str">
        <f t="shared" si="57"/>
        <v/>
      </c>
      <c r="AY749" t="str">
        <f t="shared" si="58"/>
        <v>CI</v>
      </c>
      <c r="AZ74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4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49" s="190" t="e">
        <f>INDEX(#REF!,MATCH(TablePipeInsulation[[#This Row],[Coding - Temperature of Pipe]],#REF!,0),MATCH(TEXT($P749,"#.00"),#REF!,0))</f>
        <v>#REF!</v>
      </c>
      <c r="BC749" s="211">
        <f>IFERROR(MIN(IF(TablePipeInsulation[[#This Row],[System Application]]="Custom",(TablePipeInsulation[[#This Row],[Therms saved]]*BE749)*CI_Custom_Incentive_USD_per_therm,IF(OR(TablePipeInsulation[[#This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saved]]*BE749),"Excel Error"))),TablePipeInsulation[[#This Row],[Total Cost]]),0)</f>
        <v>0</v>
      </c>
      <c r="BD749" s="216">
        <f>IFERROR(MIN(IF(TablePipeInsulation[[#This Row],[System Application]]="Custom",(TablePipeInsulation[[#This Row],[Therms saved]]*BE749)*CI_Custom_Bonus_Incentive_USD_per_therm,IF(OR(TablePipeInsulation[[#This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saved]]*BE749),"Excel Error"))),TablePipeInsulation[[#This Row],[Total Cost]]),0)</f>
        <v>0</v>
      </c>
      <c r="BE749" s="212">
        <f>Boiler!$AA$9</f>
        <v>0</v>
      </c>
    </row>
    <row r="750" spans="1:57">
      <c r="A750" s="75">
        <v>729</v>
      </c>
      <c r="Q750" s="69"/>
      <c r="R750" s="1" t="str">
        <f>IFERROR(INDEX(TableInsulationCodeReq[],MATCH(TablePipeInsulation[[#This Row],[Coding - Temperature of Pipe]],TableInsulationCodeReq[Coding Pipe Temperature],-1),MATCH(TEXT($P750,"0.00"),TableInsulationCodeReq[#Headers],0)),"")</f>
        <v/>
      </c>
      <c r="Y750" s="189" t="str">
        <f t="shared" si="59"/>
        <v/>
      </c>
      <c r="AA75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50" s="3" t="str">
        <f>IF(OR(G750="",TablePipeInsulation[[#This Row],[Insulation to be Added (")]]&lt;TablePipeInsulation[[#This Row],[Insulation Required by Code (")]]),"",IF(System_App_Only_DHW,(AN750-AR750)/(0.8*100000)*L750*AS750*AT750*1,(AN750-AR750)/($G$10*100000)*L750*AS750*AT750*1))</f>
        <v/>
      </c>
      <c r="AC750" s="78">
        <f>IF(TablePipeInsulation[[#This Row],[Insulation to be Added (")]]&lt;TablePipeInsulation[[#This Row],[Insulation Required by Code (")]],"",BC750)</f>
        <v>0</v>
      </c>
      <c r="AD750" s="78">
        <f>IF(TablePipeInsulation[[#This Row],[Insulation to be Added (")]]&lt;TablePipeInsulation[[#This Row],[Insulation Required by Code (")]],"",BD750)</f>
        <v>0</v>
      </c>
      <c r="AG750" s="67" t="e">
        <f>VLOOKUP(G750,'Insulation Table'!$AE$61:$AF$64,2,FALSE)</f>
        <v>#N/A</v>
      </c>
      <c r="AH750" s="75" t="str">
        <f>IF(TablePipeInsulation[[#This Row],[System Application]]="Custom",TablePipeInsulation[[#This Row],[Pipe Surface Temperature, °F (If Custom Application)]],IF(G750="","",VLOOKUP(G750,$BG$21:$BH$24,2,FALSE)))</f>
        <v/>
      </c>
      <c r="AI750" s="75" t="str">
        <f>IF(TablePipeInsulation[[#This Row],[System Application]]="Custom",TablePipeInsulation[[#This Row],[Ambient Temperature, °F (If Custom Application)]],IF(G750="","",VLOOKUP(G750,$BG$21:$BI$24,3,FALSE)))</f>
        <v/>
      </c>
      <c r="AJ75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5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5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5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50" s="75" t="str">
        <f>IF(TablePipeInsulation[[#This Row],[System Application]]="Custom",TablePipeInsulation[[#This Row],[Custom Pipe Bare Heat Transfer Coefficient]],IF(P750="","",(VLOOKUP(AJ750,'Insulation Table'!$F$35:$G$124,2,FALSE))))</f>
        <v/>
      </c>
      <c r="AO750" s="75" t="e">
        <f t="shared" si="55"/>
        <v>#N/A</v>
      </c>
      <c r="AP750" s="75" t="e">
        <f>VLOOKUP(AO750,'Insulation Table'!$Y$35:$Z$103,2,FALSE)</f>
        <v>#N/A</v>
      </c>
      <c r="AQ750" s="67" t="str">
        <f>CONCATENATE(P750,U750,MIN(TablePipeInsulation[[#This Row],[Insulation to be Added (")]],3))</f>
        <v>3</v>
      </c>
      <c r="AR750" s="75" t="str">
        <f>IF(P750="","",(VLOOKUP(AQ750,'Insulation Table'!$N$35:$O$250,2,FALSE)))</f>
        <v/>
      </c>
      <c r="AS750" s="67" t="e">
        <f t="shared" si="56"/>
        <v>#VALUE!</v>
      </c>
      <c r="AT750" s="75" t="str">
        <f>IF(TablePipeInsulation[[#This Row],[System Application]]="Custom",TablePipeInsulation[[#This Row],[Full Load Hours (If Custom Application)]],IF(G750="","",IF(G750="Domestic Hot Water",8760,$AJ$16)))</f>
        <v/>
      </c>
      <c r="AU750" s="75" t="str">
        <f>VLOOKUP($G$7,'Incentive Structure'!$C$6:$D$10,2,FALSE)</f>
        <v>CI</v>
      </c>
      <c r="AV750" s="75" t="str">
        <f>IF(ISNUMBER(FIND("MF",TablePipeInsulation[[#This Row],[Incentive Code]]))=TRUE,"MF Logic","CI Logic")</f>
        <v>CI Logic</v>
      </c>
      <c r="AW75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50" t="str">
        <f t="shared" si="57"/>
        <v/>
      </c>
      <c r="AY750" t="str">
        <f t="shared" si="58"/>
        <v>CI</v>
      </c>
      <c r="AZ75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5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50" s="190" t="e">
        <f>INDEX(#REF!,MATCH(TablePipeInsulation[[#This Row],[Coding - Temperature of Pipe]],#REF!,0),MATCH(TEXT($P750,"#.00"),#REF!,0))</f>
        <v>#REF!</v>
      </c>
      <c r="BC750" s="211">
        <f>IFERROR(MIN(IF(TablePipeInsulation[[#This Row],[System Application]]="Custom",(TablePipeInsulation[[#This Row],[Therms saved]]*BE750)*CI_Custom_Incentive_USD_per_therm,IF(OR(TablePipeInsulation[[#This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saved]]*BE750),"Excel Error"))),TablePipeInsulation[[#This Row],[Total Cost]]),0)</f>
        <v>0</v>
      </c>
      <c r="BD750" s="216">
        <f>IFERROR(MIN(IF(TablePipeInsulation[[#This Row],[System Application]]="Custom",(TablePipeInsulation[[#This Row],[Therms saved]]*BE750)*CI_Custom_Bonus_Incentive_USD_per_therm,IF(OR(TablePipeInsulation[[#This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saved]]*BE750),"Excel Error"))),TablePipeInsulation[[#This Row],[Total Cost]]),0)</f>
        <v>0</v>
      </c>
      <c r="BE750" s="212">
        <f>Boiler!$AA$9</f>
        <v>0</v>
      </c>
    </row>
    <row r="751" spans="1:57">
      <c r="A751" s="75">
        <v>730</v>
      </c>
      <c r="Q751" s="69"/>
      <c r="R751" s="1" t="str">
        <f>IFERROR(INDEX(TableInsulationCodeReq[],MATCH(TablePipeInsulation[[#This Row],[Coding - Temperature of Pipe]],TableInsulationCodeReq[Coding Pipe Temperature],-1),MATCH(TEXT($P751,"0.00"),TableInsulationCodeReq[#Headers],0)),"")</f>
        <v/>
      </c>
      <c r="Y751" s="189" t="str">
        <f t="shared" si="59"/>
        <v/>
      </c>
      <c r="AA75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51" s="3" t="str">
        <f>IF(OR(G751="",TablePipeInsulation[[#This Row],[Insulation to be Added (")]]&lt;TablePipeInsulation[[#This Row],[Insulation Required by Code (")]]),"",IF(System_App_Only_DHW,(AN751-AR751)/(0.8*100000)*L751*AS751*AT751*1,(AN751-AR751)/($G$10*100000)*L751*AS751*AT751*1))</f>
        <v/>
      </c>
      <c r="AC751" s="78">
        <f>IF(TablePipeInsulation[[#This Row],[Insulation to be Added (")]]&lt;TablePipeInsulation[[#This Row],[Insulation Required by Code (")]],"",BC751)</f>
        <v>0</v>
      </c>
      <c r="AD751" s="78">
        <f>IF(TablePipeInsulation[[#This Row],[Insulation to be Added (")]]&lt;TablePipeInsulation[[#This Row],[Insulation Required by Code (")]],"",BD751)</f>
        <v>0</v>
      </c>
      <c r="AG751" s="67" t="e">
        <f>VLOOKUP(G751,'Insulation Table'!$AE$61:$AF$64,2,FALSE)</f>
        <v>#N/A</v>
      </c>
      <c r="AH751" s="75" t="str">
        <f>IF(TablePipeInsulation[[#This Row],[System Application]]="Custom",TablePipeInsulation[[#This Row],[Pipe Surface Temperature, °F (If Custom Application)]],IF(G751="","",VLOOKUP(G751,$BG$21:$BH$24,2,FALSE)))</f>
        <v/>
      </c>
      <c r="AI751" s="75" t="str">
        <f>IF(TablePipeInsulation[[#This Row],[System Application]]="Custom",TablePipeInsulation[[#This Row],[Ambient Temperature, °F (If Custom Application)]],IF(G751="","",VLOOKUP(G751,$BG$21:$BI$24,3,FALSE)))</f>
        <v/>
      </c>
      <c r="AJ75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5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5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5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51" s="75" t="str">
        <f>IF(TablePipeInsulation[[#This Row],[System Application]]="Custom",TablePipeInsulation[[#This Row],[Custom Pipe Bare Heat Transfer Coefficient]],IF(P751="","",(VLOOKUP(AJ751,'Insulation Table'!$F$35:$G$124,2,FALSE))))</f>
        <v/>
      </c>
      <c r="AO751" s="75" t="e">
        <f t="shared" si="55"/>
        <v>#N/A</v>
      </c>
      <c r="AP751" s="75" t="e">
        <f>VLOOKUP(AO751,'Insulation Table'!$Y$35:$Z$103,2,FALSE)</f>
        <v>#N/A</v>
      </c>
      <c r="AQ751" s="67" t="str">
        <f>CONCATENATE(P751,U751,MIN(TablePipeInsulation[[#This Row],[Insulation to be Added (")]],3))</f>
        <v>3</v>
      </c>
      <c r="AR751" s="75" t="str">
        <f>IF(P751="","",(VLOOKUP(AQ751,'Insulation Table'!$N$35:$O$250,2,FALSE)))</f>
        <v/>
      </c>
      <c r="AS751" s="67" t="e">
        <f t="shared" si="56"/>
        <v>#VALUE!</v>
      </c>
      <c r="AT751" s="75" t="str">
        <f>IF(TablePipeInsulation[[#This Row],[System Application]]="Custom",TablePipeInsulation[[#This Row],[Full Load Hours (If Custom Application)]],IF(G751="","",IF(G751="Domestic Hot Water",8760,$AJ$16)))</f>
        <v/>
      </c>
      <c r="AU751" s="75" t="str">
        <f>VLOOKUP($G$7,'Incentive Structure'!$C$6:$D$10,2,FALSE)</f>
        <v>CI</v>
      </c>
      <c r="AV751" s="75" t="str">
        <f>IF(ISNUMBER(FIND("MF",TablePipeInsulation[[#This Row],[Incentive Code]]))=TRUE,"MF Logic","CI Logic")</f>
        <v>CI Logic</v>
      </c>
      <c r="AW75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51" t="str">
        <f t="shared" si="57"/>
        <v/>
      </c>
      <c r="AY751" t="str">
        <f t="shared" si="58"/>
        <v>CI</v>
      </c>
      <c r="AZ75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5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51" s="190" t="e">
        <f>INDEX(#REF!,MATCH(TablePipeInsulation[[#This Row],[Coding - Temperature of Pipe]],#REF!,0),MATCH(TEXT($P751,"#.00"),#REF!,0))</f>
        <v>#REF!</v>
      </c>
      <c r="BC751" s="211">
        <f>IFERROR(MIN(IF(TablePipeInsulation[[#This Row],[System Application]]="Custom",(TablePipeInsulation[[#This Row],[Therms saved]]*BE751)*CI_Custom_Incentive_USD_per_therm,IF(OR(TablePipeInsulation[[#This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saved]]*BE751),"Excel Error"))),TablePipeInsulation[[#This Row],[Total Cost]]),0)</f>
        <v>0</v>
      </c>
      <c r="BD751" s="216">
        <f>IFERROR(MIN(IF(TablePipeInsulation[[#This Row],[System Application]]="Custom",(TablePipeInsulation[[#This Row],[Therms saved]]*BE751)*CI_Custom_Bonus_Incentive_USD_per_therm,IF(OR(TablePipeInsulation[[#This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saved]]*BE751),"Excel Error"))),TablePipeInsulation[[#This Row],[Total Cost]]),0)</f>
        <v>0</v>
      </c>
      <c r="BE751" s="212">
        <f>Boiler!$AA$9</f>
        <v>0</v>
      </c>
    </row>
    <row r="752" spans="1:57">
      <c r="A752" s="75">
        <v>731</v>
      </c>
      <c r="Q752" s="69"/>
      <c r="R752" s="1" t="str">
        <f>IFERROR(INDEX(TableInsulationCodeReq[],MATCH(TablePipeInsulation[[#This Row],[Coding - Temperature of Pipe]],TableInsulationCodeReq[Coding Pipe Temperature],-1),MATCH(TEXT($P752,"0.00"),TableInsulationCodeReq[#Headers],0)),"")</f>
        <v/>
      </c>
      <c r="Y752" s="189" t="str">
        <f t="shared" si="59"/>
        <v/>
      </c>
      <c r="AA75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52" s="3" t="str">
        <f>IF(OR(G752="",TablePipeInsulation[[#This Row],[Insulation to be Added (")]]&lt;TablePipeInsulation[[#This Row],[Insulation Required by Code (")]]),"",IF(System_App_Only_DHW,(AN752-AR752)/(0.8*100000)*L752*AS752*AT752*1,(AN752-AR752)/($G$10*100000)*L752*AS752*AT752*1))</f>
        <v/>
      </c>
      <c r="AC752" s="78">
        <f>IF(TablePipeInsulation[[#This Row],[Insulation to be Added (")]]&lt;TablePipeInsulation[[#This Row],[Insulation Required by Code (")]],"",BC752)</f>
        <v>0</v>
      </c>
      <c r="AD752" s="78">
        <f>IF(TablePipeInsulation[[#This Row],[Insulation to be Added (")]]&lt;TablePipeInsulation[[#This Row],[Insulation Required by Code (")]],"",BD752)</f>
        <v>0</v>
      </c>
      <c r="AG752" s="67" t="e">
        <f>VLOOKUP(G752,'Insulation Table'!$AE$61:$AF$64,2,FALSE)</f>
        <v>#N/A</v>
      </c>
      <c r="AH752" s="75" t="str">
        <f>IF(TablePipeInsulation[[#This Row],[System Application]]="Custom",TablePipeInsulation[[#This Row],[Pipe Surface Temperature, °F (If Custom Application)]],IF(G752="","",VLOOKUP(G752,$BG$21:$BH$24,2,FALSE)))</f>
        <v/>
      </c>
      <c r="AI752" s="75" t="str">
        <f>IF(TablePipeInsulation[[#This Row],[System Application]]="Custom",TablePipeInsulation[[#This Row],[Ambient Temperature, °F (If Custom Application)]],IF(G752="","",VLOOKUP(G752,$BG$21:$BI$24,3,FALSE)))</f>
        <v/>
      </c>
      <c r="AJ75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5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5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5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52" s="75" t="str">
        <f>IF(TablePipeInsulation[[#This Row],[System Application]]="Custom",TablePipeInsulation[[#This Row],[Custom Pipe Bare Heat Transfer Coefficient]],IF(P752="","",(VLOOKUP(AJ752,'Insulation Table'!$F$35:$G$124,2,FALSE))))</f>
        <v/>
      </c>
      <c r="AO752" s="75" t="e">
        <f t="shared" si="55"/>
        <v>#N/A</v>
      </c>
      <c r="AP752" s="75" t="e">
        <f>VLOOKUP(AO752,'Insulation Table'!$Y$35:$Z$103,2,FALSE)</f>
        <v>#N/A</v>
      </c>
      <c r="AQ752" s="67" t="str">
        <f>CONCATENATE(P752,U752,MIN(TablePipeInsulation[[#This Row],[Insulation to be Added (")]],3))</f>
        <v>3</v>
      </c>
      <c r="AR752" s="75" t="str">
        <f>IF(P752="","",(VLOOKUP(AQ752,'Insulation Table'!$N$35:$O$250,2,FALSE)))</f>
        <v/>
      </c>
      <c r="AS752" s="67" t="e">
        <f t="shared" si="56"/>
        <v>#VALUE!</v>
      </c>
      <c r="AT752" s="75" t="str">
        <f>IF(TablePipeInsulation[[#This Row],[System Application]]="Custom",TablePipeInsulation[[#This Row],[Full Load Hours (If Custom Application)]],IF(G752="","",IF(G752="Domestic Hot Water",8760,$AJ$16)))</f>
        <v/>
      </c>
      <c r="AU752" s="75" t="str">
        <f>VLOOKUP($G$7,'Incentive Structure'!$C$6:$D$10,2,FALSE)</f>
        <v>CI</v>
      </c>
      <c r="AV752" s="75" t="str">
        <f>IF(ISNUMBER(FIND("MF",TablePipeInsulation[[#This Row],[Incentive Code]]))=TRUE,"MF Logic","CI Logic")</f>
        <v>CI Logic</v>
      </c>
      <c r="AW75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52" t="str">
        <f t="shared" si="57"/>
        <v/>
      </c>
      <c r="AY752" t="str">
        <f t="shared" si="58"/>
        <v>CI</v>
      </c>
      <c r="AZ75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5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52" s="190" t="e">
        <f>INDEX(#REF!,MATCH(TablePipeInsulation[[#This Row],[Coding - Temperature of Pipe]],#REF!,0),MATCH(TEXT($P752,"#.00"),#REF!,0))</f>
        <v>#REF!</v>
      </c>
      <c r="BC752" s="211">
        <f>IFERROR(MIN(IF(TablePipeInsulation[[#This Row],[System Application]]="Custom",(TablePipeInsulation[[#This Row],[Therms saved]]*BE752)*CI_Custom_Incentive_USD_per_therm,IF(OR(TablePipeInsulation[[#This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saved]]*BE752),"Excel Error"))),TablePipeInsulation[[#This Row],[Total Cost]]),0)</f>
        <v>0</v>
      </c>
      <c r="BD752" s="216">
        <f>IFERROR(MIN(IF(TablePipeInsulation[[#This Row],[System Application]]="Custom",(TablePipeInsulation[[#This Row],[Therms saved]]*BE752)*CI_Custom_Bonus_Incentive_USD_per_therm,IF(OR(TablePipeInsulation[[#This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saved]]*BE752),"Excel Error"))),TablePipeInsulation[[#This Row],[Total Cost]]),0)</f>
        <v>0</v>
      </c>
      <c r="BE752" s="212">
        <f>Boiler!$AA$9</f>
        <v>0</v>
      </c>
    </row>
    <row r="753" spans="1:57">
      <c r="A753" s="75">
        <v>732</v>
      </c>
      <c r="Q753" s="69"/>
      <c r="R753" s="1" t="str">
        <f>IFERROR(INDEX(TableInsulationCodeReq[],MATCH(TablePipeInsulation[[#This Row],[Coding - Temperature of Pipe]],TableInsulationCodeReq[Coding Pipe Temperature],-1),MATCH(TEXT($P753,"0.00"),TableInsulationCodeReq[#Headers],0)),"")</f>
        <v/>
      </c>
      <c r="Y753" s="189" t="str">
        <f t="shared" si="59"/>
        <v/>
      </c>
      <c r="AA75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53" s="3" t="str">
        <f>IF(OR(G753="",TablePipeInsulation[[#This Row],[Insulation to be Added (")]]&lt;TablePipeInsulation[[#This Row],[Insulation Required by Code (")]]),"",IF(System_App_Only_DHW,(AN753-AR753)/(0.8*100000)*L753*AS753*AT753*1,(AN753-AR753)/($G$10*100000)*L753*AS753*AT753*1))</f>
        <v/>
      </c>
      <c r="AC753" s="78">
        <f>IF(TablePipeInsulation[[#This Row],[Insulation to be Added (")]]&lt;TablePipeInsulation[[#This Row],[Insulation Required by Code (")]],"",BC753)</f>
        <v>0</v>
      </c>
      <c r="AD753" s="78">
        <f>IF(TablePipeInsulation[[#This Row],[Insulation to be Added (")]]&lt;TablePipeInsulation[[#This Row],[Insulation Required by Code (")]],"",BD753)</f>
        <v>0</v>
      </c>
      <c r="AG753" s="67" t="e">
        <f>VLOOKUP(G753,'Insulation Table'!$AE$61:$AF$64,2,FALSE)</f>
        <v>#N/A</v>
      </c>
      <c r="AH753" s="75" t="str">
        <f>IF(TablePipeInsulation[[#This Row],[System Application]]="Custom",TablePipeInsulation[[#This Row],[Pipe Surface Temperature, °F (If Custom Application)]],IF(G753="","",VLOOKUP(G753,$BG$21:$BH$24,2,FALSE)))</f>
        <v/>
      </c>
      <c r="AI753" s="75" t="str">
        <f>IF(TablePipeInsulation[[#This Row],[System Application]]="Custom",TablePipeInsulation[[#This Row],[Ambient Temperature, °F (If Custom Application)]],IF(G753="","",VLOOKUP(G753,$BG$21:$BI$24,3,FALSE)))</f>
        <v/>
      </c>
      <c r="AJ75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5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5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5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53" s="75" t="str">
        <f>IF(TablePipeInsulation[[#This Row],[System Application]]="Custom",TablePipeInsulation[[#This Row],[Custom Pipe Bare Heat Transfer Coefficient]],IF(P753="","",(VLOOKUP(AJ753,'Insulation Table'!$F$35:$G$124,2,FALSE))))</f>
        <v/>
      </c>
      <c r="AO753" s="75" t="e">
        <f t="shared" si="55"/>
        <v>#N/A</v>
      </c>
      <c r="AP753" s="75" t="e">
        <f>VLOOKUP(AO753,'Insulation Table'!$Y$35:$Z$103,2,FALSE)</f>
        <v>#N/A</v>
      </c>
      <c r="AQ753" s="67" t="str">
        <f>CONCATENATE(P753,U753,MIN(TablePipeInsulation[[#This Row],[Insulation to be Added (")]],3))</f>
        <v>3</v>
      </c>
      <c r="AR753" s="75" t="str">
        <f>IF(P753="","",(VLOOKUP(AQ753,'Insulation Table'!$N$35:$O$250,2,FALSE)))</f>
        <v/>
      </c>
      <c r="AS753" s="67" t="e">
        <f t="shared" si="56"/>
        <v>#VALUE!</v>
      </c>
      <c r="AT753" s="75" t="str">
        <f>IF(TablePipeInsulation[[#This Row],[System Application]]="Custom",TablePipeInsulation[[#This Row],[Full Load Hours (If Custom Application)]],IF(G753="","",IF(G753="Domestic Hot Water",8760,$AJ$16)))</f>
        <v/>
      </c>
      <c r="AU753" s="75" t="str">
        <f>VLOOKUP($G$7,'Incentive Structure'!$C$6:$D$10,2,FALSE)</f>
        <v>CI</v>
      </c>
      <c r="AV753" s="75" t="str">
        <f>IF(ISNUMBER(FIND("MF",TablePipeInsulation[[#This Row],[Incentive Code]]))=TRUE,"MF Logic","CI Logic")</f>
        <v>CI Logic</v>
      </c>
      <c r="AW75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53" t="str">
        <f t="shared" si="57"/>
        <v/>
      </c>
      <c r="AY753" t="str">
        <f t="shared" si="58"/>
        <v>CI</v>
      </c>
      <c r="AZ75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5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53" s="190" t="e">
        <f>INDEX(#REF!,MATCH(TablePipeInsulation[[#This Row],[Coding - Temperature of Pipe]],#REF!,0),MATCH(TEXT($P753,"#.00"),#REF!,0))</f>
        <v>#REF!</v>
      </c>
      <c r="BC753" s="211">
        <f>IFERROR(MIN(IF(TablePipeInsulation[[#This Row],[System Application]]="Custom",(TablePipeInsulation[[#This Row],[Therms saved]]*BE753)*CI_Custom_Incentive_USD_per_therm,IF(OR(TablePipeInsulation[[#This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saved]]*BE753),"Excel Error"))),TablePipeInsulation[[#This Row],[Total Cost]]),0)</f>
        <v>0</v>
      </c>
      <c r="BD753" s="216">
        <f>IFERROR(MIN(IF(TablePipeInsulation[[#This Row],[System Application]]="Custom",(TablePipeInsulation[[#This Row],[Therms saved]]*BE753)*CI_Custom_Bonus_Incentive_USD_per_therm,IF(OR(TablePipeInsulation[[#This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saved]]*BE753),"Excel Error"))),TablePipeInsulation[[#This Row],[Total Cost]]),0)</f>
        <v>0</v>
      </c>
      <c r="BE753" s="212">
        <f>Boiler!$AA$9</f>
        <v>0</v>
      </c>
    </row>
    <row r="754" spans="1:57">
      <c r="A754" s="75">
        <v>733</v>
      </c>
      <c r="Q754" s="69"/>
      <c r="R754" s="1" t="str">
        <f>IFERROR(INDEX(TableInsulationCodeReq[],MATCH(TablePipeInsulation[[#This Row],[Coding - Temperature of Pipe]],TableInsulationCodeReq[Coding Pipe Temperature],-1),MATCH(TEXT($P754,"0.00"),TableInsulationCodeReq[#Headers],0)),"")</f>
        <v/>
      </c>
      <c r="Y754" s="189" t="str">
        <f t="shared" si="59"/>
        <v/>
      </c>
      <c r="AA75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54" s="3" t="str">
        <f>IF(OR(G754="",TablePipeInsulation[[#This Row],[Insulation to be Added (")]]&lt;TablePipeInsulation[[#This Row],[Insulation Required by Code (")]]),"",IF(System_App_Only_DHW,(AN754-AR754)/(0.8*100000)*L754*AS754*AT754*1,(AN754-AR754)/($G$10*100000)*L754*AS754*AT754*1))</f>
        <v/>
      </c>
      <c r="AC754" s="78">
        <f>IF(TablePipeInsulation[[#This Row],[Insulation to be Added (")]]&lt;TablePipeInsulation[[#This Row],[Insulation Required by Code (")]],"",BC754)</f>
        <v>0</v>
      </c>
      <c r="AD754" s="78">
        <f>IF(TablePipeInsulation[[#This Row],[Insulation to be Added (")]]&lt;TablePipeInsulation[[#This Row],[Insulation Required by Code (")]],"",BD754)</f>
        <v>0</v>
      </c>
      <c r="AG754" s="67" t="e">
        <f>VLOOKUP(G754,'Insulation Table'!$AE$61:$AF$64,2,FALSE)</f>
        <v>#N/A</v>
      </c>
      <c r="AH754" s="75" t="str">
        <f>IF(TablePipeInsulation[[#This Row],[System Application]]="Custom",TablePipeInsulation[[#This Row],[Pipe Surface Temperature, °F (If Custom Application)]],IF(G754="","",VLOOKUP(G754,$BG$21:$BH$24,2,FALSE)))</f>
        <v/>
      </c>
      <c r="AI754" s="75" t="str">
        <f>IF(TablePipeInsulation[[#This Row],[System Application]]="Custom",TablePipeInsulation[[#This Row],[Ambient Temperature, °F (If Custom Application)]],IF(G754="","",VLOOKUP(G754,$BG$21:$BI$24,3,FALSE)))</f>
        <v/>
      </c>
      <c r="AJ75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5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5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5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54" s="75" t="str">
        <f>IF(TablePipeInsulation[[#This Row],[System Application]]="Custom",TablePipeInsulation[[#This Row],[Custom Pipe Bare Heat Transfer Coefficient]],IF(P754="","",(VLOOKUP(AJ754,'Insulation Table'!$F$35:$G$124,2,FALSE))))</f>
        <v/>
      </c>
      <c r="AO754" s="75" t="e">
        <f t="shared" si="55"/>
        <v>#N/A</v>
      </c>
      <c r="AP754" s="75" t="e">
        <f>VLOOKUP(AO754,'Insulation Table'!$Y$35:$Z$103,2,FALSE)</f>
        <v>#N/A</v>
      </c>
      <c r="AQ754" s="67" t="str">
        <f>CONCATENATE(P754,U754,MIN(TablePipeInsulation[[#This Row],[Insulation to be Added (")]],3))</f>
        <v>3</v>
      </c>
      <c r="AR754" s="75" t="str">
        <f>IF(P754="","",(VLOOKUP(AQ754,'Insulation Table'!$N$35:$O$250,2,FALSE)))</f>
        <v/>
      </c>
      <c r="AS754" s="67" t="e">
        <f t="shared" si="56"/>
        <v>#VALUE!</v>
      </c>
      <c r="AT754" s="75" t="str">
        <f>IF(TablePipeInsulation[[#This Row],[System Application]]="Custom",TablePipeInsulation[[#This Row],[Full Load Hours (If Custom Application)]],IF(G754="","",IF(G754="Domestic Hot Water",8760,$AJ$16)))</f>
        <v/>
      </c>
      <c r="AU754" s="75" t="str">
        <f>VLOOKUP($G$7,'Incentive Structure'!$C$6:$D$10,2,FALSE)</f>
        <v>CI</v>
      </c>
      <c r="AV754" s="75" t="str">
        <f>IF(ISNUMBER(FIND("MF",TablePipeInsulation[[#This Row],[Incentive Code]]))=TRUE,"MF Logic","CI Logic")</f>
        <v>CI Logic</v>
      </c>
      <c r="AW75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54" t="str">
        <f t="shared" si="57"/>
        <v/>
      </c>
      <c r="AY754" t="str">
        <f t="shared" si="58"/>
        <v>CI</v>
      </c>
      <c r="AZ75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5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54" s="190" t="e">
        <f>INDEX(#REF!,MATCH(TablePipeInsulation[[#This Row],[Coding - Temperature of Pipe]],#REF!,0),MATCH(TEXT($P754,"#.00"),#REF!,0))</f>
        <v>#REF!</v>
      </c>
      <c r="BC754" s="211">
        <f>IFERROR(MIN(IF(TablePipeInsulation[[#This Row],[System Application]]="Custom",(TablePipeInsulation[[#This Row],[Therms saved]]*BE754)*CI_Custom_Incentive_USD_per_therm,IF(OR(TablePipeInsulation[[#This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saved]]*BE754),"Excel Error"))),TablePipeInsulation[[#This Row],[Total Cost]]),0)</f>
        <v>0</v>
      </c>
      <c r="BD754" s="216">
        <f>IFERROR(MIN(IF(TablePipeInsulation[[#This Row],[System Application]]="Custom",(TablePipeInsulation[[#This Row],[Therms saved]]*BE754)*CI_Custom_Bonus_Incentive_USD_per_therm,IF(OR(TablePipeInsulation[[#This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saved]]*BE754),"Excel Error"))),TablePipeInsulation[[#This Row],[Total Cost]]),0)</f>
        <v>0</v>
      </c>
      <c r="BE754" s="212">
        <f>Boiler!$AA$9</f>
        <v>0</v>
      </c>
    </row>
    <row r="755" spans="1:57">
      <c r="A755" s="75">
        <v>734</v>
      </c>
      <c r="Q755" s="69"/>
      <c r="R755" s="1" t="str">
        <f>IFERROR(INDEX(TableInsulationCodeReq[],MATCH(TablePipeInsulation[[#This Row],[Coding - Temperature of Pipe]],TableInsulationCodeReq[Coding Pipe Temperature],-1),MATCH(TEXT($P755,"0.00"),TableInsulationCodeReq[#Headers],0)),"")</f>
        <v/>
      </c>
      <c r="Y755" s="189" t="str">
        <f t="shared" si="59"/>
        <v/>
      </c>
      <c r="AA75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55" s="3" t="str">
        <f>IF(OR(G755="",TablePipeInsulation[[#This Row],[Insulation to be Added (")]]&lt;TablePipeInsulation[[#This Row],[Insulation Required by Code (")]]),"",IF(System_App_Only_DHW,(AN755-AR755)/(0.8*100000)*L755*AS755*AT755*1,(AN755-AR755)/($G$10*100000)*L755*AS755*AT755*1))</f>
        <v/>
      </c>
      <c r="AC755" s="78">
        <f>IF(TablePipeInsulation[[#This Row],[Insulation to be Added (")]]&lt;TablePipeInsulation[[#This Row],[Insulation Required by Code (")]],"",BC755)</f>
        <v>0</v>
      </c>
      <c r="AD755" s="78">
        <f>IF(TablePipeInsulation[[#This Row],[Insulation to be Added (")]]&lt;TablePipeInsulation[[#This Row],[Insulation Required by Code (")]],"",BD755)</f>
        <v>0</v>
      </c>
      <c r="AG755" s="67" t="e">
        <f>VLOOKUP(G755,'Insulation Table'!$AE$61:$AF$64,2,FALSE)</f>
        <v>#N/A</v>
      </c>
      <c r="AH755" s="75" t="str">
        <f>IF(TablePipeInsulation[[#This Row],[System Application]]="Custom",TablePipeInsulation[[#This Row],[Pipe Surface Temperature, °F (If Custom Application)]],IF(G755="","",VLOOKUP(G755,$BG$21:$BH$24,2,FALSE)))</f>
        <v/>
      </c>
      <c r="AI755" s="75" t="str">
        <f>IF(TablePipeInsulation[[#This Row],[System Application]]="Custom",TablePipeInsulation[[#This Row],[Ambient Temperature, °F (If Custom Application)]],IF(G755="","",VLOOKUP(G755,$BG$21:$BI$24,3,FALSE)))</f>
        <v/>
      </c>
      <c r="AJ75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5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5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5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55" s="75" t="str">
        <f>IF(TablePipeInsulation[[#This Row],[System Application]]="Custom",TablePipeInsulation[[#This Row],[Custom Pipe Bare Heat Transfer Coefficient]],IF(P755="","",(VLOOKUP(AJ755,'Insulation Table'!$F$35:$G$124,2,FALSE))))</f>
        <v/>
      </c>
      <c r="AO755" s="75" t="e">
        <f t="shared" si="55"/>
        <v>#N/A</v>
      </c>
      <c r="AP755" s="75" t="e">
        <f>VLOOKUP(AO755,'Insulation Table'!$Y$35:$Z$103,2,FALSE)</f>
        <v>#N/A</v>
      </c>
      <c r="AQ755" s="67" t="str">
        <f>CONCATENATE(P755,U755,MIN(TablePipeInsulation[[#This Row],[Insulation to be Added (")]],3))</f>
        <v>3</v>
      </c>
      <c r="AR755" s="75" t="str">
        <f>IF(P755="","",(VLOOKUP(AQ755,'Insulation Table'!$N$35:$O$250,2,FALSE)))</f>
        <v/>
      </c>
      <c r="AS755" s="67" t="e">
        <f t="shared" si="56"/>
        <v>#VALUE!</v>
      </c>
      <c r="AT755" s="75" t="str">
        <f>IF(TablePipeInsulation[[#This Row],[System Application]]="Custom",TablePipeInsulation[[#This Row],[Full Load Hours (If Custom Application)]],IF(G755="","",IF(G755="Domestic Hot Water",8760,$AJ$16)))</f>
        <v/>
      </c>
      <c r="AU755" s="75" t="str">
        <f>VLOOKUP($G$7,'Incentive Structure'!$C$6:$D$10,2,FALSE)</f>
        <v>CI</v>
      </c>
      <c r="AV755" s="75" t="str">
        <f>IF(ISNUMBER(FIND("MF",TablePipeInsulation[[#This Row],[Incentive Code]]))=TRUE,"MF Logic","CI Logic")</f>
        <v>CI Logic</v>
      </c>
      <c r="AW75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55" t="str">
        <f t="shared" si="57"/>
        <v/>
      </c>
      <c r="AY755" t="str">
        <f t="shared" si="58"/>
        <v>CI</v>
      </c>
      <c r="AZ75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5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55" s="190" t="e">
        <f>INDEX(#REF!,MATCH(TablePipeInsulation[[#This Row],[Coding - Temperature of Pipe]],#REF!,0),MATCH(TEXT($P755,"#.00"),#REF!,0))</f>
        <v>#REF!</v>
      </c>
      <c r="BC755" s="211">
        <f>IFERROR(MIN(IF(TablePipeInsulation[[#This Row],[System Application]]="Custom",(TablePipeInsulation[[#This Row],[Therms saved]]*BE755)*CI_Custom_Incentive_USD_per_therm,IF(OR(TablePipeInsulation[[#This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saved]]*BE755),"Excel Error"))),TablePipeInsulation[[#This Row],[Total Cost]]),0)</f>
        <v>0</v>
      </c>
      <c r="BD755" s="216">
        <f>IFERROR(MIN(IF(TablePipeInsulation[[#This Row],[System Application]]="Custom",(TablePipeInsulation[[#This Row],[Therms saved]]*BE755)*CI_Custom_Bonus_Incentive_USD_per_therm,IF(OR(TablePipeInsulation[[#This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saved]]*BE755),"Excel Error"))),TablePipeInsulation[[#This Row],[Total Cost]]),0)</f>
        <v>0</v>
      </c>
      <c r="BE755" s="212">
        <f>Boiler!$AA$9</f>
        <v>0</v>
      </c>
    </row>
    <row r="756" spans="1:57">
      <c r="A756" s="75">
        <v>735</v>
      </c>
      <c r="Q756" s="69"/>
      <c r="R756" s="1" t="str">
        <f>IFERROR(INDEX(TableInsulationCodeReq[],MATCH(TablePipeInsulation[[#This Row],[Coding - Temperature of Pipe]],TableInsulationCodeReq[Coding Pipe Temperature],-1),MATCH(TEXT($P756,"0.00"),TableInsulationCodeReq[#Headers],0)),"")</f>
        <v/>
      </c>
      <c r="Y756" s="189" t="str">
        <f t="shared" si="59"/>
        <v/>
      </c>
      <c r="AA75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56" s="3" t="str">
        <f>IF(OR(G756="",TablePipeInsulation[[#This Row],[Insulation to be Added (")]]&lt;TablePipeInsulation[[#This Row],[Insulation Required by Code (")]]),"",IF(System_App_Only_DHW,(AN756-AR756)/(0.8*100000)*L756*AS756*AT756*1,(AN756-AR756)/($G$10*100000)*L756*AS756*AT756*1))</f>
        <v/>
      </c>
      <c r="AC756" s="78">
        <f>IF(TablePipeInsulation[[#This Row],[Insulation to be Added (")]]&lt;TablePipeInsulation[[#This Row],[Insulation Required by Code (")]],"",BC756)</f>
        <v>0</v>
      </c>
      <c r="AD756" s="78">
        <f>IF(TablePipeInsulation[[#This Row],[Insulation to be Added (")]]&lt;TablePipeInsulation[[#This Row],[Insulation Required by Code (")]],"",BD756)</f>
        <v>0</v>
      </c>
      <c r="AG756" s="67" t="e">
        <f>VLOOKUP(G756,'Insulation Table'!$AE$61:$AF$64,2,FALSE)</f>
        <v>#N/A</v>
      </c>
      <c r="AH756" s="75" t="str">
        <f>IF(TablePipeInsulation[[#This Row],[System Application]]="Custom",TablePipeInsulation[[#This Row],[Pipe Surface Temperature, °F (If Custom Application)]],IF(G756="","",VLOOKUP(G756,$BG$21:$BH$24,2,FALSE)))</f>
        <v/>
      </c>
      <c r="AI756" s="75" t="str">
        <f>IF(TablePipeInsulation[[#This Row],[System Application]]="Custom",TablePipeInsulation[[#This Row],[Ambient Temperature, °F (If Custom Application)]],IF(G756="","",VLOOKUP(G756,$BG$21:$BI$24,3,FALSE)))</f>
        <v/>
      </c>
      <c r="AJ75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5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5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5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56" s="75" t="str">
        <f>IF(TablePipeInsulation[[#This Row],[System Application]]="Custom",TablePipeInsulation[[#This Row],[Custom Pipe Bare Heat Transfer Coefficient]],IF(P756="","",(VLOOKUP(AJ756,'Insulation Table'!$F$35:$G$124,2,FALSE))))</f>
        <v/>
      </c>
      <c r="AO756" s="75" t="e">
        <f t="shared" si="55"/>
        <v>#N/A</v>
      </c>
      <c r="AP756" s="75" t="e">
        <f>VLOOKUP(AO756,'Insulation Table'!$Y$35:$Z$103,2,FALSE)</f>
        <v>#N/A</v>
      </c>
      <c r="AQ756" s="67" t="str">
        <f>CONCATENATE(P756,U756,MIN(TablePipeInsulation[[#This Row],[Insulation to be Added (")]],3))</f>
        <v>3</v>
      </c>
      <c r="AR756" s="75" t="str">
        <f>IF(P756="","",(VLOOKUP(AQ756,'Insulation Table'!$N$35:$O$250,2,FALSE)))</f>
        <v/>
      </c>
      <c r="AS756" s="67" t="e">
        <f t="shared" si="56"/>
        <v>#VALUE!</v>
      </c>
      <c r="AT756" s="75" t="str">
        <f>IF(TablePipeInsulation[[#This Row],[System Application]]="Custom",TablePipeInsulation[[#This Row],[Full Load Hours (If Custom Application)]],IF(G756="","",IF(G756="Domestic Hot Water",8760,$AJ$16)))</f>
        <v/>
      </c>
      <c r="AU756" s="75" t="str">
        <f>VLOOKUP($G$7,'Incentive Structure'!$C$6:$D$10,2,FALSE)</f>
        <v>CI</v>
      </c>
      <c r="AV756" s="75" t="str">
        <f>IF(ISNUMBER(FIND("MF",TablePipeInsulation[[#This Row],[Incentive Code]]))=TRUE,"MF Logic","CI Logic")</f>
        <v>CI Logic</v>
      </c>
      <c r="AW75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56" t="str">
        <f t="shared" si="57"/>
        <v/>
      </c>
      <c r="AY756" t="str">
        <f t="shared" si="58"/>
        <v>CI</v>
      </c>
      <c r="AZ75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5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56" s="190" t="e">
        <f>INDEX(#REF!,MATCH(TablePipeInsulation[[#This Row],[Coding - Temperature of Pipe]],#REF!,0),MATCH(TEXT($P756,"#.00"),#REF!,0))</f>
        <v>#REF!</v>
      </c>
      <c r="BC756" s="211">
        <f>IFERROR(MIN(IF(TablePipeInsulation[[#This Row],[System Application]]="Custom",(TablePipeInsulation[[#This Row],[Therms saved]]*BE756)*CI_Custom_Incentive_USD_per_therm,IF(OR(TablePipeInsulation[[#This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saved]]*BE756),"Excel Error"))),TablePipeInsulation[[#This Row],[Total Cost]]),0)</f>
        <v>0</v>
      </c>
      <c r="BD756" s="216">
        <f>IFERROR(MIN(IF(TablePipeInsulation[[#This Row],[System Application]]="Custom",(TablePipeInsulation[[#This Row],[Therms saved]]*BE756)*CI_Custom_Bonus_Incentive_USD_per_therm,IF(OR(TablePipeInsulation[[#This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saved]]*BE756),"Excel Error"))),TablePipeInsulation[[#This Row],[Total Cost]]),0)</f>
        <v>0</v>
      </c>
      <c r="BE756" s="212">
        <f>Boiler!$AA$9</f>
        <v>0</v>
      </c>
    </row>
    <row r="757" spans="1:57">
      <c r="A757" s="75">
        <v>736</v>
      </c>
      <c r="Q757" s="69"/>
      <c r="R757" s="1" t="str">
        <f>IFERROR(INDEX(TableInsulationCodeReq[],MATCH(TablePipeInsulation[[#This Row],[Coding - Temperature of Pipe]],TableInsulationCodeReq[Coding Pipe Temperature],-1),MATCH(TEXT($P757,"0.00"),TableInsulationCodeReq[#Headers],0)),"")</f>
        <v/>
      </c>
      <c r="Y757" s="189" t="str">
        <f t="shared" si="59"/>
        <v/>
      </c>
      <c r="AA75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57" s="3" t="str">
        <f>IF(OR(G757="",TablePipeInsulation[[#This Row],[Insulation to be Added (")]]&lt;TablePipeInsulation[[#This Row],[Insulation Required by Code (")]]),"",IF(System_App_Only_DHW,(AN757-AR757)/(0.8*100000)*L757*AS757*AT757*1,(AN757-AR757)/($G$10*100000)*L757*AS757*AT757*1))</f>
        <v/>
      </c>
      <c r="AC757" s="78">
        <f>IF(TablePipeInsulation[[#This Row],[Insulation to be Added (")]]&lt;TablePipeInsulation[[#This Row],[Insulation Required by Code (")]],"",BC757)</f>
        <v>0</v>
      </c>
      <c r="AD757" s="78">
        <f>IF(TablePipeInsulation[[#This Row],[Insulation to be Added (")]]&lt;TablePipeInsulation[[#This Row],[Insulation Required by Code (")]],"",BD757)</f>
        <v>0</v>
      </c>
      <c r="AG757" s="67" t="e">
        <f>VLOOKUP(G757,'Insulation Table'!$AE$61:$AF$64,2,FALSE)</f>
        <v>#N/A</v>
      </c>
      <c r="AH757" s="75" t="str">
        <f>IF(TablePipeInsulation[[#This Row],[System Application]]="Custom",TablePipeInsulation[[#This Row],[Pipe Surface Temperature, °F (If Custom Application)]],IF(G757="","",VLOOKUP(G757,$BG$21:$BH$24,2,FALSE)))</f>
        <v/>
      </c>
      <c r="AI757" s="75" t="str">
        <f>IF(TablePipeInsulation[[#This Row],[System Application]]="Custom",TablePipeInsulation[[#This Row],[Ambient Temperature, °F (If Custom Application)]],IF(G757="","",VLOOKUP(G757,$BG$21:$BI$24,3,FALSE)))</f>
        <v/>
      </c>
      <c r="AJ75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5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5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5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57" s="75" t="str">
        <f>IF(TablePipeInsulation[[#This Row],[System Application]]="Custom",TablePipeInsulation[[#This Row],[Custom Pipe Bare Heat Transfer Coefficient]],IF(P757="","",(VLOOKUP(AJ757,'Insulation Table'!$F$35:$G$124,2,FALSE))))</f>
        <v/>
      </c>
      <c r="AO757" s="75" t="e">
        <f t="shared" si="55"/>
        <v>#N/A</v>
      </c>
      <c r="AP757" s="75" t="e">
        <f>VLOOKUP(AO757,'Insulation Table'!$Y$35:$Z$103,2,FALSE)</f>
        <v>#N/A</v>
      </c>
      <c r="AQ757" s="67" t="str">
        <f>CONCATENATE(P757,U757,MIN(TablePipeInsulation[[#This Row],[Insulation to be Added (")]],3))</f>
        <v>3</v>
      </c>
      <c r="AR757" s="75" t="str">
        <f>IF(P757="","",(VLOOKUP(AQ757,'Insulation Table'!$N$35:$O$250,2,FALSE)))</f>
        <v/>
      </c>
      <c r="AS757" s="67" t="e">
        <f t="shared" si="56"/>
        <v>#VALUE!</v>
      </c>
      <c r="AT757" s="75" t="str">
        <f>IF(TablePipeInsulation[[#This Row],[System Application]]="Custom",TablePipeInsulation[[#This Row],[Full Load Hours (If Custom Application)]],IF(G757="","",IF(G757="Domestic Hot Water",8760,$AJ$16)))</f>
        <v/>
      </c>
      <c r="AU757" s="75" t="str">
        <f>VLOOKUP($G$7,'Incentive Structure'!$C$6:$D$10,2,FALSE)</f>
        <v>CI</v>
      </c>
      <c r="AV757" s="75" t="str">
        <f>IF(ISNUMBER(FIND("MF",TablePipeInsulation[[#This Row],[Incentive Code]]))=TRUE,"MF Logic","CI Logic")</f>
        <v>CI Logic</v>
      </c>
      <c r="AW75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57" t="str">
        <f t="shared" si="57"/>
        <v/>
      </c>
      <c r="AY757" t="str">
        <f t="shared" si="58"/>
        <v>CI</v>
      </c>
      <c r="AZ75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5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57" s="190" t="e">
        <f>INDEX(#REF!,MATCH(TablePipeInsulation[[#This Row],[Coding - Temperature of Pipe]],#REF!,0),MATCH(TEXT($P757,"#.00"),#REF!,0))</f>
        <v>#REF!</v>
      </c>
      <c r="BC757" s="211">
        <f>IFERROR(MIN(IF(TablePipeInsulation[[#This Row],[System Application]]="Custom",(TablePipeInsulation[[#This Row],[Therms saved]]*BE757)*CI_Custom_Incentive_USD_per_therm,IF(OR(TablePipeInsulation[[#This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saved]]*BE757),"Excel Error"))),TablePipeInsulation[[#This Row],[Total Cost]]),0)</f>
        <v>0</v>
      </c>
      <c r="BD757" s="216">
        <f>IFERROR(MIN(IF(TablePipeInsulation[[#This Row],[System Application]]="Custom",(TablePipeInsulation[[#This Row],[Therms saved]]*BE757)*CI_Custom_Bonus_Incentive_USD_per_therm,IF(OR(TablePipeInsulation[[#This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saved]]*BE757),"Excel Error"))),TablePipeInsulation[[#This Row],[Total Cost]]),0)</f>
        <v>0</v>
      </c>
      <c r="BE757" s="212">
        <f>Boiler!$AA$9</f>
        <v>0</v>
      </c>
    </row>
    <row r="758" spans="1:57">
      <c r="A758" s="75">
        <v>737</v>
      </c>
      <c r="Q758" s="69"/>
      <c r="R758" s="1" t="str">
        <f>IFERROR(INDEX(TableInsulationCodeReq[],MATCH(TablePipeInsulation[[#This Row],[Coding - Temperature of Pipe]],TableInsulationCodeReq[Coding Pipe Temperature],-1),MATCH(TEXT($P758,"0.00"),TableInsulationCodeReq[#Headers],0)),"")</f>
        <v/>
      </c>
      <c r="Y758" s="189" t="str">
        <f t="shared" si="59"/>
        <v/>
      </c>
      <c r="AA75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58" s="3" t="str">
        <f>IF(OR(G758="",TablePipeInsulation[[#This Row],[Insulation to be Added (")]]&lt;TablePipeInsulation[[#This Row],[Insulation Required by Code (")]]),"",IF(System_App_Only_DHW,(AN758-AR758)/(0.8*100000)*L758*AS758*AT758*1,(AN758-AR758)/($G$10*100000)*L758*AS758*AT758*1))</f>
        <v/>
      </c>
      <c r="AC758" s="78">
        <f>IF(TablePipeInsulation[[#This Row],[Insulation to be Added (")]]&lt;TablePipeInsulation[[#This Row],[Insulation Required by Code (")]],"",BC758)</f>
        <v>0</v>
      </c>
      <c r="AD758" s="78">
        <f>IF(TablePipeInsulation[[#This Row],[Insulation to be Added (")]]&lt;TablePipeInsulation[[#This Row],[Insulation Required by Code (")]],"",BD758)</f>
        <v>0</v>
      </c>
      <c r="AG758" s="67" t="e">
        <f>VLOOKUP(G758,'Insulation Table'!$AE$61:$AF$64,2,FALSE)</f>
        <v>#N/A</v>
      </c>
      <c r="AH758" s="75" t="str">
        <f>IF(TablePipeInsulation[[#This Row],[System Application]]="Custom",TablePipeInsulation[[#This Row],[Pipe Surface Temperature, °F (If Custom Application)]],IF(G758="","",VLOOKUP(G758,$BG$21:$BH$24,2,FALSE)))</f>
        <v/>
      </c>
      <c r="AI758" s="75" t="str">
        <f>IF(TablePipeInsulation[[#This Row],[System Application]]="Custom",TablePipeInsulation[[#This Row],[Ambient Temperature, °F (If Custom Application)]],IF(G758="","",VLOOKUP(G758,$BG$21:$BI$24,3,FALSE)))</f>
        <v/>
      </c>
      <c r="AJ75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5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5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5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58" s="75" t="str">
        <f>IF(TablePipeInsulation[[#This Row],[System Application]]="Custom",TablePipeInsulation[[#This Row],[Custom Pipe Bare Heat Transfer Coefficient]],IF(P758="","",(VLOOKUP(AJ758,'Insulation Table'!$F$35:$G$124,2,FALSE))))</f>
        <v/>
      </c>
      <c r="AO758" s="75" t="e">
        <f t="shared" si="55"/>
        <v>#N/A</v>
      </c>
      <c r="AP758" s="75" t="e">
        <f>VLOOKUP(AO758,'Insulation Table'!$Y$35:$Z$103,2,FALSE)</f>
        <v>#N/A</v>
      </c>
      <c r="AQ758" s="67" t="str">
        <f>CONCATENATE(P758,U758,MIN(TablePipeInsulation[[#This Row],[Insulation to be Added (")]],3))</f>
        <v>3</v>
      </c>
      <c r="AR758" s="75" t="str">
        <f>IF(P758="","",(VLOOKUP(AQ758,'Insulation Table'!$N$35:$O$250,2,FALSE)))</f>
        <v/>
      </c>
      <c r="AS758" s="67" t="e">
        <f t="shared" si="56"/>
        <v>#VALUE!</v>
      </c>
      <c r="AT758" s="75" t="str">
        <f>IF(TablePipeInsulation[[#This Row],[System Application]]="Custom",TablePipeInsulation[[#This Row],[Full Load Hours (If Custom Application)]],IF(G758="","",IF(G758="Domestic Hot Water",8760,$AJ$16)))</f>
        <v/>
      </c>
      <c r="AU758" s="75" t="str">
        <f>VLOOKUP($G$7,'Incentive Structure'!$C$6:$D$10,2,FALSE)</f>
        <v>CI</v>
      </c>
      <c r="AV758" s="75" t="str">
        <f>IF(ISNUMBER(FIND("MF",TablePipeInsulation[[#This Row],[Incentive Code]]))=TRUE,"MF Logic","CI Logic")</f>
        <v>CI Logic</v>
      </c>
      <c r="AW75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58" t="str">
        <f t="shared" si="57"/>
        <v/>
      </c>
      <c r="AY758" t="str">
        <f t="shared" si="58"/>
        <v>CI</v>
      </c>
      <c r="AZ75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5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58" s="190" t="e">
        <f>INDEX(#REF!,MATCH(TablePipeInsulation[[#This Row],[Coding - Temperature of Pipe]],#REF!,0),MATCH(TEXT($P758,"#.00"),#REF!,0))</f>
        <v>#REF!</v>
      </c>
      <c r="BC758" s="211">
        <f>IFERROR(MIN(IF(TablePipeInsulation[[#This Row],[System Application]]="Custom",(TablePipeInsulation[[#This Row],[Therms saved]]*BE758)*CI_Custom_Incentive_USD_per_therm,IF(OR(TablePipeInsulation[[#This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saved]]*BE758),"Excel Error"))),TablePipeInsulation[[#This Row],[Total Cost]]),0)</f>
        <v>0</v>
      </c>
      <c r="BD758" s="216">
        <f>IFERROR(MIN(IF(TablePipeInsulation[[#This Row],[System Application]]="Custom",(TablePipeInsulation[[#This Row],[Therms saved]]*BE758)*CI_Custom_Bonus_Incentive_USD_per_therm,IF(OR(TablePipeInsulation[[#This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saved]]*BE758),"Excel Error"))),TablePipeInsulation[[#This Row],[Total Cost]]),0)</f>
        <v>0</v>
      </c>
      <c r="BE758" s="212">
        <f>Boiler!$AA$9</f>
        <v>0</v>
      </c>
    </row>
    <row r="759" spans="1:57">
      <c r="A759" s="75">
        <v>738</v>
      </c>
      <c r="Q759" s="69"/>
      <c r="R759" s="1" t="str">
        <f>IFERROR(INDEX(TableInsulationCodeReq[],MATCH(TablePipeInsulation[[#This Row],[Coding - Temperature of Pipe]],TableInsulationCodeReq[Coding Pipe Temperature],-1),MATCH(TEXT($P759,"0.00"),TableInsulationCodeReq[#Headers],0)),"")</f>
        <v/>
      </c>
      <c r="Y759" s="189" t="str">
        <f t="shared" si="59"/>
        <v/>
      </c>
      <c r="AA75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59" s="3" t="str">
        <f>IF(OR(G759="",TablePipeInsulation[[#This Row],[Insulation to be Added (")]]&lt;TablePipeInsulation[[#This Row],[Insulation Required by Code (")]]),"",IF(System_App_Only_DHW,(AN759-AR759)/(0.8*100000)*L759*AS759*AT759*1,(AN759-AR759)/($G$10*100000)*L759*AS759*AT759*1))</f>
        <v/>
      </c>
      <c r="AC759" s="78">
        <f>IF(TablePipeInsulation[[#This Row],[Insulation to be Added (")]]&lt;TablePipeInsulation[[#This Row],[Insulation Required by Code (")]],"",BC759)</f>
        <v>0</v>
      </c>
      <c r="AD759" s="78">
        <f>IF(TablePipeInsulation[[#This Row],[Insulation to be Added (")]]&lt;TablePipeInsulation[[#This Row],[Insulation Required by Code (")]],"",BD759)</f>
        <v>0</v>
      </c>
      <c r="AG759" s="67" t="e">
        <f>VLOOKUP(G759,'Insulation Table'!$AE$61:$AF$64,2,FALSE)</f>
        <v>#N/A</v>
      </c>
      <c r="AH759" s="75" t="str">
        <f>IF(TablePipeInsulation[[#This Row],[System Application]]="Custom",TablePipeInsulation[[#This Row],[Pipe Surface Temperature, °F (If Custom Application)]],IF(G759="","",VLOOKUP(G759,$BG$21:$BH$24,2,FALSE)))</f>
        <v/>
      </c>
      <c r="AI759" s="75" t="str">
        <f>IF(TablePipeInsulation[[#This Row],[System Application]]="Custom",TablePipeInsulation[[#This Row],[Ambient Temperature, °F (If Custom Application)]],IF(G759="","",VLOOKUP(G759,$BG$21:$BI$24,3,FALSE)))</f>
        <v/>
      </c>
      <c r="AJ75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5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5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5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59" s="75" t="str">
        <f>IF(TablePipeInsulation[[#This Row],[System Application]]="Custom",TablePipeInsulation[[#This Row],[Custom Pipe Bare Heat Transfer Coefficient]],IF(P759="","",(VLOOKUP(AJ759,'Insulation Table'!$F$35:$G$124,2,FALSE))))</f>
        <v/>
      </c>
      <c r="AO759" s="75" t="e">
        <f t="shared" si="55"/>
        <v>#N/A</v>
      </c>
      <c r="AP759" s="75" t="e">
        <f>VLOOKUP(AO759,'Insulation Table'!$Y$35:$Z$103,2,FALSE)</f>
        <v>#N/A</v>
      </c>
      <c r="AQ759" s="67" t="str">
        <f>CONCATENATE(P759,U759,MIN(TablePipeInsulation[[#This Row],[Insulation to be Added (")]],3))</f>
        <v>3</v>
      </c>
      <c r="AR759" s="75" t="str">
        <f>IF(P759="","",(VLOOKUP(AQ759,'Insulation Table'!$N$35:$O$250,2,FALSE)))</f>
        <v/>
      </c>
      <c r="AS759" s="67" t="e">
        <f t="shared" si="56"/>
        <v>#VALUE!</v>
      </c>
      <c r="AT759" s="75" t="str">
        <f>IF(TablePipeInsulation[[#This Row],[System Application]]="Custom",TablePipeInsulation[[#This Row],[Full Load Hours (If Custom Application)]],IF(G759="","",IF(G759="Domestic Hot Water",8760,$AJ$16)))</f>
        <v/>
      </c>
      <c r="AU759" s="75" t="str">
        <f>VLOOKUP($G$7,'Incentive Structure'!$C$6:$D$10,2,FALSE)</f>
        <v>CI</v>
      </c>
      <c r="AV759" s="75" t="str">
        <f>IF(ISNUMBER(FIND("MF",TablePipeInsulation[[#This Row],[Incentive Code]]))=TRUE,"MF Logic","CI Logic")</f>
        <v>CI Logic</v>
      </c>
      <c r="AW75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59" t="str">
        <f t="shared" si="57"/>
        <v/>
      </c>
      <c r="AY759" t="str">
        <f t="shared" si="58"/>
        <v>CI</v>
      </c>
      <c r="AZ75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5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59" s="190" t="e">
        <f>INDEX(#REF!,MATCH(TablePipeInsulation[[#This Row],[Coding - Temperature of Pipe]],#REF!,0),MATCH(TEXT($P759,"#.00"),#REF!,0))</f>
        <v>#REF!</v>
      </c>
      <c r="BC759" s="211">
        <f>IFERROR(MIN(IF(TablePipeInsulation[[#This Row],[System Application]]="Custom",(TablePipeInsulation[[#This Row],[Therms saved]]*BE759)*CI_Custom_Incentive_USD_per_therm,IF(OR(TablePipeInsulation[[#This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saved]]*BE759),"Excel Error"))),TablePipeInsulation[[#This Row],[Total Cost]]),0)</f>
        <v>0</v>
      </c>
      <c r="BD759" s="216">
        <f>IFERROR(MIN(IF(TablePipeInsulation[[#This Row],[System Application]]="Custom",(TablePipeInsulation[[#This Row],[Therms saved]]*BE759)*CI_Custom_Bonus_Incentive_USD_per_therm,IF(OR(TablePipeInsulation[[#This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saved]]*BE759),"Excel Error"))),TablePipeInsulation[[#This Row],[Total Cost]]),0)</f>
        <v>0</v>
      </c>
      <c r="BE759" s="212">
        <f>Boiler!$AA$9</f>
        <v>0</v>
      </c>
    </row>
    <row r="760" spans="1:57">
      <c r="A760" s="75">
        <v>739</v>
      </c>
      <c r="Q760" s="69"/>
      <c r="R760" s="1" t="str">
        <f>IFERROR(INDEX(TableInsulationCodeReq[],MATCH(TablePipeInsulation[[#This Row],[Coding - Temperature of Pipe]],TableInsulationCodeReq[Coding Pipe Temperature],-1),MATCH(TEXT($P760,"0.00"),TableInsulationCodeReq[#Headers],0)),"")</f>
        <v/>
      </c>
      <c r="Y760" s="189" t="str">
        <f t="shared" si="59"/>
        <v/>
      </c>
      <c r="AA76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60" s="3" t="str">
        <f>IF(OR(G760="",TablePipeInsulation[[#This Row],[Insulation to be Added (")]]&lt;TablePipeInsulation[[#This Row],[Insulation Required by Code (")]]),"",IF(System_App_Only_DHW,(AN760-AR760)/(0.8*100000)*L760*AS760*AT760*1,(AN760-AR760)/($G$10*100000)*L760*AS760*AT760*1))</f>
        <v/>
      </c>
      <c r="AC760" s="78">
        <f>IF(TablePipeInsulation[[#This Row],[Insulation to be Added (")]]&lt;TablePipeInsulation[[#This Row],[Insulation Required by Code (")]],"",BC760)</f>
        <v>0</v>
      </c>
      <c r="AD760" s="78">
        <f>IF(TablePipeInsulation[[#This Row],[Insulation to be Added (")]]&lt;TablePipeInsulation[[#This Row],[Insulation Required by Code (")]],"",BD760)</f>
        <v>0</v>
      </c>
      <c r="AG760" s="67" t="e">
        <f>VLOOKUP(G760,'Insulation Table'!$AE$61:$AF$64,2,FALSE)</f>
        <v>#N/A</v>
      </c>
      <c r="AH760" s="75" t="str">
        <f>IF(TablePipeInsulation[[#This Row],[System Application]]="Custom",TablePipeInsulation[[#This Row],[Pipe Surface Temperature, °F (If Custom Application)]],IF(G760="","",VLOOKUP(G760,$BG$21:$BH$24,2,FALSE)))</f>
        <v/>
      </c>
      <c r="AI760" s="75" t="str">
        <f>IF(TablePipeInsulation[[#This Row],[System Application]]="Custom",TablePipeInsulation[[#This Row],[Ambient Temperature, °F (If Custom Application)]],IF(G760="","",VLOOKUP(G760,$BG$21:$BI$24,3,FALSE)))</f>
        <v/>
      </c>
      <c r="AJ76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6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6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6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60" s="75" t="str">
        <f>IF(TablePipeInsulation[[#This Row],[System Application]]="Custom",TablePipeInsulation[[#This Row],[Custom Pipe Bare Heat Transfer Coefficient]],IF(P760="","",(VLOOKUP(AJ760,'Insulation Table'!$F$35:$G$124,2,FALSE))))</f>
        <v/>
      </c>
      <c r="AO760" s="75" t="e">
        <f t="shared" si="55"/>
        <v>#N/A</v>
      </c>
      <c r="AP760" s="75" t="e">
        <f>VLOOKUP(AO760,'Insulation Table'!$Y$35:$Z$103,2,FALSE)</f>
        <v>#N/A</v>
      </c>
      <c r="AQ760" s="67" t="str">
        <f>CONCATENATE(P760,U760,MIN(TablePipeInsulation[[#This Row],[Insulation to be Added (")]],3))</f>
        <v>3</v>
      </c>
      <c r="AR760" s="75" t="str">
        <f>IF(P760="","",(VLOOKUP(AQ760,'Insulation Table'!$N$35:$O$250,2,FALSE)))</f>
        <v/>
      </c>
      <c r="AS760" s="67" t="e">
        <f t="shared" si="56"/>
        <v>#VALUE!</v>
      </c>
      <c r="AT760" s="75" t="str">
        <f>IF(TablePipeInsulation[[#This Row],[System Application]]="Custom",TablePipeInsulation[[#This Row],[Full Load Hours (If Custom Application)]],IF(G760="","",IF(G760="Domestic Hot Water",8760,$AJ$16)))</f>
        <v/>
      </c>
      <c r="AU760" s="75" t="str">
        <f>VLOOKUP($G$7,'Incentive Structure'!$C$6:$D$10,2,FALSE)</f>
        <v>CI</v>
      </c>
      <c r="AV760" s="75" t="str">
        <f>IF(ISNUMBER(FIND("MF",TablePipeInsulation[[#This Row],[Incentive Code]]))=TRUE,"MF Logic","CI Logic")</f>
        <v>CI Logic</v>
      </c>
      <c r="AW76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60" t="str">
        <f t="shared" si="57"/>
        <v/>
      </c>
      <c r="AY760" t="str">
        <f t="shared" si="58"/>
        <v>CI</v>
      </c>
      <c r="AZ76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6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60" s="190" t="e">
        <f>INDEX(#REF!,MATCH(TablePipeInsulation[[#This Row],[Coding - Temperature of Pipe]],#REF!,0),MATCH(TEXT($P760,"#.00"),#REF!,0))</f>
        <v>#REF!</v>
      </c>
      <c r="BC760" s="211">
        <f>IFERROR(MIN(IF(TablePipeInsulation[[#This Row],[System Application]]="Custom",(TablePipeInsulation[[#This Row],[Therms saved]]*BE760)*CI_Custom_Incentive_USD_per_therm,IF(OR(TablePipeInsulation[[#This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saved]]*BE760),"Excel Error"))),TablePipeInsulation[[#This Row],[Total Cost]]),0)</f>
        <v>0</v>
      </c>
      <c r="BD760" s="216">
        <f>IFERROR(MIN(IF(TablePipeInsulation[[#This Row],[System Application]]="Custom",(TablePipeInsulation[[#This Row],[Therms saved]]*BE760)*CI_Custom_Bonus_Incentive_USD_per_therm,IF(OR(TablePipeInsulation[[#This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saved]]*BE760),"Excel Error"))),TablePipeInsulation[[#This Row],[Total Cost]]),0)</f>
        <v>0</v>
      </c>
      <c r="BE760" s="212">
        <f>Boiler!$AA$9</f>
        <v>0</v>
      </c>
    </row>
    <row r="761" spans="1:57">
      <c r="A761" s="75">
        <v>740</v>
      </c>
      <c r="Q761" s="69"/>
      <c r="R761" s="1" t="str">
        <f>IFERROR(INDEX(TableInsulationCodeReq[],MATCH(TablePipeInsulation[[#This Row],[Coding - Temperature of Pipe]],TableInsulationCodeReq[Coding Pipe Temperature],-1),MATCH(TEXT($P761,"0.00"),TableInsulationCodeReq[#Headers],0)),"")</f>
        <v/>
      </c>
      <c r="Y761" s="189" t="str">
        <f t="shared" si="59"/>
        <v/>
      </c>
      <c r="AA76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61" s="3" t="str">
        <f>IF(OR(G761="",TablePipeInsulation[[#This Row],[Insulation to be Added (")]]&lt;TablePipeInsulation[[#This Row],[Insulation Required by Code (")]]),"",IF(System_App_Only_DHW,(AN761-AR761)/(0.8*100000)*L761*AS761*AT761*1,(AN761-AR761)/($G$10*100000)*L761*AS761*AT761*1))</f>
        <v/>
      </c>
      <c r="AC761" s="78">
        <f>IF(TablePipeInsulation[[#This Row],[Insulation to be Added (")]]&lt;TablePipeInsulation[[#This Row],[Insulation Required by Code (")]],"",BC761)</f>
        <v>0</v>
      </c>
      <c r="AD761" s="78">
        <f>IF(TablePipeInsulation[[#This Row],[Insulation to be Added (")]]&lt;TablePipeInsulation[[#This Row],[Insulation Required by Code (")]],"",BD761)</f>
        <v>0</v>
      </c>
      <c r="AG761" s="67" t="e">
        <f>VLOOKUP(G761,'Insulation Table'!$AE$61:$AF$64,2,FALSE)</f>
        <v>#N/A</v>
      </c>
      <c r="AH761" s="75" t="str">
        <f>IF(TablePipeInsulation[[#This Row],[System Application]]="Custom",TablePipeInsulation[[#This Row],[Pipe Surface Temperature, °F (If Custom Application)]],IF(G761="","",VLOOKUP(G761,$BG$21:$BH$24,2,FALSE)))</f>
        <v/>
      </c>
      <c r="AI761" s="75" t="str">
        <f>IF(TablePipeInsulation[[#This Row],[System Application]]="Custom",TablePipeInsulation[[#This Row],[Ambient Temperature, °F (If Custom Application)]],IF(G761="","",VLOOKUP(G761,$BG$21:$BI$24,3,FALSE)))</f>
        <v/>
      </c>
      <c r="AJ76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6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6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6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61" s="75" t="str">
        <f>IF(TablePipeInsulation[[#This Row],[System Application]]="Custom",TablePipeInsulation[[#This Row],[Custom Pipe Bare Heat Transfer Coefficient]],IF(P761="","",(VLOOKUP(AJ761,'Insulation Table'!$F$35:$G$124,2,FALSE))))</f>
        <v/>
      </c>
      <c r="AO761" s="75" t="e">
        <f t="shared" si="55"/>
        <v>#N/A</v>
      </c>
      <c r="AP761" s="75" t="e">
        <f>VLOOKUP(AO761,'Insulation Table'!$Y$35:$Z$103,2,FALSE)</f>
        <v>#N/A</v>
      </c>
      <c r="AQ761" s="67" t="str">
        <f>CONCATENATE(P761,U761,MIN(TablePipeInsulation[[#This Row],[Insulation to be Added (")]],3))</f>
        <v>3</v>
      </c>
      <c r="AR761" s="75" t="str">
        <f>IF(P761="","",(VLOOKUP(AQ761,'Insulation Table'!$N$35:$O$250,2,FALSE)))</f>
        <v/>
      </c>
      <c r="AS761" s="67" t="e">
        <f t="shared" si="56"/>
        <v>#VALUE!</v>
      </c>
      <c r="AT761" s="75" t="str">
        <f>IF(TablePipeInsulation[[#This Row],[System Application]]="Custom",TablePipeInsulation[[#This Row],[Full Load Hours (If Custom Application)]],IF(G761="","",IF(G761="Domestic Hot Water",8760,$AJ$16)))</f>
        <v/>
      </c>
      <c r="AU761" s="75" t="str">
        <f>VLOOKUP($G$7,'Incentive Structure'!$C$6:$D$10,2,FALSE)</f>
        <v>CI</v>
      </c>
      <c r="AV761" s="75" t="str">
        <f>IF(ISNUMBER(FIND("MF",TablePipeInsulation[[#This Row],[Incentive Code]]))=TRUE,"MF Logic","CI Logic")</f>
        <v>CI Logic</v>
      </c>
      <c r="AW76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61" t="str">
        <f t="shared" si="57"/>
        <v/>
      </c>
      <c r="AY761" t="str">
        <f t="shared" si="58"/>
        <v>CI</v>
      </c>
      <c r="AZ76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6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61" s="190" t="e">
        <f>INDEX(#REF!,MATCH(TablePipeInsulation[[#This Row],[Coding - Temperature of Pipe]],#REF!,0),MATCH(TEXT($P761,"#.00"),#REF!,0))</f>
        <v>#REF!</v>
      </c>
      <c r="BC761" s="211">
        <f>IFERROR(MIN(IF(TablePipeInsulation[[#This Row],[System Application]]="Custom",(TablePipeInsulation[[#This Row],[Therms saved]]*BE761)*CI_Custom_Incentive_USD_per_therm,IF(OR(TablePipeInsulation[[#This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saved]]*BE761),"Excel Error"))),TablePipeInsulation[[#This Row],[Total Cost]]),0)</f>
        <v>0</v>
      </c>
      <c r="BD761" s="216">
        <f>IFERROR(MIN(IF(TablePipeInsulation[[#This Row],[System Application]]="Custom",(TablePipeInsulation[[#This Row],[Therms saved]]*BE761)*CI_Custom_Bonus_Incentive_USD_per_therm,IF(OR(TablePipeInsulation[[#This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saved]]*BE761),"Excel Error"))),TablePipeInsulation[[#This Row],[Total Cost]]),0)</f>
        <v>0</v>
      </c>
      <c r="BE761" s="212">
        <f>Boiler!$AA$9</f>
        <v>0</v>
      </c>
    </row>
    <row r="762" spans="1:57">
      <c r="A762" s="75">
        <v>741</v>
      </c>
      <c r="Q762" s="69"/>
      <c r="R762" s="1" t="str">
        <f>IFERROR(INDEX(TableInsulationCodeReq[],MATCH(TablePipeInsulation[[#This Row],[Coding - Temperature of Pipe]],TableInsulationCodeReq[Coding Pipe Temperature],-1),MATCH(TEXT($P762,"0.00"),TableInsulationCodeReq[#Headers],0)),"")</f>
        <v/>
      </c>
      <c r="Y762" s="189" t="str">
        <f t="shared" si="59"/>
        <v/>
      </c>
      <c r="AA76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62" s="3" t="str">
        <f>IF(OR(G762="",TablePipeInsulation[[#This Row],[Insulation to be Added (")]]&lt;TablePipeInsulation[[#This Row],[Insulation Required by Code (")]]),"",IF(System_App_Only_DHW,(AN762-AR762)/(0.8*100000)*L762*AS762*AT762*1,(AN762-AR762)/($G$10*100000)*L762*AS762*AT762*1))</f>
        <v/>
      </c>
      <c r="AC762" s="78">
        <f>IF(TablePipeInsulation[[#This Row],[Insulation to be Added (")]]&lt;TablePipeInsulation[[#This Row],[Insulation Required by Code (")]],"",BC762)</f>
        <v>0</v>
      </c>
      <c r="AD762" s="78">
        <f>IF(TablePipeInsulation[[#This Row],[Insulation to be Added (")]]&lt;TablePipeInsulation[[#This Row],[Insulation Required by Code (")]],"",BD762)</f>
        <v>0</v>
      </c>
      <c r="AG762" s="67" t="e">
        <f>VLOOKUP(G762,'Insulation Table'!$AE$61:$AF$64,2,FALSE)</f>
        <v>#N/A</v>
      </c>
      <c r="AH762" s="75" t="str">
        <f>IF(TablePipeInsulation[[#This Row],[System Application]]="Custom",TablePipeInsulation[[#This Row],[Pipe Surface Temperature, °F (If Custom Application)]],IF(G762="","",VLOOKUP(G762,$BG$21:$BH$24,2,FALSE)))</f>
        <v/>
      </c>
      <c r="AI762" s="75" t="str">
        <f>IF(TablePipeInsulation[[#This Row],[System Application]]="Custom",TablePipeInsulation[[#This Row],[Ambient Temperature, °F (If Custom Application)]],IF(G762="","",VLOOKUP(G762,$BG$21:$BI$24,3,FALSE)))</f>
        <v/>
      </c>
      <c r="AJ76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6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6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6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62" s="75" t="str">
        <f>IF(TablePipeInsulation[[#This Row],[System Application]]="Custom",TablePipeInsulation[[#This Row],[Custom Pipe Bare Heat Transfer Coefficient]],IF(P762="","",(VLOOKUP(AJ762,'Insulation Table'!$F$35:$G$124,2,FALSE))))</f>
        <v/>
      </c>
      <c r="AO762" s="75" t="e">
        <f t="shared" si="55"/>
        <v>#N/A</v>
      </c>
      <c r="AP762" s="75" t="e">
        <f>VLOOKUP(AO762,'Insulation Table'!$Y$35:$Z$103,2,FALSE)</f>
        <v>#N/A</v>
      </c>
      <c r="AQ762" s="67" t="str">
        <f>CONCATENATE(P762,U762,MIN(TablePipeInsulation[[#This Row],[Insulation to be Added (")]],3))</f>
        <v>3</v>
      </c>
      <c r="AR762" s="75" t="str">
        <f>IF(P762="","",(VLOOKUP(AQ762,'Insulation Table'!$N$35:$O$250,2,FALSE)))</f>
        <v/>
      </c>
      <c r="AS762" s="67" t="e">
        <f t="shared" si="56"/>
        <v>#VALUE!</v>
      </c>
      <c r="AT762" s="75" t="str">
        <f>IF(TablePipeInsulation[[#This Row],[System Application]]="Custom",TablePipeInsulation[[#This Row],[Full Load Hours (If Custom Application)]],IF(G762="","",IF(G762="Domestic Hot Water",8760,$AJ$16)))</f>
        <v/>
      </c>
      <c r="AU762" s="75" t="str">
        <f>VLOOKUP($G$7,'Incentive Structure'!$C$6:$D$10,2,FALSE)</f>
        <v>CI</v>
      </c>
      <c r="AV762" s="75" t="str">
        <f>IF(ISNUMBER(FIND("MF",TablePipeInsulation[[#This Row],[Incentive Code]]))=TRUE,"MF Logic","CI Logic")</f>
        <v>CI Logic</v>
      </c>
      <c r="AW76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62" t="str">
        <f t="shared" si="57"/>
        <v/>
      </c>
      <c r="AY762" t="str">
        <f t="shared" si="58"/>
        <v>CI</v>
      </c>
      <c r="AZ76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6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62" s="190" t="e">
        <f>INDEX(#REF!,MATCH(TablePipeInsulation[[#This Row],[Coding - Temperature of Pipe]],#REF!,0),MATCH(TEXT($P762,"#.00"),#REF!,0))</f>
        <v>#REF!</v>
      </c>
      <c r="BC762" s="211">
        <f>IFERROR(MIN(IF(TablePipeInsulation[[#This Row],[System Application]]="Custom",(TablePipeInsulation[[#This Row],[Therms saved]]*BE762)*CI_Custom_Incentive_USD_per_therm,IF(OR(TablePipeInsulation[[#This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saved]]*BE762),"Excel Error"))),TablePipeInsulation[[#This Row],[Total Cost]]),0)</f>
        <v>0</v>
      </c>
      <c r="BD762" s="216">
        <f>IFERROR(MIN(IF(TablePipeInsulation[[#This Row],[System Application]]="Custom",(TablePipeInsulation[[#This Row],[Therms saved]]*BE762)*CI_Custom_Bonus_Incentive_USD_per_therm,IF(OR(TablePipeInsulation[[#This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saved]]*BE762),"Excel Error"))),TablePipeInsulation[[#This Row],[Total Cost]]),0)</f>
        <v>0</v>
      </c>
      <c r="BE762" s="212">
        <f>Boiler!$AA$9</f>
        <v>0</v>
      </c>
    </row>
    <row r="763" spans="1:57">
      <c r="A763" s="75">
        <v>742</v>
      </c>
      <c r="Q763" s="69"/>
      <c r="R763" s="1" t="str">
        <f>IFERROR(INDEX(TableInsulationCodeReq[],MATCH(TablePipeInsulation[[#This Row],[Coding - Temperature of Pipe]],TableInsulationCodeReq[Coding Pipe Temperature],-1),MATCH(TEXT($P763,"0.00"),TableInsulationCodeReq[#Headers],0)),"")</f>
        <v/>
      </c>
      <c r="Y763" s="189" t="str">
        <f t="shared" si="59"/>
        <v/>
      </c>
      <c r="AA76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63" s="3" t="str">
        <f>IF(OR(G763="",TablePipeInsulation[[#This Row],[Insulation to be Added (")]]&lt;TablePipeInsulation[[#This Row],[Insulation Required by Code (")]]),"",IF(System_App_Only_DHW,(AN763-AR763)/(0.8*100000)*L763*AS763*AT763*1,(AN763-AR763)/($G$10*100000)*L763*AS763*AT763*1))</f>
        <v/>
      </c>
      <c r="AC763" s="78">
        <f>IF(TablePipeInsulation[[#This Row],[Insulation to be Added (")]]&lt;TablePipeInsulation[[#This Row],[Insulation Required by Code (")]],"",BC763)</f>
        <v>0</v>
      </c>
      <c r="AD763" s="78">
        <f>IF(TablePipeInsulation[[#This Row],[Insulation to be Added (")]]&lt;TablePipeInsulation[[#This Row],[Insulation Required by Code (")]],"",BD763)</f>
        <v>0</v>
      </c>
      <c r="AG763" s="67" t="e">
        <f>VLOOKUP(G763,'Insulation Table'!$AE$61:$AF$64,2,FALSE)</f>
        <v>#N/A</v>
      </c>
      <c r="AH763" s="75" t="str">
        <f>IF(TablePipeInsulation[[#This Row],[System Application]]="Custom",TablePipeInsulation[[#This Row],[Pipe Surface Temperature, °F (If Custom Application)]],IF(G763="","",VLOOKUP(G763,$BG$21:$BH$24,2,FALSE)))</f>
        <v/>
      </c>
      <c r="AI763" s="75" t="str">
        <f>IF(TablePipeInsulation[[#This Row],[System Application]]="Custom",TablePipeInsulation[[#This Row],[Ambient Temperature, °F (If Custom Application)]],IF(G763="","",VLOOKUP(G763,$BG$21:$BI$24,3,FALSE)))</f>
        <v/>
      </c>
      <c r="AJ76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6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6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6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63" s="75" t="str">
        <f>IF(TablePipeInsulation[[#This Row],[System Application]]="Custom",TablePipeInsulation[[#This Row],[Custom Pipe Bare Heat Transfer Coefficient]],IF(P763="","",(VLOOKUP(AJ763,'Insulation Table'!$F$35:$G$124,2,FALSE))))</f>
        <v/>
      </c>
      <c r="AO763" s="75" t="e">
        <f t="shared" si="55"/>
        <v>#N/A</v>
      </c>
      <c r="AP763" s="75" t="e">
        <f>VLOOKUP(AO763,'Insulation Table'!$Y$35:$Z$103,2,FALSE)</f>
        <v>#N/A</v>
      </c>
      <c r="AQ763" s="67" t="str">
        <f>CONCATENATE(P763,U763,MIN(TablePipeInsulation[[#This Row],[Insulation to be Added (")]],3))</f>
        <v>3</v>
      </c>
      <c r="AR763" s="75" t="str">
        <f>IF(P763="","",(VLOOKUP(AQ763,'Insulation Table'!$N$35:$O$250,2,FALSE)))</f>
        <v/>
      </c>
      <c r="AS763" s="67" t="e">
        <f t="shared" si="56"/>
        <v>#VALUE!</v>
      </c>
      <c r="AT763" s="75" t="str">
        <f>IF(TablePipeInsulation[[#This Row],[System Application]]="Custom",TablePipeInsulation[[#This Row],[Full Load Hours (If Custom Application)]],IF(G763="","",IF(G763="Domestic Hot Water",8760,$AJ$16)))</f>
        <v/>
      </c>
      <c r="AU763" s="75" t="str">
        <f>VLOOKUP($G$7,'Incentive Structure'!$C$6:$D$10,2,FALSE)</f>
        <v>CI</v>
      </c>
      <c r="AV763" s="75" t="str">
        <f>IF(ISNUMBER(FIND("MF",TablePipeInsulation[[#This Row],[Incentive Code]]))=TRUE,"MF Logic","CI Logic")</f>
        <v>CI Logic</v>
      </c>
      <c r="AW76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63" t="str">
        <f t="shared" si="57"/>
        <v/>
      </c>
      <c r="AY763" t="str">
        <f t="shared" si="58"/>
        <v>CI</v>
      </c>
      <c r="AZ76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6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63" s="190" t="e">
        <f>INDEX(#REF!,MATCH(TablePipeInsulation[[#This Row],[Coding - Temperature of Pipe]],#REF!,0),MATCH(TEXT($P763,"#.00"),#REF!,0))</f>
        <v>#REF!</v>
      </c>
      <c r="BC763" s="211">
        <f>IFERROR(MIN(IF(TablePipeInsulation[[#This Row],[System Application]]="Custom",(TablePipeInsulation[[#This Row],[Therms saved]]*BE763)*CI_Custom_Incentive_USD_per_therm,IF(OR(TablePipeInsulation[[#This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saved]]*BE763),"Excel Error"))),TablePipeInsulation[[#This Row],[Total Cost]]),0)</f>
        <v>0</v>
      </c>
      <c r="BD763" s="216">
        <f>IFERROR(MIN(IF(TablePipeInsulation[[#This Row],[System Application]]="Custom",(TablePipeInsulation[[#This Row],[Therms saved]]*BE763)*CI_Custom_Bonus_Incentive_USD_per_therm,IF(OR(TablePipeInsulation[[#This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saved]]*BE763),"Excel Error"))),TablePipeInsulation[[#This Row],[Total Cost]]),0)</f>
        <v>0</v>
      </c>
      <c r="BE763" s="212">
        <f>Boiler!$AA$9</f>
        <v>0</v>
      </c>
    </row>
    <row r="764" spans="1:57">
      <c r="A764" s="75">
        <v>743</v>
      </c>
      <c r="Q764" s="69"/>
      <c r="R764" s="1" t="str">
        <f>IFERROR(INDEX(TableInsulationCodeReq[],MATCH(TablePipeInsulation[[#This Row],[Coding - Temperature of Pipe]],TableInsulationCodeReq[Coding Pipe Temperature],-1),MATCH(TEXT($P764,"0.00"),TableInsulationCodeReq[#Headers],0)),"")</f>
        <v/>
      </c>
      <c r="Y764" s="189" t="str">
        <f t="shared" si="59"/>
        <v/>
      </c>
      <c r="AA76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64" s="3" t="str">
        <f>IF(OR(G764="",TablePipeInsulation[[#This Row],[Insulation to be Added (")]]&lt;TablePipeInsulation[[#This Row],[Insulation Required by Code (")]]),"",IF(System_App_Only_DHW,(AN764-AR764)/(0.8*100000)*L764*AS764*AT764*1,(AN764-AR764)/($G$10*100000)*L764*AS764*AT764*1))</f>
        <v/>
      </c>
      <c r="AC764" s="78">
        <f>IF(TablePipeInsulation[[#This Row],[Insulation to be Added (")]]&lt;TablePipeInsulation[[#This Row],[Insulation Required by Code (")]],"",BC764)</f>
        <v>0</v>
      </c>
      <c r="AD764" s="78">
        <f>IF(TablePipeInsulation[[#This Row],[Insulation to be Added (")]]&lt;TablePipeInsulation[[#This Row],[Insulation Required by Code (")]],"",BD764)</f>
        <v>0</v>
      </c>
      <c r="AG764" s="67" t="e">
        <f>VLOOKUP(G764,'Insulation Table'!$AE$61:$AF$64,2,FALSE)</f>
        <v>#N/A</v>
      </c>
      <c r="AH764" s="75" t="str">
        <f>IF(TablePipeInsulation[[#This Row],[System Application]]="Custom",TablePipeInsulation[[#This Row],[Pipe Surface Temperature, °F (If Custom Application)]],IF(G764="","",VLOOKUP(G764,$BG$21:$BH$24,2,FALSE)))</f>
        <v/>
      </c>
      <c r="AI764" s="75" t="str">
        <f>IF(TablePipeInsulation[[#This Row],[System Application]]="Custom",TablePipeInsulation[[#This Row],[Ambient Temperature, °F (If Custom Application)]],IF(G764="","",VLOOKUP(G764,$BG$21:$BI$24,3,FALSE)))</f>
        <v/>
      </c>
      <c r="AJ76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6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6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6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64" s="75" t="str">
        <f>IF(TablePipeInsulation[[#This Row],[System Application]]="Custom",TablePipeInsulation[[#This Row],[Custom Pipe Bare Heat Transfer Coefficient]],IF(P764="","",(VLOOKUP(AJ764,'Insulation Table'!$F$35:$G$124,2,FALSE))))</f>
        <v/>
      </c>
      <c r="AO764" s="75" t="e">
        <f t="shared" si="55"/>
        <v>#N/A</v>
      </c>
      <c r="AP764" s="75" t="e">
        <f>VLOOKUP(AO764,'Insulation Table'!$Y$35:$Z$103,2,FALSE)</f>
        <v>#N/A</v>
      </c>
      <c r="AQ764" s="67" t="str">
        <f>CONCATENATE(P764,U764,MIN(TablePipeInsulation[[#This Row],[Insulation to be Added (")]],3))</f>
        <v>3</v>
      </c>
      <c r="AR764" s="75" t="str">
        <f>IF(P764="","",(VLOOKUP(AQ764,'Insulation Table'!$N$35:$O$250,2,FALSE)))</f>
        <v/>
      </c>
      <c r="AS764" s="67" t="e">
        <f t="shared" si="56"/>
        <v>#VALUE!</v>
      </c>
      <c r="AT764" s="75" t="str">
        <f>IF(TablePipeInsulation[[#This Row],[System Application]]="Custom",TablePipeInsulation[[#This Row],[Full Load Hours (If Custom Application)]],IF(G764="","",IF(G764="Domestic Hot Water",8760,$AJ$16)))</f>
        <v/>
      </c>
      <c r="AU764" s="75" t="str">
        <f>VLOOKUP($G$7,'Incentive Structure'!$C$6:$D$10,2,FALSE)</f>
        <v>CI</v>
      </c>
      <c r="AV764" s="75" t="str">
        <f>IF(ISNUMBER(FIND("MF",TablePipeInsulation[[#This Row],[Incentive Code]]))=TRUE,"MF Logic","CI Logic")</f>
        <v>CI Logic</v>
      </c>
      <c r="AW76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64" t="str">
        <f t="shared" si="57"/>
        <v/>
      </c>
      <c r="AY764" t="str">
        <f t="shared" si="58"/>
        <v>CI</v>
      </c>
      <c r="AZ76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6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64" s="190" t="e">
        <f>INDEX(#REF!,MATCH(TablePipeInsulation[[#This Row],[Coding - Temperature of Pipe]],#REF!,0),MATCH(TEXT($P764,"#.00"),#REF!,0))</f>
        <v>#REF!</v>
      </c>
      <c r="BC764" s="211">
        <f>IFERROR(MIN(IF(TablePipeInsulation[[#This Row],[System Application]]="Custom",(TablePipeInsulation[[#This Row],[Therms saved]]*BE764)*CI_Custom_Incentive_USD_per_therm,IF(OR(TablePipeInsulation[[#This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saved]]*BE764),"Excel Error"))),TablePipeInsulation[[#This Row],[Total Cost]]),0)</f>
        <v>0</v>
      </c>
      <c r="BD764" s="216">
        <f>IFERROR(MIN(IF(TablePipeInsulation[[#This Row],[System Application]]="Custom",(TablePipeInsulation[[#This Row],[Therms saved]]*BE764)*CI_Custom_Bonus_Incentive_USD_per_therm,IF(OR(TablePipeInsulation[[#This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saved]]*BE764),"Excel Error"))),TablePipeInsulation[[#This Row],[Total Cost]]),0)</f>
        <v>0</v>
      </c>
      <c r="BE764" s="212">
        <f>Boiler!$AA$9</f>
        <v>0</v>
      </c>
    </row>
    <row r="765" spans="1:57">
      <c r="A765" s="75">
        <v>744</v>
      </c>
      <c r="Q765" s="69"/>
      <c r="R765" s="1" t="str">
        <f>IFERROR(INDEX(TableInsulationCodeReq[],MATCH(TablePipeInsulation[[#This Row],[Coding - Temperature of Pipe]],TableInsulationCodeReq[Coding Pipe Temperature],-1),MATCH(TEXT($P765,"0.00"),TableInsulationCodeReq[#Headers],0)),"")</f>
        <v/>
      </c>
      <c r="Y765" s="189" t="str">
        <f t="shared" si="59"/>
        <v/>
      </c>
      <c r="AA76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65" s="3" t="str">
        <f>IF(OR(G765="",TablePipeInsulation[[#This Row],[Insulation to be Added (")]]&lt;TablePipeInsulation[[#This Row],[Insulation Required by Code (")]]),"",IF(System_App_Only_DHW,(AN765-AR765)/(0.8*100000)*L765*AS765*AT765*1,(AN765-AR765)/($G$10*100000)*L765*AS765*AT765*1))</f>
        <v/>
      </c>
      <c r="AC765" s="78">
        <f>IF(TablePipeInsulation[[#This Row],[Insulation to be Added (")]]&lt;TablePipeInsulation[[#This Row],[Insulation Required by Code (")]],"",BC765)</f>
        <v>0</v>
      </c>
      <c r="AD765" s="78">
        <f>IF(TablePipeInsulation[[#This Row],[Insulation to be Added (")]]&lt;TablePipeInsulation[[#This Row],[Insulation Required by Code (")]],"",BD765)</f>
        <v>0</v>
      </c>
      <c r="AG765" s="67" t="e">
        <f>VLOOKUP(G765,'Insulation Table'!$AE$61:$AF$64,2,FALSE)</f>
        <v>#N/A</v>
      </c>
      <c r="AH765" s="75" t="str">
        <f>IF(TablePipeInsulation[[#This Row],[System Application]]="Custom",TablePipeInsulation[[#This Row],[Pipe Surface Temperature, °F (If Custom Application)]],IF(G765="","",VLOOKUP(G765,$BG$21:$BH$24,2,FALSE)))</f>
        <v/>
      </c>
      <c r="AI765" s="75" t="str">
        <f>IF(TablePipeInsulation[[#This Row],[System Application]]="Custom",TablePipeInsulation[[#This Row],[Ambient Temperature, °F (If Custom Application)]],IF(G765="","",VLOOKUP(G765,$BG$21:$BI$24,3,FALSE)))</f>
        <v/>
      </c>
      <c r="AJ76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6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6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6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65" s="75" t="str">
        <f>IF(TablePipeInsulation[[#This Row],[System Application]]="Custom",TablePipeInsulation[[#This Row],[Custom Pipe Bare Heat Transfer Coefficient]],IF(P765="","",(VLOOKUP(AJ765,'Insulation Table'!$F$35:$G$124,2,FALSE))))</f>
        <v/>
      </c>
      <c r="AO765" s="75" t="e">
        <f t="shared" si="55"/>
        <v>#N/A</v>
      </c>
      <c r="AP765" s="75" t="e">
        <f>VLOOKUP(AO765,'Insulation Table'!$Y$35:$Z$103,2,FALSE)</f>
        <v>#N/A</v>
      </c>
      <c r="AQ765" s="67" t="str">
        <f>CONCATENATE(P765,U765,MIN(TablePipeInsulation[[#This Row],[Insulation to be Added (")]],3))</f>
        <v>3</v>
      </c>
      <c r="AR765" s="75" t="str">
        <f>IF(P765="","",(VLOOKUP(AQ765,'Insulation Table'!$N$35:$O$250,2,FALSE)))</f>
        <v/>
      </c>
      <c r="AS765" s="67" t="e">
        <f t="shared" si="56"/>
        <v>#VALUE!</v>
      </c>
      <c r="AT765" s="75" t="str">
        <f>IF(TablePipeInsulation[[#This Row],[System Application]]="Custom",TablePipeInsulation[[#This Row],[Full Load Hours (If Custom Application)]],IF(G765="","",IF(G765="Domestic Hot Water",8760,$AJ$16)))</f>
        <v/>
      </c>
      <c r="AU765" s="75" t="str">
        <f>VLOOKUP($G$7,'Incentive Structure'!$C$6:$D$10,2,FALSE)</f>
        <v>CI</v>
      </c>
      <c r="AV765" s="75" t="str">
        <f>IF(ISNUMBER(FIND("MF",TablePipeInsulation[[#This Row],[Incentive Code]]))=TRUE,"MF Logic","CI Logic")</f>
        <v>CI Logic</v>
      </c>
      <c r="AW76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65" t="str">
        <f t="shared" si="57"/>
        <v/>
      </c>
      <c r="AY765" t="str">
        <f t="shared" si="58"/>
        <v>CI</v>
      </c>
      <c r="AZ76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6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65" s="190" t="e">
        <f>INDEX(#REF!,MATCH(TablePipeInsulation[[#This Row],[Coding - Temperature of Pipe]],#REF!,0),MATCH(TEXT($P765,"#.00"),#REF!,0))</f>
        <v>#REF!</v>
      </c>
      <c r="BC765" s="211">
        <f>IFERROR(MIN(IF(TablePipeInsulation[[#This Row],[System Application]]="Custom",(TablePipeInsulation[[#This Row],[Therms saved]]*BE765)*CI_Custom_Incentive_USD_per_therm,IF(OR(TablePipeInsulation[[#This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saved]]*BE765),"Excel Error"))),TablePipeInsulation[[#This Row],[Total Cost]]),0)</f>
        <v>0</v>
      </c>
      <c r="BD765" s="216">
        <f>IFERROR(MIN(IF(TablePipeInsulation[[#This Row],[System Application]]="Custom",(TablePipeInsulation[[#This Row],[Therms saved]]*BE765)*CI_Custom_Bonus_Incentive_USD_per_therm,IF(OR(TablePipeInsulation[[#This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saved]]*BE765),"Excel Error"))),TablePipeInsulation[[#This Row],[Total Cost]]),0)</f>
        <v>0</v>
      </c>
      <c r="BE765" s="212">
        <f>Boiler!$AA$9</f>
        <v>0</v>
      </c>
    </row>
    <row r="766" spans="1:57">
      <c r="A766" s="75">
        <v>745</v>
      </c>
      <c r="Q766" s="69"/>
      <c r="R766" s="1" t="str">
        <f>IFERROR(INDEX(TableInsulationCodeReq[],MATCH(TablePipeInsulation[[#This Row],[Coding - Temperature of Pipe]],TableInsulationCodeReq[Coding Pipe Temperature],-1),MATCH(TEXT($P766,"0.00"),TableInsulationCodeReq[#Headers],0)),"")</f>
        <v/>
      </c>
      <c r="Y766" s="189" t="str">
        <f t="shared" si="59"/>
        <v/>
      </c>
      <c r="AA76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66" s="3" t="str">
        <f>IF(OR(G766="",TablePipeInsulation[[#This Row],[Insulation to be Added (")]]&lt;TablePipeInsulation[[#This Row],[Insulation Required by Code (")]]),"",IF(System_App_Only_DHW,(AN766-AR766)/(0.8*100000)*L766*AS766*AT766*1,(AN766-AR766)/($G$10*100000)*L766*AS766*AT766*1))</f>
        <v/>
      </c>
      <c r="AC766" s="78">
        <f>IF(TablePipeInsulation[[#This Row],[Insulation to be Added (")]]&lt;TablePipeInsulation[[#This Row],[Insulation Required by Code (")]],"",BC766)</f>
        <v>0</v>
      </c>
      <c r="AD766" s="78">
        <f>IF(TablePipeInsulation[[#This Row],[Insulation to be Added (")]]&lt;TablePipeInsulation[[#This Row],[Insulation Required by Code (")]],"",BD766)</f>
        <v>0</v>
      </c>
      <c r="AG766" s="67" t="e">
        <f>VLOOKUP(G766,'Insulation Table'!$AE$61:$AF$64,2,FALSE)</f>
        <v>#N/A</v>
      </c>
      <c r="AH766" s="75" t="str">
        <f>IF(TablePipeInsulation[[#This Row],[System Application]]="Custom",TablePipeInsulation[[#This Row],[Pipe Surface Temperature, °F (If Custom Application)]],IF(G766="","",VLOOKUP(G766,$BG$21:$BH$24,2,FALSE)))</f>
        <v/>
      </c>
      <c r="AI766" s="75" t="str">
        <f>IF(TablePipeInsulation[[#This Row],[System Application]]="Custom",TablePipeInsulation[[#This Row],[Ambient Temperature, °F (If Custom Application)]],IF(G766="","",VLOOKUP(G766,$BG$21:$BI$24,3,FALSE)))</f>
        <v/>
      </c>
      <c r="AJ76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6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6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6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66" s="75" t="str">
        <f>IF(TablePipeInsulation[[#This Row],[System Application]]="Custom",TablePipeInsulation[[#This Row],[Custom Pipe Bare Heat Transfer Coefficient]],IF(P766="","",(VLOOKUP(AJ766,'Insulation Table'!$F$35:$G$124,2,FALSE))))</f>
        <v/>
      </c>
      <c r="AO766" s="75" t="e">
        <f t="shared" si="55"/>
        <v>#N/A</v>
      </c>
      <c r="AP766" s="75" t="e">
        <f>VLOOKUP(AO766,'Insulation Table'!$Y$35:$Z$103,2,FALSE)</f>
        <v>#N/A</v>
      </c>
      <c r="AQ766" s="67" t="str">
        <f>CONCATENATE(P766,U766,MIN(TablePipeInsulation[[#This Row],[Insulation to be Added (")]],3))</f>
        <v>3</v>
      </c>
      <c r="AR766" s="75" t="str">
        <f>IF(P766="","",(VLOOKUP(AQ766,'Insulation Table'!$N$35:$O$250,2,FALSE)))</f>
        <v/>
      </c>
      <c r="AS766" s="67" t="e">
        <f t="shared" si="56"/>
        <v>#VALUE!</v>
      </c>
      <c r="AT766" s="75" t="str">
        <f>IF(TablePipeInsulation[[#This Row],[System Application]]="Custom",TablePipeInsulation[[#This Row],[Full Load Hours (If Custom Application)]],IF(G766="","",IF(G766="Domestic Hot Water",8760,$AJ$16)))</f>
        <v/>
      </c>
      <c r="AU766" s="75" t="str">
        <f>VLOOKUP($G$7,'Incentive Structure'!$C$6:$D$10,2,FALSE)</f>
        <v>CI</v>
      </c>
      <c r="AV766" s="75" t="str">
        <f>IF(ISNUMBER(FIND("MF",TablePipeInsulation[[#This Row],[Incentive Code]]))=TRUE,"MF Logic","CI Logic")</f>
        <v>CI Logic</v>
      </c>
      <c r="AW76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66" t="str">
        <f t="shared" si="57"/>
        <v/>
      </c>
      <c r="AY766" t="str">
        <f t="shared" si="58"/>
        <v>CI</v>
      </c>
      <c r="AZ76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6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66" s="190" t="e">
        <f>INDEX(#REF!,MATCH(TablePipeInsulation[[#This Row],[Coding - Temperature of Pipe]],#REF!,0),MATCH(TEXT($P766,"#.00"),#REF!,0))</f>
        <v>#REF!</v>
      </c>
      <c r="BC766" s="211">
        <f>IFERROR(MIN(IF(TablePipeInsulation[[#This Row],[System Application]]="Custom",(TablePipeInsulation[[#This Row],[Therms saved]]*BE766)*CI_Custom_Incentive_USD_per_therm,IF(OR(TablePipeInsulation[[#This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saved]]*BE766),"Excel Error"))),TablePipeInsulation[[#This Row],[Total Cost]]),0)</f>
        <v>0</v>
      </c>
      <c r="BD766" s="216">
        <f>IFERROR(MIN(IF(TablePipeInsulation[[#This Row],[System Application]]="Custom",(TablePipeInsulation[[#This Row],[Therms saved]]*BE766)*CI_Custom_Bonus_Incentive_USD_per_therm,IF(OR(TablePipeInsulation[[#This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saved]]*BE766),"Excel Error"))),TablePipeInsulation[[#This Row],[Total Cost]]),0)</f>
        <v>0</v>
      </c>
      <c r="BE766" s="212">
        <f>Boiler!$AA$9</f>
        <v>0</v>
      </c>
    </row>
    <row r="767" spans="1:57">
      <c r="A767" s="75">
        <v>746</v>
      </c>
      <c r="Q767" s="69"/>
      <c r="R767" s="1" t="str">
        <f>IFERROR(INDEX(TableInsulationCodeReq[],MATCH(TablePipeInsulation[[#This Row],[Coding - Temperature of Pipe]],TableInsulationCodeReq[Coding Pipe Temperature],-1),MATCH(TEXT($P767,"0.00"),TableInsulationCodeReq[#Headers],0)),"")</f>
        <v/>
      </c>
      <c r="Y767" s="189" t="str">
        <f t="shared" si="59"/>
        <v/>
      </c>
      <c r="AA76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67" s="3" t="str">
        <f>IF(OR(G767="",TablePipeInsulation[[#This Row],[Insulation to be Added (")]]&lt;TablePipeInsulation[[#This Row],[Insulation Required by Code (")]]),"",IF(System_App_Only_DHW,(AN767-AR767)/(0.8*100000)*L767*AS767*AT767*1,(AN767-AR767)/($G$10*100000)*L767*AS767*AT767*1))</f>
        <v/>
      </c>
      <c r="AC767" s="78">
        <f>IF(TablePipeInsulation[[#This Row],[Insulation to be Added (")]]&lt;TablePipeInsulation[[#This Row],[Insulation Required by Code (")]],"",BC767)</f>
        <v>0</v>
      </c>
      <c r="AD767" s="78">
        <f>IF(TablePipeInsulation[[#This Row],[Insulation to be Added (")]]&lt;TablePipeInsulation[[#This Row],[Insulation Required by Code (")]],"",BD767)</f>
        <v>0</v>
      </c>
      <c r="AG767" s="67" t="e">
        <f>VLOOKUP(G767,'Insulation Table'!$AE$61:$AF$64,2,FALSE)</f>
        <v>#N/A</v>
      </c>
      <c r="AH767" s="75" t="str">
        <f>IF(TablePipeInsulation[[#This Row],[System Application]]="Custom",TablePipeInsulation[[#This Row],[Pipe Surface Temperature, °F (If Custom Application)]],IF(G767="","",VLOOKUP(G767,$BG$21:$BH$24,2,FALSE)))</f>
        <v/>
      </c>
      <c r="AI767" s="75" t="str">
        <f>IF(TablePipeInsulation[[#This Row],[System Application]]="Custom",TablePipeInsulation[[#This Row],[Ambient Temperature, °F (If Custom Application)]],IF(G767="","",VLOOKUP(G767,$BG$21:$BI$24,3,FALSE)))</f>
        <v/>
      </c>
      <c r="AJ76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6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6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6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67" s="75" t="str">
        <f>IF(TablePipeInsulation[[#This Row],[System Application]]="Custom",TablePipeInsulation[[#This Row],[Custom Pipe Bare Heat Transfer Coefficient]],IF(P767="","",(VLOOKUP(AJ767,'Insulation Table'!$F$35:$G$124,2,FALSE))))</f>
        <v/>
      </c>
      <c r="AO767" s="75" t="e">
        <f t="shared" si="55"/>
        <v>#N/A</v>
      </c>
      <c r="AP767" s="75" t="e">
        <f>VLOOKUP(AO767,'Insulation Table'!$Y$35:$Z$103,2,FALSE)</f>
        <v>#N/A</v>
      </c>
      <c r="AQ767" s="67" t="str">
        <f>CONCATENATE(P767,U767,MIN(TablePipeInsulation[[#This Row],[Insulation to be Added (")]],3))</f>
        <v>3</v>
      </c>
      <c r="AR767" s="75" t="str">
        <f>IF(P767="","",(VLOOKUP(AQ767,'Insulation Table'!$N$35:$O$250,2,FALSE)))</f>
        <v/>
      </c>
      <c r="AS767" s="67" t="e">
        <f t="shared" si="56"/>
        <v>#VALUE!</v>
      </c>
      <c r="AT767" s="75" t="str">
        <f>IF(TablePipeInsulation[[#This Row],[System Application]]="Custom",TablePipeInsulation[[#This Row],[Full Load Hours (If Custom Application)]],IF(G767="","",IF(G767="Domestic Hot Water",8760,$AJ$16)))</f>
        <v/>
      </c>
      <c r="AU767" s="75" t="str">
        <f>VLOOKUP($G$7,'Incentive Structure'!$C$6:$D$10,2,FALSE)</f>
        <v>CI</v>
      </c>
      <c r="AV767" s="75" t="str">
        <f>IF(ISNUMBER(FIND("MF",TablePipeInsulation[[#This Row],[Incentive Code]]))=TRUE,"MF Logic","CI Logic")</f>
        <v>CI Logic</v>
      </c>
      <c r="AW76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67" t="str">
        <f t="shared" si="57"/>
        <v/>
      </c>
      <c r="AY767" t="str">
        <f t="shared" si="58"/>
        <v>CI</v>
      </c>
      <c r="AZ76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6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67" s="190" t="e">
        <f>INDEX(#REF!,MATCH(TablePipeInsulation[[#This Row],[Coding - Temperature of Pipe]],#REF!,0),MATCH(TEXT($P767,"#.00"),#REF!,0))</f>
        <v>#REF!</v>
      </c>
      <c r="BC767" s="211">
        <f>IFERROR(MIN(IF(TablePipeInsulation[[#This Row],[System Application]]="Custom",(TablePipeInsulation[[#This Row],[Therms saved]]*BE767)*CI_Custom_Incentive_USD_per_therm,IF(OR(TablePipeInsulation[[#This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saved]]*BE767),"Excel Error"))),TablePipeInsulation[[#This Row],[Total Cost]]),0)</f>
        <v>0</v>
      </c>
      <c r="BD767" s="216">
        <f>IFERROR(MIN(IF(TablePipeInsulation[[#This Row],[System Application]]="Custom",(TablePipeInsulation[[#This Row],[Therms saved]]*BE767)*CI_Custom_Bonus_Incentive_USD_per_therm,IF(OR(TablePipeInsulation[[#This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saved]]*BE767),"Excel Error"))),TablePipeInsulation[[#This Row],[Total Cost]]),0)</f>
        <v>0</v>
      </c>
      <c r="BE767" s="212">
        <f>Boiler!$AA$9</f>
        <v>0</v>
      </c>
    </row>
    <row r="768" spans="1:57">
      <c r="A768" s="75">
        <v>747</v>
      </c>
      <c r="Q768" s="69"/>
      <c r="R768" s="1" t="str">
        <f>IFERROR(INDEX(TableInsulationCodeReq[],MATCH(TablePipeInsulation[[#This Row],[Coding - Temperature of Pipe]],TableInsulationCodeReq[Coding Pipe Temperature],-1),MATCH(TEXT($P768,"0.00"),TableInsulationCodeReq[#Headers],0)),"")</f>
        <v/>
      </c>
      <c r="Y768" s="189" t="str">
        <f t="shared" si="59"/>
        <v/>
      </c>
      <c r="AA76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68" s="3" t="str">
        <f>IF(OR(G768="",TablePipeInsulation[[#This Row],[Insulation to be Added (")]]&lt;TablePipeInsulation[[#This Row],[Insulation Required by Code (")]]),"",IF(System_App_Only_DHW,(AN768-AR768)/(0.8*100000)*L768*AS768*AT768*1,(AN768-AR768)/($G$10*100000)*L768*AS768*AT768*1))</f>
        <v/>
      </c>
      <c r="AC768" s="78">
        <f>IF(TablePipeInsulation[[#This Row],[Insulation to be Added (")]]&lt;TablePipeInsulation[[#This Row],[Insulation Required by Code (")]],"",BC768)</f>
        <v>0</v>
      </c>
      <c r="AD768" s="78">
        <f>IF(TablePipeInsulation[[#This Row],[Insulation to be Added (")]]&lt;TablePipeInsulation[[#This Row],[Insulation Required by Code (")]],"",BD768)</f>
        <v>0</v>
      </c>
      <c r="AG768" s="67" t="e">
        <f>VLOOKUP(G768,'Insulation Table'!$AE$61:$AF$64,2,FALSE)</f>
        <v>#N/A</v>
      </c>
      <c r="AH768" s="75" t="str">
        <f>IF(TablePipeInsulation[[#This Row],[System Application]]="Custom",TablePipeInsulation[[#This Row],[Pipe Surface Temperature, °F (If Custom Application)]],IF(G768="","",VLOOKUP(G768,$BG$21:$BH$24,2,FALSE)))</f>
        <v/>
      </c>
      <c r="AI768" s="75" t="str">
        <f>IF(TablePipeInsulation[[#This Row],[System Application]]="Custom",TablePipeInsulation[[#This Row],[Ambient Temperature, °F (If Custom Application)]],IF(G768="","",VLOOKUP(G768,$BG$21:$BI$24,3,FALSE)))</f>
        <v/>
      </c>
      <c r="AJ76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6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6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6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68" s="75" t="str">
        <f>IF(TablePipeInsulation[[#This Row],[System Application]]="Custom",TablePipeInsulation[[#This Row],[Custom Pipe Bare Heat Transfer Coefficient]],IF(P768="","",(VLOOKUP(AJ768,'Insulation Table'!$F$35:$G$124,2,FALSE))))</f>
        <v/>
      </c>
      <c r="AO768" s="75" t="e">
        <f t="shared" si="55"/>
        <v>#N/A</v>
      </c>
      <c r="AP768" s="75" t="e">
        <f>VLOOKUP(AO768,'Insulation Table'!$Y$35:$Z$103,2,FALSE)</f>
        <v>#N/A</v>
      </c>
      <c r="AQ768" s="67" t="str">
        <f>CONCATENATE(P768,U768,MIN(TablePipeInsulation[[#This Row],[Insulation to be Added (")]],3))</f>
        <v>3</v>
      </c>
      <c r="AR768" s="75" t="str">
        <f>IF(P768="","",(VLOOKUP(AQ768,'Insulation Table'!$N$35:$O$250,2,FALSE)))</f>
        <v/>
      </c>
      <c r="AS768" s="67" t="e">
        <f t="shared" si="56"/>
        <v>#VALUE!</v>
      </c>
      <c r="AT768" s="75" t="str">
        <f>IF(TablePipeInsulation[[#This Row],[System Application]]="Custom",TablePipeInsulation[[#This Row],[Full Load Hours (If Custom Application)]],IF(G768="","",IF(G768="Domestic Hot Water",8760,$AJ$16)))</f>
        <v/>
      </c>
      <c r="AU768" s="75" t="str">
        <f>VLOOKUP($G$7,'Incentive Structure'!$C$6:$D$10,2,FALSE)</f>
        <v>CI</v>
      </c>
      <c r="AV768" s="75" t="str">
        <f>IF(ISNUMBER(FIND("MF",TablePipeInsulation[[#This Row],[Incentive Code]]))=TRUE,"MF Logic","CI Logic")</f>
        <v>CI Logic</v>
      </c>
      <c r="AW76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68" t="str">
        <f t="shared" si="57"/>
        <v/>
      </c>
      <c r="AY768" t="str">
        <f t="shared" si="58"/>
        <v>CI</v>
      </c>
      <c r="AZ76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6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68" s="190" t="e">
        <f>INDEX(#REF!,MATCH(TablePipeInsulation[[#This Row],[Coding - Temperature of Pipe]],#REF!,0),MATCH(TEXT($P768,"#.00"),#REF!,0))</f>
        <v>#REF!</v>
      </c>
      <c r="BC768" s="211">
        <f>IFERROR(MIN(IF(TablePipeInsulation[[#This Row],[System Application]]="Custom",(TablePipeInsulation[[#This Row],[Therms saved]]*BE768)*CI_Custom_Incentive_USD_per_therm,IF(OR(TablePipeInsulation[[#This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saved]]*BE768),"Excel Error"))),TablePipeInsulation[[#This Row],[Total Cost]]),0)</f>
        <v>0</v>
      </c>
      <c r="BD768" s="216">
        <f>IFERROR(MIN(IF(TablePipeInsulation[[#This Row],[System Application]]="Custom",(TablePipeInsulation[[#This Row],[Therms saved]]*BE768)*CI_Custom_Bonus_Incentive_USD_per_therm,IF(OR(TablePipeInsulation[[#This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saved]]*BE768),"Excel Error"))),TablePipeInsulation[[#This Row],[Total Cost]]),0)</f>
        <v>0</v>
      </c>
      <c r="BE768" s="212">
        <f>Boiler!$AA$9</f>
        <v>0</v>
      </c>
    </row>
    <row r="769" spans="1:57">
      <c r="A769" s="75">
        <v>748</v>
      </c>
      <c r="Q769" s="69"/>
      <c r="R769" s="1" t="str">
        <f>IFERROR(INDEX(TableInsulationCodeReq[],MATCH(TablePipeInsulation[[#This Row],[Coding - Temperature of Pipe]],TableInsulationCodeReq[Coding Pipe Temperature],-1),MATCH(TEXT($P769,"0.00"),TableInsulationCodeReq[#Headers],0)),"")</f>
        <v/>
      </c>
      <c r="Y769" s="189" t="str">
        <f t="shared" si="59"/>
        <v/>
      </c>
      <c r="AA76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69" s="3" t="str">
        <f>IF(OR(G769="",TablePipeInsulation[[#This Row],[Insulation to be Added (")]]&lt;TablePipeInsulation[[#This Row],[Insulation Required by Code (")]]),"",IF(System_App_Only_DHW,(AN769-AR769)/(0.8*100000)*L769*AS769*AT769*1,(AN769-AR769)/($G$10*100000)*L769*AS769*AT769*1))</f>
        <v/>
      </c>
      <c r="AC769" s="78">
        <f>IF(TablePipeInsulation[[#This Row],[Insulation to be Added (")]]&lt;TablePipeInsulation[[#This Row],[Insulation Required by Code (")]],"",BC769)</f>
        <v>0</v>
      </c>
      <c r="AD769" s="78">
        <f>IF(TablePipeInsulation[[#This Row],[Insulation to be Added (")]]&lt;TablePipeInsulation[[#This Row],[Insulation Required by Code (")]],"",BD769)</f>
        <v>0</v>
      </c>
      <c r="AG769" s="67" t="e">
        <f>VLOOKUP(G769,'Insulation Table'!$AE$61:$AF$64,2,FALSE)</f>
        <v>#N/A</v>
      </c>
      <c r="AH769" s="75" t="str">
        <f>IF(TablePipeInsulation[[#This Row],[System Application]]="Custom",TablePipeInsulation[[#This Row],[Pipe Surface Temperature, °F (If Custom Application)]],IF(G769="","",VLOOKUP(G769,$BG$21:$BH$24,2,FALSE)))</f>
        <v/>
      </c>
      <c r="AI769" s="75" t="str">
        <f>IF(TablePipeInsulation[[#This Row],[System Application]]="Custom",TablePipeInsulation[[#This Row],[Ambient Temperature, °F (If Custom Application)]],IF(G769="","",VLOOKUP(G769,$BG$21:$BI$24,3,FALSE)))</f>
        <v/>
      </c>
      <c r="AJ76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6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6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6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69" s="75" t="str">
        <f>IF(TablePipeInsulation[[#This Row],[System Application]]="Custom",TablePipeInsulation[[#This Row],[Custom Pipe Bare Heat Transfer Coefficient]],IF(P769="","",(VLOOKUP(AJ769,'Insulation Table'!$F$35:$G$124,2,FALSE))))</f>
        <v/>
      </c>
      <c r="AO769" s="75" t="e">
        <f t="shared" si="55"/>
        <v>#N/A</v>
      </c>
      <c r="AP769" s="75" t="e">
        <f>VLOOKUP(AO769,'Insulation Table'!$Y$35:$Z$103,2,FALSE)</f>
        <v>#N/A</v>
      </c>
      <c r="AQ769" s="67" t="str">
        <f>CONCATENATE(P769,U769,MIN(TablePipeInsulation[[#This Row],[Insulation to be Added (")]],3))</f>
        <v>3</v>
      </c>
      <c r="AR769" s="75" t="str">
        <f>IF(P769="","",(VLOOKUP(AQ769,'Insulation Table'!$N$35:$O$250,2,FALSE)))</f>
        <v/>
      </c>
      <c r="AS769" s="67" t="e">
        <f t="shared" si="56"/>
        <v>#VALUE!</v>
      </c>
      <c r="AT769" s="75" t="str">
        <f>IF(TablePipeInsulation[[#This Row],[System Application]]="Custom",TablePipeInsulation[[#This Row],[Full Load Hours (If Custom Application)]],IF(G769="","",IF(G769="Domestic Hot Water",8760,$AJ$16)))</f>
        <v/>
      </c>
      <c r="AU769" s="75" t="str">
        <f>VLOOKUP($G$7,'Incentive Structure'!$C$6:$D$10,2,FALSE)</f>
        <v>CI</v>
      </c>
      <c r="AV769" s="75" t="str">
        <f>IF(ISNUMBER(FIND("MF",TablePipeInsulation[[#This Row],[Incentive Code]]))=TRUE,"MF Logic","CI Logic")</f>
        <v>CI Logic</v>
      </c>
      <c r="AW76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69" t="str">
        <f t="shared" si="57"/>
        <v/>
      </c>
      <c r="AY769" t="str">
        <f t="shared" si="58"/>
        <v>CI</v>
      </c>
      <c r="AZ76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6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69" s="190" t="e">
        <f>INDEX(#REF!,MATCH(TablePipeInsulation[[#This Row],[Coding - Temperature of Pipe]],#REF!,0),MATCH(TEXT($P769,"#.00"),#REF!,0))</f>
        <v>#REF!</v>
      </c>
      <c r="BC769" s="211">
        <f>IFERROR(MIN(IF(TablePipeInsulation[[#This Row],[System Application]]="Custom",(TablePipeInsulation[[#This Row],[Therms saved]]*BE769)*CI_Custom_Incentive_USD_per_therm,IF(OR(TablePipeInsulation[[#This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saved]]*BE769),"Excel Error"))),TablePipeInsulation[[#This Row],[Total Cost]]),0)</f>
        <v>0</v>
      </c>
      <c r="BD769" s="216">
        <f>IFERROR(MIN(IF(TablePipeInsulation[[#This Row],[System Application]]="Custom",(TablePipeInsulation[[#This Row],[Therms saved]]*BE769)*CI_Custom_Bonus_Incentive_USD_per_therm,IF(OR(TablePipeInsulation[[#This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saved]]*BE769),"Excel Error"))),TablePipeInsulation[[#This Row],[Total Cost]]),0)</f>
        <v>0</v>
      </c>
      <c r="BE769" s="212">
        <f>Boiler!$AA$9</f>
        <v>0</v>
      </c>
    </row>
    <row r="770" spans="1:57">
      <c r="A770" s="75">
        <v>749</v>
      </c>
      <c r="Q770" s="69"/>
      <c r="R770" s="1" t="str">
        <f>IFERROR(INDEX(TableInsulationCodeReq[],MATCH(TablePipeInsulation[[#This Row],[Coding - Temperature of Pipe]],TableInsulationCodeReq[Coding Pipe Temperature],-1),MATCH(TEXT($P770,"0.00"),TableInsulationCodeReq[#Headers],0)),"")</f>
        <v/>
      </c>
      <c r="Y770" s="189" t="str">
        <f t="shared" si="59"/>
        <v/>
      </c>
      <c r="AA77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70" s="3" t="str">
        <f>IF(OR(G770="",TablePipeInsulation[[#This Row],[Insulation to be Added (")]]&lt;TablePipeInsulation[[#This Row],[Insulation Required by Code (")]]),"",IF(System_App_Only_DHW,(AN770-AR770)/(0.8*100000)*L770*AS770*AT770*1,(AN770-AR770)/($G$10*100000)*L770*AS770*AT770*1))</f>
        <v/>
      </c>
      <c r="AC770" s="78">
        <f>IF(TablePipeInsulation[[#This Row],[Insulation to be Added (")]]&lt;TablePipeInsulation[[#This Row],[Insulation Required by Code (")]],"",BC770)</f>
        <v>0</v>
      </c>
      <c r="AD770" s="78">
        <f>IF(TablePipeInsulation[[#This Row],[Insulation to be Added (")]]&lt;TablePipeInsulation[[#This Row],[Insulation Required by Code (")]],"",BD770)</f>
        <v>0</v>
      </c>
      <c r="AG770" s="67" t="e">
        <f>VLOOKUP(G770,'Insulation Table'!$AE$61:$AF$64,2,FALSE)</f>
        <v>#N/A</v>
      </c>
      <c r="AH770" s="75" t="str">
        <f>IF(TablePipeInsulation[[#This Row],[System Application]]="Custom",TablePipeInsulation[[#This Row],[Pipe Surface Temperature, °F (If Custom Application)]],IF(G770="","",VLOOKUP(G770,$BG$21:$BH$24,2,FALSE)))</f>
        <v/>
      </c>
      <c r="AI770" s="75" t="str">
        <f>IF(TablePipeInsulation[[#This Row],[System Application]]="Custom",TablePipeInsulation[[#This Row],[Ambient Temperature, °F (If Custom Application)]],IF(G770="","",VLOOKUP(G770,$BG$21:$BI$24,3,FALSE)))</f>
        <v/>
      </c>
      <c r="AJ77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7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7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7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70" s="75" t="str">
        <f>IF(TablePipeInsulation[[#This Row],[System Application]]="Custom",TablePipeInsulation[[#This Row],[Custom Pipe Bare Heat Transfer Coefficient]],IF(P770="","",(VLOOKUP(AJ770,'Insulation Table'!$F$35:$G$124,2,FALSE))))</f>
        <v/>
      </c>
      <c r="AO770" s="75" t="e">
        <f t="shared" si="55"/>
        <v>#N/A</v>
      </c>
      <c r="AP770" s="75" t="e">
        <f>VLOOKUP(AO770,'Insulation Table'!$Y$35:$Z$103,2,FALSE)</f>
        <v>#N/A</v>
      </c>
      <c r="AQ770" s="67" t="str">
        <f>CONCATENATE(P770,U770,MIN(TablePipeInsulation[[#This Row],[Insulation to be Added (")]],3))</f>
        <v>3</v>
      </c>
      <c r="AR770" s="75" t="str">
        <f>IF(P770="","",(VLOOKUP(AQ770,'Insulation Table'!$N$35:$O$250,2,FALSE)))</f>
        <v/>
      </c>
      <c r="AS770" s="67" t="e">
        <f t="shared" si="56"/>
        <v>#VALUE!</v>
      </c>
      <c r="AT770" s="75" t="str">
        <f>IF(TablePipeInsulation[[#This Row],[System Application]]="Custom",TablePipeInsulation[[#This Row],[Full Load Hours (If Custom Application)]],IF(G770="","",IF(G770="Domestic Hot Water",8760,$AJ$16)))</f>
        <v/>
      </c>
      <c r="AU770" s="75" t="str">
        <f>VLOOKUP($G$7,'Incentive Structure'!$C$6:$D$10,2,FALSE)</f>
        <v>CI</v>
      </c>
      <c r="AV770" s="75" t="str">
        <f>IF(ISNUMBER(FIND("MF",TablePipeInsulation[[#This Row],[Incentive Code]]))=TRUE,"MF Logic","CI Logic")</f>
        <v>CI Logic</v>
      </c>
      <c r="AW77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70" t="str">
        <f t="shared" si="57"/>
        <v/>
      </c>
      <c r="AY770" t="str">
        <f t="shared" si="58"/>
        <v>CI</v>
      </c>
      <c r="AZ77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7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70" s="190" t="e">
        <f>INDEX(#REF!,MATCH(TablePipeInsulation[[#This Row],[Coding - Temperature of Pipe]],#REF!,0),MATCH(TEXT($P770,"#.00"),#REF!,0))</f>
        <v>#REF!</v>
      </c>
      <c r="BC770" s="211">
        <f>IFERROR(MIN(IF(TablePipeInsulation[[#This Row],[System Application]]="Custom",(TablePipeInsulation[[#This Row],[Therms saved]]*BE770)*CI_Custom_Incentive_USD_per_therm,IF(OR(TablePipeInsulation[[#This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saved]]*BE770),"Excel Error"))),TablePipeInsulation[[#This Row],[Total Cost]]),0)</f>
        <v>0</v>
      </c>
      <c r="BD770" s="216">
        <f>IFERROR(MIN(IF(TablePipeInsulation[[#This Row],[System Application]]="Custom",(TablePipeInsulation[[#This Row],[Therms saved]]*BE770)*CI_Custom_Bonus_Incentive_USD_per_therm,IF(OR(TablePipeInsulation[[#This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saved]]*BE770),"Excel Error"))),TablePipeInsulation[[#This Row],[Total Cost]]),0)</f>
        <v>0</v>
      </c>
      <c r="BE770" s="212">
        <f>Boiler!$AA$9</f>
        <v>0</v>
      </c>
    </row>
    <row r="771" spans="1:57">
      <c r="A771" s="75">
        <v>750</v>
      </c>
      <c r="Q771" s="69"/>
      <c r="R771" s="1" t="str">
        <f>IFERROR(INDEX(TableInsulationCodeReq[],MATCH(TablePipeInsulation[[#This Row],[Coding - Temperature of Pipe]],TableInsulationCodeReq[Coding Pipe Temperature],-1),MATCH(TEXT($P771,"0.00"),TableInsulationCodeReq[#Headers],0)),"")</f>
        <v/>
      </c>
      <c r="Y771" s="189" t="str">
        <f t="shared" si="59"/>
        <v/>
      </c>
      <c r="AA77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71" s="3" t="str">
        <f>IF(OR(G771="",TablePipeInsulation[[#This Row],[Insulation to be Added (")]]&lt;TablePipeInsulation[[#This Row],[Insulation Required by Code (")]]),"",IF(System_App_Only_DHW,(AN771-AR771)/(0.8*100000)*L771*AS771*AT771*1,(AN771-AR771)/($G$10*100000)*L771*AS771*AT771*1))</f>
        <v/>
      </c>
      <c r="AC771" s="78">
        <f>IF(TablePipeInsulation[[#This Row],[Insulation to be Added (")]]&lt;TablePipeInsulation[[#This Row],[Insulation Required by Code (")]],"",BC771)</f>
        <v>0</v>
      </c>
      <c r="AD771" s="78">
        <f>IF(TablePipeInsulation[[#This Row],[Insulation to be Added (")]]&lt;TablePipeInsulation[[#This Row],[Insulation Required by Code (")]],"",BD771)</f>
        <v>0</v>
      </c>
      <c r="AG771" s="67" t="e">
        <f>VLOOKUP(G771,'Insulation Table'!$AE$61:$AF$64,2,FALSE)</f>
        <v>#N/A</v>
      </c>
      <c r="AH771" s="75" t="str">
        <f>IF(TablePipeInsulation[[#This Row],[System Application]]="Custom",TablePipeInsulation[[#This Row],[Pipe Surface Temperature, °F (If Custom Application)]],IF(G771="","",VLOOKUP(G771,$BG$21:$BH$24,2,FALSE)))</f>
        <v/>
      </c>
      <c r="AI771" s="75" t="str">
        <f>IF(TablePipeInsulation[[#This Row],[System Application]]="Custom",TablePipeInsulation[[#This Row],[Ambient Temperature, °F (If Custom Application)]],IF(G771="","",VLOOKUP(G771,$BG$21:$BI$24,3,FALSE)))</f>
        <v/>
      </c>
      <c r="AJ77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7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7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7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71" s="75" t="str">
        <f>IF(TablePipeInsulation[[#This Row],[System Application]]="Custom",TablePipeInsulation[[#This Row],[Custom Pipe Bare Heat Transfer Coefficient]],IF(P771="","",(VLOOKUP(AJ771,'Insulation Table'!$F$35:$G$124,2,FALSE))))</f>
        <v/>
      </c>
      <c r="AO771" s="75" t="e">
        <f t="shared" si="55"/>
        <v>#N/A</v>
      </c>
      <c r="AP771" s="75" t="e">
        <f>VLOOKUP(AO771,'Insulation Table'!$Y$35:$Z$103,2,FALSE)</f>
        <v>#N/A</v>
      </c>
      <c r="AQ771" s="67" t="str">
        <f>CONCATENATE(P771,U771,MIN(TablePipeInsulation[[#This Row],[Insulation to be Added (")]],3))</f>
        <v>3</v>
      </c>
      <c r="AR771" s="75" t="str">
        <f>IF(P771="","",(VLOOKUP(AQ771,'Insulation Table'!$N$35:$O$250,2,FALSE)))</f>
        <v/>
      </c>
      <c r="AS771" s="67" t="e">
        <f t="shared" si="56"/>
        <v>#VALUE!</v>
      </c>
      <c r="AT771" s="75" t="str">
        <f>IF(TablePipeInsulation[[#This Row],[System Application]]="Custom",TablePipeInsulation[[#This Row],[Full Load Hours (If Custom Application)]],IF(G771="","",IF(G771="Domestic Hot Water",8760,$AJ$16)))</f>
        <v/>
      </c>
      <c r="AU771" s="75" t="str">
        <f>VLOOKUP($G$7,'Incentive Structure'!$C$6:$D$10,2,FALSE)</f>
        <v>CI</v>
      </c>
      <c r="AV771" s="75" t="str">
        <f>IF(ISNUMBER(FIND("MF",TablePipeInsulation[[#This Row],[Incentive Code]]))=TRUE,"MF Logic","CI Logic")</f>
        <v>CI Logic</v>
      </c>
      <c r="AW77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71" t="str">
        <f t="shared" si="57"/>
        <v/>
      </c>
      <c r="AY771" t="str">
        <f t="shared" si="58"/>
        <v>CI</v>
      </c>
      <c r="AZ77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7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71" s="190" t="e">
        <f>INDEX(#REF!,MATCH(TablePipeInsulation[[#This Row],[Coding - Temperature of Pipe]],#REF!,0),MATCH(TEXT($P771,"#.00"),#REF!,0))</f>
        <v>#REF!</v>
      </c>
      <c r="BC771" s="211">
        <f>IFERROR(MIN(IF(TablePipeInsulation[[#This Row],[System Application]]="Custom",(TablePipeInsulation[[#This Row],[Therms saved]]*BE771)*CI_Custom_Incentive_USD_per_therm,IF(OR(TablePipeInsulation[[#This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saved]]*BE771),"Excel Error"))),TablePipeInsulation[[#This Row],[Total Cost]]),0)</f>
        <v>0</v>
      </c>
      <c r="BD771" s="216">
        <f>IFERROR(MIN(IF(TablePipeInsulation[[#This Row],[System Application]]="Custom",(TablePipeInsulation[[#This Row],[Therms saved]]*BE771)*CI_Custom_Bonus_Incentive_USD_per_therm,IF(OR(TablePipeInsulation[[#This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saved]]*BE771),"Excel Error"))),TablePipeInsulation[[#This Row],[Total Cost]]),0)</f>
        <v>0</v>
      </c>
      <c r="BE771" s="212">
        <f>Boiler!$AA$9</f>
        <v>0</v>
      </c>
    </row>
    <row r="772" spans="1:57">
      <c r="A772" s="75">
        <v>751</v>
      </c>
      <c r="Q772" s="69"/>
      <c r="R772" s="1" t="str">
        <f>IFERROR(INDEX(TableInsulationCodeReq[],MATCH(TablePipeInsulation[[#This Row],[Coding - Temperature of Pipe]],TableInsulationCodeReq[Coding Pipe Temperature],-1),MATCH(TEXT($P772,"0.00"),TableInsulationCodeReq[#Headers],0)),"")</f>
        <v/>
      </c>
      <c r="Y772" s="189" t="str">
        <f t="shared" si="59"/>
        <v/>
      </c>
      <c r="AA77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72" s="3" t="str">
        <f>IF(OR(G772="",TablePipeInsulation[[#This Row],[Insulation to be Added (")]]&lt;TablePipeInsulation[[#This Row],[Insulation Required by Code (")]]),"",IF(System_App_Only_DHW,(AN772-AR772)/(0.8*100000)*L772*AS772*AT772*1,(AN772-AR772)/($G$10*100000)*L772*AS772*AT772*1))</f>
        <v/>
      </c>
      <c r="AC772" s="78">
        <f>IF(TablePipeInsulation[[#This Row],[Insulation to be Added (")]]&lt;TablePipeInsulation[[#This Row],[Insulation Required by Code (")]],"",BC772)</f>
        <v>0</v>
      </c>
      <c r="AD772" s="78">
        <f>IF(TablePipeInsulation[[#This Row],[Insulation to be Added (")]]&lt;TablePipeInsulation[[#This Row],[Insulation Required by Code (")]],"",BD772)</f>
        <v>0</v>
      </c>
      <c r="AG772" s="67" t="e">
        <f>VLOOKUP(G772,'Insulation Table'!$AE$61:$AF$64,2,FALSE)</f>
        <v>#N/A</v>
      </c>
      <c r="AH772" s="75" t="str">
        <f>IF(TablePipeInsulation[[#This Row],[System Application]]="Custom",TablePipeInsulation[[#This Row],[Pipe Surface Temperature, °F (If Custom Application)]],IF(G772="","",VLOOKUP(G772,$BG$21:$BH$24,2,FALSE)))</f>
        <v/>
      </c>
      <c r="AI772" s="75" t="str">
        <f>IF(TablePipeInsulation[[#This Row],[System Application]]="Custom",TablePipeInsulation[[#This Row],[Ambient Temperature, °F (If Custom Application)]],IF(G772="","",VLOOKUP(G772,$BG$21:$BI$24,3,FALSE)))</f>
        <v/>
      </c>
      <c r="AJ77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7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7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7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72" s="75" t="str">
        <f>IF(TablePipeInsulation[[#This Row],[System Application]]="Custom",TablePipeInsulation[[#This Row],[Custom Pipe Bare Heat Transfer Coefficient]],IF(P772="","",(VLOOKUP(AJ772,'Insulation Table'!$F$35:$G$124,2,FALSE))))</f>
        <v/>
      </c>
      <c r="AO772" s="75" t="e">
        <f t="shared" si="55"/>
        <v>#N/A</v>
      </c>
      <c r="AP772" s="75" t="e">
        <f>VLOOKUP(AO772,'Insulation Table'!$Y$35:$Z$103,2,FALSE)</f>
        <v>#N/A</v>
      </c>
      <c r="AQ772" s="67" t="str">
        <f>CONCATENATE(P772,U772,MIN(TablePipeInsulation[[#This Row],[Insulation to be Added (")]],3))</f>
        <v>3</v>
      </c>
      <c r="AR772" s="75" t="str">
        <f>IF(P772="","",(VLOOKUP(AQ772,'Insulation Table'!$N$35:$O$250,2,FALSE)))</f>
        <v/>
      </c>
      <c r="AS772" s="67" t="e">
        <f t="shared" si="56"/>
        <v>#VALUE!</v>
      </c>
      <c r="AT772" s="75" t="str">
        <f>IF(TablePipeInsulation[[#This Row],[System Application]]="Custom",TablePipeInsulation[[#This Row],[Full Load Hours (If Custom Application)]],IF(G772="","",IF(G772="Domestic Hot Water",8760,$AJ$16)))</f>
        <v/>
      </c>
      <c r="AU772" s="75" t="str">
        <f>VLOOKUP($G$7,'Incentive Structure'!$C$6:$D$10,2,FALSE)</f>
        <v>CI</v>
      </c>
      <c r="AV772" s="75" t="str">
        <f>IF(ISNUMBER(FIND("MF",TablePipeInsulation[[#This Row],[Incentive Code]]))=TRUE,"MF Logic","CI Logic")</f>
        <v>CI Logic</v>
      </c>
      <c r="AW77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72" t="str">
        <f t="shared" si="57"/>
        <v/>
      </c>
      <c r="AY772" t="str">
        <f t="shared" si="58"/>
        <v>CI</v>
      </c>
      <c r="AZ77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7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72" s="190" t="e">
        <f>INDEX(#REF!,MATCH(TablePipeInsulation[[#This Row],[Coding - Temperature of Pipe]],#REF!,0),MATCH(TEXT($P772,"#.00"),#REF!,0))</f>
        <v>#REF!</v>
      </c>
      <c r="BC772" s="211">
        <f>IFERROR(MIN(IF(TablePipeInsulation[[#This Row],[System Application]]="Custom",(TablePipeInsulation[[#This Row],[Therms saved]]*BE772)*CI_Custom_Incentive_USD_per_therm,IF(OR(TablePipeInsulation[[#This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saved]]*BE772),"Excel Error"))),TablePipeInsulation[[#This Row],[Total Cost]]),0)</f>
        <v>0</v>
      </c>
      <c r="BD772" s="216">
        <f>IFERROR(MIN(IF(TablePipeInsulation[[#This Row],[System Application]]="Custom",(TablePipeInsulation[[#This Row],[Therms saved]]*BE772)*CI_Custom_Bonus_Incentive_USD_per_therm,IF(OR(TablePipeInsulation[[#This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saved]]*BE772),"Excel Error"))),TablePipeInsulation[[#This Row],[Total Cost]]),0)</f>
        <v>0</v>
      </c>
      <c r="BE772" s="212">
        <f>Boiler!$AA$9</f>
        <v>0</v>
      </c>
    </row>
    <row r="773" spans="1:57">
      <c r="A773" s="75">
        <v>752</v>
      </c>
      <c r="Q773" s="69"/>
      <c r="R773" s="1" t="str">
        <f>IFERROR(INDEX(TableInsulationCodeReq[],MATCH(TablePipeInsulation[[#This Row],[Coding - Temperature of Pipe]],TableInsulationCodeReq[Coding Pipe Temperature],-1),MATCH(TEXT($P773,"0.00"),TableInsulationCodeReq[#Headers],0)),"")</f>
        <v/>
      </c>
      <c r="Y773" s="189" t="str">
        <f t="shared" si="59"/>
        <v/>
      </c>
      <c r="AA77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73" s="3" t="str">
        <f>IF(OR(G773="",TablePipeInsulation[[#This Row],[Insulation to be Added (")]]&lt;TablePipeInsulation[[#This Row],[Insulation Required by Code (")]]),"",IF(System_App_Only_DHW,(AN773-AR773)/(0.8*100000)*L773*AS773*AT773*1,(AN773-AR773)/($G$10*100000)*L773*AS773*AT773*1))</f>
        <v/>
      </c>
      <c r="AC773" s="78">
        <f>IF(TablePipeInsulation[[#This Row],[Insulation to be Added (")]]&lt;TablePipeInsulation[[#This Row],[Insulation Required by Code (")]],"",BC773)</f>
        <v>0</v>
      </c>
      <c r="AD773" s="78">
        <f>IF(TablePipeInsulation[[#This Row],[Insulation to be Added (")]]&lt;TablePipeInsulation[[#This Row],[Insulation Required by Code (")]],"",BD773)</f>
        <v>0</v>
      </c>
      <c r="AG773" s="67" t="e">
        <f>VLOOKUP(G773,'Insulation Table'!$AE$61:$AF$64,2,FALSE)</f>
        <v>#N/A</v>
      </c>
      <c r="AH773" s="75" t="str">
        <f>IF(TablePipeInsulation[[#This Row],[System Application]]="Custom",TablePipeInsulation[[#This Row],[Pipe Surface Temperature, °F (If Custom Application)]],IF(G773="","",VLOOKUP(G773,$BG$21:$BH$24,2,FALSE)))</f>
        <v/>
      </c>
      <c r="AI773" s="75" t="str">
        <f>IF(TablePipeInsulation[[#This Row],[System Application]]="Custom",TablePipeInsulation[[#This Row],[Ambient Temperature, °F (If Custom Application)]],IF(G773="","",VLOOKUP(G773,$BG$21:$BI$24,3,FALSE)))</f>
        <v/>
      </c>
      <c r="AJ77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7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7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7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73" s="75" t="str">
        <f>IF(TablePipeInsulation[[#This Row],[System Application]]="Custom",TablePipeInsulation[[#This Row],[Custom Pipe Bare Heat Transfer Coefficient]],IF(P773="","",(VLOOKUP(AJ773,'Insulation Table'!$F$35:$G$124,2,FALSE))))</f>
        <v/>
      </c>
      <c r="AO773" s="75" t="e">
        <f t="shared" si="55"/>
        <v>#N/A</v>
      </c>
      <c r="AP773" s="75" t="e">
        <f>VLOOKUP(AO773,'Insulation Table'!$Y$35:$Z$103,2,FALSE)</f>
        <v>#N/A</v>
      </c>
      <c r="AQ773" s="67" t="str">
        <f>CONCATENATE(P773,U773,MIN(TablePipeInsulation[[#This Row],[Insulation to be Added (")]],3))</f>
        <v>3</v>
      </c>
      <c r="AR773" s="75" t="str">
        <f>IF(P773="","",(VLOOKUP(AQ773,'Insulation Table'!$N$35:$O$250,2,FALSE)))</f>
        <v/>
      </c>
      <c r="AS773" s="67" t="e">
        <f t="shared" si="56"/>
        <v>#VALUE!</v>
      </c>
      <c r="AT773" s="75" t="str">
        <f>IF(TablePipeInsulation[[#This Row],[System Application]]="Custom",TablePipeInsulation[[#This Row],[Full Load Hours (If Custom Application)]],IF(G773="","",IF(G773="Domestic Hot Water",8760,$AJ$16)))</f>
        <v/>
      </c>
      <c r="AU773" s="75" t="str">
        <f>VLOOKUP($G$7,'Incentive Structure'!$C$6:$D$10,2,FALSE)</f>
        <v>CI</v>
      </c>
      <c r="AV773" s="75" t="str">
        <f>IF(ISNUMBER(FIND("MF",TablePipeInsulation[[#This Row],[Incentive Code]]))=TRUE,"MF Logic","CI Logic")</f>
        <v>CI Logic</v>
      </c>
      <c r="AW77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73" t="str">
        <f t="shared" si="57"/>
        <v/>
      </c>
      <c r="AY773" t="str">
        <f t="shared" si="58"/>
        <v>CI</v>
      </c>
      <c r="AZ77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7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73" s="190" t="e">
        <f>INDEX(#REF!,MATCH(TablePipeInsulation[[#This Row],[Coding - Temperature of Pipe]],#REF!,0),MATCH(TEXT($P773,"#.00"),#REF!,0))</f>
        <v>#REF!</v>
      </c>
      <c r="BC773" s="211">
        <f>IFERROR(MIN(IF(TablePipeInsulation[[#This Row],[System Application]]="Custom",(TablePipeInsulation[[#This Row],[Therms saved]]*BE773)*CI_Custom_Incentive_USD_per_therm,IF(OR(TablePipeInsulation[[#This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saved]]*BE773),"Excel Error"))),TablePipeInsulation[[#This Row],[Total Cost]]),0)</f>
        <v>0</v>
      </c>
      <c r="BD773" s="216">
        <f>IFERROR(MIN(IF(TablePipeInsulation[[#This Row],[System Application]]="Custom",(TablePipeInsulation[[#This Row],[Therms saved]]*BE773)*CI_Custom_Bonus_Incentive_USD_per_therm,IF(OR(TablePipeInsulation[[#This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saved]]*BE773),"Excel Error"))),TablePipeInsulation[[#This Row],[Total Cost]]),0)</f>
        <v>0</v>
      </c>
      <c r="BE773" s="212">
        <f>Boiler!$AA$9</f>
        <v>0</v>
      </c>
    </row>
    <row r="774" spans="1:57">
      <c r="A774" s="75">
        <v>753</v>
      </c>
      <c r="Q774" s="69"/>
      <c r="R774" s="1" t="str">
        <f>IFERROR(INDEX(TableInsulationCodeReq[],MATCH(TablePipeInsulation[[#This Row],[Coding - Temperature of Pipe]],TableInsulationCodeReq[Coding Pipe Temperature],-1),MATCH(TEXT($P774,"0.00"),TableInsulationCodeReq[#Headers],0)),"")</f>
        <v/>
      </c>
      <c r="Y774" s="189" t="str">
        <f t="shared" si="59"/>
        <v/>
      </c>
      <c r="AA77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74" s="3" t="str">
        <f>IF(OR(G774="",TablePipeInsulation[[#This Row],[Insulation to be Added (")]]&lt;TablePipeInsulation[[#This Row],[Insulation Required by Code (")]]),"",IF(System_App_Only_DHW,(AN774-AR774)/(0.8*100000)*L774*AS774*AT774*1,(AN774-AR774)/($G$10*100000)*L774*AS774*AT774*1))</f>
        <v/>
      </c>
      <c r="AC774" s="78">
        <f>IF(TablePipeInsulation[[#This Row],[Insulation to be Added (")]]&lt;TablePipeInsulation[[#This Row],[Insulation Required by Code (")]],"",BC774)</f>
        <v>0</v>
      </c>
      <c r="AD774" s="78">
        <f>IF(TablePipeInsulation[[#This Row],[Insulation to be Added (")]]&lt;TablePipeInsulation[[#This Row],[Insulation Required by Code (")]],"",BD774)</f>
        <v>0</v>
      </c>
      <c r="AG774" s="67" t="e">
        <f>VLOOKUP(G774,'Insulation Table'!$AE$61:$AF$64,2,FALSE)</f>
        <v>#N/A</v>
      </c>
      <c r="AH774" s="75" t="str">
        <f>IF(TablePipeInsulation[[#This Row],[System Application]]="Custom",TablePipeInsulation[[#This Row],[Pipe Surface Temperature, °F (If Custom Application)]],IF(G774="","",VLOOKUP(G774,$BG$21:$BH$24,2,FALSE)))</f>
        <v/>
      </c>
      <c r="AI774" s="75" t="str">
        <f>IF(TablePipeInsulation[[#This Row],[System Application]]="Custom",TablePipeInsulation[[#This Row],[Ambient Temperature, °F (If Custom Application)]],IF(G774="","",VLOOKUP(G774,$BG$21:$BI$24,3,FALSE)))</f>
        <v/>
      </c>
      <c r="AJ77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7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7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7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74" s="75" t="str">
        <f>IF(TablePipeInsulation[[#This Row],[System Application]]="Custom",TablePipeInsulation[[#This Row],[Custom Pipe Bare Heat Transfer Coefficient]],IF(P774="","",(VLOOKUP(AJ774,'Insulation Table'!$F$35:$G$124,2,FALSE))))</f>
        <v/>
      </c>
      <c r="AO774" s="75" t="e">
        <f t="shared" si="55"/>
        <v>#N/A</v>
      </c>
      <c r="AP774" s="75" t="e">
        <f>VLOOKUP(AO774,'Insulation Table'!$Y$35:$Z$103,2,FALSE)</f>
        <v>#N/A</v>
      </c>
      <c r="AQ774" s="67" t="str">
        <f>CONCATENATE(P774,U774,MIN(TablePipeInsulation[[#This Row],[Insulation to be Added (")]],3))</f>
        <v>3</v>
      </c>
      <c r="AR774" s="75" t="str">
        <f>IF(P774="","",(VLOOKUP(AQ774,'Insulation Table'!$N$35:$O$250,2,FALSE)))</f>
        <v/>
      </c>
      <c r="AS774" s="67" t="e">
        <f t="shared" si="56"/>
        <v>#VALUE!</v>
      </c>
      <c r="AT774" s="75" t="str">
        <f>IF(TablePipeInsulation[[#This Row],[System Application]]="Custom",TablePipeInsulation[[#This Row],[Full Load Hours (If Custom Application)]],IF(G774="","",IF(G774="Domestic Hot Water",8760,$AJ$16)))</f>
        <v/>
      </c>
      <c r="AU774" s="75" t="str">
        <f>VLOOKUP($G$7,'Incentive Structure'!$C$6:$D$10,2,FALSE)</f>
        <v>CI</v>
      </c>
      <c r="AV774" s="75" t="str">
        <f>IF(ISNUMBER(FIND("MF",TablePipeInsulation[[#This Row],[Incentive Code]]))=TRUE,"MF Logic","CI Logic")</f>
        <v>CI Logic</v>
      </c>
      <c r="AW77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74" t="str">
        <f t="shared" si="57"/>
        <v/>
      </c>
      <c r="AY774" t="str">
        <f t="shared" si="58"/>
        <v>CI</v>
      </c>
      <c r="AZ77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7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74" s="190" t="e">
        <f>INDEX(#REF!,MATCH(TablePipeInsulation[[#This Row],[Coding - Temperature of Pipe]],#REF!,0),MATCH(TEXT($P774,"#.00"),#REF!,0))</f>
        <v>#REF!</v>
      </c>
      <c r="BC774" s="211">
        <f>IFERROR(MIN(IF(TablePipeInsulation[[#This Row],[System Application]]="Custom",(TablePipeInsulation[[#This Row],[Therms saved]]*BE774)*CI_Custom_Incentive_USD_per_therm,IF(OR(TablePipeInsulation[[#This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saved]]*BE774),"Excel Error"))),TablePipeInsulation[[#This Row],[Total Cost]]),0)</f>
        <v>0</v>
      </c>
      <c r="BD774" s="216">
        <f>IFERROR(MIN(IF(TablePipeInsulation[[#This Row],[System Application]]="Custom",(TablePipeInsulation[[#This Row],[Therms saved]]*BE774)*CI_Custom_Bonus_Incentive_USD_per_therm,IF(OR(TablePipeInsulation[[#This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saved]]*BE774),"Excel Error"))),TablePipeInsulation[[#This Row],[Total Cost]]),0)</f>
        <v>0</v>
      </c>
      <c r="BE774" s="212">
        <f>Boiler!$AA$9</f>
        <v>0</v>
      </c>
    </row>
    <row r="775" spans="1:57">
      <c r="A775" s="75">
        <v>754</v>
      </c>
      <c r="Q775" s="69"/>
      <c r="R775" s="1" t="str">
        <f>IFERROR(INDEX(TableInsulationCodeReq[],MATCH(TablePipeInsulation[[#This Row],[Coding - Temperature of Pipe]],TableInsulationCodeReq[Coding Pipe Temperature],-1),MATCH(TEXT($P775,"0.00"),TableInsulationCodeReq[#Headers],0)),"")</f>
        <v/>
      </c>
      <c r="Y775" s="189" t="str">
        <f t="shared" si="59"/>
        <v/>
      </c>
      <c r="AA77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75" s="3" t="str">
        <f>IF(OR(G775="",TablePipeInsulation[[#This Row],[Insulation to be Added (")]]&lt;TablePipeInsulation[[#This Row],[Insulation Required by Code (")]]),"",IF(System_App_Only_DHW,(AN775-AR775)/(0.8*100000)*L775*AS775*AT775*1,(AN775-AR775)/($G$10*100000)*L775*AS775*AT775*1))</f>
        <v/>
      </c>
      <c r="AC775" s="78">
        <f>IF(TablePipeInsulation[[#This Row],[Insulation to be Added (")]]&lt;TablePipeInsulation[[#This Row],[Insulation Required by Code (")]],"",BC775)</f>
        <v>0</v>
      </c>
      <c r="AD775" s="78">
        <f>IF(TablePipeInsulation[[#This Row],[Insulation to be Added (")]]&lt;TablePipeInsulation[[#This Row],[Insulation Required by Code (")]],"",BD775)</f>
        <v>0</v>
      </c>
      <c r="AG775" s="67" t="e">
        <f>VLOOKUP(G775,'Insulation Table'!$AE$61:$AF$64,2,FALSE)</f>
        <v>#N/A</v>
      </c>
      <c r="AH775" s="75" t="str">
        <f>IF(TablePipeInsulation[[#This Row],[System Application]]="Custom",TablePipeInsulation[[#This Row],[Pipe Surface Temperature, °F (If Custom Application)]],IF(G775="","",VLOOKUP(G775,$BG$21:$BH$24,2,FALSE)))</f>
        <v/>
      </c>
      <c r="AI775" s="75" t="str">
        <f>IF(TablePipeInsulation[[#This Row],[System Application]]="Custom",TablePipeInsulation[[#This Row],[Ambient Temperature, °F (If Custom Application)]],IF(G775="","",VLOOKUP(G775,$BG$21:$BI$24,3,FALSE)))</f>
        <v/>
      </c>
      <c r="AJ77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7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7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7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75" s="75" t="str">
        <f>IF(TablePipeInsulation[[#This Row],[System Application]]="Custom",TablePipeInsulation[[#This Row],[Custom Pipe Bare Heat Transfer Coefficient]],IF(P775="","",(VLOOKUP(AJ775,'Insulation Table'!$F$35:$G$124,2,FALSE))))</f>
        <v/>
      </c>
      <c r="AO775" s="75" t="e">
        <f t="shared" si="55"/>
        <v>#N/A</v>
      </c>
      <c r="AP775" s="75" t="e">
        <f>VLOOKUP(AO775,'Insulation Table'!$Y$35:$Z$103,2,FALSE)</f>
        <v>#N/A</v>
      </c>
      <c r="AQ775" s="67" t="str">
        <f>CONCATENATE(P775,U775,MIN(TablePipeInsulation[[#This Row],[Insulation to be Added (")]],3))</f>
        <v>3</v>
      </c>
      <c r="AR775" s="75" t="str">
        <f>IF(P775="","",(VLOOKUP(AQ775,'Insulation Table'!$N$35:$O$250,2,FALSE)))</f>
        <v/>
      </c>
      <c r="AS775" s="67" t="e">
        <f t="shared" si="56"/>
        <v>#VALUE!</v>
      </c>
      <c r="AT775" s="75" t="str">
        <f>IF(TablePipeInsulation[[#This Row],[System Application]]="Custom",TablePipeInsulation[[#This Row],[Full Load Hours (If Custom Application)]],IF(G775="","",IF(G775="Domestic Hot Water",8760,$AJ$16)))</f>
        <v/>
      </c>
      <c r="AU775" s="75" t="str">
        <f>VLOOKUP($G$7,'Incentive Structure'!$C$6:$D$10,2,FALSE)</f>
        <v>CI</v>
      </c>
      <c r="AV775" s="75" t="str">
        <f>IF(ISNUMBER(FIND("MF",TablePipeInsulation[[#This Row],[Incentive Code]]))=TRUE,"MF Logic","CI Logic")</f>
        <v>CI Logic</v>
      </c>
      <c r="AW77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75" t="str">
        <f t="shared" si="57"/>
        <v/>
      </c>
      <c r="AY775" t="str">
        <f t="shared" si="58"/>
        <v>CI</v>
      </c>
      <c r="AZ77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7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75" s="190" t="e">
        <f>INDEX(#REF!,MATCH(TablePipeInsulation[[#This Row],[Coding - Temperature of Pipe]],#REF!,0),MATCH(TEXT($P775,"#.00"),#REF!,0))</f>
        <v>#REF!</v>
      </c>
      <c r="BC775" s="211">
        <f>IFERROR(MIN(IF(TablePipeInsulation[[#This Row],[System Application]]="Custom",(TablePipeInsulation[[#This Row],[Therms saved]]*BE775)*CI_Custom_Incentive_USD_per_therm,IF(OR(TablePipeInsulation[[#This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saved]]*BE775),"Excel Error"))),TablePipeInsulation[[#This Row],[Total Cost]]),0)</f>
        <v>0</v>
      </c>
      <c r="BD775" s="216">
        <f>IFERROR(MIN(IF(TablePipeInsulation[[#This Row],[System Application]]="Custom",(TablePipeInsulation[[#This Row],[Therms saved]]*BE775)*CI_Custom_Bonus_Incentive_USD_per_therm,IF(OR(TablePipeInsulation[[#This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saved]]*BE775),"Excel Error"))),TablePipeInsulation[[#This Row],[Total Cost]]),0)</f>
        <v>0</v>
      </c>
      <c r="BE775" s="212">
        <f>Boiler!$AA$9</f>
        <v>0</v>
      </c>
    </row>
    <row r="776" spans="1:57">
      <c r="A776" s="75">
        <v>755</v>
      </c>
      <c r="Q776" s="69"/>
      <c r="R776" s="1" t="str">
        <f>IFERROR(INDEX(TableInsulationCodeReq[],MATCH(TablePipeInsulation[[#This Row],[Coding - Temperature of Pipe]],TableInsulationCodeReq[Coding Pipe Temperature],-1),MATCH(TEXT($P776,"0.00"),TableInsulationCodeReq[#Headers],0)),"")</f>
        <v/>
      </c>
      <c r="Y776" s="189" t="str">
        <f t="shared" si="59"/>
        <v/>
      </c>
      <c r="AA77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76" s="3" t="str">
        <f>IF(OR(G776="",TablePipeInsulation[[#This Row],[Insulation to be Added (")]]&lt;TablePipeInsulation[[#This Row],[Insulation Required by Code (")]]),"",IF(System_App_Only_DHW,(AN776-AR776)/(0.8*100000)*L776*AS776*AT776*1,(AN776-AR776)/($G$10*100000)*L776*AS776*AT776*1))</f>
        <v/>
      </c>
      <c r="AC776" s="78">
        <f>IF(TablePipeInsulation[[#This Row],[Insulation to be Added (")]]&lt;TablePipeInsulation[[#This Row],[Insulation Required by Code (")]],"",BC776)</f>
        <v>0</v>
      </c>
      <c r="AD776" s="78">
        <f>IF(TablePipeInsulation[[#This Row],[Insulation to be Added (")]]&lt;TablePipeInsulation[[#This Row],[Insulation Required by Code (")]],"",BD776)</f>
        <v>0</v>
      </c>
      <c r="AG776" s="67" t="e">
        <f>VLOOKUP(G776,'Insulation Table'!$AE$61:$AF$64,2,FALSE)</f>
        <v>#N/A</v>
      </c>
      <c r="AH776" s="75" t="str">
        <f>IF(TablePipeInsulation[[#This Row],[System Application]]="Custom",TablePipeInsulation[[#This Row],[Pipe Surface Temperature, °F (If Custom Application)]],IF(G776="","",VLOOKUP(G776,$BG$21:$BH$24,2,FALSE)))</f>
        <v/>
      </c>
      <c r="AI776" s="75" t="str">
        <f>IF(TablePipeInsulation[[#This Row],[System Application]]="Custom",TablePipeInsulation[[#This Row],[Ambient Temperature, °F (If Custom Application)]],IF(G776="","",VLOOKUP(G776,$BG$21:$BI$24,3,FALSE)))</f>
        <v/>
      </c>
      <c r="AJ77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7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7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7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76" s="75" t="str">
        <f>IF(TablePipeInsulation[[#This Row],[System Application]]="Custom",TablePipeInsulation[[#This Row],[Custom Pipe Bare Heat Transfer Coefficient]],IF(P776="","",(VLOOKUP(AJ776,'Insulation Table'!$F$35:$G$124,2,FALSE))))</f>
        <v/>
      </c>
      <c r="AO776" s="75" t="e">
        <f t="shared" si="55"/>
        <v>#N/A</v>
      </c>
      <c r="AP776" s="75" t="e">
        <f>VLOOKUP(AO776,'Insulation Table'!$Y$35:$Z$103,2,FALSE)</f>
        <v>#N/A</v>
      </c>
      <c r="AQ776" s="67" t="str">
        <f>CONCATENATE(P776,U776,MIN(TablePipeInsulation[[#This Row],[Insulation to be Added (")]],3))</f>
        <v>3</v>
      </c>
      <c r="AR776" s="75" t="str">
        <f>IF(P776="","",(VLOOKUP(AQ776,'Insulation Table'!$N$35:$O$250,2,FALSE)))</f>
        <v/>
      </c>
      <c r="AS776" s="67" t="e">
        <f t="shared" si="56"/>
        <v>#VALUE!</v>
      </c>
      <c r="AT776" s="75" t="str">
        <f>IF(TablePipeInsulation[[#This Row],[System Application]]="Custom",TablePipeInsulation[[#This Row],[Full Load Hours (If Custom Application)]],IF(G776="","",IF(G776="Domestic Hot Water",8760,$AJ$16)))</f>
        <v/>
      </c>
      <c r="AU776" s="75" t="str">
        <f>VLOOKUP($G$7,'Incentive Structure'!$C$6:$D$10,2,FALSE)</f>
        <v>CI</v>
      </c>
      <c r="AV776" s="75" t="str">
        <f>IF(ISNUMBER(FIND("MF",TablePipeInsulation[[#This Row],[Incentive Code]]))=TRUE,"MF Logic","CI Logic")</f>
        <v>CI Logic</v>
      </c>
      <c r="AW77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76" t="str">
        <f t="shared" si="57"/>
        <v/>
      </c>
      <c r="AY776" t="str">
        <f t="shared" si="58"/>
        <v>CI</v>
      </c>
      <c r="AZ77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7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76" s="190" t="e">
        <f>INDEX(#REF!,MATCH(TablePipeInsulation[[#This Row],[Coding - Temperature of Pipe]],#REF!,0),MATCH(TEXT($P776,"#.00"),#REF!,0))</f>
        <v>#REF!</v>
      </c>
      <c r="BC776" s="211">
        <f>IFERROR(MIN(IF(TablePipeInsulation[[#This Row],[System Application]]="Custom",(TablePipeInsulation[[#This Row],[Therms saved]]*BE776)*CI_Custom_Incentive_USD_per_therm,IF(OR(TablePipeInsulation[[#This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saved]]*BE776),"Excel Error"))),TablePipeInsulation[[#This Row],[Total Cost]]),0)</f>
        <v>0</v>
      </c>
      <c r="BD776" s="216">
        <f>IFERROR(MIN(IF(TablePipeInsulation[[#This Row],[System Application]]="Custom",(TablePipeInsulation[[#This Row],[Therms saved]]*BE776)*CI_Custom_Bonus_Incentive_USD_per_therm,IF(OR(TablePipeInsulation[[#This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saved]]*BE776),"Excel Error"))),TablePipeInsulation[[#This Row],[Total Cost]]),0)</f>
        <v>0</v>
      </c>
      <c r="BE776" s="212">
        <f>Boiler!$AA$9</f>
        <v>0</v>
      </c>
    </row>
    <row r="777" spans="1:57">
      <c r="A777" s="75">
        <v>756</v>
      </c>
      <c r="Q777" s="69"/>
      <c r="R777" s="1" t="str">
        <f>IFERROR(INDEX(TableInsulationCodeReq[],MATCH(TablePipeInsulation[[#This Row],[Coding - Temperature of Pipe]],TableInsulationCodeReq[Coding Pipe Temperature],-1),MATCH(TEXT($P777,"0.00"),TableInsulationCodeReq[#Headers],0)),"")</f>
        <v/>
      </c>
      <c r="Y777" s="189" t="str">
        <f t="shared" si="59"/>
        <v/>
      </c>
      <c r="AA77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77" s="3" t="str">
        <f>IF(OR(G777="",TablePipeInsulation[[#This Row],[Insulation to be Added (")]]&lt;TablePipeInsulation[[#This Row],[Insulation Required by Code (")]]),"",IF(System_App_Only_DHW,(AN777-AR777)/(0.8*100000)*L777*AS777*AT777*1,(AN777-AR777)/($G$10*100000)*L777*AS777*AT777*1))</f>
        <v/>
      </c>
      <c r="AC777" s="78">
        <f>IF(TablePipeInsulation[[#This Row],[Insulation to be Added (")]]&lt;TablePipeInsulation[[#This Row],[Insulation Required by Code (")]],"",BC777)</f>
        <v>0</v>
      </c>
      <c r="AD777" s="78">
        <f>IF(TablePipeInsulation[[#This Row],[Insulation to be Added (")]]&lt;TablePipeInsulation[[#This Row],[Insulation Required by Code (")]],"",BD777)</f>
        <v>0</v>
      </c>
      <c r="AG777" s="67" t="e">
        <f>VLOOKUP(G777,'Insulation Table'!$AE$61:$AF$64,2,FALSE)</f>
        <v>#N/A</v>
      </c>
      <c r="AH777" s="75" t="str">
        <f>IF(TablePipeInsulation[[#This Row],[System Application]]="Custom",TablePipeInsulation[[#This Row],[Pipe Surface Temperature, °F (If Custom Application)]],IF(G777="","",VLOOKUP(G777,$BG$21:$BH$24,2,FALSE)))</f>
        <v/>
      </c>
      <c r="AI777" s="75" t="str">
        <f>IF(TablePipeInsulation[[#This Row],[System Application]]="Custom",TablePipeInsulation[[#This Row],[Ambient Temperature, °F (If Custom Application)]],IF(G777="","",VLOOKUP(G777,$BG$21:$BI$24,3,FALSE)))</f>
        <v/>
      </c>
      <c r="AJ77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7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7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7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77" s="75" t="str">
        <f>IF(TablePipeInsulation[[#This Row],[System Application]]="Custom",TablePipeInsulation[[#This Row],[Custom Pipe Bare Heat Transfer Coefficient]],IF(P777="","",(VLOOKUP(AJ777,'Insulation Table'!$F$35:$G$124,2,FALSE))))</f>
        <v/>
      </c>
      <c r="AO777" s="75" t="e">
        <f t="shared" si="55"/>
        <v>#N/A</v>
      </c>
      <c r="AP777" s="75" t="e">
        <f>VLOOKUP(AO777,'Insulation Table'!$Y$35:$Z$103,2,FALSE)</f>
        <v>#N/A</v>
      </c>
      <c r="AQ777" s="67" t="str">
        <f>CONCATENATE(P777,U777,MIN(TablePipeInsulation[[#This Row],[Insulation to be Added (")]],3))</f>
        <v>3</v>
      </c>
      <c r="AR777" s="75" t="str">
        <f>IF(P777="","",(VLOOKUP(AQ777,'Insulation Table'!$N$35:$O$250,2,FALSE)))</f>
        <v/>
      </c>
      <c r="AS777" s="67" t="e">
        <f t="shared" si="56"/>
        <v>#VALUE!</v>
      </c>
      <c r="AT777" s="75" t="str">
        <f>IF(TablePipeInsulation[[#This Row],[System Application]]="Custom",TablePipeInsulation[[#This Row],[Full Load Hours (If Custom Application)]],IF(G777="","",IF(G777="Domestic Hot Water",8760,$AJ$16)))</f>
        <v/>
      </c>
      <c r="AU777" s="75" t="str">
        <f>VLOOKUP($G$7,'Incentive Structure'!$C$6:$D$10,2,FALSE)</f>
        <v>CI</v>
      </c>
      <c r="AV777" s="75" t="str">
        <f>IF(ISNUMBER(FIND("MF",TablePipeInsulation[[#This Row],[Incentive Code]]))=TRUE,"MF Logic","CI Logic")</f>
        <v>CI Logic</v>
      </c>
      <c r="AW77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77" t="str">
        <f t="shared" si="57"/>
        <v/>
      </c>
      <c r="AY777" t="str">
        <f t="shared" si="58"/>
        <v>CI</v>
      </c>
      <c r="AZ77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7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77" s="190" t="e">
        <f>INDEX(#REF!,MATCH(TablePipeInsulation[[#This Row],[Coding - Temperature of Pipe]],#REF!,0),MATCH(TEXT($P777,"#.00"),#REF!,0))</f>
        <v>#REF!</v>
      </c>
      <c r="BC777" s="211">
        <f>IFERROR(MIN(IF(TablePipeInsulation[[#This Row],[System Application]]="Custom",(TablePipeInsulation[[#This Row],[Therms saved]]*BE777)*CI_Custom_Incentive_USD_per_therm,IF(OR(TablePipeInsulation[[#This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saved]]*BE777),"Excel Error"))),TablePipeInsulation[[#This Row],[Total Cost]]),0)</f>
        <v>0</v>
      </c>
      <c r="BD777" s="216">
        <f>IFERROR(MIN(IF(TablePipeInsulation[[#This Row],[System Application]]="Custom",(TablePipeInsulation[[#This Row],[Therms saved]]*BE777)*CI_Custom_Bonus_Incentive_USD_per_therm,IF(OR(TablePipeInsulation[[#This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saved]]*BE777),"Excel Error"))),TablePipeInsulation[[#This Row],[Total Cost]]),0)</f>
        <v>0</v>
      </c>
      <c r="BE777" s="212">
        <f>Boiler!$AA$9</f>
        <v>0</v>
      </c>
    </row>
    <row r="778" spans="1:57">
      <c r="A778" s="75">
        <v>757</v>
      </c>
      <c r="Q778" s="69"/>
      <c r="R778" s="1" t="str">
        <f>IFERROR(INDEX(TableInsulationCodeReq[],MATCH(TablePipeInsulation[[#This Row],[Coding - Temperature of Pipe]],TableInsulationCodeReq[Coding Pipe Temperature],-1),MATCH(TEXT($P778,"0.00"),TableInsulationCodeReq[#Headers],0)),"")</f>
        <v/>
      </c>
      <c r="Y778" s="189" t="str">
        <f t="shared" si="59"/>
        <v/>
      </c>
      <c r="AA77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78" s="3" t="str">
        <f>IF(OR(G778="",TablePipeInsulation[[#This Row],[Insulation to be Added (")]]&lt;TablePipeInsulation[[#This Row],[Insulation Required by Code (")]]),"",IF(System_App_Only_DHW,(AN778-AR778)/(0.8*100000)*L778*AS778*AT778*1,(AN778-AR778)/($G$10*100000)*L778*AS778*AT778*1))</f>
        <v/>
      </c>
      <c r="AC778" s="78">
        <f>IF(TablePipeInsulation[[#This Row],[Insulation to be Added (")]]&lt;TablePipeInsulation[[#This Row],[Insulation Required by Code (")]],"",BC778)</f>
        <v>0</v>
      </c>
      <c r="AD778" s="78">
        <f>IF(TablePipeInsulation[[#This Row],[Insulation to be Added (")]]&lt;TablePipeInsulation[[#This Row],[Insulation Required by Code (")]],"",BD778)</f>
        <v>0</v>
      </c>
      <c r="AG778" s="67" t="e">
        <f>VLOOKUP(G778,'Insulation Table'!$AE$61:$AF$64,2,FALSE)</f>
        <v>#N/A</v>
      </c>
      <c r="AH778" s="75" t="str">
        <f>IF(TablePipeInsulation[[#This Row],[System Application]]="Custom",TablePipeInsulation[[#This Row],[Pipe Surface Temperature, °F (If Custom Application)]],IF(G778="","",VLOOKUP(G778,$BG$21:$BH$24,2,FALSE)))</f>
        <v/>
      </c>
      <c r="AI778" s="75" t="str">
        <f>IF(TablePipeInsulation[[#This Row],[System Application]]="Custom",TablePipeInsulation[[#This Row],[Ambient Temperature, °F (If Custom Application)]],IF(G778="","",VLOOKUP(G778,$BG$21:$BI$24,3,FALSE)))</f>
        <v/>
      </c>
      <c r="AJ77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7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7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7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78" s="75" t="str">
        <f>IF(TablePipeInsulation[[#This Row],[System Application]]="Custom",TablePipeInsulation[[#This Row],[Custom Pipe Bare Heat Transfer Coefficient]],IF(P778="","",(VLOOKUP(AJ778,'Insulation Table'!$F$35:$G$124,2,FALSE))))</f>
        <v/>
      </c>
      <c r="AO778" s="75" t="e">
        <f t="shared" si="55"/>
        <v>#N/A</v>
      </c>
      <c r="AP778" s="75" t="e">
        <f>VLOOKUP(AO778,'Insulation Table'!$Y$35:$Z$103,2,FALSE)</f>
        <v>#N/A</v>
      </c>
      <c r="AQ778" s="67" t="str">
        <f>CONCATENATE(P778,U778,MIN(TablePipeInsulation[[#This Row],[Insulation to be Added (")]],3))</f>
        <v>3</v>
      </c>
      <c r="AR778" s="75" t="str">
        <f>IF(P778="","",(VLOOKUP(AQ778,'Insulation Table'!$N$35:$O$250,2,FALSE)))</f>
        <v/>
      </c>
      <c r="AS778" s="67" t="e">
        <f t="shared" si="56"/>
        <v>#VALUE!</v>
      </c>
      <c r="AT778" s="75" t="str">
        <f>IF(TablePipeInsulation[[#This Row],[System Application]]="Custom",TablePipeInsulation[[#This Row],[Full Load Hours (If Custom Application)]],IF(G778="","",IF(G778="Domestic Hot Water",8760,$AJ$16)))</f>
        <v/>
      </c>
      <c r="AU778" s="75" t="str">
        <f>VLOOKUP($G$7,'Incentive Structure'!$C$6:$D$10,2,FALSE)</f>
        <v>CI</v>
      </c>
      <c r="AV778" s="75" t="str">
        <f>IF(ISNUMBER(FIND("MF",TablePipeInsulation[[#This Row],[Incentive Code]]))=TRUE,"MF Logic","CI Logic")</f>
        <v>CI Logic</v>
      </c>
      <c r="AW77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78" t="str">
        <f t="shared" si="57"/>
        <v/>
      </c>
      <c r="AY778" t="str">
        <f t="shared" si="58"/>
        <v>CI</v>
      </c>
      <c r="AZ77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7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78" s="190" t="e">
        <f>INDEX(#REF!,MATCH(TablePipeInsulation[[#This Row],[Coding - Temperature of Pipe]],#REF!,0),MATCH(TEXT($P778,"#.00"),#REF!,0))</f>
        <v>#REF!</v>
      </c>
      <c r="BC778" s="211">
        <f>IFERROR(MIN(IF(TablePipeInsulation[[#This Row],[System Application]]="Custom",(TablePipeInsulation[[#This Row],[Therms saved]]*BE778)*CI_Custom_Incentive_USD_per_therm,IF(OR(TablePipeInsulation[[#This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saved]]*BE778),"Excel Error"))),TablePipeInsulation[[#This Row],[Total Cost]]),0)</f>
        <v>0</v>
      </c>
      <c r="BD778" s="216">
        <f>IFERROR(MIN(IF(TablePipeInsulation[[#This Row],[System Application]]="Custom",(TablePipeInsulation[[#This Row],[Therms saved]]*BE778)*CI_Custom_Bonus_Incentive_USD_per_therm,IF(OR(TablePipeInsulation[[#This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saved]]*BE778),"Excel Error"))),TablePipeInsulation[[#This Row],[Total Cost]]),0)</f>
        <v>0</v>
      </c>
      <c r="BE778" s="212">
        <f>Boiler!$AA$9</f>
        <v>0</v>
      </c>
    </row>
    <row r="779" spans="1:57">
      <c r="A779" s="75">
        <v>758</v>
      </c>
      <c r="Q779" s="69"/>
      <c r="R779" s="1" t="str">
        <f>IFERROR(INDEX(TableInsulationCodeReq[],MATCH(TablePipeInsulation[[#This Row],[Coding - Temperature of Pipe]],TableInsulationCodeReq[Coding Pipe Temperature],-1),MATCH(TEXT($P779,"0.00"),TableInsulationCodeReq[#Headers],0)),"")</f>
        <v/>
      </c>
      <c r="Y779" s="189" t="str">
        <f t="shared" si="59"/>
        <v/>
      </c>
      <c r="AA77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79" s="3" t="str">
        <f>IF(OR(G779="",TablePipeInsulation[[#This Row],[Insulation to be Added (")]]&lt;TablePipeInsulation[[#This Row],[Insulation Required by Code (")]]),"",IF(System_App_Only_DHW,(AN779-AR779)/(0.8*100000)*L779*AS779*AT779*1,(AN779-AR779)/($G$10*100000)*L779*AS779*AT779*1))</f>
        <v/>
      </c>
      <c r="AC779" s="78">
        <f>IF(TablePipeInsulation[[#This Row],[Insulation to be Added (")]]&lt;TablePipeInsulation[[#This Row],[Insulation Required by Code (")]],"",BC779)</f>
        <v>0</v>
      </c>
      <c r="AD779" s="78">
        <f>IF(TablePipeInsulation[[#This Row],[Insulation to be Added (")]]&lt;TablePipeInsulation[[#This Row],[Insulation Required by Code (")]],"",BD779)</f>
        <v>0</v>
      </c>
      <c r="AG779" s="67" t="e">
        <f>VLOOKUP(G779,'Insulation Table'!$AE$61:$AF$64,2,FALSE)</f>
        <v>#N/A</v>
      </c>
      <c r="AH779" s="75" t="str">
        <f>IF(TablePipeInsulation[[#This Row],[System Application]]="Custom",TablePipeInsulation[[#This Row],[Pipe Surface Temperature, °F (If Custom Application)]],IF(G779="","",VLOOKUP(G779,$BG$21:$BH$24,2,FALSE)))</f>
        <v/>
      </c>
      <c r="AI779" s="75" t="str">
        <f>IF(TablePipeInsulation[[#This Row],[System Application]]="Custom",TablePipeInsulation[[#This Row],[Ambient Temperature, °F (If Custom Application)]],IF(G779="","",VLOOKUP(G779,$BG$21:$BI$24,3,FALSE)))</f>
        <v/>
      </c>
      <c r="AJ77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7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7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7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79" s="75" t="str">
        <f>IF(TablePipeInsulation[[#This Row],[System Application]]="Custom",TablePipeInsulation[[#This Row],[Custom Pipe Bare Heat Transfer Coefficient]],IF(P779="","",(VLOOKUP(AJ779,'Insulation Table'!$F$35:$G$124,2,FALSE))))</f>
        <v/>
      </c>
      <c r="AO779" s="75" t="e">
        <f t="shared" si="55"/>
        <v>#N/A</v>
      </c>
      <c r="AP779" s="75" t="e">
        <f>VLOOKUP(AO779,'Insulation Table'!$Y$35:$Z$103,2,FALSE)</f>
        <v>#N/A</v>
      </c>
      <c r="AQ779" s="67" t="str">
        <f>CONCATENATE(P779,U779,MIN(TablePipeInsulation[[#This Row],[Insulation to be Added (")]],3))</f>
        <v>3</v>
      </c>
      <c r="AR779" s="75" t="str">
        <f>IF(P779="","",(VLOOKUP(AQ779,'Insulation Table'!$N$35:$O$250,2,FALSE)))</f>
        <v/>
      </c>
      <c r="AS779" s="67" t="e">
        <f t="shared" si="56"/>
        <v>#VALUE!</v>
      </c>
      <c r="AT779" s="75" t="str">
        <f>IF(TablePipeInsulation[[#This Row],[System Application]]="Custom",TablePipeInsulation[[#This Row],[Full Load Hours (If Custom Application)]],IF(G779="","",IF(G779="Domestic Hot Water",8760,$AJ$16)))</f>
        <v/>
      </c>
      <c r="AU779" s="75" t="str">
        <f>VLOOKUP($G$7,'Incentive Structure'!$C$6:$D$10,2,FALSE)</f>
        <v>CI</v>
      </c>
      <c r="AV779" s="75" t="str">
        <f>IF(ISNUMBER(FIND("MF",TablePipeInsulation[[#This Row],[Incentive Code]]))=TRUE,"MF Logic","CI Logic")</f>
        <v>CI Logic</v>
      </c>
      <c r="AW77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79" t="str">
        <f t="shared" si="57"/>
        <v/>
      </c>
      <c r="AY779" t="str">
        <f t="shared" si="58"/>
        <v>CI</v>
      </c>
      <c r="AZ77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7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79" s="190" t="e">
        <f>INDEX(#REF!,MATCH(TablePipeInsulation[[#This Row],[Coding - Temperature of Pipe]],#REF!,0),MATCH(TEXT($P779,"#.00"),#REF!,0))</f>
        <v>#REF!</v>
      </c>
      <c r="BC779" s="211">
        <f>IFERROR(MIN(IF(TablePipeInsulation[[#This Row],[System Application]]="Custom",(TablePipeInsulation[[#This Row],[Therms saved]]*BE779)*CI_Custom_Incentive_USD_per_therm,IF(OR(TablePipeInsulation[[#This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saved]]*BE779),"Excel Error"))),TablePipeInsulation[[#This Row],[Total Cost]]),0)</f>
        <v>0</v>
      </c>
      <c r="BD779" s="216">
        <f>IFERROR(MIN(IF(TablePipeInsulation[[#This Row],[System Application]]="Custom",(TablePipeInsulation[[#This Row],[Therms saved]]*BE779)*CI_Custom_Bonus_Incentive_USD_per_therm,IF(OR(TablePipeInsulation[[#This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saved]]*BE779),"Excel Error"))),TablePipeInsulation[[#This Row],[Total Cost]]),0)</f>
        <v>0</v>
      </c>
      <c r="BE779" s="212">
        <f>Boiler!$AA$9</f>
        <v>0</v>
      </c>
    </row>
    <row r="780" spans="1:57">
      <c r="A780" s="75">
        <v>759</v>
      </c>
      <c r="Q780" s="69"/>
      <c r="R780" s="1" t="str">
        <f>IFERROR(INDEX(TableInsulationCodeReq[],MATCH(TablePipeInsulation[[#This Row],[Coding - Temperature of Pipe]],TableInsulationCodeReq[Coding Pipe Temperature],-1),MATCH(TEXT($P780,"0.00"),TableInsulationCodeReq[#Headers],0)),"")</f>
        <v/>
      </c>
      <c r="Y780" s="189" t="str">
        <f t="shared" si="59"/>
        <v/>
      </c>
      <c r="AA78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80" s="3" t="str">
        <f>IF(OR(G780="",TablePipeInsulation[[#This Row],[Insulation to be Added (")]]&lt;TablePipeInsulation[[#This Row],[Insulation Required by Code (")]]),"",IF(System_App_Only_DHW,(AN780-AR780)/(0.8*100000)*L780*AS780*AT780*1,(AN780-AR780)/($G$10*100000)*L780*AS780*AT780*1))</f>
        <v/>
      </c>
      <c r="AC780" s="78">
        <f>IF(TablePipeInsulation[[#This Row],[Insulation to be Added (")]]&lt;TablePipeInsulation[[#This Row],[Insulation Required by Code (")]],"",BC780)</f>
        <v>0</v>
      </c>
      <c r="AD780" s="78">
        <f>IF(TablePipeInsulation[[#This Row],[Insulation to be Added (")]]&lt;TablePipeInsulation[[#This Row],[Insulation Required by Code (")]],"",BD780)</f>
        <v>0</v>
      </c>
      <c r="AG780" s="67" t="e">
        <f>VLOOKUP(G780,'Insulation Table'!$AE$61:$AF$64,2,FALSE)</f>
        <v>#N/A</v>
      </c>
      <c r="AH780" s="75" t="str">
        <f>IF(TablePipeInsulation[[#This Row],[System Application]]="Custom",TablePipeInsulation[[#This Row],[Pipe Surface Temperature, °F (If Custom Application)]],IF(G780="","",VLOOKUP(G780,$BG$21:$BH$24,2,FALSE)))</f>
        <v/>
      </c>
      <c r="AI780" s="75" t="str">
        <f>IF(TablePipeInsulation[[#This Row],[System Application]]="Custom",TablePipeInsulation[[#This Row],[Ambient Temperature, °F (If Custom Application)]],IF(G780="","",VLOOKUP(G780,$BG$21:$BI$24,3,FALSE)))</f>
        <v/>
      </c>
      <c r="AJ78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8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8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8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80" s="75" t="str">
        <f>IF(TablePipeInsulation[[#This Row],[System Application]]="Custom",TablePipeInsulation[[#This Row],[Custom Pipe Bare Heat Transfer Coefficient]],IF(P780="","",(VLOOKUP(AJ780,'Insulation Table'!$F$35:$G$124,2,FALSE))))</f>
        <v/>
      </c>
      <c r="AO780" s="75" t="e">
        <f t="shared" si="55"/>
        <v>#N/A</v>
      </c>
      <c r="AP780" s="75" t="e">
        <f>VLOOKUP(AO780,'Insulation Table'!$Y$35:$Z$103,2,FALSE)</f>
        <v>#N/A</v>
      </c>
      <c r="AQ780" s="67" t="str">
        <f>CONCATENATE(P780,U780,MIN(TablePipeInsulation[[#This Row],[Insulation to be Added (")]],3))</f>
        <v>3</v>
      </c>
      <c r="AR780" s="75" t="str">
        <f>IF(P780="","",(VLOOKUP(AQ780,'Insulation Table'!$N$35:$O$250,2,FALSE)))</f>
        <v/>
      </c>
      <c r="AS780" s="67" t="e">
        <f t="shared" si="56"/>
        <v>#VALUE!</v>
      </c>
      <c r="AT780" s="75" t="str">
        <f>IF(TablePipeInsulation[[#This Row],[System Application]]="Custom",TablePipeInsulation[[#This Row],[Full Load Hours (If Custom Application)]],IF(G780="","",IF(G780="Domestic Hot Water",8760,$AJ$16)))</f>
        <v/>
      </c>
      <c r="AU780" s="75" t="str">
        <f>VLOOKUP($G$7,'Incentive Structure'!$C$6:$D$10,2,FALSE)</f>
        <v>CI</v>
      </c>
      <c r="AV780" s="75" t="str">
        <f>IF(ISNUMBER(FIND("MF",TablePipeInsulation[[#This Row],[Incentive Code]]))=TRUE,"MF Logic","CI Logic")</f>
        <v>CI Logic</v>
      </c>
      <c r="AW78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80" t="str">
        <f t="shared" si="57"/>
        <v/>
      </c>
      <c r="AY780" t="str">
        <f t="shared" si="58"/>
        <v>CI</v>
      </c>
      <c r="AZ78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8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80" s="190" t="e">
        <f>INDEX(#REF!,MATCH(TablePipeInsulation[[#This Row],[Coding - Temperature of Pipe]],#REF!,0),MATCH(TEXT($P780,"#.00"),#REF!,0))</f>
        <v>#REF!</v>
      </c>
      <c r="BC780" s="211">
        <f>IFERROR(MIN(IF(TablePipeInsulation[[#This Row],[System Application]]="Custom",(TablePipeInsulation[[#This Row],[Therms saved]]*BE780)*CI_Custom_Incentive_USD_per_therm,IF(OR(TablePipeInsulation[[#This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saved]]*BE780),"Excel Error"))),TablePipeInsulation[[#This Row],[Total Cost]]),0)</f>
        <v>0</v>
      </c>
      <c r="BD780" s="216">
        <f>IFERROR(MIN(IF(TablePipeInsulation[[#This Row],[System Application]]="Custom",(TablePipeInsulation[[#This Row],[Therms saved]]*BE780)*CI_Custom_Bonus_Incentive_USD_per_therm,IF(OR(TablePipeInsulation[[#This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saved]]*BE780),"Excel Error"))),TablePipeInsulation[[#This Row],[Total Cost]]),0)</f>
        <v>0</v>
      </c>
      <c r="BE780" s="212">
        <f>Boiler!$AA$9</f>
        <v>0</v>
      </c>
    </row>
    <row r="781" spans="1:57">
      <c r="A781" s="75">
        <v>760</v>
      </c>
      <c r="Q781" s="69"/>
      <c r="R781" s="1" t="str">
        <f>IFERROR(INDEX(TableInsulationCodeReq[],MATCH(TablePipeInsulation[[#This Row],[Coding - Temperature of Pipe]],TableInsulationCodeReq[Coding Pipe Temperature],-1),MATCH(TEXT($P781,"0.00"),TableInsulationCodeReq[#Headers],0)),"")</f>
        <v/>
      </c>
      <c r="Y781" s="189" t="str">
        <f t="shared" si="59"/>
        <v/>
      </c>
      <c r="AA78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81" s="3" t="str">
        <f>IF(OR(G781="",TablePipeInsulation[[#This Row],[Insulation to be Added (")]]&lt;TablePipeInsulation[[#This Row],[Insulation Required by Code (")]]),"",IF(System_App_Only_DHW,(AN781-AR781)/(0.8*100000)*L781*AS781*AT781*1,(AN781-AR781)/($G$10*100000)*L781*AS781*AT781*1))</f>
        <v/>
      </c>
      <c r="AC781" s="78">
        <f>IF(TablePipeInsulation[[#This Row],[Insulation to be Added (")]]&lt;TablePipeInsulation[[#This Row],[Insulation Required by Code (")]],"",BC781)</f>
        <v>0</v>
      </c>
      <c r="AD781" s="78">
        <f>IF(TablePipeInsulation[[#This Row],[Insulation to be Added (")]]&lt;TablePipeInsulation[[#This Row],[Insulation Required by Code (")]],"",BD781)</f>
        <v>0</v>
      </c>
      <c r="AG781" s="67" t="e">
        <f>VLOOKUP(G781,'Insulation Table'!$AE$61:$AF$64,2,FALSE)</f>
        <v>#N/A</v>
      </c>
      <c r="AH781" s="75" t="str">
        <f>IF(TablePipeInsulation[[#This Row],[System Application]]="Custom",TablePipeInsulation[[#This Row],[Pipe Surface Temperature, °F (If Custom Application)]],IF(G781="","",VLOOKUP(G781,$BG$21:$BH$24,2,FALSE)))</f>
        <v/>
      </c>
      <c r="AI781" s="75" t="str">
        <f>IF(TablePipeInsulation[[#This Row],[System Application]]="Custom",TablePipeInsulation[[#This Row],[Ambient Temperature, °F (If Custom Application)]],IF(G781="","",VLOOKUP(G781,$BG$21:$BI$24,3,FALSE)))</f>
        <v/>
      </c>
      <c r="AJ78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8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8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8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81" s="75" t="str">
        <f>IF(TablePipeInsulation[[#This Row],[System Application]]="Custom",TablePipeInsulation[[#This Row],[Custom Pipe Bare Heat Transfer Coefficient]],IF(P781="","",(VLOOKUP(AJ781,'Insulation Table'!$F$35:$G$124,2,FALSE))))</f>
        <v/>
      </c>
      <c r="AO781" s="75" t="e">
        <f t="shared" si="55"/>
        <v>#N/A</v>
      </c>
      <c r="AP781" s="75" t="e">
        <f>VLOOKUP(AO781,'Insulation Table'!$Y$35:$Z$103,2,FALSE)</f>
        <v>#N/A</v>
      </c>
      <c r="AQ781" s="67" t="str">
        <f>CONCATENATE(P781,U781,MIN(TablePipeInsulation[[#This Row],[Insulation to be Added (")]],3))</f>
        <v>3</v>
      </c>
      <c r="AR781" s="75" t="str">
        <f>IF(P781="","",(VLOOKUP(AQ781,'Insulation Table'!$N$35:$O$250,2,FALSE)))</f>
        <v/>
      </c>
      <c r="AS781" s="67" t="e">
        <f t="shared" si="56"/>
        <v>#VALUE!</v>
      </c>
      <c r="AT781" s="75" t="str">
        <f>IF(TablePipeInsulation[[#This Row],[System Application]]="Custom",TablePipeInsulation[[#This Row],[Full Load Hours (If Custom Application)]],IF(G781="","",IF(G781="Domestic Hot Water",8760,$AJ$16)))</f>
        <v/>
      </c>
      <c r="AU781" s="75" t="str">
        <f>VLOOKUP($G$7,'Incentive Structure'!$C$6:$D$10,2,FALSE)</f>
        <v>CI</v>
      </c>
      <c r="AV781" s="75" t="str">
        <f>IF(ISNUMBER(FIND("MF",TablePipeInsulation[[#This Row],[Incentive Code]]))=TRUE,"MF Logic","CI Logic")</f>
        <v>CI Logic</v>
      </c>
      <c r="AW78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81" t="str">
        <f t="shared" si="57"/>
        <v/>
      </c>
      <c r="AY781" t="str">
        <f t="shared" si="58"/>
        <v>CI</v>
      </c>
      <c r="AZ78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8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81" s="190" t="e">
        <f>INDEX(#REF!,MATCH(TablePipeInsulation[[#This Row],[Coding - Temperature of Pipe]],#REF!,0),MATCH(TEXT($P781,"#.00"),#REF!,0))</f>
        <v>#REF!</v>
      </c>
      <c r="BC781" s="211">
        <f>IFERROR(MIN(IF(TablePipeInsulation[[#This Row],[System Application]]="Custom",(TablePipeInsulation[[#This Row],[Therms saved]]*BE781)*CI_Custom_Incentive_USD_per_therm,IF(OR(TablePipeInsulation[[#This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saved]]*BE781),"Excel Error"))),TablePipeInsulation[[#This Row],[Total Cost]]),0)</f>
        <v>0</v>
      </c>
      <c r="BD781" s="216">
        <f>IFERROR(MIN(IF(TablePipeInsulation[[#This Row],[System Application]]="Custom",(TablePipeInsulation[[#This Row],[Therms saved]]*BE781)*CI_Custom_Bonus_Incentive_USD_per_therm,IF(OR(TablePipeInsulation[[#This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saved]]*BE781),"Excel Error"))),TablePipeInsulation[[#This Row],[Total Cost]]),0)</f>
        <v>0</v>
      </c>
      <c r="BE781" s="212">
        <f>Boiler!$AA$9</f>
        <v>0</v>
      </c>
    </row>
    <row r="782" spans="1:57">
      <c r="A782" s="75">
        <v>761</v>
      </c>
      <c r="Q782" s="69"/>
      <c r="R782" s="1" t="str">
        <f>IFERROR(INDEX(TableInsulationCodeReq[],MATCH(TablePipeInsulation[[#This Row],[Coding - Temperature of Pipe]],TableInsulationCodeReq[Coding Pipe Temperature],-1),MATCH(TEXT($P782,"0.00"),TableInsulationCodeReq[#Headers],0)),"")</f>
        <v/>
      </c>
      <c r="Y782" s="189" t="str">
        <f t="shared" si="59"/>
        <v/>
      </c>
      <c r="AA78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82" s="3" t="str">
        <f>IF(OR(G782="",TablePipeInsulation[[#This Row],[Insulation to be Added (")]]&lt;TablePipeInsulation[[#This Row],[Insulation Required by Code (")]]),"",IF(System_App_Only_DHW,(AN782-AR782)/(0.8*100000)*L782*AS782*AT782*1,(AN782-AR782)/($G$10*100000)*L782*AS782*AT782*1))</f>
        <v/>
      </c>
      <c r="AC782" s="78">
        <f>IF(TablePipeInsulation[[#This Row],[Insulation to be Added (")]]&lt;TablePipeInsulation[[#This Row],[Insulation Required by Code (")]],"",BC782)</f>
        <v>0</v>
      </c>
      <c r="AD782" s="78">
        <f>IF(TablePipeInsulation[[#This Row],[Insulation to be Added (")]]&lt;TablePipeInsulation[[#This Row],[Insulation Required by Code (")]],"",BD782)</f>
        <v>0</v>
      </c>
      <c r="AG782" s="67" t="e">
        <f>VLOOKUP(G782,'Insulation Table'!$AE$61:$AF$64,2,FALSE)</f>
        <v>#N/A</v>
      </c>
      <c r="AH782" s="75" t="str">
        <f>IF(TablePipeInsulation[[#This Row],[System Application]]="Custom",TablePipeInsulation[[#This Row],[Pipe Surface Temperature, °F (If Custom Application)]],IF(G782="","",VLOOKUP(G782,$BG$21:$BH$24,2,FALSE)))</f>
        <v/>
      </c>
      <c r="AI782" s="75" t="str">
        <f>IF(TablePipeInsulation[[#This Row],[System Application]]="Custom",TablePipeInsulation[[#This Row],[Ambient Temperature, °F (If Custom Application)]],IF(G782="","",VLOOKUP(G782,$BG$21:$BI$24,3,FALSE)))</f>
        <v/>
      </c>
      <c r="AJ78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8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8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8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82" s="75" t="str">
        <f>IF(TablePipeInsulation[[#This Row],[System Application]]="Custom",TablePipeInsulation[[#This Row],[Custom Pipe Bare Heat Transfer Coefficient]],IF(P782="","",(VLOOKUP(AJ782,'Insulation Table'!$F$35:$G$124,2,FALSE))))</f>
        <v/>
      </c>
      <c r="AO782" s="75" t="e">
        <f t="shared" si="55"/>
        <v>#N/A</v>
      </c>
      <c r="AP782" s="75" t="e">
        <f>VLOOKUP(AO782,'Insulation Table'!$Y$35:$Z$103,2,FALSE)</f>
        <v>#N/A</v>
      </c>
      <c r="AQ782" s="67" t="str">
        <f>CONCATENATE(P782,U782,MIN(TablePipeInsulation[[#This Row],[Insulation to be Added (")]],3))</f>
        <v>3</v>
      </c>
      <c r="AR782" s="75" t="str">
        <f>IF(P782="","",(VLOOKUP(AQ782,'Insulation Table'!$N$35:$O$250,2,FALSE)))</f>
        <v/>
      </c>
      <c r="AS782" s="67" t="e">
        <f t="shared" si="56"/>
        <v>#VALUE!</v>
      </c>
      <c r="AT782" s="75" t="str">
        <f>IF(TablePipeInsulation[[#This Row],[System Application]]="Custom",TablePipeInsulation[[#This Row],[Full Load Hours (If Custom Application)]],IF(G782="","",IF(G782="Domestic Hot Water",8760,$AJ$16)))</f>
        <v/>
      </c>
      <c r="AU782" s="75" t="str">
        <f>VLOOKUP($G$7,'Incentive Structure'!$C$6:$D$10,2,FALSE)</f>
        <v>CI</v>
      </c>
      <c r="AV782" s="75" t="str">
        <f>IF(ISNUMBER(FIND("MF",TablePipeInsulation[[#This Row],[Incentive Code]]))=TRUE,"MF Logic","CI Logic")</f>
        <v>CI Logic</v>
      </c>
      <c r="AW78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82" t="str">
        <f t="shared" si="57"/>
        <v/>
      </c>
      <c r="AY782" t="str">
        <f t="shared" si="58"/>
        <v>CI</v>
      </c>
      <c r="AZ78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8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82" s="190" t="e">
        <f>INDEX(#REF!,MATCH(TablePipeInsulation[[#This Row],[Coding - Temperature of Pipe]],#REF!,0),MATCH(TEXT($P782,"#.00"),#REF!,0))</f>
        <v>#REF!</v>
      </c>
      <c r="BC782" s="211">
        <f>IFERROR(MIN(IF(TablePipeInsulation[[#This Row],[System Application]]="Custom",(TablePipeInsulation[[#This Row],[Therms saved]]*BE782)*CI_Custom_Incentive_USD_per_therm,IF(OR(TablePipeInsulation[[#This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saved]]*BE782),"Excel Error"))),TablePipeInsulation[[#This Row],[Total Cost]]),0)</f>
        <v>0</v>
      </c>
      <c r="BD782" s="216">
        <f>IFERROR(MIN(IF(TablePipeInsulation[[#This Row],[System Application]]="Custom",(TablePipeInsulation[[#This Row],[Therms saved]]*BE782)*CI_Custom_Bonus_Incentive_USD_per_therm,IF(OR(TablePipeInsulation[[#This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saved]]*BE782),"Excel Error"))),TablePipeInsulation[[#This Row],[Total Cost]]),0)</f>
        <v>0</v>
      </c>
      <c r="BE782" s="212">
        <f>Boiler!$AA$9</f>
        <v>0</v>
      </c>
    </row>
    <row r="783" spans="1:57">
      <c r="A783" s="75">
        <v>762</v>
      </c>
      <c r="Q783" s="69"/>
      <c r="R783" s="1" t="str">
        <f>IFERROR(INDEX(TableInsulationCodeReq[],MATCH(TablePipeInsulation[[#This Row],[Coding - Temperature of Pipe]],TableInsulationCodeReq[Coding Pipe Temperature],-1),MATCH(TEXT($P783,"0.00"),TableInsulationCodeReq[#Headers],0)),"")</f>
        <v/>
      </c>
      <c r="Y783" s="189" t="str">
        <f t="shared" si="59"/>
        <v/>
      </c>
      <c r="AA78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83" s="3" t="str">
        <f>IF(OR(G783="",TablePipeInsulation[[#This Row],[Insulation to be Added (")]]&lt;TablePipeInsulation[[#This Row],[Insulation Required by Code (")]]),"",IF(System_App_Only_DHW,(AN783-AR783)/(0.8*100000)*L783*AS783*AT783*1,(AN783-AR783)/($G$10*100000)*L783*AS783*AT783*1))</f>
        <v/>
      </c>
      <c r="AC783" s="78">
        <f>IF(TablePipeInsulation[[#This Row],[Insulation to be Added (")]]&lt;TablePipeInsulation[[#This Row],[Insulation Required by Code (")]],"",BC783)</f>
        <v>0</v>
      </c>
      <c r="AD783" s="78">
        <f>IF(TablePipeInsulation[[#This Row],[Insulation to be Added (")]]&lt;TablePipeInsulation[[#This Row],[Insulation Required by Code (")]],"",BD783)</f>
        <v>0</v>
      </c>
      <c r="AG783" s="67" t="e">
        <f>VLOOKUP(G783,'Insulation Table'!$AE$61:$AF$64,2,FALSE)</f>
        <v>#N/A</v>
      </c>
      <c r="AH783" s="75" t="str">
        <f>IF(TablePipeInsulation[[#This Row],[System Application]]="Custom",TablePipeInsulation[[#This Row],[Pipe Surface Temperature, °F (If Custom Application)]],IF(G783="","",VLOOKUP(G783,$BG$21:$BH$24,2,FALSE)))</f>
        <v/>
      </c>
      <c r="AI783" s="75" t="str">
        <f>IF(TablePipeInsulation[[#This Row],[System Application]]="Custom",TablePipeInsulation[[#This Row],[Ambient Temperature, °F (If Custom Application)]],IF(G783="","",VLOOKUP(G783,$BG$21:$BI$24,3,FALSE)))</f>
        <v/>
      </c>
      <c r="AJ78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8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8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8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83" s="75" t="str">
        <f>IF(TablePipeInsulation[[#This Row],[System Application]]="Custom",TablePipeInsulation[[#This Row],[Custom Pipe Bare Heat Transfer Coefficient]],IF(P783="","",(VLOOKUP(AJ783,'Insulation Table'!$F$35:$G$124,2,FALSE))))</f>
        <v/>
      </c>
      <c r="AO783" s="75" t="e">
        <f t="shared" si="55"/>
        <v>#N/A</v>
      </c>
      <c r="AP783" s="75" t="e">
        <f>VLOOKUP(AO783,'Insulation Table'!$Y$35:$Z$103,2,FALSE)</f>
        <v>#N/A</v>
      </c>
      <c r="AQ783" s="67" t="str">
        <f>CONCATENATE(P783,U783,MIN(TablePipeInsulation[[#This Row],[Insulation to be Added (")]],3))</f>
        <v>3</v>
      </c>
      <c r="AR783" s="75" t="str">
        <f>IF(P783="","",(VLOOKUP(AQ783,'Insulation Table'!$N$35:$O$250,2,FALSE)))</f>
        <v/>
      </c>
      <c r="AS783" s="67" t="e">
        <f t="shared" si="56"/>
        <v>#VALUE!</v>
      </c>
      <c r="AT783" s="75" t="str">
        <f>IF(TablePipeInsulation[[#This Row],[System Application]]="Custom",TablePipeInsulation[[#This Row],[Full Load Hours (If Custom Application)]],IF(G783="","",IF(G783="Domestic Hot Water",8760,$AJ$16)))</f>
        <v/>
      </c>
      <c r="AU783" s="75" t="str">
        <f>VLOOKUP($G$7,'Incentive Structure'!$C$6:$D$10,2,FALSE)</f>
        <v>CI</v>
      </c>
      <c r="AV783" s="75" t="str">
        <f>IF(ISNUMBER(FIND("MF",TablePipeInsulation[[#This Row],[Incentive Code]]))=TRUE,"MF Logic","CI Logic")</f>
        <v>CI Logic</v>
      </c>
      <c r="AW78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83" t="str">
        <f t="shared" si="57"/>
        <v/>
      </c>
      <c r="AY783" t="str">
        <f t="shared" si="58"/>
        <v>CI</v>
      </c>
      <c r="AZ78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8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83" s="190" t="e">
        <f>INDEX(#REF!,MATCH(TablePipeInsulation[[#This Row],[Coding - Temperature of Pipe]],#REF!,0),MATCH(TEXT($P783,"#.00"),#REF!,0))</f>
        <v>#REF!</v>
      </c>
      <c r="BC783" s="211">
        <f>IFERROR(MIN(IF(TablePipeInsulation[[#This Row],[System Application]]="Custom",(TablePipeInsulation[[#This Row],[Therms saved]]*BE783)*CI_Custom_Incentive_USD_per_therm,IF(OR(TablePipeInsulation[[#This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saved]]*BE783),"Excel Error"))),TablePipeInsulation[[#This Row],[Total Cost]]),0)</f>
        <v>0</v>
      </c>
      <c r="BD783" s="216">
        <f>IFERROR(MIN(IF(TablePipeInsulation[[#This Row],[System Application]]="Custom",(TablePipeInsulation[[#This Row],[Therms saved]]*BE783)*CI_Custom_Bonus_Incentive_USD_per_therm,IF(OR(TablePipeInsulation[[#This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saved]]*BE783),"Excel Error"))),TablePipeInsulation[[#This Row],[Total Cost]]),0)</f>
        <v>0</v>
      </c>
      <c r="BE783" s="212">
        <f>Boiler!$AA$9</f>
        <v>0</v>
      </c>
    </row>
    <row r="784" spans="1:57">
      <c r="A784" s="75">
        <v>763</v>
      </c>
      <c r="Q784" s="69"/>
      <c r="R784" s="1" t="str">
        <f>IFERROR(INDEX(TableInsulationCodeReq[],MATCH(TablePipeInsulation[[#This Row],[Coding - Temperature of Pipe]],TableInsulationCodeReq[Coding Pipe Temperature],-1),MATCH(TEXT($P784,"0.00"),TableInsulationCodeReq[#Headers],0)),"")</f>
        <v/>
      </c>
      <c r="Y784" s="189" t="str">
        <f t="shared" si="59"/>
        <v/>
      </c>
      <c r="AA78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84" s="3" t="str">
        <f>IF(OR(G784="",TablePipeInsulation[[#This Row],[Insulation to be Added (")]]&lt;TablePipeInsulation[[#This Row],[Insulation Required by Code (")]]),"",IF(System_App_Only_DHW,(AN784-AR784)/(0.8*100000)*L784*AS784*AT784*1,(AN784-AR784)/($G$10*100000)*L784*AS784*AT784*1))</f>
        <v/>
      </c>
      <c r="AC784" s="78">
        <f>IF(TablePipeInsulation[[#This Row],[Insulation to be Added (")]]&lt;TablePipeInsulation[[#This Row],[Insulation Required by Code (")]],"",BC784)</f>
        <v>0</v>
      </c>
      <c r="AD784" s="78">
        <f>IF(TablePipeInsulation[[#This Row],[Insulation to be Added (")]]&lt;TablePipeInsulation[[#This Row],[Insulation Required by Code (")]],"",BD784)</f>
        <v>0</v>
      </c>
      <c r="AG784" s="67" t="e">
        <f>VLOOKUP(G784,'Insulation Table'!$AE$61:$AF$64,2,FALSE)</f>
        <v>#N/A</v>
      </c>
      <c r="AH784" s="75" t="str">
        <f>IF(TablePipeInsulation[[#This Row],[System Application]]="Custom",TablePipeInsulation[[#This Row],[Pipe Surface Temperature, °F (If Custom Application)]],IF(G784="","",VLOOKUP(G784,$BG$21:$BH$24,2,FALSE)))</f>
        <v/>
      </c>
      <c r="AI784" s="75" t="str">
        <f>IF(TablePipeInsulation[[#This Row],[System Application]]="Custom",TablePipeInsulation[[#This Row],[Ambient Temperature, °F (If Custom Application)]],IF(G784="","",VLOOKUP(G784,$BG$21:$BI$24,3,FALSE)))</f>
        <v/>
      </c>
      <c r="AJ78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8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8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8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84" s="75" t="str">
        <f>IF(TablePipeInsulation[[#This Row],[System Application]]="Custom",TablePipeInsulation[[#This Row],[Custom Pipe Bare Heat Transfer Coefficient]],IF(P784="","",(VLOOKUP(AJ784,'Insulation Table'!$F$35:$G$124,2,FALSE))))</f>
        <v/>
      </c>
      <c r="AO784" s="75" t="e">
        <f t="shared" ref="AO784:AO847" si="60">CONCATENATE(AG784,P784)</f>
        <v>#N/A</v>
      </c>
      <c r="AP784" s="75" t="e">
        <f>VLOOKUP(AO784,'Insulation Table'!$Y$35:$Z$103,2,FALSE)</f>
        <v>#N/A</v>
      </c>
      <c r="AQ784" s="67" t="str">
        <f>CONCATENATE(P784,U784,MIN(TablePipeInsulation[[#This Row],[Insulation to be Added (")]],3))</f>
        <v>3</v>
      </c>
      <c r="AR784" s="75" t="str">
        <f>IF(P784="","",(VLOOKUP(AQ784,'Insulation Table'!$N$35:$O$250,2,FALSE)))</f>
        <v/>
      </c>
      <c r="AS784" s="67" t="e">
        <f t="shared" ref="AS784:AS847" si="61">AH784-AI784</f>
        <v>#VALUE!</v>
      </c>
      <c r="AT784" s="75" t="str">
        <f>IF(TablePipeInsulation[[#This Row],[System Application]]="Custom",TablePipeInsulation[[#This Row],[Full Load Hours (If Custom Application)]],IF(G784="","",IF(G784="Domestic Hot Water",8760,$AJ$16)))</f>
        <v/>
      </c>
      <c r="AU784" s="75" t="str">
        <f>VLOOKUP($G$7,'Incentive Structure'!$C$6:$D$10,2,FALSE)</f>
        <v>CI</v>
      </c>
      <c r="AV784" s="75" t="str">
        <f>IF(ISNUMBER(FIND("MF",TablePipeInsulation[[#This Row],[Incentive Code]]))=TRUE,"MF Logic","CI Logic")</f>
        <v>CI Logic</v>
      </c>
      <c r="AW78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84" t="str">
        <f t="shared" ref="AX784:AX847" si="62">CONCATENATE(G784,AW784)</f>
        <v/>
      </c>
      <c r="AY784" t="str">
        <f t="shared" ref="AY784:AY847" si="63">CONCATENATE(AU784,AW784)</f>
        <v>CI</v>
      </c>
      <c r="AZ78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8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84" s="190" t="e">
        <f>INDEX(#REF!,MATCH(TablePipeInsulation[[#This Row],[Coding - Temperature of Pipe]],#REF!,0),MATCH(TEXT($P784,"#.00"),#REF!,0))</f>
        <v>#REF!</v>
      </c>
      <c r="BC784" s="211">
        <f>IFERROR(MIN(IF(TablePipeInsulation[[#This Row],[System Application]]="Custom",(TablePipeInsulation[[#This Row],[Therms saved]]*BE784)*CI_Custom_Incentive_USD_per_therm,IF(OR(TablePipeInsulation[[#This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saved]]*BE784),"Excel Error"))),TablePipeInsulation[[#This Row],[Total Cost]]),0)</f>
        <v>0</v>
      </c>
      <c r="BD784" s="216">
        <f>IFERROR(MIN(IF(TablePipeInsulation[[#This Row],[System Application]]="Custom",(TablePipeInsulation[[#This Row],[Therms saved]]*BE784)*CI_Custom_Bonus_Incentive_USD_per_therm,IF(OR(TablePipeInsulation[[#This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saved]]*BE784),"Excel Error"))),TablePipeInsulation[[#This Row],[Total Cost]]),0)</f>
        <v>0</v>
      </c>
      <c r="BE784" s="212">
        <f>Boiler!$AA$9</f>
        <v>0</v>
      </c>
    </row>
    <row r="785" spans="1:57">
      <c r="A785" s="75">
        <v>764</v>
      </c>
      <c r="Q785" s="69"/>
      <c r="R785" s="1" t="str">
        <f>IFERROR(INDEX(TableInsulationCodeReq[],MATCH(TablePipeInsulation[[#This Row],[Coding - Temperature of Pipe]],TableInsulationCodeReq[Coding Pipe Temperature],-1),MATCH(TEXT($P785,"0.00"),TableInsulationCodeReq[#Headers],0)),"")</f>
        <v/>
      </c>
      <c r="Y785" s="189" t="str">
        <f t="shared" si="59"/>
        <v/>
      </c>
      <c r="AA78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85" s="3" t="str">
        <f>IF(OR(G785="",TablePipeInsulation[[#This Row],[Insulation to be Added (")]]&lt;TablePipeInsulation[[#This Row],[Insulation Required by Code (")]]),"",IF(System_App_Only_DHW,(AN785-AR785)/(0.8*100000)*L785*AS785*AT785*1,(AN785-AR785)/($G$10*100000)*L785*AS785*AT785*1))</f>
        <v/>
      </c>
      <c r="AC785" s="78">
        <f>IF(TablePipeInsulation[[#This Row],[Insulation to be Added (")]]&lt;TablePipeInsulation[[#This Row],[Insulation Required by Code (")]],"",BC785)</f>
        <v>0</v>
      </c>
      <c r="AD785" s="78">
        <f>IF(TablePipeInsulation[[#This Row],[Insulation to be Added (")]]&lt;TablePipeInsulation[[#This Row],[Insulation Required by Code (")]],"",BD785)</f>
        <v>0</v>
      </c>
      <c r="AG785" s="67" t="e">
        <f>VLOOKUP(G785,'Insulation Table'!$AE$61:$AF$64,2,FALSE)</f>
        <v>#N/A</v>
      </c>
      <c r="AH785" s="75" t="str">
        <f>IF(TablePipeInsulation[[#This Row],[System Application]]="Custom",TablePipeInsulation[[#This Row],[Pipe Surface Temperature, °F (If Custom Application)]],IF(G785="","",VLOOKUP(G785,$BG$21:$BH$24,2,FALSE)))</f>
        <v/>
      </c>
      <c r="AI785" s="75" t="str">
        <f>IF(TablePipeInsulation[[#This Row],[System Application]]="Custom",TablePipeInsulation[[#This Row],[Ambient Temperature, °F (If Custom Application)]],IF(G785="","",VLOOKUP(G785,$BG$21:$BI$24,3,FALSE)))</f>
        <v/>
      </c>
      <c r="AJ78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8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8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8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85" s="75" t="str">
        <f>IF(TablePipeInsulation[[#This Row],[System Application]]="Custom",TablePipeInsulation[[#This Row],[Custom Pipe Bare Heat Transfer Coefficient]],IF(P785="","",(VLOOKUP(AJ785,'Insulation Table'!$F$35:$G$124,2,FALSE))))</f>
        <v/>
      </c>
      <c r="AO785" s="75" t="e">
        <f t="shared" si="60"/>
        <v>#N/A</v>
      </c>
      <c r="AP785" s="75" t="e">
        <f>VLOOKUP(AO785,'Insulation Table'!$Y$35:$Z$103,2,FALSE)</f>
        <v>#N/A</v>
      </c>
      <c r="AQ785" s="67" t="str">
        <f>CONCATENATE(P785,U785,MIN(TablePipeInsulation[[#This Row],[Insulation to be Added (")]],3))</f>
        <v>3</v>
      </c>
      <c r="AR785" s="75" t="str">
        <f>IF(P785="","",(VLOOKUP(AQ785,'Insulation Table'!$N$35:$O$250,2,FALSE)))</f>
        <v/>
      </c>
      <c r="AS785" s="67" t="e">
        <f t="shared" si="61"/>
        <v>#VALUE!</v>
      </c>
      <c r="AT785" s="75" t="str">
        <f>IF(TablePipeInsulation[[#This Row],[System Application]]="Custom",TablePipeInsulation[[#This Row],[Full Load Hours (If Custom Application)]],IF(G785="","",IF(G785="Domestic Hot Water",8760,$AJ$16)))</f>
        <v/>
      </c>
      <c r="AU785" s="75" t="str">
        <f>VLOOKUP($G$7,'Incentive Structure'!$C$6:$D$10,2,FALSE)</f>
        <v>CI</v>
      </c>
      <c r="AV785" s="75" t="str">
        <f>IF(ISNUMBER(FIND("MF",TablePipeInsulation[[#This Row],[Incentive Code]]))=TRUE,"MF Logic","CI Logic")</f>
        <v>CI Logic</v>
      </c>
      <c r="AW78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85" t="str">
        <f t="shared" si="62"/>
        <v/>
      </c>
      <c r="AY785" t="str">
        <f t="shared" si="63"/>
        <v>CI</v>
      </c>
      <c r="AZ78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8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85" s="190" t="e">
        <f>INDEX(#REF!,MATCH(TablePipeInsulation[[#This Row],[Coding - Temperature of Pipe]],#REF!,0),MATCH(TEXT($P785,"#.00"),#REF!,0))</f>
        <v>#REF!</v>
      </c>
      <c r="BC785" s="211">
        <f>IFERROR(MIN(IF(TablePipeInsulation[[#This Row],[System Application]]="Custom",(TablePipeInsulation[[#This Row],[Therms saved]]*BE785)*CI_Custom_Incentive_USD_per_therm,IF(OR(TablePipeInsulation[[#This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saved]]*BE785),"Excel Error"))),TablePipeInsulation[[#This Row],[Total Cost]]),0)</f>
        <v>0</v>
      </c>
      <c r="BD785" s="216">
        <f>IFERROR(MIN(IF(TablePipeInsulation[[#This Row],[System Application]]="Custom",(TablePipeInsulation[[#This Row],[Therms saved]]*BE785)*CI_Custom_Bonus_Incentive_USD_per_therm,IF(OR(TablePipeInsulation[[#This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saved]]*BE785),"Excel Error"))),TablePipeInsulation[[#This Row],[Total Cost]]),0)</f>
        <v>0</v>
      </c>
      <c r="BE785" s="212">
        <f>Boiler!$AA$9</f>
        <v>0</v>
      </c>
    </row>
    <row r="786" spans="1:57">
      <c r="A786" s="75">
        <v>765</v>
      </c>
      <c r="Q786" s="69"/>
      <c r="R786" s="1" t="str">
        <f>IFERROR(INDEX(TableInsulationCodeReq[],MATCH(TablePipeInsulation[[#This Row],[Coding - Temperature of Pipe]],TableInsulationCodeReq[Coding Pipe Temperature],-1),MATCH(TEXT($P786,"0.00"),TableInsulationCodeReq[#Headers],0)),"")</f>
        <v/>
      </c>
      <c r="Y786" s="189" t="str">
        <f t="shared" si="59"/>
        <v/>
      </c>
      <c r="AA78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86" s="3" t="str">
        <f>IF(OR(G786="",TablePipeInsulation[[#This Row],[Insulation to be Added (")]]&lt;TablePipeInsulation[[#This Row],[Insulation Required by Code (")]]),"",IF(System_App_Only_DHW,(AN786-AR786)/(0.8*100000)*L786*AS786*AT786*1,(AN786-AR786)/($G$10*100000)*L786*AS786*AT786*1))</f>
        <v/>
      </c>
      <c r="AC786" s="78">
        <f>IF(TablePipeInsulation[[#This Row],[Insulation to be Added (")]]&lt;TablePipeInsulation[[#This Row],[Insulation Required by Code (")]],"",BC786)</f>
        <v>0</v>
      </c>
      <c r="AD786" s="78">
        <f>IF(TablePipeInsulation[[#This Row],[Insulation to be Added (")]]&lt;TablePipeInsulation[[#This Row],[Insulation Required by Code (")]],"",BD786)</f>
        <v>0</v>
      </c>
      <c r="AG786" s="67" t="e">
        <f>VLOOKUP(G786,'Insulation Table'!$AE$61:$AF$64,2,FALSE)</f>
        <v>#N/A</v>
      </c>
      <c r="AH786" s="75" t="str">
        <f>IF(TablePipeInsulation[[#This Row],[System Application]]="Custom",TablePipeInsulation[[#This Row],[Pipe Surface Temperature, °F (If Custom Application)]],IF(G786="","",VLOOKUP(G786,$BG$21:$BH$24,2,FALSE)))</f>
        <v/>
      </c>
      <c r="AI786" s="75" t="str">
        <f>IF(TablePipeInsulation[[#This Row],[System Application]]="Custom",TablePipeInsulation[[#This Row],[Ambient Temperature, °F (If Custom Application)]],IF(G786="","",VLOOKUP(G786,$BG$21:$BI$24,3,FALSE)))</f>
        <v/>
      </c>
      <c r="AJ78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8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8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8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86" s="75" t="str">
        <f>IF(TablePipeInsulation[[#This Row],[System Application]]="Custom",TablePipeInsulation[[#This Row],[Custom Pipe Bare Heat Transfer Coefficient]],IF(P786="","",(VLOOKUP(AJ786,'Insulation Table'!$F$35:$G$124,2,FALSE))))</f>
        <v/>
      </c>
      <c r="AO786" s="75" t="e">
        <f t="shared" si="60"/>
        <v>#N/A</v>
      </c>
      <c r="AP786" s="75" t="e">
        <f>VLOOKUP(AO786,'Insulation Table'!$Y$35:$Z$103,2,FALSE)</f>
        <v>#N/A</v>
      </c>
      <c r="AQ786" s="67" t="str">
        <f>CONCATENATE(P786,U786,MIN(TablePipeInsulation[[#This Row],[Insulation to be Added (")]],3))</f>
        <v>3</v>
      </c>
      <c r="AR786" s="75" t="str">
        <f>IF(P786="","",(VLOOKUP(AQ786,'Insulation Table'!$N$35:$O$250,2,FALSE)))</f>
        <v/>
      </c>
      <c r="AS786" s="67" t="e">
        <f t="shared" si="61"/>
        <v>#VALUE!</v>
      </c>
      <c r="AT786" s="75" t="str">
        <f>IF(TablePipeInsulation[[#This Row],[System Application]]="Custom",TablePipeInsulation[[#This Row],[Full Load Hours (If Custom Application)]],IF(G786="","",IF(G786="Domestic Hot Water",8760,$AJ$16)))</f>
        <v/>
      </c>
      <c r="AU786" s="75" t="str">
        <f>VLOOKUP($G$7,'Incentive Structure'!$C$6:$D$10,2,FALSE)</f>
        <v>CI</v>
      </c>
      <c r="AV786" s="75" t="str">
        <f>IF(ISNUMBER(FIND("MF",TablePipeInsulation[[#This Row],[Incentive Code]]))=TRUE,"MF Logic","CI Logic")</f>
        <v>CI Logic</v>
      </c>
      <c r="AW78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86" t="str">
        <f t="shared" si="62"/>
        <v/>
      </c>
      <c r="AY786" t="str">
        <f t="shared" si="63"/>
        <v>CI</v>
      </c>
      <c r="AZ78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8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86" s="190" t="e">
        <f>INDEX(#REF!,MATCH(TablePipeInsulation[[#This Row],[Coding - Temperature of Pipe]],#REF!,0),MATCH(TEXT($P786,"#.00"),#REF!,0))</f>
        <v>#REF!</v>
      </c>
      <c r="BC786" s="211">
        <f>IFERROR(MIN(IF(TablePipeInsulation[[#This Row],[System Application]]="Custom",(TablePipeInsulation[[#This Row],[Therms saved]]*BE786)*CI_Custom_Incentive_USD_per_therm,IF(OR(TablePipeInsulation[[#This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saved]]*BE786),"Excel Error"))),TablePipeInsulation[[#This Row],[Total Cost]]),0)</f>
        <v>0</v>
      </c>
      <c r="BD786" s="216">
        <f>IFERROR(MIN(IF(TablePipeInsulation[[#This Row],[System Application]]="Custom",(TablePipeInsulation[[#This Row],[Therms saved]]*BE786)*CI_Custom_Bonus_Incentive_USD_per_therm,IF(OR(TablePipeInsulation[[#This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saved]]*BE786),"Excel Error"))),TablePipeInsulation[[#This Row],[Total Cost]]),0)</f>
        <v>0</v>
      </c>
      <c r="BE786" s="212">
        <f>Boiler!$AA$9</f>
        <v>0</v>
      </c>
    </row>
    <row r="787" spans="1:57">
      <c r="A787" s="75">
        <v>766</v>
      </c>
      <c r="Q787" s="69"/>
      <c r="R787" s="1" t="str">
        <f>IFERROR(INDEX(TableInsulationCodeReq[],MATCH(TablePipeInsulation[[#This Row],[Coding - Temperature of Pipe]],TableInsulationCodeReq[Coding Pipe Temperature],-1),MATCH(TEXT($P787,"0.00"),TableInsulationCodeReq[#Headers],0)),"")</f>
        <v/>
      </c>
      <c r="Y787" s="189" t="str">
        <f t="shared" si="59"/>
        <v/>
      </c>
      <c r="AA78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87" s="3" t="str">
        <f>IF(OR(G787="",TablePipeInsulation[[#This Row],[Insulation to be Added (")]]&lt;TablePipeInsulation[[#This Row],[Insulation Required by Code (")]]),"",IF(System_App_Only_DHW,(AN787-AR787)/(0.8*100000)*L787*AS787*AT787*1,(AN787-AR787)/($G$10*100000)*L787*AS787*AT787*1))</f>
        <v/>
      </c>
      <c r="AC787" s="78">
        <f>IF(TablePipeInsulation[[#This Row],[Insulation to be Added (")]]&lt;TablePipeInsulation[[#This Row],[Insulation Required by Code (")]],"",BC787)</f>
        <v>0</v>
      </c>
      <c r="AD787" s="78">
        <f>IF(TablePipeInsulation[[#This Row],[Insulation to be Added (")]]&lt;TablePipeInsulation[[#This Row],[Insulation Required by Code (")]],"",BD787)</f>
        <v>0</v>
      </c>
      <c r="AG787" s="67" t="e">
        <f>VLOOKUP(G787,'Insulation Table'!$AE$61:$AF$64,2,FALSE)</f>
        <v>#N/A</v>
      </c>
      <c r="AH787" s="75" t="str">
        <f>IF(TablePipeInsulation[[#This Row],[System Application]]="Custom",TablePipeInsulation[[#This Row],[Pipe Surface Temperature, °F (If Custom Application)]],IF(G787="","",VLOOKUP(G787,$BG$21:$BH$24,2,FALSE)))</f>
        <v/>
      </c>
      <c r="AI787" s="75" t="str">
        <f>IF(TablePipeInsulation[[#This Row],[System Application]]="Custom",TablePipeInsulation[[#This Row],[Ambient Temperature, °F (If Custom Application)]],IF(G787="","",VLOOKUP(G787,$BG$21:$BI$24,3,FALSE)))</f>
        <v/>
      </c>
      <c r="AJ78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8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8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8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87" s="75" t="str">
        <f>IF(TablePipeInsulation[[#This Row],[System Application]]="Custom",TablePipeInsulation[[#This Row],[Custom Pipe Bare Heat Transfer Coefficient]],IF(P787="","",(VLOOKUP(AJ787,'Insulation Table'!$F$35:$G$124,2,FALSE))))</f>
        <v/>
      </c>
      <c r="AO787" s="75" t="e">
        <f t="shared" si="60"/>
        <v>#N/A</v>
      </c>
      <c r="AP787" s="75" t="e">
        <f>VLOOKUP(AO787,'Insulation Table'!$Y$35:$Z$103,2,FALSE)</f>
        <v>#N/A</v>
      </c>
      <c r="AQ787" s="67" t="str">
        <f>CONCATENATE(P787,U787,MIN(TablePipeInsulation[[#This Row],[Insulation to be Added (")]],3))</f>
        <v>3</v>
      </c>
      <c r="AR787" s="75" t="str">
        <f>IF(P787="","",(VLOOKUP(AQ787,'Insulation Table'!$N$35:$O$250,2,FALSE)))</f>
        <v/>
      </c>
      <c r="AS787" s="67" t="e">
        <f t="shared" si="61"/>
        <v>#VALUE!</v>
      </c>
      <c r="AT787" s="75" t="str">
        <f>IF(TablePipeInsulation[[#This Row],[System Application]]="Custom",TablePipeInsulation[[#This Row],[Full Load Hours (If Custom Application)]],IF(G787="","",IF(G787="Domestic Hot Water",8760,$AJ$16)))</f>
        <v/>
      </c>
      <c r="AU787" s="75" t="str">
        <f>VLOOKUP($G$7,'Incentive Structure'!$C$6:$D$10,2,FALSE)</f>
        <v>CI</v>
      </c>
      <c r="AV787" s="75" t="str">
        <f>IF(ISNUMBER(FIND("MF",TablePipeInsulation[[#This Row],[Incentive Code]]))=TRUE,"MF Logic","CI Logic")</f>
        <v>CI Logic</v>
      </c>
      <c r="AW78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87" t="str">
        <f t="shared" si="62"/>
        <v/>
      </c>
      <c r="AY787" t="str">
        <f t="shared" si="63"/>
        <v>CI</v>
      </c>
      <c r="AZ78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8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87" s="190" t="e">
        <f>INDEX(#REF!,MATCH(TablePipeInsulation[[#This Row],[Coding - Temperature of Pipe]],#REF!,0),MATCH(TEXT($P787,"#.00"),#REF!,0))</f>
        <v>#REF!</v>
      </c>
      <c r="BC787" s="211">
        <f>IFERROR(MIN(IF(TablePipeInsulation[[#This Row],[System Application]]="Custom",(TablePipeInsulation[[#This Row],[Therms saved]]*BE787)*CI_Custom_Incentive_USD_per_therm,IF(OR(TablePipeInsulation[[#This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saved]]*BE787),"Excel Error"))),TablePipeInsulation[[#This Row],[Total Cost]]),0)</f>
        <v>0</v>
      </c>
      <c r="BD787" s="216">
        <f>IFERROR(MIN(IF(TablePipeInsulation[[#This Row],[System Application]]="Custom",(TablePipeInsulation[[#This Row],[Therms saved]]*BE787)*CI_Custom_Bonus_Incentive_USD_per_therm,IF(OR(TablePipeInsulation[[#This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saved]]*BE787),"Excel Error"))),TablePipeInsulation[[#This Row],[Total Cost]]),0)</f>
        <v>0</v>
      </c>
      <c r="BE787" s="212">
        <f>Boiler!$AA$9</f>
        <v>0</v>
      </c>
    </row>
    <row r="788" spans="1:57">
      <c r="A788" s="75">
        <v>767</v>
      </c>
      <c r="Q788" s="69"/>
      <c r="R788" s="1" t="str">
        <f>IFERROR(INDEX(TableInsulationCodeReq[],MATCH(TablePipeInsulation[[#This Row],[Coding - Temperature of Pipe]],TableInsulationCodeReq[Coding Pipe Temperature],-1),MATCH(TEXT($P788,"0.00"),TableInsulationCodeReq[#Headers],0)),"")</f>
        <v/>
      </c>
      <c r="Y788" s="189" t="str">
        <f t="shared" si="59"/>
        <v/>
      </c>
      <c r="AA78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88" s="3" t="str">
        <f>IF(OR(G788="",TablePipeInsulation[[#This Row],[Insulation to be Added (")]]&lt;TablePipeInsulation[[#This Row],[Insulation Required by Code (")]]),"",IF(System_App_Only_DHW,(AN788-AR788)/(0.8*100000)*L788*AS788*AT788*1,(AN788-AR788)/($G$10*100000)*L788*AS788*AT788*1))</f>
        <v/>
      </c>
      <c r="AC788" s="78">
        <f>IF(TablePipeInsulation[[#This Row],[Insulation to be Added (")]]&lt;TablePipeInsulation[[#This Row],[Insulation Required by Code (")]],"",BC788)</f>
        <v>0</v>
      </c>
      <c r="AD788" s="78">
        <f>IF(TablePipeInsulation[[#This Row],[Insulation to be Added (")]]&lt;TablePipeInsulation[[#This Row],[Insulation Required by Code (")]],"",BD788)</f>
        <v>0</v>
      </c>
      <c r="AG788" s="67" t="e">
        <f>VLOOKUP(G788,'Insulation Table'!$AE$61:$AF$64,2,FALSE)</f>
        <v>#N/A</v>
      </c>
      <c r="AH788" s="75" t="str">
        <f>IF(TablePipeInsulation[[#This Row],[System Application]]="Custom",TablePipeInsulation[[#This Row],[Pipe Surface Temperature, °F (If Custom Application)]],IF(G788="","",VLOOKUP(G788,$BG$21:$BH$24,2,FALSE)))</f>
        <v/>
      </c>
      <c r="AI788" s="75" t="str">
        <f>IF(TablePipeInsulation[[#This Row],[System Application]]="Custom",TablePipeInsulation[[#This Row],[Ambient Temperature, °F (If Custom Application)]],IF(G788="","",VLOOKUP(G788,$BG$21:$BI$24,3,FALSE)))</f>
        <v/>
      </c>
      <c r="AJ78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8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8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8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88" s="75" t="str">
        <f>IF(TablePipeInsulation[[#This Row],[System Application]]="Custom",TablePipeInsulation[[#This Row],[Custom Pipe Bare Heat Transfer Coefficient]],IF(P788="","",(VLOOKUP(AJ788,'Insulation Table'!$F$35:$G$124,2,FALSE))))</f>
        <v/>
      </c>
      <c r="AO788" s="75" t="e">
        <f t="shared" si="60"/>
        <v>#N/A</v>
      </c>
      <c r="AP788" s="75" t="e">
        <f>VLOOKUP(AO788,'Insulation Table'!$Y$35:$Z$103,2,FALSE)</f>
        <v>#N/A</v>
      </c>
      <c r="AQ788" s="67" t="str">
        <f>CONCATENATE(P788,U788,MIN(TablePipeInsulation[[#This Row],[Insulation to be Added (")]],3))</f>
        <v>3</v>
      </c>
      <c r="AR788" s="75" t="str">
        <f>IF(P788="","",(VLOOKUP(AQ788,'Insulation Table'!$N$35:$O$250,2,FALSE)))</f>
        <v/>
      </c>
      <c r="AS788" s="67" t="e">
        <f t="shared" si="61"/>
        <v>#VALUE!</v>
      </c>
      <c r="AT788" s="75" t="str">
        <f>IF(TablePipeInsulation[[#This Row],[System Application]]="Custom",TablePipeInsulation[[#This Row],[Full Load Hours (If Custom Application)]],IF(G788="","",IF(G788="Domestic Hot Water",8760,$AJ$16)))</f>
        <v/>
      </c>
      <c r="AU788" s="75" t="str">
        <f>VLOOKUP($G$7,'Incentive Structure'!$C$6:$D$10,2,FALSE)</f>
        <v>CI</v>
      </c>
      <c r="AV788" s="75" t="str">
        <f>IF(ISNUMBER(FIND("MF",TablePipeInsulation[[#This Row],[Incentive Code]]))=TRUE,"MF Logic","CI Logic")</f>
        <v>CI Logic</v>
      </c>
      <c r="AW78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88" t="str">
        <f t="shared" si="62"/>
        <v/>
      </c>
      <c r="AY788" t="str">
        <f t="shared" si="63"/>
        <v>CI</v>
      </c>
      <c r="AZ78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8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88" s="190" t="e">
        <f>INDEX(#REF!,MATCH(TablePipeInsulation[[#This Row],[Coding - Temperature of Pipe]],#REF!,0),MATCH(TEXT($P788,"#.00"),#REF!,0))</f>
        <v>#REF!</v>
      </c>
      <c r="BC788" s="211">
        <f>IFERROR(MIN(IF(TablePipeInsulation[[#This Row],[System Application]]="Custom",(TablePipeInsulation[[#This Row],[Therms saved]]*BE788)*CI_Custom_Incentive_USD_per_therm,IF(OR(TablePipeInsulation[[#This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saved]]*BE788),"Excel Error"))),TablePipeInsulation[[#This Row],[Total Cost]]),0)</f>
        <v>0</v>
      </c>
      <c r="BD788" s="216">
        <f>IFERROR(MIN(IF(TablePipeInsulation[[#This Row],[System Application]]="Custom",(TablePipeInsulation[[#This Row],[Therms saved]]*BE788)*CI_Custom_Bonus_Incentive_USD_per_therm,IF(OR(TablePipeInsulation[[#This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saved]]*BE788),"Excel Error"))),TablePipeInsulation[[#This Row],[Total Cost]]),0)</f>
        <v>0</v>
      </c>
      <c r="BE788" s="212">
        <f>Boiler!$AA$9</f>
        <v>0</v>
      </c>
    </row>
    <row r="789" spans="1:57">
      <c r="A789" s="75">
        <v>768</v>
      </c>
      <c r="Q789" s="69"/>
      <c r="R789" s="1" t="str">
        <f>IFERROR(INDEX(TableInsulationCodeReq[],MATCH(TablePipeInsulation[[#This Row],[Coding - Temperature of Pipe]],TableInsulationCodeReq[Coding Pipe Temperature],-1),MATCH(TEXT($P789,"0.00"),TableInsulationCodeReq[#Headers],0)),"")</f>
        <v/>
      </c>
      <c r="Y789" s="189" t="str">
        <f t="shared" si="59"/>
        <v/>
      </c>
      <c r="AA78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89" s="3" t="str">
        <f>IF(OR(G789="",TablePipeInsulation[[#This Row],[Insulation to be Added (")]]&lt;TablePipeInsulation[[#This Row],[Insulation Required by Code (")]]),"",IF(System_App_Only_DHW,(AN789-AR789)/(0.8*100000)*L789*AS789*AT789*1,(AN789-AR789)/($G$10*100000)*L789*AS789*AT789*1))</f>
        <v/>
      </c>
      <c r="AC789" s="78">
        <f>IF(TablePipeInsulation[[#This Row],[Insulation to be Added (")]]&lt;TablePipeInsulation[[#This Row],[Insulation Required by Code (")]],"",BC789)</f>
        <v>0</v>
      </c>
      <c r="AD789" s="78">
        <f>IF(TablePipeInsulation[[#This Row],[Insulation to be Added (")]]&lt;TablePipeInsulation[[#This Row],[Insulation Required by Code (")]],"",BD789)</f>
        <v>0</v>
      </c>
      <c r="AG789" s="67" t="e">
        <f>VLOOKUP(G789,'Insulation Table'!$AE$61:$AF$64,2,FALSE)</f>
        <v>#N/A</v>
      </c>
      <c r="AH789" s="75" t="str">
        <f>IF(TablePipeInsulation[[#This Row],[System Application]]="Custom",TablePipeInsulation[[#This Row],[Pipe Surface Temperature, °F (If Custom Application)]],IF(G789="","",VLOOKUP(G789,$BG$21:$BH$24,2,FALSE)))</f>
        <v/>
      </c>
      <c r="AI789" s="75" t="str">
        <f>IF(TablePipeInsulation[[#This Row],[System Application]]="Custom",TablePipeInsulation[[#This Row],[Ambient Temperature, °F (If Custom Application)]],IF(G789="","",VLOOKUP(G789,$BG$21:$BI$24,3,FALSE)))</f>
        <v/>
      </c>
      <c r="AJ78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8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8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8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89" s="75" t="str">
        <f>IF(TablePipeInsulation[[#This Row],[System Application]]="Custom",TablePipeInsulation[[#This Row],[Custom Pipe Bare Heat Transfer Coefficient]],IF(P789="","",(VLOOKUP(AJ789,'Insulation Table'!$F$35:$G$124,2,FALSE))))</f>
        <v/>
      </c>
      <c r="AO789" s="75" t="e">
        <f t="shared" si="60"/>
        <v>#N/A</v>
      </c>
      <c r="AP789" s="75" t="e">
        <f>VLOOKUP(AO789,'Insulation Table'!$Y$35:$Z$103,2,FALSE)</f>
        <v>#N/A</v>
      </c>
      <c r="AQ789" s="67" t="str">
        <f>CONCATENATE(P789,U789,MIN(TablePipeInsulation[[#This Row],[Insulation to be Added (")]],3))</f>
        <v>3</v>
      </c>
      <c r="AR789" s="75" t="str">
        <f>IF(P789="","",(VLOOKUP(AQ789,'Insulation Table'!$N$35:$O$250,2,FALSE)))</f>
        <v/>
      </c>
      <c r="AS789" s="67" t="e">
        <f t="shared" si="61"/>
        <v>#VALUE!</v>
      </c>
      <c r="AT789" s="75" t="str">
        <f>IF(TablePipeInsulation[[#This Row],[System Application]]="Custom",TablePipeInsulation[[#This Row],[Full Load Hours (If Custom Application)]],IF(G789="","",IF(G789="Domestic Hot Water",8760,$AJ$16)))</f>
        <v/>
      </c>
      <c r="AU789" s="75" t="str">
        <f>VLOOKUP($G$7,'Incentive Structure'!$C$6:$D$10,2,FALSE)</f>
        <v>CI</v>
      </c>
      <c r="AV789" s="75" t="str">
        <f>IF(ISNUMBER(FIND("MF",TablePipeInsulation[[#This Row],[Incentive Code]]))=TRUE,"MF Logic","CI Logic")</f>
        <v>CI Logic</v>
      </c>
      <c r="AW78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89" t="str">
        <f t="shared" si="62"/>
        <v/>
      </c>
      <c r="AY789" t="str">
        <f t="shared" si="63"/>
        <v>CI</v>
      </c>
      <c r="AZ78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8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89" s="190" t="e">
        <f>INDEX(#REF!,MATCH(TablePipeInsulation[[#This Row],[Coding - Temperature of Pipe]],#REF!,0),MATCH(TEXT($P789,"#.00"),#REF!,0))</f>
        <v>#REF!</v>
      </c>
      <c r="BC789" s="211">
        <f>IFERROR(MIN(IF(TablePipeInsulation[[#This Row],[System Application]]="Custom",(TablePipeInsulation[[#This Row],[Therms saved]]*BE789)*CI_Custom_Incentive_USD_per_therm,IF(OR(TablePipeInsulation[[#This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saved]]*BE789),"Excel Error"))),TablePipeInsulation[[#This Row],[Total Cost]]),0)</f>
        <v>0</v>
      </c>
      <c r="BD789" s="216">
        <f>IFERROR(MIN(IF(TablePipeInsulation[[#This Row],[System Application]]="Custom",(TablePipeInsulation[[#This Row],[Therms saved]]*BE789)*CI_Custom_Bonus_Incentive_USD_per_therm,IF(OR(TablePipeInsulation[[#This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saved]]*BE789),"Excel Error"))),TablePipeInsulation[[#This Row],[Total Cost]]),0)</f>
        <v>0</v>
      </c>
      <c r="BE789" s="212">
        <f>Boiler!$AA$9</f>
        <v>0</v>
      </c>
    </row>
    <row r="790" spans="1:57">
      <c r="A790" s="75">
        <v>769</v>
      </c>
      <c r="Q790" s="69"/>
      <c r="R790" s="1" t="str">
        <f>IFERROR(INDEX(TableInsulationCodeReq[],MATCH(TablePipeInsulation[[#This Row],[Coding - Temperature of Pipe]],TableInsulationCodeReq[Coding Pipe Temperature],-1),MATCH(TEXT($P790,"0.00"),TableInsulationCodeReq[#Headers],0)),"")</f>
        <v/>
      </c>
      <c r="Y790" s="189" t="str">
        <f t="shared" ref="Y790:Y853" si="64">IF(B790="","",(X790+W790))</f>
        <v/>
      </c>
      <c r="AA79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90" s="3" t="str">
        <f>IF(OR(G790="",TablePipeInsulation[[#This Row],[Insulation to be Added (")]]&lt;TablePipeInsulation[[#This Row],[Insulation Required by Code (")]]),"",IF(System_App_Only_DHW,(AN790-AR790)/(0.8*100000)*L790*AS790*AT790*1,(AN790-AR790)/($G$10*100000)*L790*AS790*AT790*1))</f>
        <v/>
      </c>
      <c r="AC790" s="78">
        <f>IF(TablePipeInsulation[[#This Row],[Insulation to be Added (")]]&lt;TablePipeInsulation[[#This Row],[Insulation Required by Code (")]],"",BC790)</f>
        <v>0</v>
      </c>
      <c r="AD790" s="78">
        <f>IF(TablePipeInsulation[[#This Row],[Insulation to be Added (")]]&lt;TablePipeInsulation[[#This Row],[Insulation Required by Code (")]],"",BD790)</f>
        <v>0</v>
      </c>
      <c r="AG790" s="67" t="e">
        <f>VLOOKUP(G790,'Insulation Table'!$AE$61:$AF$64,2,FALSE)</f>
        <v>#N/A</v>
      </c>
      <c r="AH790" s="75" t="str">
        <f>IF(TablePipeInsulation[[#This Row],[System Application]]="Custom",TablePipeInsulation[[#This Row],[Pipe Surface Temperature, °F (If Custom Application)]],IF(G790="","",VLOOKUP(G790,$BG$21:$BH$24,2,FALSE)))</f>
        <v/>
      </c>
      <c r="AI790" s="75" t="str">
        <f>IF(TablePipeInsulation[[#This Row],[System Application]]="Custom",TablePipeInsulation[[#This Row],[Ambient Temperature, °F (If Custom Application)]],IF(G790="","",VLOOKUP(G790,$BG$21:$BI$24,3,FALSE)))</f>
        <v/>
      </c>
      <c r="AJ79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9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9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9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90" s="75" t="str">
        <f>IF(TablePipeInsulation[[#This Row],[System Application]]="Custom",TablePipeInsulation[[#This Row],[Custom Pipe Bare Heat Transfer Coefficient]],IF(P790="","",(VLOOKUP(AJ790,'Insulation Table'!$F$35:$G$124,2,FALSE))))</f>
        <v/>
      </c>
      <c r="AO790" s="75" t="e">
        <f t="shared" si="60"/>
        <v>#N/A</v>
      </c>
      <c r="AP790" s="75" t="e">
        <f>VLOOKUP(AO790,'Insulation Table'!$Y$35:$Z$103,2,FALSE)</f>
        <v>#N/A</v>
      </c>
      <c r="AQ790" s="67" t="str">
        <f>CONCATENATE(P790,U790,MIN(TablePipeInsulation[[#This Row],[Insulation to be Added (")]],3))</f>
        <v>3</v>
      </c>
      <c r="AR790" s="75" t="str">
        <f>IF(P790="","",(VLOOKUP(AQ790,'Insulation Table'!$N$35:$O$250,2,FALSE)))</f>
        <v/>
      </c>
      <c r="AS790" s="67" t="e">
        <f t="shared" si="61"/>
        <v>#VALUE!</v>
      </c>
      <c r="AT790" s="75" t="str">
        <f>IF(TablePipeInsulation[[#This Row],[System Application]]="Custom",TablePipeInsulation[[#This Row],[Full Load Hours (If Custom Application)]],IF(G790="","",IF(G790="Domestic Hot Water",8760,$AJ$16)))</f>
        <v/>
      </c>
      <c r="AU790" s="75" t="str">
        <f>VLOOKUP($G$7,'Incentive Structure'!$C$6:$D$10,2,FALSE)</f>
        <v>CI</v>
      </c>
      <c r="AV790" s="75" t="str">
        <f>IF(ISNUMBER(FIND("MF",TablePipeInsulation[[#This Row],[Incentive Code]]))=TRUE,"MF Logic","CI Logic")</f>
        <v>CI Logic</v>
      </c>
      <c r="AW79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90" t="str">
        <f t="shared" si="62"/>
        <v/>
      </c>
      <c r="AY790" t="str">
        <f t="shared" si="63"/>
        <v>CI</v>
      </c>
      <c r="AZ79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9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90" s="190" t="e">
        <f>INDEX(#REF!,MATCH(TablePipeInsulation[[#This Row],[Coding - Temperature of Pipe]],#REF!,0),MATCH(TEXT($P790,"#.00"),#REF!,0))</f>
        <v>#REF!</v>
      </c>
      <c r="BC790" s="211">
        <f>IFERROR(MIN(IF(TablePipeInsulation[[#This Row],[System Application]]="Custom",(TablePipeInsulation[[#This Row],[Therms saved]]*BE790)*CI_Custom_Incentive_USD_per_therm,IF(OR(TablePipeInsulation[[#This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saved]]*BE790),"Excel Error"))),TablePipeInsulation[[#This Row],[Total Cost]]),0)</f>
        <v>0</v>
      </c>
      <c r="BD790" s="216">
        <f>IFERROR(MIN(IF(TablePipeInsulation[[#This Row],[System Application]]="Custom",(TablePipeInsulation[[#This Row],[Therms saved]]*BE790)*CI_Custom_Bonus_Incentive_USD_per_therm,IF(OR(TablePipeInsulation[[#This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saved]]*BE790),"Excel Error"))),TablePipeInsulation[[#This Row],[Total Cost]]),0)</f>
        <v>0</v>
      </c>
      <c r="BE790" s="212">
        <f>Boiler!$AA$9</f>
        <v>0</v>
      </c>
    </row>
    <row r="791" spans="1:57">
      <c r="A791" s="75">
        <v>770</v>
      </c>
      <c r="Q791" s="69"/>
      <c r="R791" s="1" t="str">
        <f>IFERROR(INDEX(TableInsulationCodeReq[],MATCH(TablePipeInsulation[[#This Row],[Coding - Temperature of Pipe]],TableInsulationCodeReq[Coding Pipe Temperature],-1),MATCH(TEXT($P791,"0.00"),TableInsulationCodeReq[#Headers],0)),"")</f>
        <v/>
      </c>
      <c r="Y791" s="189" t="str">
        <f t="shared" si="64"/>
        <v/>
      </c>
      <c r="AA79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91" s="3" t="str">
        <f>IF(OR(G791="",TablePipeInsulation[[#This Row],[Insulation to be Added (")]]&lt;TablePipeInsulation[[#This Row],[Insulation Required by Code (")]]),"",IF(System_App_Only_DHW,(AN791-AR791)/(0.8*100000)*L791*AS791*AT791*1,(AN791-AR791)/($G$10*100000)*L791*AS791*AT791*1))</f>
        <v/>
      </c>
      <c r="AC791" s="78">
        <f>IF(TablePipeInsulation[[#This Row],[Insulation to be Added (")]]&lt;TablePipeInsulation[[#This Row],[Insulation Required by Code (")]],"",BC791)</f>
        <v>0</v>
      </c>
      <c r="AD791" s="78">
        <f>IF(TablePipeInsulation[[#This Row],[Insulation to be Added (")]]&lt;TablePipeInsulation[[#This Row],[Insulation Required by Code (")]],"",BD791)</f>
        <v>0</v>
      </c>
      <c r="AG791" s="67" t="e">
        <f>VLOOKUP(G791,'Insulation Table'!$AE$61:$AF$64,2,FALSE)</f>
        <v>#N/A</v>
      </c>
      <c r="AH791" s="75" t="str">
        <f>IF(TablePipeInsulation[[#This Row],[System Application]]="Custom",TablePipeInsulation[[#This Row],[Pipe Surface Temperature, °F (If Custom Application)]],IF(G791="","",VLOOKUP(G791,$BG$21:$BH$24,2,FALSE)))</f>
        <v/>
      </c>
      <c r="AI791" s="75" t="str">
        <f>IF(TablePipeInsulation[[#This Row],[System Application]]="Custom",TablePipeInsulation[[#This Row],[Ambient Temperature, °F (If Custom Application)]],IF(G791="","",VLOOKUP(G791,$BG$21:$BI$24,3,FALSE)))</f>
        <v/>
      </c>
      <c r="AJ79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9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9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9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91" s="75" t="str">
        <f>IF(TablePipeInsulation[[#This Row],[System Application]]="Custom",TablePipeInsulation[[#This Row],[Custom Pipe Bare Heat Transfer Coefficient]],IF(P791="","",(VLOOKUP(AJ791,'Insulation Table'!$F$35:$G$124,2,FALSE))))</f>
        <v/>
      </c>
      <c r="AO791" s="75" t="e">
        <f t="shared" si="60"/>
        <v>#N/A</v>
      </c>
      <c r="AP791" s="75" t="e">
        <f>VLOOKUP(AO791,'Insulation Table'!$Y$35:$Z$103,2,FALSE)</f>
        <v>#N/A</v>
      </c>
      <c r="AQ791" s="67" t="str">
        <f>CONCATENATE(P791,U791,MIN(TablePipeInsulation[[#This Row],[Insulation to be Added (")]],3))</f>
        <v>3</v>
      </c>
      <c r="AR791" s="75" t="str">
        <f>IF(P791="","",(VLOOKUP(AQ791,'Insulation Table'!$N$35:$O$250,2,FALSE)))</f>
        <v/>
      </c>
      <c r="AS791" s="67" t="e">
        <f t="shared" si="61"/>
        <v>#VALUE!</v>
      </c>
      <c r="AT791" s="75" t="str">
        <f>IF(TablePipeInsulation[[#This Row],[System Application]]="Custom",TablePipeInsulation[[#This Row],[Full Load Hours (If Custom Application)]],IF(G791="","",IF(G791="Domestic Hot Water",8760,$AJ$16)))</f>
        <v/>
      </c>
      <c r="AU791" s="75" t="str">
        <f>VLOOKUP($G$7,'Incentive Structure'!$C$6:$D$10,2,FALSE)</f>
        <v>CI</v>
      </c>
      <c r="AV791" s="75" t="str">
        <f>IF(ISNUMBER(FIND("MF",TablePipeInsulation[[#This Row],[Incentive Code]]))=TRUE,"MF Logic","CI Logic")</f>
        <v>CI Logic</v>
      </c>
      <c r="AW79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91" t="str">
        <f t="shared" si="62"/>
        <v/>
      </c>
      <c r="AY791" t="str">
        <f t="shared" si="63"/>
        <v>CI</v>
      </c>
      <c r="AZ79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9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91" s="190" t="e">
        <f>INDEX(#REF!,MATCH(TablePipeInsulation[[#This Row],[Coding - Temperature of Pipe]],#REF!,0),MATCH(TEXT($P791,"#.00"),#REF!,0))</f>
        <v>#REF!</v>
      </c>
      <c r="BC791" s="211">
        <f>IFERROR(MIN(IF(TablePipeInsulation[[#This Row],[System Application]]="Custom",(TablePipeInsulation[[#This Row],[Therms saved]]*BE791)*CI_Custom_Incentive_USD_per_therm,IF(OR(TablePipeInsulation[[#This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saved]]*BE791),"Excel Error"))),TablePipeInsulation[[#This Row],[Total Cost]]),0)</f>
        <v>0</v>
      </c>
      <c r="BD791" s="216">
        <f>IFERROR(MIN(IF(TablePipeInsulation[[#This Row],[System Application]]="Custom",(TablePipeInsulation[[#This Row],[Therms saved]]*BE791)*CI_Custom_Bonus_Incentive_USD_per_therm,IF(OR(TablePipeInsulation[[#This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saved]]*BE791),"Excel Error"))),TablePipeInsulation[[#This Row],[Total Cost]]),0)</f>
        <v>0</v>
      </c>
      <c r="BE791" s="212">
        <f>Boiler!$AA$9</f>
        <v>0</v>
      </c>
    </row>
    <row r="792" spans="1:57">
      <c r="A792" s="75">
        <v>771</v>
      </c>
      <c r="Q792" s="69"/>
      <c r="R792" s="1" t="str">
        <f>IFERROR(INDEX(TableInsulationCodeReq[],MATCH(TablePipeInsulation[[#This Row],[Coding - Temperature of Pipe]],TableInsulationCodeReq[Coding Pipe Temperature],-1),MATCH(TEXT($P792,"0.00"),TableInsulationCodeReq[#Headers],0)),"")</f>
        <v/>
      </c>
      <c r="Y792" s="189" t="str">
        <f t="shared" si="64"/>
        <v/>
      </c>
      <c r="AA79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92" s="3" t="str">
        <f>IF(OR(G792="",TablePipeInsulation[[#This Row],[Insulation to be Added (")]]&lt;TablePipeInsulation[[#This Row],[Insulation Required by Code (")]]),"",IF(System_App_Only_DHW,(AN792-AR792)/(0.8*100000)*L792*AS792*AT792*1,(AN792-AR792)/($G$10*100000)*L792*AS792*AT792*1))</f>
        <v/>
      </c>
      <c r="AC792" s="78">
        <f>IF(TablePipeInsulation[[#This Row],[Insulation to be Added (")]]&lt;TablePipeInsulation[[#This Row],[Insulation Required by Code (")]],"",BC792)</f>
        <v>0</v>
      </c>
      <c r="AD792" s="78">
        <f>IF(TablePipeInsulation[[#This Row],[Insulation to be Added (")]]&lt;TablePipeInsulation[[#This Row],[Insulation Required by Code (")]],"",BD792)</f>
        <v>0</v>
      </c>
      <c r="AG792" s="67" t="e">
        <f>VLOOKUP(G792,'Insulation Table'!$AE$61:$AF$64,2,FALSE)</f>
        <v>#N/A</v>
      </c>
      <c r="AH792" s="75" t="str">
        <f>IF(TablePipeInsulation[[#This Row],[System Application]]="Custom",TablePipeInsulation[[#This Row],[Pipe Surface Temperature, °F (If Custom Application)]],IF(G792="","",VLOOKUP(G792,$BG$21:$BH$24,2,FALSE)))</f>
        <v/>
      </c>
      <c r="AI792" s="75" t="str">
        <f>IF(TablePipeInsulation[[#This Row],[System Application]]="Custom",TablePipeInsulation[[#This Row],[Ambient Temperature, °F (If Custom Application)]],IF(G792="","",VLOOKUP(G792,$BG$21:$BI$24,3,FALSE)))</f>
        <v/>
      </c>
      <c r="AJ79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9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9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9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92" s="75" t="str">
        <f>IF(TablePipeInsulation[[#This Row],[System Application]]="Custom",TablePipeInsulation[[#This Row],[Custom Pipe Bare Heat Transfer Coefficient]],IF(P792="","",(VLOOKUP(AJ792,'Insulation Table'!$F$35:$G$124,2,FALSE))))</f>
        <v/>
      </c>
      <c r="AO792" s="75" t="e">
        <f t="shared" si="60"/>
        <v>#N/A</v>
      </c>
      <c r="AP792" s="75" t="e">
        <f>VLOOKUP(AO792,'Insulation Table'!$Y$35:$Z$103,2,FALSE)</f>
        <v>#N/A</v>
      </c>
      <c r="AQ792" s="67" t="str">
        <f>CONCATENATE(P792,U792,MIN(TablePipeInsulation[[#This Row],[Insulation to be Added (")]],3))</f>
        <v>3</v>
      </c>
      <c r="AR792" s="75" t="str">
        <f>IF(P792="","",(VLOOKUP(AQ792,'Insulation Table'!$N$35:$O$250,2,FALSE)))</f>
        <v/>
      </c>
      <c r="AS792" s="67" t="e">
        <f t="shared" si="61"/>
        <v>#VALUE!</v>
      </c>
      <c r="AT792" s="75" t="str">
        <f>IF(TablePipeInsulation[[#This Row],[System Application]]="Custom",TablePipeInsulation[[#This Row],[Full Load Hours (If Custom Application)]],IF(G792="","",IF(G792="Domestic Hot Water",8760,$AJ$16)))</f>
        <v/>
      </c>
      <c r="AU792" s="75" t="str">
        <f>VLOOKUP($G$7,'Incentive Structure'!$C$6:$D$10,2,FALSE)</f>
        <v>CI</v>
      </c>
      <c r="AV792" s="75" t="str">
        <f>IF(ISNUMBER(FIND("MF",TablePipeInsulation[[#This Row],[Incentive Code]]))=TRUE,"MF Logic","CI Logic")</f>
        <v>CI Logic</v>
      </c>
      <c r="AW79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92" t="str">
        <f t="shared" si="62"/>
        <v/>
      </c>
      <c r="AY792" t="str">
        <f t="shared" si="63"/>
        <v>CI</v>
      </c>
      <c r="AZ79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9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92" s="190" t="e">
        <f>INDEX(#REF!,MATCH(TablePipeInsulation[[#This Row],[Coding - Temperature of Pipe]],#REF!,0),MATCH(TEXT($P792,"#.00"),#REF!,0))</f>
        <v>#REF!</v>
      </c>
      <c r="BC792" s="211">
        <f>IFERROR(MIN(IF(TablePipeInsulation[[#This Row],[System Application]]="Custom",(TablePipeInsulation[[#This Row],[Therms saved]]*BE792)*CI_Custom_Incentive_USD_per_therm,IF(OR(TablePipeInsulation[[#This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saved]]*BE792),"Excel Error"))),TablePipeInsulation[[#This Row],[Total Cost]]),0)</f>
        <v>0</v>
      </c>
      <c r="BD792" s="216">
        <f>IFERROR(MIN(IF(TablePipeInsulation[[#This Row],[System Application]]="Custom",(TablePipeInsulation[[#This Row],[Therms saved]]*BE792)*CI_Custom_Bonus_Incentive_USD_per_therm,IF(OR(TablePipeInsulation[[#This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saved]]*BE792),"Excel Error"))),TablePipeInsulation[[#This Row],[Total Cost]]),0)</f>
        <v>0</v>
      </c>
      <c r="BE792" s="212">
        <f>Boiler!$AA$9</f>
        <v>0</v>
      </c>
    </row>
    <row r="793" spans="1:57">
      <c r="A793" s="75">
        <v>772</v>
      </c>
      <c r="Q793" s="69"/>
      <c r="R793" s="1" t="str">
        <f>IFERROR(INDEX(TableInsulationCodeReq[],MATCH(TablePipeInsulation[[#This Row],[Coding - Temperature of Pipe]],TableInsulationCodeReq[Coding Pipe Temperature],-1),MATCH(TEXT($P793,"0.00"),TableInsulationCodeReq[#Headers],0)),"")</f>
        <v/>
      </c>
      <c r="Y793" s="189" t="str">
        <f t="shared" si="64"/>
        <v/>
      </c>
      <c r="AA79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93" s="3" t="str">
        <f>IF(OR(G793="",TablePipeInsulation[[#This Row],[Insulation to be Added (")]]&lt;TablePipeInsulation[[#This Row],[Insulation Required by Code (")]]),"",IF(System_App_Only_DHW,(AN793-AR793)/(0.8*100000)*L793*AS793*AT793*1,(AN793-AR793)/($G$10*100000)*L793*AS793*AT793*1))</f>
        <v/>
      </c>
      <c r="AC793" s="78">
        <f>IF(TablePipeInsulation[[#This Row],[Insulation to be Added (")]]&lt;TablePipeInsulation[[#This Row],[Insulation Required by Code (")]],"",BC793)</f>
        <v>0</v>
      </c>
      <c r="AD793" s="78">
        <f>IF(TablePipeInsulation[[#This Row],[Insulation to be Added (")]]&lt;TablePipeInsulation[[#This Row],[Insulation Required by Code (")]],"",BD793)</f>
        <v>0</v>
      </c>
      <c r="AG793" s="67" t="e">
        <f>VLOOKUP(G793,'Insulation Table'!$AE$61:$AF$64,2,FALSE)</f>
        <v>#N/A</v>
      </c>
      <c r="AH793" s="75" t="str">
        <f>IF(TablePipeInsulation[[#This Row],[System Application]]="Custom",TablePipeInsulation[[#This Row],[Pipe Surface Temperature, °F (If Custom Application)]],IF(G793="","",VLOOKUP(G793,$BG$21:$BH$24,2,FALSE)))</f>
        <v/>
      </c>
      <c r="AI793" s="75" t="str">
        <f>IF(TablePipeInsulation[[#This Row],[System Application]]="Custom",TablePipeInsulation[[#This Row],[Ambient Temperature, °F (If Custom Application)]],IF(G793="","",VLOOKUP(G793,$BG$21:$BI$24,3,FALSE)))</f>
        <v/>
      </c>
      <c r="AJ79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9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9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9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93" s="75" t="str">
        <f>IF(TablePipeInsulation[[#This Row],[System Application]]="Custom",TablePipeInsulation[[#This Row],[Custom Pipe Bare Heat Transfer Coefficient]],IF(P793="","",(VLOOKUP(AJ793,'Insulation Table'!$F$35:$G$124,2,FALSE))))</f>
        <v/>
      </c>
      <c r="AO793" s="75" t="e">
        <f t="shared" si="60"/>
        <v>#N/A</v>
      </c>
      <c r="AP793" s="75" t="e">
        <f>VLOOKUP(AO793,'Insulation Table'!$Y$35:$Z$103,2,FALSE)</f>
        <v>#N/A</v>
      </c>
      <c r="AQ793" s="67" t="str">
        <f>CONCATENATE(P793,U793,MIN(TablePipeInsulation[[#This Row],[Insulation to be Added (")]],3))</f>
        <v>3</v>
      </c>
      <c r="AR793" s="75" t="str">
        <f>IF(P793="","",(VLOOKUP(AQ793,'Insulation Table'!$N$35:$O$250,2,FALSE)))</f>
        <v/>
      </c>
      <c r="AS793" s="67" t="e">
        <f t="shared" si="61"/>
        <v>#VALUE!</v>
      </c>
      <c r="AT793" s="75" t="str">
        <f>IF(TablePipeInsulation[[#This Row],[System Application]]="Custom",TablePipeInsulation[[#This Row],[Full Load Hours (If Custom Application)]],IF(G793="","",IF(G793="Domestic Hot Water",8760,$AJ$16)))</f>
        <v/>
      </c>
      <c r="AU793" s="75" t="str">
        <f>VLOOKUP($G$7,'Incentive Structure'!$C$6:$D$10,2,FALSE)</f>
        <v>CI</v>
      </c>
      <c r="AV793" s="75" t="str">
        <f>IF(ISNUMBER(FIND("MF",TablePipeInsulation[[#This Row],[Incentive Code]]))=TRUE,"MF Logic","CI Logic")</f>
        <v>CI Logic</v>
      </c>
      <c r="AW79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93" t="str">
        <f t="shared" si="62"/>
        <v/>
      </c>
      <c r="AY793" t="str">
        <f t="shared" si="63"/>
        <v>CI</v>
      </c>
      <c r="AZ79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9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93" s="190" t="e">
        <f>INDEX(#REF!,MATCH(TablePipeInsulation[[#This Row],[Coding - Temperature of Pipe]],#REF!,0),MATCH(TEXT($P793,"#.00"),#REF!,0))</f>
        <v>#REF!</v>
      </c>
      <c r="BC793" s="211">
        <f>IFERROR(MIN(IF(TablePipeInsulation[[#This Row],[System Application]]="Custom",(TablePipeInsulation[[#This Row],[Therms saved]]*BE793)*CI_Custom_Incentive_USD_per_therm,IF(OR(TablePipeInsulation[[#This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saved]]*BE793),"Excel Error"))),TablePipeInsulation[[#This Row],[Total Cost]]),0)</f>
        <v>0</v>
      </c>
      <c r="BD793" s="216">
        <f>IFERROR(MIN(IF(TablePipeInsulation[[#This Row],[System Application]]="Custom",(TablePipeInsulation[[#This Row],[Therms saved]]*BE793)*CI_Custom_Bonus_Incentive_USD_per_therm,IF(OR(TablePipeInsulation[[#This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saved]]*BE793),"Excel Error"))),TablePipeInsulation[[#This Row],[Total Cost]]),0)</f>
        <v>0</v>
      </c>
      <c r="BE793" s="212">
        <f>Boiler!$AA$9</f>
        <v>0</v>
      </c>
    </row>
    <row r="794" spans="1:57">
      <c r="A794" s="75">
        <v>773</v>
      </c>
      <c r="Q794" s="69"/>
      <c r="R794" s="1" t="str">
        <f>IFERROR(INDEX(TableInsulationCodeReq[],MATCH(TablePipeInsulation[[#This Row],[Coding - Temperature of Pipe]],TableInsulationCodeReq[Coding Pipe Temperature],-1),MATCH(TEXT($P794,"0.00"),TableInsulationCodeReq[#Headers],0)),"")</f>
        <v/>
      </c>
      <c r="Y794" s="189" t="str">
        <f t="shared" si="64"/>
        <v/>
      </c>
      <c r="AA79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94" s="3" t="str">
        <f>IF(OR(G794="",TablePipeInsulation[[#This Row],[Insulation to be Added (")]]&lt;TablePipeInsulation[[#This Row],[Insulation Required by Code (")]]),"",IF(System_App_Only_DHW,(AN794-AR794)/(0.8*100000)*L794*AS794*AT794*1,(AN794-AR794)/($G$10*100000)*L794*AS794*AT794*1))</f>
        <v/>
      </c>
      <c r="AC794" s="78">
        <f>IF(TablePipeInsulation[[#This Row],[Insulation to be Added (")]]&lt;TablePipeInsulation[[#This Row],[Insulation Required by Code (")]],"",BC794)</f>
        <v>0</v>
      </c>
      <c r="AD794" s="78">
        <f>IF(TablePipeInsulation[[#This Row],[Insulation to be Added (")]]&lt;TablePipeInsulation[[#This Row],[Insulation Required by Code (")]],"",BD794)</f>
        <v>0</v>
      </c>
      <c r="AG794" s="67" t="e">
        <f>VLOOKUP(G794,'Insulation Table'!$AE$61:$AF$64,2,FALSE)</f>
        <v>#N/A</v>
      </c>
      <c r="AH794" s="75" t="str">
        <f>IF(TablePipeInsulation[[#This Row],[System Application]]="Custom",TablePipeInsulation[[#This Row],[Pipe Surface Temperature, °F (If Custom Application)]],IF(G794="","",VLOOKUP(G794,$BG$21:$BH$24,2,FALSE)))</f>
        <v/>
      </c>
      <c r="AI794" s="75" t="str">
        <f>IF(TablePipeInsulation[[#This Row],[System Application]]="Custom",TablePipeInsulation[[#This Row],[Ambient Temperature, °F (If Custom Application)]],IF(G794="","",VLOOKUP(G794,$BG$21:$BI$24,3,FALSE)))</f>
        <v/>
      </c>
      <c r="AJ79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9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9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9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94" s="75" t="str">
        <f>IF(TablePipeInsulation[[#This Row],[System Application]]="Custom",TablePipeInsulation[[#This Row],[Custom Pipe Bare Heat Transfer Coefficient]],IF(P794="","",(VLOOKUP(AJ794,'Insulation Table'!$F$35:$G$124,2,FALSE))))</f>
        <v/>
      </c>
      <c r="AO794" s="75" t="e">
        <f t="shared" si="60"/>
        <v>#N/A</v>
      </c>
      <c r="AP794" s="75" t="e">
        <f>VLOOKUP(AO794,'Insulation Table'!$Y$35:$Z$103,2,FALSE)</f>
        <v>#N/A</v>
      </c>
      <c r="AQ794" s="67" t="str">
        <f>CONCATENATE(P794,U794,MIN(TablePipeInsulation[[#This Row],[Insulation to be Added (")]],3))</f>
        <v>3</v>
      </c>
      <c r="AR794" s="75" t="str">
        <f>IF(P794="","",(VLOOKUP(AQ794,'Insulation Table'!$N$35:$O$250,2,FALSE)))</f>
        <v/>
      </c>
      <c r="AS794" s="67" t="e">
        <f t="shared" si="61"/>
        <v>#VALUE!</v>
      </c>
      <c r="AT794" s="75" t="str">
        <f>IF(TablePipeInsulation[[#This Row],[System Application]]="Custom",TablePipeInsulation[[#This Row],[Full Load Hours (If Custom Application)]],IF(G794="","",IF(G794="Domestic Hot Water",8760,$AJ$16)))</f>
        <v/>
      </c>
      <c r="AU794" s="75" t="str">
        <f>VLOOKUP($G$7,'Incentive Structure'!$C$6:$D$10,2,FALSE)</f>
        <v>CI</v>
      </c>
      <c r="AV794" s="75" t="str">
        <f>IF(ISNUMBER(FIND("MF",TablePipeInsulation[[#This Row],[Incentive Code]]))=TRUE,"MF Logic","CI Logic")</f>
        <v>CI Logic</v>
      </c>
      <c r="AW79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94" t="str">
        <f t="shared" si="62"/>
        <v/>
      </c>
      <c r="AY794" t="str">
        <f t="shared" si="63"/>
        <v>CI</v>
      </c>
      <c r="AZ79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9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94" s="190" t="e">
        <f>INDEX(#REF!,MATCH(TablePipeInsulation[[#This Row],[Coding - Temperature of Pipe]],#REF!,0),MATCH(TEXT($P794,"#.00"),#REF!,0))</f>
        <v>#REF!</v>
      </c>
      <c r="BC794" s="211">
        <f>IFERROR(MIN(IF(TablePipeInsulation[[#This Row],[System Application]]="Custom",(TablePipeInsulation[[#This Row],[Therms saved]]*BE794)*CI_Custom_Incentive_USD_per_therm,IF(OR(TablePipeInsulation[[#This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saved]]*BE794),"Excel Error"))),TablePipeInsulation[[#This Row],[Total Cost]]),0)</f>
        <v>0</v>
      </c>
      <c r="BD794" s="216">
        <f>IFERROR(MIN(IF(TablePipeInsulation[[#This Row],[System Application]]="Custom",(TablePipeInsulation[[#This Row],[Therms saved]]*BE794)*CI_Custom_Bonus_Incentive_USD_per_therm,IF(OR(TablePipeInsulation[[#This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saved]]*BE794),"Excel Error"))),TablePipeInsulation[[#This Row],[Total Cost]]),0)</f>
        <v>0</v>
      </c>
      <c r="BE794" s="212">
        <f>Boiler!$AA$9</f>
        <v>0</v>
      </c>
    </row>
    <row r="795" spans="1:57">
      <c r="A795" s="75">
        <v>774</v>
      </c>
      <c r="Q795" s="69"/>
      <c r="R795" s="1" t="str">
        <f>IFERROR(INDEX(TableInsulationCodeReq[],MATCH(TablePipeInsulation[[#This Row],[Coding - Temperature of Pipe]],TableInsulationCodeReq[Coding Pipe Temperature],-1),MATCH(TEXT($P795,"0.00"),TableInsulationCodeReq[#Headers],0)),"")</f>
        <v/>
      </c>
      <c r="Y795" s="189" t="str">
        <f t="shared" si="64"/>
        <v/>
      </c>
      <c r="AA79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95" s="3" t="str">
        <f>IF(OR(G795="",TablePipeInsulation[[#This Row],[Insulation to be Added (")]]&lt;TablePipeInsulation[[#This Row],[Insulation Required by Code (")]]),"",IF(System_App_Only_DHW,(AN795-AR795)/(0.8*100000)*L795*AS795*AT795*1,(AN795-AR795)/($G$10*100000)*L795*AS795*AT795*1))</f>
        <v/>
      </c>
      <c r="AC795" s="78">
        <f>IF(TablePipeInsulation[[#This Row],[Insulation to be Added (")]]&lt;TablePipeInsulation[[#This Row],[Insulation Required by Code (")]],"",BC795)</f>
        <v>0</v>
      </c>
      <c r="AD795" s="78">
        <f>IF(TablePipeInsulation[[#This Row],[Insulation to be Added (")]]&lt;TablePipeInsulation[[#This Row],[Insulation Required by Code (")]],"",BD795)</f>
        <v>0</v>
      </c>
      <c r="AG795" s="67" t="e">
        <f>VLOOKUP(G795,'Insulation Table'!$AE$61:$AF$64,2,FALSE)</f>
        <v>#N/A</v>
      </c>
      <c r="AH795" s="75" t="str">
        <f>IF(TablePipeInsulation[[#This Row],[System Application]]="Custom",TablePipeInsulation[[#This Row],[Pipe Surface Temperature, °F (If Custom Application)]],IF(G795="","",VLOOKUP(G795,$BG$21:$BH$24,2,FALSE)))</f>
        <v/>
      </c>
      <c r="AI795" s="75" t="str">
        <f>IF(TablePipeInsulation[[#This Row],[System Application]]="Custom",TablePipeInsulation[[#This Row],[Ambient Temperature, °F (If Custom Application)]],IF(G795="","",VLOOKUP(G795,$BG$21:$BI$24,3,FALSE)))</f>
        <v/>
      </c>
      <c r="AJ79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9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9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9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95" s="75" t="str">
        <f>IF(TablePipeInsulation[[#This Row],[System Application]]="Custom",TablePipeInsulation[[#This Row],[Custom Pipe Bare Heat Transfer Coefficient]],IF(P795="","",(VLOOKUP(AJ795,'Insulation Table'!$F$35:$G$124,2,FALSE))))</f>
        <v/>
      </c>
      <c r="AO795" s="75" t="e">
        <f t="shared" si="60"/>
        <v>#N/A</v>
      </c>
      <c r="AP795" s="75" t="e">
        <f>VLOOKUP(AO795,'Insulation Table'!$Y$35:$Z$103,2,FALSE)</f>
        <v>#N/A</v>
      </c>
      <c r="AQ795" s="67" t="str">
        <f>CONCATENATE(P795,U795,MIN(TablePipeInsulation[[#This Row],[Insulation to be Added (")]],3))</f>
        <v>3</v>
      </c>
      <c r="AR795" s="75" t="str">
        <f>IF(P795="","",(VLOOKUP(AQ795,'Insulation Table'!$N$35:$O$250,2,FALSE)))</f>
        <v/>
      </c>
      <c r="AS795" s="67" t="e">
        <f t="shared" si="61"/>
        <v>#VALUE!</v>
      </c>
      <c r="AT795" s="75" t="str">
        <f>IF(TablePipeInsulation[[#This Row],[System Application]]="Custom",TablePipeInsulation[[#This Row],[Full Load Hours (If Custom Application)]],IF(G795="","",IF(G795="Domestic Hot Water",8760,$AJ$16)))</f>
        <v/>
      </c>
      <c r="AU795" s="75" t="str">
        <f>VLOOKUP($G$7,'Incentive Structure'!$C$6:$D$10,2,FALSE)</f>
        <v>CI</v>
      </c>
      <c r="AV795" s="75" t="str">
        <f>IF(ISNUMBER(FIND("MF",TablePipeInsulation[[#This Row],[Incentive Code]]))=TRUE,"MF Logic","CI Logic")</f>
        <v>CI Logic</v>
      </c>
      <c r="AW79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95" t="str">
        <f t="shared" si="62"/>
        <v/>
      </c>
      <c r="AY795" t="str">
        <f t="shared" si="63"/>
        <v>CI</v>
      </c>
      <c r="AZ79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9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95" s="190" t="e">
        <f>INDEX(#REF!,MATCH(TablePipeInsulation[[#This Row],[Coding - Temperature of Pipe]],#REF!,0),MATCH(TEXT($P795,"#.00"),#REF!,0))</f>
        <v>#REF!</v>
      </c>
      <c r="BC795" s="211">
        <f>IFERROR(MIN(IF(TablePipeInsulation[[#This Row],[System Application]]="Custom",(TablePipeInsulation[[#This Row],[Therms saved]]*BE795)*CI_Custom_Incentive_USD_per_therm,IF(OR(TablePipeInsulation[[#This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saved]]*BE795),"Excel Error"))),TablePipeInsulation[[#This Row],[Total Cost]]),0)</f>
        <v>0</v>
      </c>
      <c r="BD795" s="216">
        <f>IFERROR(MIN(IF(TablePipeInsulation[[#This Row],[System Application]]="Custom",(TablePipeInsulation[[#This Row],[Therms saved]]*BE795)*CI_Custom_Bonus_Incentive_USD_per_therm,IF(OR(TablePipeInsulation[[#This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saved]]*BE795),"Excel Error"))),TablePipeInsulation[[#This Row],[Total Cost]]),0)</f>
        <v>0</v>
      </c>
      <c r="BE795" s="212">
        <f>Boiler!$AA$9</f>
        <v>0</v>
      </c>
    </row>
    <row r="796" spans="1:57">
      <c r="A796" s="75">
        <v>775</v>
      </c>
      <c r="Q796" s="69"/>
      <c r="R796" s="1" t="str">
        <f>IFERROR(INDEX(TableInsulationCodeReq[],MATCH(TablePipeInsulation[[#This Row],[Coding - Temperature of Pipe]],TableInsulationCodeReq[Coding Pipe Temperature],-1),MATCH(TEXT($P796,"0.00"),TableInsulationCodeReq[#Headers],0)),"")</f>
        <v/>
      </c>
      <c r="Y796" s="189" t="str">
        <f t="shared" si="64"/>
        <v/>
      </c>
      <c r="AA79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96" s="3" t="str">
        <f>IF(OR(G796="",TablePipeInsulation[[#This Row],[Insulation to be Added (")]]&lt;TablePipeInsulation[[#This Row],[Insulation Required by Code (")]]),"",IF(System_App_Only_DHW,(AN796-AR796)/(0.8*100000)*L796*AS796*AT796*1,(AN796-AR796)/($G$10*100000)*L796*AS796*AT796*1))</f>
        <v/>
      </c>
      <c r="AC796" s="78">
        <f>IF(TablePipeInsulation[[#This Row],[Insulation to be Added (")]]&lt;TablePipeInsulation[[#This Row],[Insulation Required by Code (")]],"",BC796)</f>
        <v>0</v>
      </c>
      <c r="AD796" s="78">
        <f>IF(TablePipeInsulation[[#This Row],[Insulation to be Added (")]]&lt;TablePipeInsulation[[#This Row],[Insulation Required by Code (")]],"",BD796)</f>
        <v>0</v>
      </c>
      <c r="AG796" s="67" t="e">
        <f>VLOOKUP(G796,'Insulation Table'!$AE$61:$AF$64,2,FALSE)</f>
        <v>#N/A</v>
      </c>
      <c r="AH796" s="75" t="str">
        <f>IF(TablePipeInsulation[[#This Row],[System Application]]="Custom",TablePipeInsulation[[#This Row],[Pipe Surface Temperature, °F (If Custom Application)]],IF(G796="","",VLOOKUP(G796,$BG$21:$BH$24,2,FALSE)))</f>
        <v/>
      </c>
      <c r="AI796" s="75" t="str">
        <f>IF(TablePipeInsulation[[#This Row],[System Application]]="Custom",TablePipeInsulation[[#This Row],[Ambient Temperature, °F (If Custom Application)]],IF(G796="","",VLOOKUP(G796,$BG$21:$BI$24,3,FALSE)))</f>
        <v/>
      </c>
      <c r="AJ79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9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9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9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96" s="75" t="str">
        <f>IF(TablePipeInsulation[[#This Row],[System Application]]="Custom",TablePipeInsulation[[#This Row],[Custom Pipe Bare Heat Transfer Coefficient]],IF(P796="","",(VLOOKUP(AJ796,'Insulation Table'!$F$35:$G$124,2,FALSE))))</f>
        <v/>
      </c>
      <c r="AO796" s="75" t="e">
        <f t="shared" si="60"/>
        <v>#N/A</v>
      </c>
      <c r="AP796" s="75" t="e">
        <f>VLOOKUP(AO796,'Insulation Table'!$Y$35:$Z$103,2,FALSE)</f>
        <v>#N/A</v>
      </c>
      <c r="AQ796" s="67" t="str">
        <f>CONCATENATE(P796,U796,MIN(TablePipeInsulation[[#This Row],[Insulation to be Added (")]],3))</f>
        <v>3</v>
      </c>
      <c r="AR796" s="75" t="str">
        <f>IF(P796="","",(VLOOKUP(AQ796,'Insulation Table'!$N$35:$O$250,2,FALSE)))</f>
        <v/>
      </c>
      <c r="AS796" s="67" t="e">
        <f t="shared" si="61"/>
        <v>#VALUE!</v>
      </c>
      <c r="AT796" s="75" t="str">
        <f>IF(TablePipeInsulation[[#This Row],[System Application]]="Custom",TablePipeInsulation[[#This Row],[Full Load Hours (If Custom Application)]],IF(G796="","",IF(G796="Domestic Hot Water",8760,$AJ$16)))</f>
        <v/>
      </c>
      <c r="AU796" s="75" t="str">
        <f>VLOOKUP($G$7,'Incentive Structure'!$C$6:$D$10,2,FALSE)</f>
        <v>CI</v>
      </c>
      <c r="AV796" s="75" t="str">
        <f>IF(ISNUMBER(FIND("MF",TablePipeInsulation[[#This Row],[Incentive Code]]))=TRUE,"MF Logic","CI Logic")</f>
        <v>CI Logic</v>
      </c>
      <c r="AW79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96" t="str">
        <f t="shared" si="62"/>
        <v/>
      </c>
      <c r="AY796" t="str">
        <f t="shared" si="63"/>
        <v>CI</v>
      </c>
      <c r="AZ79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9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96" s="190" t="e">
        <f>INDEX(#REF!,MATCH(TablePipeInsulation[[#This Row],[Coding - Temperature of Pipe]],#REF!,0),MATCH(TEXT($P796,"#.00"),#REF!,0))</f>
        <v>#REF!</v>
      </c>
      <c r="BC796" s="211">
        <f>IFERROR(MIN(IF(TablePipeInsulation[[#This Row],[System Application]]="Custom",(TablePipeInsulation[[#This Row],[Therms saved]]*BE796)*CI_Custom_Incentive_USD_per_therm,IF(OR(TablePipeInsulation[[#This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saved]]*BE796),"Excel Error"))),TablePipeInsulation[[#This Row],[Total Cost]]),0)</f>
        <v>0</v>
      </c>
      <c r="BD796" s="216">
        <f>IFERROR(MIN(IF(TablePipeInsulation[[#This Row],[System Application]]="Custom",(TablePipeInsulation[[#This Row],[Therms saved]]*BE796)*CI_Custom_Bonus_Incentive_USD_per_therm,IF(OR(TablePipeInsulation[[#This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saved]]*BE796),"Excel Error"))),TablePipeInsulation[[#This Row],[Total Cost]]),0)</f>
        <v>0</v>
      </c>
      <c r="BE796" s="212">
        <f>Boiler!$AA$9</f>
        <v>0</v>
      </c>
    </row>
    <row r="797" spans="1:57">
      <c r="A797" s="75">
        <v>776</v>
      </c>
      <c r="Q797" s="69"/>
      <c r="R797" s="1" t="str">
        <f>IFERROR(INDEX(TableInsulationCodeReq[],MATCH(TablePipeInsulation[[#This Row],[Coding - Temperature of Pipe]],TableInsulationCodeReq[Coding Pipe Temperature],-1),MATCH(TEXT($P797,"0.00"),TableInsulationCodeReq[#Headers],0)),"")</f>
        <v/>
      </c>
      <c r="Y797" s="189" t="str">
        <f t="shared" si="64"/>
        <v/>
      </c>
      <c r="AA79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97" s="3" t="str">
        <f>IF(OR(G797="",TablePipeInsulation[[#This Row],[Insulation to be Added (")]]&lt;TablePipeInsulation[[#This Row],[Insulation Required by Code (")]]),"",IF(System_App_Only_DHW,(AN797-AR797)/(0.8*100000)*L797*AS797*AT797*1,(AN797-AR797)/($G$10*100000)*L797*AS797*AT797*1))</f>
        <v/>
      </c>
      <c r="AC797" s="78">
        <f>IF(TablePipeInsulation[[#This Row],[Insulation to be Added (")]]&lt;TablePipeInsulation[[#This Row],[Insulation Required by Code (")]],"",BC797)</f>
        <v>0</v>
      </c>
      <c r="AD797" s="78">
        <f>IF(TablePipeInsulation[[#This Row],[Insulation to be Added (")]]&lt;TablePipeInsulation[[#This Row],[Insulation Required by Code (")]],"",BD797)</f>
        <v>0</v>
      </c>
      <c r="AG797" s="67" t="e">
        <f>VLOOKUP(G797,'Insulation Table'!$AE$61:$AF$64,2,FALSE)</f>
        <v>#N/A</v>
      </c>
      <c r="AH797" s="75" t="str">
        <f>IF(TablePipeInsulation[[#This Row],[System Application]]="Custom",TablePipeInsulation[[#This Row],[Pipe Surface Temperature, °F (If Custom Application)]],IF(G797="","",VLOOKUP(G797,$BG$21:$BH$24,2,FALSE)))</f>
        <v/>
      </c>
      <c r="AI797" s="75" t="str">
        <f>IF(TablePipeInsulation[[#This Row],[System Application]]="Custom",TablePipeInsulation[[#This Row],[Ambient Temperature, °F (If Custom Application)]],IF(G797="","",VLOOKUP(G797,$BG$21:$BI$24,3,FALSE)))</f>
        <v/>
      </c>
      <c r="AJ79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9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9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9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97" s="75" t="str">
        <f>IF(TablePipeInsulation[[#This Row],[System Application]]="Custom",TablePipeInsulation[[#This Row],[Custom Pipe Bare Heat Transfer Coefficient]],IF(P797="","",(VLOOKUP(AJ797,'Insulation Table'!$F$35:$G$124,2,FALSE))))</f>
        <v/>
      </c>
      <c r="AO797" s="75" t="e">
        <f t="shared" si="60"/>
        <v>#N/A</v>
      </c>
      <c r="AP797" s="75" t="e">
        <f>VLOOKUP(AO797,'Insulation Table'!$Y$35:$Z$103,2,FALSE)</f>
        <v>#N/A</v>
      </c>
      <c r="AQ797" s="67" t="str">
        <f>CONCATENATE(P797,U797,MIN(TablePipeInsulation[[#This Row],[Insulation to be Added (")]],3))</f>
        <v>3</v>
      </c>
      <c r="AR797" s="75" t="str">
        <f>IF(P797="","",(VLOOKUP(AQ797,'Insulation Table'!$N$35:$O$250,2,FALSE)))</f>
        <v/>
      </c>
      <c r="AS797" s="67" t="e">
        <f t="shared" si="61"/>
        <v>#VALUE!</v>
      </c>
      <c r="AT797" s="75" t="str">
        <f>IF(TablePipeInsulation[[#This Row],[System Application]]="Custom",TablePipeInsulation[[#This Row],[Full Load Hours (If Custom Application)]],IF(G797="","",IF(G797="Domestic Hot Water",8760,$AJ$16)))</f>
        <v/>
      </c>
      <c r="AU797" s="75" t="str">
        <f>VLOOKUP($G$7,'Incentive Structure'!$C$6:$D$10,2,FALSE)</f>
        <v>CI</v>
      </c>
      <c r="AV797" s="75" t="str">
        <f>IF(ISNUMBER(FIND("MF",TablePipeInsulation[[#This Row],[Incentive Code]]))=TRUE,"MF Logic","CI Logic")</f>
        <v>CI Logic</v>
      </c>
      <c r="AW79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97" t="str">
        <f t="shared" si="62"/>
        <v/>
      </c>
      <c r="AY797" t="str">
        <f t="shared" si="63"/>
        <v>CI</v>
      </c>
      <c r="AZ79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9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97" s="190" t="e">
        <f>INDEX(#REF!,MATCH(TablePipeInsulation[[#This Row],[Coding - Temperature of Pipe]],#REF!,0),MATCH(TEXT($P797,"#.00"),#REF!,0))</f>
        <v>#REF!</v>
      </c>
      <c r="BC797" s="211">
        <f>IFERROR(MIN(IF(TablePipeInsulation[[#This Row],[System Application]]="Custom",(TablePipeInsulation[[#This Row],[Therms saved]]*BE797)*CI_Custom_Incentive_USD_per_therm,IF(OR(TablePipeInsulation[[#This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saved]]*BE797),"Excel Error"))),TablePipeInsulation[[#This Row],[Total Cost]]),0)</f>
        <v>0</v>
      </c>
      <c r="BD797" s="216">
        <f>IFERROR(MIN(IF(TablePipeInsulation[[#This Row],[System Application]]="Custom",(TablePipeInsulation[[#This Row],[Therms saved]]*BE797)*CI_Custom_Bonus_Incentive_USD_per_therm,IF(OR(TablePipeInsulation[[#This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saved]]*BE797),"Excel Error"))),TablePipeInsulation[[#This Row],[Total Cost]]),0)</f>
        <v>0</v>
      </c>
      <c r="BE797" s="212">
        <f>Boiler!$AA$9</f>
        <v>0</v>
      </c>
    </row>
    <row r="798" spans="1:57">
      <c r="A798" s="75">
        <v>777</v>
      </c>
      <c r="Q798" s="69"/>
      <c r="R798" s="1" t="str">
        <f>IFERROR(INDEX(TableInsulationCodeReq[],MATCH(TablePipeInsulation[[#This Row],[Coding - Temperature of Pipe]],TableInsulationCodeReq[Coding Pipe Temperature],-1),MATCH(TEXT($P798,"0.00"),TableInsulationCodeReq[#Headers],0)),"")</f>
        <v/>
      </c>
      <c r="Y798" s="189" t="str">
        <f t="shared" si="64"/>
        <v/>
      </c>
      <c r="AA79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98" s="3" t="str">
        <f>IF(OR(G798="",TablePipeInsulation[[#This Row],[Insulation to be Added (")]]&lt;TablePipeInsulation[[#This Row],[Insulation Required by Code (")]]),"",IF(System_App_Only_DHW,(AN798-AR798)/(0.8*100000)*L798*AS798*AT798*1,(AN798-AR798)/($G$10*100000)*L798*AS798*AT798*1))</f>
        <v/>
      </c>
      <c r="AC798" s="78">
        <f>IF(TablePipeInsulation[[#This Row],[Insulation to be Added (")]]&lt;TablePipeInsulation[[#This Row],[Insulation Required by Code (")]],"",BC798)</f>
        <v>0</v>
      </c>
      <c r="AD798" s="78">
        <f>IF(TablePipeInsulation[[#This Row],[Insulation to be Added (")]]&lt;TablePipeInsulation[[#This Row],[Insulation Required by Code (")]],"",BD798)</f>
        <v>0</v>
      </c>
      <c r="AG798" s="67" t="e">
        <f>VLOOKUP(G798,'Insulation Table'!$AE$61:$AF$64,2,FALSE)</f>
        <v>#N/A</v>
      </c>
      <c r="AH798" s="75" t="str">
        <f>IF(TablePipeInsulation[[#This Row],[System Application]]="Custom",TablePipeInsulation[[#This Row],[Pipe Surface Temperature, °F (If Custom Application)]],IF(G798="","",VLOOKUP(G798,$BG$21:$BH$24,2,FALSE)))</f>
        <v/>
      </c>
      <c r="AI798" s="75" t="str">
        <f>IF(TablePipeInsulation[[#This Row],[System Application]]="Custom",TablePipeInsulation[[#This Row],[Ambient Temperature, °F (If Custom Application)]],IF(G798="","",VLOOKUP(G798,$BG$21:$BI$24,3,FALSE)))</f>
        <v/>
      </c>
      <c r="AJ79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9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9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9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98" s="75" t="str">
        <f>IF(TablePipeInsulation[[#This Row],[System Application]]="Custom",TablePipeInsulation[[#This Row],[Custom Pipe Bare Heat Transfer Coefficient]],IF(P798="","",(VLOOKUP(AJ798,'Insulation Table'!$F$35:$G$124,2,FALSE))))</f>
        <v/>
      </c>
      <c r="AO798" s="75" t="e">
        <f t="shared" si="60"/>
        <v>#N/A</v>
      </c>
      <c r="AP798" s="75" t="e">
        <f>VLOOKUP(AO798,'Insulation Table'!$Y$35:$Z$103,2,FALSE)</f>
        <v>#N/A</v>
      </c>
      <c r="AQ798" s="67" t="str">
        <f>CONCATENATE(P798,U798,MIN(TablePipeInsulation[[#This Row],[Insulation to be Added (")]],3))</f>
        <v>3</v>
      </c>
      <c r="AR798" s="75" t="str">
        <f>IF(P798="","",(VLOOKUP(AQ798,'Insulation Table'!$N$35:$O$250,2,FALSE)))</f>
        <v/>
      </c>
      <c r="AS798" s="67" t="e">
        <f t="shared" si="61"/>
        <v>#VALUE!</v>
      </c>
      <c r="AT798" s="75" t="str">
        <f>IF(TablePipeInsulation[[#This Row],[System Application]]="Custom",TablePipeInsulation[[#This Row],[Full Load Hours (If Custom Application)]],IF(G798="","",IF(G798="Domestic Hot Water",8760,$AJ$16)))</f>
        <v/>
      </c>
      <c r="AU798" s="75" t="str">
        <f>VLOOKUP($G$7,'Incentive Structure'!$C$6:$D$10,2,FALSE)</f>
        <v>CI</v>
      </c>
      <c r="AV798" s="75" t="str">
        <f>IF(ISNUMBER(FIND("MF",TablePipeInsulation[[#This Row],[Incentive Code]]))=TRUE,"MF Logic","CI Logic")</f>
        <v>CI Logic</v>
      </c>
      <c r="AW79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98" t="str">
        <f t="shared" si="62"/>
        <v/>
      </c>
      <c r="AY798" t="str">
        <f t="shared" si="63"/>
        <v>CI</v>
      </c>
      <c r="AZ79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9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98" s="190" t="e">
        <f>INDEX(#REF!,MATCH(TablePipeInsulation[[#This Row],[Coding - Temperature of Pipe]],#REF!,0),MATCH(TEXT($P798,"#.00"),#REF!,0))</f>
        <v>#REF!</v>
      </c>
      <c r="BC798" s="211">
        <f>IFERROR(MIN(IF(TablePipeInsulation[[#This Row],[System Application]]="Custom",(TablePipeInsulation[[#This Row],[Therms saved]]*BE798)*CI_Custom_Incentive_USD_per_therm,IF(OR(TablePipeInsulation[[#This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saved]]*BE798),"Excel Error"))),TablePipeInsulation[[#This Row],[Total Cost]]),0)</f>
        <v>0</v>
      </c>
      <c r="BD798" s="216">
        <f>IFERROR(MIN(IF(TablePipeInsulation[[#This Row],[System Application]]="Custom",(TablePipeInsulation[[#This Row],[Therms saved]]*BE798)*CI_Custom_Bonus_Incentive_USD_per_therm,IF(OR(TablePipeInsulation[[#This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saved]]*BE798),"Excel Error"))),TablePipeInsulation[[#This Row],[Total Cost]]),0)</f>
        <v>0</v>
      </c>
      <c r="BE798" s="212">
        <f>Boiler!$AA$9</f>
        <v>0</v>
      </c>
    </row>
    <row r="799" spans="1:57">
      <c r="A799" s="75">
        <v>778</v>
      </c>
      <c r="Q799" s="69"/>
      <c r="R799" s="1" t="str">
        <f>IFERROR(INDEX(TableInsulationCodeReq[],MATCH(TablePipeInsulation[[#This Row],[Coding - Temperature of Pipe]],TableInsulationCodeReq[Coding Pipe Temperature],-1),MATCH(TEXT($P799,"0.00"),TableInsulationCodeReq[#Headers],0)),"")</f>
        <v/>
      </c>
      <c r="Y799" s="189" t="str">
        <f t="shared" si="64"/>
        <v/>
      </c>
      <c r="AA79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799" s="3" t="str">
        <f>IF(OR(G799="",TablePipeInsulation[[#This Row],[Insulation to be Added (")]]&lt;TablePipeInsulation[[#This Row],[Insulation Required by Code (")]]),"",IF(System_App_Only_DHW,(AN799-AR799)/(0.8*100000)*L799*AS799*AT799*1,(AN799-AR799)/($G$10*100000)*L799*AS799*AT799*1))</f>
        <v/>
      </c>
      <c r="AC799" s="78">
        <f>IF(TablePipeInsulation[[#This Row],[Insulation to be Added (")]]&lt;TablePipeInsulation[[#This Row],[Insulation Required by Code (")]],"",BC799)</f>
        <v>0</v>
      </c>
      <c r="AD799" s="78">
        <f>IF(TablePipeInsulation[[#This Row],[Insulation to be Added (")]]&lt;TablePipeInsulation[[#This Row],[Insulation Required by Code (")]],"",BD799)</f>
        <v>0</v>
      </c>
      <c r="AG799" s="67" t="e">
        <f>VLOOKUP(G799,'Insulation Table'!$AE$61:$AF$64,2,FALSE)</f>
        <v>#N/A</v>
      </c>
      <c r="AH799" s="75" t="str">
        <f>IF(TablePipeInsulation[[#This Row],[System Application]]="Custom",TablePipeInsulation[[#This Row],[Pipe Surface Temperature, °F (If Custom Application)]],IF(G799="","",VLOOKUP(G799,$BG$21:$BH$24,2,FALSE)))</f>
        <v/>
      </c>
      <c r="AI799" s="75" t="str">
        <f>IF(TablePipeInsulation[[#This Row],[System Application]]="Custom",TablePipeInsulation[[#This Row],[Ambient Temperature, °F (If Custom Application)]],IF(G799="","",VLOOKUP(G799,$BG$21:$BI$24,3,FALSE)))</f>
        <v/>
      </c>
      <c r="AJ79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79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79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79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799" s="75" t="str">
        <f>IF(TablePipeInsulation[[#This Row],[System Application]]="Custom",TablePipeInsulation[[#This Row],[Custom Pipe Bare Heat Transfer Coefficient]],IF(P799="","",(VLOOKUP(AJ799,'Insulation Table'!$F$35:$G$124,2,FALSE))))</f>
        <v/>
      </c>
      <c r="AO799" s="75" t="e">
        <f t="shared" si="60"/>
        <v>#N/A</v>
      </c>
      <c r="AP799" s="75" t="e">
        <f>VLOOKUP(AO799,'Insulation Table'!$Y$35:$Z$103,2,FALSE)</f>
        <v>#N/A</v>
      </c>
      <c r="AQ799" s="67" t="str">
        <f>CONCATENATE(P799,U799,MIN(TablePipeInsulation[[#This Row],[Insulation to be Added (")]],3))</f>
        <v>3</v>
      </c>
      <c r="AR799" s="75" t="str">
        <f>IF(P799="","",(VLOOKUP(AQ799,'Insulation Table'!$N$35:$O$250,2,FALSE)))</f>
        <v/>
      </c>
      <c r="AS799" s="67" t="e">
        <f t="shared" si="61"/>
        <v>#VALUE!</v>
      </c>
      <c r="AT799" s="75" t="str">
        <f>IF(TablePipeInsulation[[#This Row],[System Application]]="Custom",TablePipeInsulation[[#This Row],[Full Load Hours (If Custom Application)]],IF(G799="","",IF(G799="Domestic Hot Water",8760,$AJ$16)))</f>
        <v/>
      </c>
      <c r="AU799" s="75" t="str">
        <f>VLOOKUP($G$7,'Incentive Structure'!$C$6:$D$10,2,FALSE)</f>
        <v>CI</v>
      </c>
      <c r="AV799" s="75" t="str">
        <f>IF(ISNUMBER(FIND("MF",TablePipeInsulation[[#This Row],[Incentive Code]]))=TRUE,"MF Logic","CI Logic")</f>
        <v>CI Logic</v>
      </c>
      <c r="AW79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799" t="str">
        <f t="shared" si="62"/>
        <v/>
      </c>
      <c r="AY799" t="str">
        <f t="shared" si="63"/>
        <v>CI</v>
      </c>
      <c r="AZ79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79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799" s="190" t="e">
        <f>INDEX(#REF!,MATCH(TablePipeInsulation[[#This Row],[Coding - Temperature of Pipe]],#REF!,0),MATCH(TEXT($P799,"#.00"),#REF!,0))</f>
        <v>#REF!</v>
      </c>
      <c r="BC799" s="211">
        <f>IFERROR(MIN(IF(TablePipeInsulation[[#This Row],[System Application]]="Custom",(TablePipeInsulation[[#This Row],[Therms saved]]*BE799)*CI_Custom_Incentive_USD_per_therm,IF(OR(TablePipeInsulation[[#This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saved]]*BE799),"Excel Error"))),TablePipeInsulation[[#This Row],[Total Cost]]),0)</f>
        <v>0</v>
      </c>
      <c r="BD799" s="216">
        <f>IFERROR(MIN(IF(TablePipeInsulation[[#This Row],[System Application]]="Custom",(TablePipeInsulation[[#This Row],[Therms saved]]*BE799)*CI_Custom_Bonus_Incentive_USD_per_therm,IF(OR(TablePipeInsulation[[#This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saved]]*BE799),"Excel Error"))),TablePipeInsulation[[#This Row],[Total Cost]]),0)</f>
        <v>0</v>
      </c>
      <c r="BE799" s="212">
        <f>Boiler!$AA$9</f>
        <v>0</v>
      </c>
    </row>
    <row r="800" spans="1:57">
      <c r="A800" s="75">
        <v>779</v>
      </c>
      <c r="Q800" s="69"/>
      <c r="R800" s="1" t="str">
        <f>IFERROR(INDEX(TableInsulationCodeReq[],MATCH(TablePipeInsulation[[#This Row],[Coding - Temperature of Pipe]],TableInsulationCodeReq[Coding Pipe Temperature],-1),MATCH(TEXT($P800,"0.00"),TableInsulationCodeReq[#Headers],0)),"")</f>
        <v/>
      </c>
      <c r="Y800" s="189" t="str">
        <f t="shared" si="64"/>
        <v/>
      </c>
      <c r="AA80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00" s="3" t="str">
        <f>IF(OR(G800="",TablePipeInsulation[[#This Row],[Insulation to be Added (")]]&lt;TablePipeInsulation[[#This Row],[Insulation Required by Code (")]]),"",IF(System_App_Only_DHW,(AN800-AR800)/(0.8*100000)*L800*AS800*AT800*1,(AN800-AR800)/($G$10*100000)*L800*AS800*AT800*1))</f>
        <v/>
      </c>
      <c r="AC800" s="78">
        <f>IF(TablePipeInsulation[[#This Row],[Insulation to be Added (")]]&lt;TablePipeInsulation[[#This Row],[Insulation Required by Code (")]],"",BC800)</f>
        <v>0</v>
      </c>
      <c r="AD800" s="78">
        <f>IF(TablePipeInsulation[[#This Row],[Insulation to be Added (")]]&lt;TablePipeInsulation[[#This Row],[Insulation Required by Code (")]],"",BD800)</f>
        <v>0</v>
      </c>
      <c r="AG800" s="67" t="e">
        <f>VLOOKUP(G800,'Insulation Table'!$AE$61:$AF$64,2,FALSE)</f>
        <v>#N/A</v>
      </c>
      <c r="AH800" s="75" t="str">
        <f>IF(TablePipeInsulation[[#This Row],[System Application]]="Custom",TablePipeInsulation[[#This Row],[Pipe Surface Temperature, °F (If Custom Application)]],IF(G800="","",VLOOKUP(G800,$BG$21:$BH$24,2,FALSE)))</f>
        <v/>
      </c>
      <c r="AI800" s="75" t="str">
        <f>IF(TablePipeInsulation[[#This Row],[System Application]]="Custom",TablePipeInsulation[[#This Row],[Ambient Temperature, °F (If Custom Application)]],IF(G800="","",VLOOKUP(G800,$BG$21:$BI$24,3,FALSE)))</f>
        <v/>
      </c>
      <c r="AJ80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0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0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0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00" s="75" t="str">
        <f>IF(TablePipeInsulation[[#This Row],[System Application]]="Custom",TablePipeInsulation[[#This Row],[Custom Pipe Bare Heat Transfer Coefficient]],IF(P800="","",(VLOOKUP(AJ800,'Insulation Table'!$F$35:$G$124,2,FALSE))))</f>
        <v/>
      </c>
      <c r="AO800" s="75" t="e">
        <f t="shared" si="60"/>
        <v>#N/A</v>
      </c>
      <c r="AP800" s="75" t="e">
        <f>VLOOKUP(AO800,'Insulation Table'!$Y$35:$Z$103,2,FALSE)</f>
        <v>#N/A</v>
      </c>
      <c r="AQ800" s="67" t="str">
        <f>CONCATENATE(P800,U800,MIN(TablePipeInsulation[[#This Row],[Insulation to be Added (")]],3))</f>
        <v>3</v>
      </c>
      <c r="AR800" s="75" t="str">
        <f>IF(P800="","",(VLOOKUP(AQ800,'Insulation Table'!$N$35:$O$250,2,FALSE)))</f>
        <v/>
      </c>
      <c r="AS800" s="67" t="e">
        <f t="shared" si="61"/>
        <v>#VALUE!</v>
      </c>
      <c r="AT800" s="75" t="str">
        <f>IF(TablePipeInsulation[[#This Row],[System Application]]="Custom",TablePipeInsulation[[#This Row],[Full Load Hours (If Custom Application)]],IF(G800="","",IF(G800="Domestic Hot Water",8760,$AJ$16)))</f>
        <v/>
      </c>
      <c r="AU800" s="75" t="str">
        <f>VLOOKUP($G$7,'Incentive Structure'!$C$6:$D$10,2,FALSE)</f>
        <v>CI</v>
      </c>
      <c r="AV800" s="75" t="str">
        <f>IF(ISNUMBER(FIND("MF",TablePipeInsulation[[#This Row],[Incentive Code]]))=TRUE,"MF Logic","CI Logic")</f>
        <v>CI Logic</v>
      </c>
      <c r="AW80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00" t="str">
        <f t="shared" si="62"/>
        <v/>
      </c>
      <c r="AY800" t="str">
        <f t="shared" si="63"/>
        <v>CI</v>
      </c>
      <c r="AZ80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0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00" s="190" t="e">
        <f>INDEX(#REF!,MATCH(TablePipeInsulation[[#This Row],[Coding - Temperature of Pipe]],#REF!,0),MATCH(TEXT($P800,"#.00"),#REF!,0))</f>
        <v>#REF!</v>
      </c>
      <c r="BC800" s="211">
        <f>IFERROR(MIN(IF(TablePipeInsulation[[#This Row],[System Application]]="Custom",(TablePipeInsulation[[#This Row],[Therms saved]]*BE800)*CI_Custom_Incentive_USD_per_therm,IF(OR(TablePipeInsulation[[#This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saved]]*BE800),"Excel Error"))),TablePipeInsulation[[#This Row],[Total Cost]]),0)</f>
        <v>0</v>
      </c>
      <c r="BD800" s="216">
        <f>IFERROR(MIN(IF(TablePipeInsulation[[#This Row],[System Application]]="Custom",(TablePipeInsulation[[#This Row],[Therms saved]]*BE800)*CI_Custom_Bonus_Incentive_USD_per_therm,IF(OR(TablePipeInsulation[[#This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saved]]*BE800),"Excel Error"))),TablePipeInsulation[[#This Row],[Total Cost]]),0)</f>
        <v>0</v>
      </c>
      <c r="BE800" s="212">
        <f>Boiler!$AA$9</f>
        <v>0</v>
      </c>
    </row>
    <row r="801" spans="1:57">
      <c r="A801" s="75">
        <v>780</v>
      </c>
      <c r="Q801" s="69"/>
      <c r="R801" s="1" t="str">
        <f>IFERROR(INDEX(TableInsulationCodeReq[],MATCH(TablePipeInsulation[[#This Row],[Coding - Temperature of Pipe]],TableInsulationCodeReq[Coding Pipe Temperature],-1),MATCH(TEXT($P801,"0.00"),TableInsulationCodeReq[#Headers],0)),"")</f>
        <v/>
      </c>
      <c r="Y801" s="189" t="str">
        <f t="shared" si="64"/>
        <v/>
      </c>
      <c r="AA80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01" s="3" t="str">
        <f>IF(OR(G801="",TablePipeInsulation[[#This Row],[Insulation to be Added (")]]&lt;TablePipeInsulation[[#This Row],[Insulation Required by Code (")]]),"",IF(System_App_Only_DHW,(AN801-AR801)/(0.8*100000)*L801*AS801*AT801*1,(AN801-AR801)/($G$10*100000)*L801*AS801*AT801*1))</f>
        <v/>
      </c>
      <c r="AC801" s="78">
        <f>IF(TablePipeInsulation[[#This Row],[Insulation to be Added (")]]&lt;TablePipeInsulation[[#This Row],[Insulation Required by Code (")]],"",BC801)</f>
        <v>0</v>
      </c>
      <c r="AD801" s="78">
        <f>IF(TablePipeInsulation[[#This Row],[Insulation to be Added (")]]&lt;TablePipeInsulation[[#This Row],[Insulation Required by Code (")]],"",BD801)</f>
        <v>0</v>
      </c>
      <c r="AG801" s="67" t="e">
        <f>VLOOKUP(G801,'Insulation Table'!$AE$61:$AF$64,2,FALSE)</f>
        <v>#N/A</v>
      </c>
      <c r="AH801" s="75" t="str">
        <f>IF(TablePipeInsulation[[#This Row],[System Application]]="Custom",TablePipeInsulation[[#This Row],[Pipe Surface Temperature, °F (If Custom Application)]],IF(G801="","",VLOOKUP(G801,$BG$21:$BH$24,2,FALSE)))</f>
        <v/>
      </c>
      <c r="AI801" s="75" t="str">
        <f>IF(TablePipeInsulation[[#This Row],[System Application]]="Custom",TablePipeInsulation[[#This Row],[Ambient Temperature, °F (If Custom Application)]],IF(G801="","",VLOOKUP(G801,$BG$21:$BI$24,3,FALSE)))</f>
        <v/>
      </c>
      <c r="AJ80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0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0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0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01" s="75" t="str">
        <f>IF(TablePipeInsulation[[#This Row],[System Application]]="Custom",TablePipeInsulation[[#This Row],[Custom Pipe Bare Heat Transfer Coefficient]],IF(P801="","",(VLOOKUP(AJ801,'Insulation Table'!$F$35:$G$124,2,FALSE))))</f>
        <v/>
      </c>
      <c r="AO801" s="75" t="e">
        <f t="shared" si="60"/>
        <v>#N/A</v>
      </c>
      <c r="AP801" s="75" t="e">
        <f>VLOOKUP(AO801,'Insulation Table'!$Y$35:$Z$103,2,FALSE)</f>
        <v>#N/A</v>
      </c>
      <c r="AQ801" s="67" t="str">
        <f>CONCATENATE(P801,U801,MIN(TablePipeInsulation[[#This Row],[Insulation to be Added (")]],3))</f>
        <v>3</v>
      </c>
      <c r="AR801" s="75" t="str">
        <f>IF(P801="","",(VLOOKUP(AQ801,'Insulation Table'!$N$35:$O$250,2,FALSE)))</f>
        <v/>
      </c>
      <c r="AS801" s="67" t="e">
        <f t="shared" si="61"/>
        <v>#VALUE!</v>
      </c>
      <c r="AT801" s="75" t="str">
        <f>IF(TablePipeInsulation[[#This Row],[System Application]]="Custom",TablePipeInsulation[[#This Row],[Full Load Hours (If Custom Application)]],IF(G801="","",IF(G801="Domestic Hot Water",8760,$AJ$16)))</f>
        <v/>
      </c>
      <c r="AU801" s="75" t="str">
        <f>VLOOKUP($G$7,'Incentive Structure'!$C$6:$D$10,2,FALSE)</f>
        <v>CI</v>
      </c>
      <c r="AV801" s="75" t="str">
        <f>IF(ISNUMBER(FIND("MF",TablePipeInsulation[[#This Row],[Incentive Code]]))=TRUE,"MF Logic","CI Logic")</f>
        <v>CI Logic</v>
      </c>
      <c r="AW80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01" t="str">
        <f t="shared" si="62"/>
        <v/>
      </c>
      <c r="AY801" t="str">
        <f t="shared" si="63"/>
        <v>CI</v>
      </c>
      <c r="AZ80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0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01" s="190" t="e">
        <f>INDEX(#REF!,MATCH(TablePipeInsulation[[#This Row],[Coding - Temperature of Pipe]],#REF!,0),MATCH(TEXT($P801,"#.00"),#REF!,0))</f>
        <v>#REF!</v>
      </c>
      <c r="BC801" s="211">
        <f>IFERROR(MIN(IF(TablePipeInsulation[[#This Row],[System Application]]="Custom",(TablePipeInsulation[[#This Row],[Therms saved]]*BE801)*CI_Custom_Incentive_USD_per_therm,IF(OR(TablePipeInsulation[[#This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saved]]*BE801),"Excel Error"))),TablePipeInsulation[[#This Row],[Total Cost]]),0)</f>
        <v>0</v>
      </c>
      <c r="BD801" s="216">
        <f>IFERROR(MIN(IF(TablePipeInsulation[[#This Row],[System Application]]="Custom",(TablePipeInsulation[[#This Row],[Therms saved]]*BE801)*CI_Custom_Bonus_Incentive_USD_per_therm,IF(OR(TablePipeInsulation[[#This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saved]]*BE801),"Excel Error"))),TablePipeInsulation[[#This Row],[Total Cost]]),0)</f>
        <v>0</v>
      </c>
      <c r="BE801" s="212">
        <f>Boiler!$AA$9</f>
        <v>0</v>
      </c>
    </row>
    <row r="802" spans="1:57">
      <c r="A802" s="75">
        <v>781</v>
      </c>
      <c r="Q802" s="69"/>
      <c r="R802" s="1" t="str">
        <f>IFERROR(INDEX(TableInsulationCodeReq[],MATCH(TablePipeInsulation[[#This Row],[Coding - Temperature of Pipe]],TableInsulationCodeReq[Coding Pipe Temperature],-1),MATCH(TEXT($P802,"0.00"),TableInsulationCodeReq[#Headers],0)),"")</f>
        <v/>
      </c>
      <c r="Y802" s="189" t="str">
        <f t="shared" si="64"/>
        <v/>
      </c>
      <c r="AA80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02" s="3" t="str">
        <f>IF(OR(G802="",TablePipeInsulation[[#This Row],[Insulation to be Added (")]]&lt;TablePipeInsulation[[#This Row],[Insulation Required by Code (")]]),"",IF(System_App_Only_DHW,(AN802-AR802)/(0.8*100000)*L802*AS802*AT802*1,(AN802-AR802)/($G$10*100000)*L802*AS802*AT802*1))</f>
        <v/>
      </c>
      <c r="AC802" s="78">
        <f>IF(TablePipeInsulation[[#This Row],[Insulation to be Added (")]]&lt;TablePipeInsulation[[#This Row],[Insulation Required by Code (")]],"",BC802)</f>
        <v>0</v>
      </c>
      <c r="AD802" s="78">
        <f>IF(TablePipeInsulation[[#This Row],[Insulation to be Added (")]]&lt;TablePipeInsulation[[#This Row],[Insulation Required by Code (")]],"",BD802)</f>
        <v>0</v>
      </c>
      <c r="AG802" s="67" t="e">
        <f>VLOOKUP(G802,'Insulation Table'!$AE$61:$AF$64,2,FALSE)</f>
        <v>#N/A</v>
      </c>
      <c r="AH802" s="75" t="str">
        <f>IF(TablePipeInsulation[[#This Row],[System Application]]="Custom",TablePipeInsulation[[#This Row],[Pipe Surface Temperature, °F (If Custom Application)]],IF(G802="","",VLOOKUP(G802,$BG$21:$BH$24,2,FALSE)))</f>
        <v/>
      </c>
      <c r="AI802" s="75" t="str">
        <f>IF(TablePipeInsulation[[#This Row],[System Application]]="Custom",TablePipeInsulation[[#This Row],[Ambient Temperature, °F (If Custom Application)]],IF(G802="","",VLOOKUP(G802,$BG$21:$BI$24,3,FALSE)))</f>
        <v/>
      </c>
      <c r="AJ80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0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0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0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02" s="75" t="str">
        <f>IF(TablePipeInsulation[[#This Row],[System Application]]="Custom",TablePipeInsulation[[#This Row],[Custom Pipe Bare Heat Transfer Coefficient]],IF(P802="","",(VLOOKUP(AJ802,'Insulation Table'!$F$35:$G$124,2,FALSE))))</f>
        <v/>
      </c>
      <c r="AO802" s="75" t="e">
        <f t="shared" si="60"/>
        <v>#N/A</v>
      </c>
      <c r="AP802" s="75" t="e">
        <f>VLOOKUP(AO802,'Insulation Table'!$Y$35:$Z$103,2,FALSE)</f>
        <v>#N/A</v>
      </c>
      <c r="AQ802" s="67" t="str">
        <f>CONCATENATE(P802,U802,MIN(TablePipeInsulation[[#This Row],[Insulation to be Added (")]],3))</f>
        <v>3</v>
      </c>
      <c r="AR802" s="75" t="str">
        <f>IF(P802="","",(VLOOKUP(AQ802,'Insulation Table'!$N$35:$O$250,2,FALSE)))</f>
        <v/>
      </c>
      <c r="AS802" s="67" t="e">
        <f t="shared" si="61"/>
        <v>#VALUE!</v>
      </c>
      <c r="AT802" s="75" t="str">
        <f>IF(TablePipeInsulation[[#This Row],[System Application]]="Custom",TablePipeInsulation[[#This Row],[Full Load Hours (If Custom Application)]],IF(G802="","",IF(G802="Domestic Hot Water",8760,$AJ$16)))</f>
        <v/>
      </c>
      <c r="AU802" s="75" t="str">
        <f>VLOOKUP($G$7,'Incentive Structure'!$C$6:$D$10,2,FALSE)</f>
        <v>CI</v>
      </c>
      <c r="AV802" s="75" t="str">
        <f>IF(ISNUMBER(FIND("MF",TablePipeInsulation[[#This Row],[Incentive Code]]))=TRUE,"MF Logic","CI Logic")</f>
        <v>CI Logic</v>
      </c>
      <c r="AW80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02" t="str">
        <f t="shared" si="62"/>
        <v/>
      </c>
      <c r="AY802" t="str">
        <f t="shared" si="63"/>
        <v>CI</v>
      </c>
      <c r="AZ80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0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02" s="190" t="e">
        <f>INDEX(#REF!,MATCH(TablePipeInsulation[[#This Row],[Coding - Temperature of Pipe]],#REF!,0),MATCH(TEXT($P802,"#.00"),#REF!,0))</f>
        <v>#REF!</v>
      </c>
      <c r="BC802" s="211">
        <f>IFERROR(MIN(IF(TablePipeInsulation[[#This Row],[System Application]]="Custom",(TablePipeInsulation[[#This Row],[Therms saved]]*BE802)*CI_Custom_Incentive_USD_per_therm,IF(OR(TablePipeInsulation[[#This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saved]]*BE802),"Excel Error"))),TablePipeInsulation[[#This Row],[Total Cost]]),0)</f>
        <v>0</v>
      </c>
      <c r="BD802" s="216">
        <f>IFERROR(MIN(IF(TablePipeInsulation[[#This Row],[System Application]]="Custom",(TablePipeInsulation[[#This Row],[Therms saved]]*BE802)*CI_Custom_Bonus_Incentive_USD_per_therm,IF(OR(TablePipeInsulation[[#This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saved]]*BE802),"Excel Error"))),TablePipeInsulation[[#This Row],[Total Cost]]),0)</f>
        <v>0</v>
      </c>
      <c r="BE802" s="212">
        <f>Boiler!$AA$9</f>
        <v>0</v>
      </c>
    </row>
    <row r="803" spans="1:57">
      <c r="A803" s="75">
        <v>782</v>
      </c>
      <c r="Q803" s="69"/>
      <c r="R803" s="1" t="str">
        <f>IFERROR(INDEX(TableInsulationCodeReq[],MATCH(TablePipeInsulation[[#This Row],[Coding - Temperature of Pipe]],TableInsulationCodeReq[Coding Pipe Temperature],-1),MATCH(TEXT($P803,"0.00"),TableInsulationCodeReq[#Headers],0)),"")</f>
        <v/>
      </c>
      <c r="Y803" s="189" t="str">
        <f t="shared" si="64"/>
        <v/>
      </c>
      <c r="AA80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03" s="3" t="str">
        <f>IF(OR(G803="",TablePipeInsulation[[#This Row],[Insulation to be Added (")]]&lt;TablePipeInsulation[[#This Row],[Insulation Required by Code (")]]),"",IF(System_App_Only_DHW,(AN803-AR803)/(0.8*100000)*L803*AS803*AT803*1,(AN803-AR803)/($G$10*100000)*L803*AS803*AT803*1))</f>
        <v/>
      </c>
      <c r="AC803" s="78">
        <f>IF(TablePipeInsulation[[#This Row],[Insulation to be Added (")]]&lt;TablePipeInsulation[[#This Row],[Insulation Required by Code (")]],"",BC803)</f>
        <v>0</v>
      </c>
      <c r="AD803" s="78">
        <f>IF(TablePipeInsulation[[#This Row],[Insulation to be Added (")]]&lt;TablePipeInsulation[[#This Row],[Insulation Required by Code (")]],"",BD803)</f>
        <v>0</v>
      </c>
      <c r="AG803" s="67" t="e">
        <f>VLOOKUP(G803,'Insulation Table'!$AE$61:$AF$64,2,FALSE)</f>
        <v>#N/A</v>
      </c>
      <c r="AH803" s="75" t="str">
        <f>IF(TablePipeInsulation[[#This Row],[System Application]]="Custom",TablePipeInsulation[[#This Row],[Pipe Surface Temperature, °F (If Custom Application)]],IF(G803="","",VLOOKUP(G803,$BG$21:$BH$24,2,FALSE)))</f>
        <v/>
      </c>
      <c r="AI803" s="75" t="str">
        <f>IF(TablePipeInsulation[[#This Row],[System Application]]="Custom",TablePipeInsulation[[#This Row],[Ambient Temperature, °F (If Custom Application)]],IF(G803="","",VLOOKUP(G803,$BG$21:$BI$24,3,FALSE)))</f>
        <v/>
      </c>
      <c r="AJ80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0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0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0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03" s="75" t="str">
        <f>IF(TablePipeInsulation[[#This Row],[System Application]]="Custom",TablePipeInsulation[[#This Row],[Custom Pipe Bare Heat Transfer Coefficient]],IF(P803="","",(VLOOKUP(AJ803,'Insulation Table'!$F$35:$G$124,2,FALSE))))</f>
        <v/>
      </c>
      <c r="AO803" s="75" t="e">
        <f t="shared" si="60"/>
        <v>#N/A</v>
      </c>
      <c r="AP803" s="75" t="e">
        <f>VLOOKUP(AO803,'Insulation Table'!$Y$35:$Z$103,2,FALSE)</f>
        <v>#N/A</v>
      </c>
      <c r="AQ803" s="67" t="str">
        <f>CONCATENATE(P803,U803,MIN(TablePipeInsulation[[#This Row],[Insulation to be Added (")]],3))</f>
        <v>3</v>
      </c>
      <c r="AR803" s="75" t="str">
        <f>IF(P803="","",(VLOOKUP(AQ803,'Insulation Table'!$N$35:$O$250,2,FALSE)))</f>
        <v/>
      </c>
      <c r="AS803" s="67" t="e">
        <f t="shared" si="61"/>
        <v>#VALUE!</v>
      </c>
      <c r="AT803" s="75" t="str">
        <f>IF(TablePipeInsulation[[#This Row],[System Application]]="Custom",TablePipeInsulation[[#This Row],[Full Load Hours (If Custom Application)]],IF(G803="","",IF(G803="Domestic Hot Water",8760,$AJ$16)))</f>
        <v/>
      </c>
      <c r="AU803" s="75" t="str">
        <f>VLOOKUP($G$7,'Incentive Structure'!$C$6:$D$10,2,FALSE)</f>
        <v>CI</v>
      </c>
      <c r="AV803" s="75" t="str">
        <f>IF(ISNUMBER(FIND("MF",TablePipeInsulation[[#This Row],[Incentive Code]]))=TRUE,"MF Logic","CI Logic")</f>
        <v>CI Logic</v>
      </c>
      <c r="AW80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03" t="str">
        <f t="shared" si="62"/>
        <v/>
      </c>
      <c r="AY803" t="str">
        <f t="shared" si="63"/>
        <v>CI</v>
      </c>
      <c r="AZ80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0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03" s="190" t="e">
        <f>INDEX(#REF!,MATCH(TablePipeInsulation[[#This Row],[Coding - Temperature of Pipe]],#REF!,0),MATCH(TEXT($P803,"#.00"),#REF!,0))</f>
        <v>#REF!</v>
      </c>
      <c r="BC803" s="211">
        <f>IFERROR(MIN(IF(TablePipeInsulation[[#This Row],[System Application]]="Custom",(TablePipeInsulation[[#This Row],[Therms saved]]*BE803)*CI_Custom_Incentive_USD_per_therm,IF(OR(TablePipeInsulation[[#This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saved]]*BE803),"Excel Error"))),TablePipeInsulation[[#This Row],[Total Cost]]),0)</f>
        <v>0</v>
      </c>
      <c r="BD803" s="216">
        <f>IFERROR(MIN(IF(TablePipeInsulation[[#This Row],[System Application]]="Custom",(TablePipeInsulation[[#This Row],[Therms saved]]*BE803)*CI_Custom_Bonus_Incentive_USD_per_therm,IF(OR(TablePipeInsulation[[#This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saved]]*BE803),"Excel Error"))),TablePipeInsulation[[#This Row],[Total Cost]]),0)</f>
        <v>0</v>
      </c>
      <c r="BE803" s="212">
        <f>Boiler!$AA$9</f>
        <v>0</v>
      </c>
    </row>
    <row r="804" spans="1:57">
      <c r="A804" s="75">
        <v>783</v>
      </c>
      <c r="Q804" s="69"/>
      <c r="R804" s="1" t="str">
        <f>IFERROR(INDEX(TableInsulationCodeReq[],MATCH(TablePipeInsulation[[#This Row],[Coding - Temperature of Pipe]],TableInsulationCodeReq[Coding Pipe Temperature],-1),MATCH(TEXT($P804,"0.00"),TableInsulationCodeReq[#Headers],0)),"")</f>
        <v/>
      </c>
      <c r="Y804" s="189" t="str">
        <f t="shared" si="64"/>
        <v/>
      </c>
      <c r="AA80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04" s="3" t="str">
        <f>IF(OR(G804="",TablePipeInsulation[[#This Row],[Insulation to be Added (")]]&lt;TablePipeInsulation[[#This Row],[Insulation Required by Code (")]]),"",IF(System_App_Only_DHW,(AN804-AR804)/(0.8*100000)*L804*AS804*AT804*1,(AN804-AR804)/($G$10*100000)*L804*AS804*AT804*1))</f>
        <v/>
      </c>
      <c r="AC804" s="78">
        <f>IF(TablePipeInsulation[[#This Row],[Insulation to be Added (")]]&lt;TablePipeInsulation[[#This Row],[Insulation Required by Code (")]],"",BC804)</f>
        <v>0</v>
      </c>
      <c r="AD804" s="78">
        <f>IF(TablePipeInsulation[[#This Row],[Insulation to be Added (")]]&lt;TablePipeInsulation[[#This Row],[Insulation Required by Code (")]],"",BD804)</f>
        <v>0</v>
      </c>
      <c r="AG804" s="67" t="e">
        <f>VLOOKUP(G804,'Insulation Table'!$AE$61:$AF$64,2,FALSE)</f>
        <v>#N/A</v>
      </c>
      <c r="AH804" s="75" t="str">
        <f>IF(TablePipeInsulation[[#This Row],[System Application]]="Custom",TablePipeInsulation[[#This Row],[Pipe Surface Temperature, °F (If Custom Application)]],IF(G804="","",VLOOKUP(G804,$BG$21:$BH$24,2,FALSE)))</f>
        <v/>
      </c>
      <c r="AI804" s="75" t="str">
        <f>IF(TablePipeInsulation[[#This Row],[System Application]]="Custom",TablePipeInsulation[[#This Row],[Ambient Temperature, °F (If Custom Application)]],IF(G804="","",VLOOKUP(G804,$BG$21:$BI$24,3,FALSE)))</f>
        <v/>
      </c>
      <c r="AJ80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0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0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0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04" s="75" t="str">
        <f>IF(TablePipeInsulation[[#This Row],[System Application]]="Custom",TablePipeInsulation[[#This Row],[Custom Pipe Bare Heat Transfer Coefficient]],IF(P804="","",(VLOOKUP(AJ804,'Insulation Table'!$F$35:$G$124,2,FALSE))))</f>
        <v/>
      </c>
      <c r="AO804" s="75" t="e">
        <f t="shared" si="60"/>
        <v>#N/A</v>
      </c>
      <c r="AP804" s="75" t="e">
        <f>VLOOKUP(AO804,'Insulation Table'!$Y$35:$Z$103,2,FALSE)</f>
        <v>#N/A</v>
      </c>
      <c r="AQ804" s="67" t="str">
        <f>CONCATENATE(P804,U804,MIN(TablePipeInsulation[[#This Row],[Insulation to be Added (")]],3))</f>
        <v>3</v>
      </c>
      <c r="AR804" s="75" t="str">
        <f>IF(P804="","",(VLOOKUP(AQ804,'Insulation Table'!$N$35:$O$250,2,FALSE)))</f>
        <v/>
      </c>
      <c r="AS804" s="67" t="e">
        <f t="shared" si="61"/>
        <v>#VALUE!</v>
      </c>
      <c r="AT804" s="75" t="str">
        <f>IF(TablePipeInsulation[[#This Row],[System Application]]="Custom",TablePipeInsulation[[#This Row],[Full Load Hours (If Custom Application)]],IF(G804="","",IF(G804="Domestic Hot Water",8760,$AJ$16)))</f>
        <v/>
      </c>
      <c r="AU804" s="75" t="str">
        <f>VLOOKUP($G$7,'Incentive Structure'!$C$6:$D$10,2,FALSE)</f>
        <v>CI</v>
      </c>
      <c r="AV804" s="75" t="str">
        <f>IF(ISNUMBER(FIND("MF",TablePipeInsulation[[#This Row],[Incentive Code]]))=TRUE,"MF Logic","CI Logic")</f>
        <v>CI Logic</v>
      </c>
      <c r="AW80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04" t="str">
        <f t="shared" si="62"/>
        <v/>
      </c>
      <c r="AY804" t="str">
        <f t="shared" si="63"/>
        <v>CI</v>
      </c>
      <c r="AZ80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0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04" s="190" t="e">
        <f>INDEX(#REF!,MATCH(TablePipeInsulation[[#This Row],[Coding - Temperature of Pipe]],#REF!,0),MATCH(TEXT($P804,"#.00"),#REF!,0))</f>
        <v>#REF!</v>
      </c>
      <c r="BC804" s="211">
        <f>IFERROR(MIN(IF(TablePipeInsulation[[#This Row],[System Application]]="Custom",(TablePipeInsulation[[#This Row],[Therms saved]]*BE804)*CI_Custom_Incentive_USD_per_therm,IF(OR(TablePipeInsulation[[#This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saved]]*BE804),"Excel Error"))),TablePipeInsulation[[#This Row],[Total Cost]]),0)</f>
        <v>0</v>
      </c>
      <c r="BD804" s="216">
        <f>IFERROR(MIN(IF(TablePipeInsulation[[#This Row],[System Application]]="Custom",(TablePipeInsulation[[#This Row],[Therms saved]]*BE804)*CI_Custom_Bonus_Incentive_USD_per_therm,IF(OR(TablePipeInsulation[[#This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saved]]*BE804),"Excel Error"))),TablePipeInsulation[[#This Row],[Total Cost]]),0)</f>
        <v>0</v>
      </c>
      <c r="BE804" s="212">
        <f>Boiler!$AA$9</f>
        <v>0</v>
      </c>
    </row>
    <row r="805" spans="1:57">
      <c r="A805" s="75">
        <v>784</v>
      </c>
      <c r="Q805" s="69"/>
      <c r="R805" s="1" t="str">
        <f>IFERROR(INDEX(TableInsulationCodeReq[],MATCH(TablePipeInsulation[[#This Row],[Coding - Temperature of Pipe]],TableInsulationCodeReq[Coding Pipe Temperature],-1),MATCH(TEXT($P805,"0.00"),TableInsulationCodeReq[#Headers],0)),"")</f>
        <v/>
      </c>
      <c r="Y805" s="189" t="str">
        <f t="shared" si="64"/>
        <v/>
      </c>
      <c r="AA80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05" s="3" t="str">
        <f>IF(OR(G805="",TablePipeInsulation[[#This Row],[Insulation to be Added (")]]&lt;TablePipeInsulation[[#This Row],[Insulation Required by Code (")]]),"",IF(System_App_Only_DHW,(AN805-AR805)/(0.8*100000)*L805*AS805*AT805*1,(AN805-AR805)/($G$10*100000)*L805*AS805*AT805*1))</f>
        <v/>
      </c>
      <c r="AC805" s="78">
        <f>IF(TablePipeInsulation[[#This Row],[Insulation to be Added (")]]&lt;TablePipeInsulation[[#This Row],[Insulation Required by Code (")]],"",BC805)</f>
        <v>0</v>
      </c>
      <c r="AD805" s="78">
        <f>IF(TablePipeInsulation[[#This Row],[Insulation to be Added (")]]&lt;TablePipeInsulation[[#This Row],[Insulation Required by Code (")]],"",BD805)</f>
        <v>0</v>
      </c>
      <c r="AG805" s="67" t="e">
        <f>VLOOKUP(G805,'Insulation Table'!$AE$61:$AF$64,2,FALSE)</f>
        <v>#N/A</v>
      </c>
      <c r="AH805" s="75" t="str">
        <f>IF(TablePipeInsulation[[#This Row],[System Application]]="Custom",TablePipeInsulation[[#This Row],[Pipe Surface Temperature, °F (If Custom Application)]],IF(G805="","",VLOOKUP(G805,$BG$21:$BH$24,2,FALSE)))</f>
        <v/>
      </c>
      <c r="AI805" s="75" t="str">
        <f>IF(TablePipeInsulation[[#This Row],[System Application]]="Custom",TablePipeInsulation[[#This Row],[Ambient Temperature, °F (If Custom Application)]],IF(G805="","",VLOOKUP(G805,$BG$21:$BI$24,3,FALSE)))</f>
        <v/>
      </c>
      <c r="AJ80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0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0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0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05" s="75" t="str">
        <f>IF(TablePipeInsulation[[#This Row],[System Application]]="Custom",TablePipeInsulation[[#This Row],[Custom Pipe Bare Heat Transfer Coefficient]],IF(P805="","",(VLOOKUP(AJ805,'Insulation Table'!$F$35:$G$124,2,FALSE))))</f>
        <v/>
      </c>
      <c r="AO805" s="75" t="e">
        <f t="shared" si="60"/>
        <v>#N/A</v>
      </c>
      <c r="AP805" s="75" t="e">
        <f>VLOOKUP(AO805,'Insulation Table'!$Y$35:$Z$103,2,FALSE)</f>
        <v>#N/A</v>
      </c>
      <c r="AQ805" s="67" t="str">
        <f>CONCATENATE(P805,U805,MIN(TablePipeInsulation[[#This Row],[Insulation to be Added (")]],3))</f>
        <v>3</v>
      </c>
      <c r="AR805" s="75" t="str">
        <f>IF(P805="","",(VLOOKUP(AQ805,'Insulation Table'!$N$35:$O$250,2,FALSE)))</f>
        <v/>
      </c>
      <c r="AS805" s="67" t="e">
        <f t="shared" si="61"/>
        <v>#VALUE!</v>
      </c>
      <c r="AT805" s="75" t="str">
        <f>IF(TablePipeInsulation[[#This Row],[System Application]]="Custom",TablePipeInsulation[[#This Row],[Full Load Hours (If Custom Application)]],IF(G805="","",IF(G805="Domestic Hot Water",8760,$AJ$16)))</f>
        <v/>
      </c>
      <c r="AU805" s="75" t="str">
        <f>VLOOKUP($G$7,'Incentive Structure'!$C$6:$D$10,2,FALSE)</f>
        <v>CI</v>
      </c>
      <c r="AV805" s="75" t="str">
        <f>IF(ISNUMBER(FIND("MF",TablePipeInsulation[[#This Row],[Incentive Code]]))=TRUE,"MF Logic","CI Logic")</f>
        <v>CI Logic</v>
      </c>
      <c r="AW80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05" t="str">
        <f t="shared" si="62"/>
        <v/>
      </c>
      <c r="AY805" t="str">
        <f t="shared" si="63"/>
        <v>CI</v>
      </c>
      <c r="AZ80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0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05" s="190" t="e">
        <f>INDEX(#REF!,MATCH(TablePipeInsulation[[#This Row],[Coding - Temperature of Pipe]],#REF!,0),MATCH(TEXT($P805,"#.00"),#REF!,0))</f>
        <v>#REF!</v>
      </c>
      <c r="BC805" s="211">
        <f>IFERROR(MIN(IF(TablePipeInsulation[[#This Row],[System Application]]="Custom",(TablePipeInsulation[[#This Row],[Therms saved]]*BE805)*CI_Custom_Incentive_USD_per_therm,IF(OR(TablePipeInsulation[[#This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saved]]*BE805),"Excel Error"))),TablePipeInsulation[[#This Row],[Total Cost]]),0)</f>
        <v>0</v>
      </c>
      <c r="BD805" s="216">
        <f>IFERROR(MIN(IF(TablePipeInsulation[[#This Row],[System Application]]="Custom",(TablePipeInsulation[[#This Row],[Therms saved]]*BE805)*CI_Custom_Bonus_Incentive_USD_per_therm,IF(OR(TablePipeInsulation[[#This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saved]]*BE805),"Excel Error"))),TablePipeInsulation[[#This Row],[Total Cost]]),0)</f>
        <v>0</v>
      </c>
      <c r="BE805" s="212">
        <f>Boiler!$AA$9</f>
        <v>0</v>
      </c>
    </row>
    <row r="806" spans="1:57">
      <c r="A806" s="75">
        <v>785</v>
      </c>
      <c r="Q806" s="69"/>
      <c r="R806" s="1" t="str">
        <f>IFERROR(INDEX(TableInsulationCodeReq[],MATCH(TablePipeInsulation[[#This Row],[Coding - Temperature of Pipe]],TableInsulationCodeReq[Coding Pipe Temperature],-1),MATCH(TEXT($P806,"0.00"),TableInsulationCodeReq[#Headers],0)),"")</f>
        <v/>
      </c>
      <c r="Y806" s="189" t="str">
        <f t="shared" si="64"/>
        <v/>
      </c>
      <c r="AA80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06" s="3" t="str">
        <f>IF(OR(G806="",TablePipeInsulation[[#This Row],[Insulation to be Added (")]]&lt;TablePipeInsulation[[#This Row],[Insulation Required by Code (")]]),"",IF(System_App_Only_DHW,(AN806-AR806)/(0.8*100000)*L806*AS806*AT806*1,(AN806-AR806)/($G$10*100000)*L806*AS806*AT806*1))</f>
        <v/>
      </c>
      <c r="AC806" s="78">
        <f>IF(TablePipeInsulation[[#This Row],[Insulation to be Added (")]]&lt;TablePipeInsulation[[#This Row],[Insulation Required by Code (")]],"",BC806)</f>
        <v>0</v>
      </c>
      <c r="AD806" s="78">
        <f>IF(TablePipeInsulation[[#This Row],[Insulation to be Added (")]]&lt;TablePipeInsulation[[#This Row],[Insulation Required by Code (")]],"",BD806)</f>
        <v>0</v>
      </c>
      <c r="AG806" s="67" t="e">
        <f>VLOOKUP(G806,'Insulation Table'!$AE$61:$AF$64,2,FALSE)</f>
        <v>#N/A</v>
      </c>
      <c r="AH806" s="75" t="str">
        <f>IF(TablePipeInsulation[[#This Row],[System Application]]="Custom",TablePipeInsulation[[#This Row],[Pipe Surface Temperature, °F (If Custom Application)]],IF(G806="","",VLOOKUP(G806,$BG$21:$BH$24,2,FALSE)))</f>
        <v/>
      </c>
      <c r="AI806" s="75" t="str">
        <f>IF(TablePipeInsulation[[#This Row],[System Application]]="Custom",TablePipeInsulation[[#This Row],[Ambient Temperature, °F (If Custom Application)]],IF(G806="","",VLOOKUP(G806,$BG$21:$BI$24,3,FALSE)))</f>
        <v/>
      </c>
      <c r="AJ80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0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0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0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06" s="75" t="str">
        <f>IF(TablePipeInsulation[[#This Row],[System Application]]="Custom",TablePipeInsulation[[#This Row],[Custom Pipe Bare Heat Transfer Coefficient]],IF(P806="","",(VLOOKUP(AJ806,'Insulation Table'!$F$35:$G$124,2,FALSE))))</f>
        <v/>
      </c>
      <c r="AO806" s="75" t="e">
        <f t="shared" si="60"/>
        <v>#N/A</v>
      </c>
      <c r="AP806" s="75" t="e">
        <f>VLOOKUP(AO806,'Insulation Table'!$Y$35:$Z$103,2,FALSE)</f>
        <v>#N/A</v>
      </c>
      <c r="AQ806" s="67" t="str">
        <f>CONCATENATE(P806,U806,MIN(TablePipeInsulation[[#This Row],[Insulation to be Added (")]],3))</f>
        <v>3</v>
      </c>
      <c r="AR806" s="75" t="str">
        <f>IF(P806="","",(VLOOKUP(AQ806,'Insulation Table'!$N$35:$O$250,2,FALSE)))</f>
        <v/>
      </c>
      <c r="AS806" s="67" t="e">
        <f t="shared" si="61"/>
        <v>#VALUE!</v>
      </c>
      <c r="AT806" s="75" t="str">
        <f>IF(TablePipeInsulation[[#This Row],[System Application]]="Custom",TablePipeInsulation[[#This Row],[Full Load Hours (If Custom Application)]],IF(G806="","",IF(G806="Domestic Hot Water",8760,$AJ$16)))</f>
        <v/>
      </c>
      <c r="AU806" s="75" t="str">
        <f>VLOOKUP($G$7,'Incentive Structure'!$C$6:$D$10,2,FALSE)</f>
        <v>CI</v>
      </c>
      <c r="AV806" s="75" t="str">
        <f>IF(ISNUMBER(FIND("MF",TablePipeInsulation[[#This Row],[Incentive Code]]))=TRUE,"MF Logic","CI Logic")</f>
        <v>CI Logic</v>
      </c>
      <c r="AW80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06" t="str">
        <f t="shared" si="62"/>
        <v/>
      </c>
      <c r="AY806" t="str">
        <f t="shared" si="63"/>
        <v>CI</v>
      </c>
      <c r="AZ80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0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06" s="190" t="e">
        <f>INDEX(#REF!,MATCH(TablePipeInsulation[[#This Row],[Coding - Temperature of Pipe]],#REF!,0),MATCH(TEXT($P806,"#.00"),#REF!,0))</f>
        <v>#REF!</v>
      </c>
      <c r="BC806" s="211">
        <f>IFERROR(MIN(IF(TablePipeInsulation[[#This Row],[System Application]]="Custom",(TablePipeInsulation[[#This Row],[Therms saved]]*BE806)*CI_Custom_Incentive_USD_per_therm,IF(OR(TablePipeInsulation[[#This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saved]]*BE806),"Excel Error"))),TablePipeInsulation[[#This Row],[Total Cost]]),0)</f>
        <v>0</v>
      </c>
      <c r="BD806" s="216">
        <f>IFERROR(MIN(IF(TablePipeInsulation[[#This Row],[System Application]]="Custom",(TablePipeInsulation[[#This Row],[Therms saved]]*BE806)*CI_Custom_Bonus_Incentive_USD_per_therm,IF(OR(TablePipeInsulation[[#This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saved]]*BE806),"Excel Error"))),TablePipeInsulation[[#This Row],[Total Cost]]),0)</f>
        <v>0</v>
      </c>
      <c r="BE806" s="212">
        <f>Boiler!$AA$9</f>
        <v>0</v>
      </c>
    </row>
    <row r="807" spans="1:57">
      <c r="A807" s="75">
        <v>786</v>
      </c>
      <c r="Q807" s="69"/>
      <c r="R807" s="1" t="str">
        <f>IFERROR(INDEX(TableInsulationCodeReq[],MATCH(TablePipeInsulation[[#This Row],[Coding - Temperature of Pipe]],TableInsulationCodeReq[Coding Pipe Temperature],-1),MATCH(TEXT($P807,"0.00"),TableInsulationCodeReq[#Headers],0)),"")</f>
        <v/>
      </c>
      <c r="Y807" s="189" t="str">
        <f t="shared" si="64"/>
        <v/>
      </c>
      <c r="AA80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07" s="3" t="str">
        <f>IF(OR(G807="",TablePipeInsulation[[#This Row],[Insulation to be Added (")]]&lt;TablePipeInsulation[[#This Row],[Insulation Required by Code (")]]),"",IF(System_App_Only_DHW,(AN807-AR807)/(0.8*100000)*L807*AS807*AT807*1,(AN807-AR807)/($G$10*100000)*L807*AS807*AT807*1))</f>
        <v/>
      </c>
      <c r="AC807" s="78">
        <f>IF(TablePipeInsulation[[#This Row],[Insulation to be Added (")]]&lt;TablePipeInsulation[[#This Row],[Insulation Required by Code (")]],"",BC807)</f>
        <v>0</v>
      </c>
      <c r="AD807" s="78">
        <f>IF(TablePipeInsulation[[#This Row],[Insulation to be Added (")]]&lt;TablePipeInsulation[[#This Row],[Insulation Required by Code (")]],"",BD807)</f>
        <v>0</v>
      </c>
      <c r="AG807" s="67" t="e">
        <f>VLOOKUP(G807,'Insulation Table'!$AE$61:$AF$64,2,FALSE)</f>
        <v>#N/A</v>
      </c>
      <c r="AH807" s="75" t="str">
        <f>IF(TablePipeInsulation[[#This Row],[System Application]]="Custom",TablePipeInsulation[[#This Row],[Pipe Surface Temperature, °F (If Custom Application)]],IF(G807="","",VLOOKUP(G807,$BG$21:$BH$24,2,FALSE)))</f>
        <v/>
      </c>
      <c r="AI807" s="75" t="str">
        <f>IF(TablePipeInsulation[[#This Row],[System Application]]="Custom",TablePipeInsulation[[#This Row],[Ambient Temperature, °F (If Custom Application)]],IF(G807="","",VLOOKUP(G807,$BG$21:$BI$24,3,FALSE)))</f>
        <v/>
      </c>
      <c r="AJ80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0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0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0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07" s="75" t="str">
        <f>IF(TablePipeInsulation[[#This Row],[System Application]]="Custom",TablePipeInsulation[[#This Row],[Custom Pipe Bare Heat Transfer Coefficient]],IF(P807="","",(VLOOKUP(AJ807,'Insulation Table'!$F$35:$G$124,2,FALSE))))</f>
        <v/>
      </c>
      <c r="AO807" s="75" t="e">
        <f t="shared" si="60"/>
        <v>#N/A</v>
      </c>
      <c r="AP807" s="75" t="e">
        <f>VLOOKUP(AO807,'Insulation Table'!$Y$35:$Z$103,2,FALSE)</f>
        <v>#N/A</v>
      </c>
      <c r="AQ807" s="67" t="str">
        <f>CONCATENATE(P807,U807,MIN(TablePipeInsulation[[#This Row],[Insulation to be Added (")]],3))</f>
        <v>3</v>
      </c>
      <c r="AR807" s="75" t="str">
        <f>IF(P807="","",(VLOOKUP(AQ807,'Insulation Table'!$N$35:$O$250,2,FALSE)))</f>
        <v/>
      </c>
      <c r="AS807" s="67" t="e">
        <f t="shared" si="61"/>
        <v>#VALUE!</v>
      </c>
      <c r="AT807" s="75" t="str">
        <f>IF(TablePipeInsulation[[#This Row],[System Application]]="Custom",TablePipeInsulation[[#This Row],[Full Load Hours (If Custom Application)]],IF(G807="","",IF(G807="Domestic Hot Water",8760,$AJ$16)))</f>
        <v/>
      </c>
      <c r="AU807" s="75" t="str">
        <f>VLOOKUP($G$7,'Incentive Structure'!$C$6:$D$10,2,FALSE)</f>
        <v>CI</v>
      </c>
      <c r="AV807" s="75" t="str">
        <f>IF(ISNUMBER(FIND("MF",TablePipeInsulation[[#This Row],[Incentive Code]]))=TRUE,"MF Logic","CI Logic")</f>
        <v>CI Logic</v>
      </c>
      <c r="AW80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07" t="str">
        <f t="shared" si="62"/>
        <v/>
      </c>
      <c r="AY807" t="str">
        <f t="shared" si="63"/>
        <v>CI</v>
      </c>
      <c r="AZ80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0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07" s="190" t="e">
        <f>INDEX(#REF!,MATCH(TablePipeInsulation[[#This Row],[Coding - Temperature of Pipe]],#REF!,0),MATCH(TEXT($P807,"#.00"),#REF!,0))</f>
        <v>#REF!</v>
      </c>
      <c r="BC807" s="211">
        <f>IFERROR(MIN(IF(TablePipeInsulation[[#This Row],[System Application]]="Custom",(TablePipeInsulation[[#This Row],[Therms saved]]*BE807)*CI_Custom_Incentive_USD_per_therm,IF(OR(TablePipeInsulation[[#This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saved]]*BE807),"Excel Error"))),TablePipeInsulation[[#This Row],[Total Cost]]),0)</f>
        <v>0</v>
      </c>
      <c r="BD807" s="216">
        <f>IFERROR(MIN(IF(TablePipeInsulation[[#This Row],[System Application]]="Custom",(TablePipeInsulation[[#This Row],[Therms saved]]*BE807)*CI_Custom_Bonus_Incentive_USD_per_therm,IF(OR(TablePipeInsulation[[#This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saved]]*BE807),"Excel Error"))),TablePipeInsulation[[#This Row],[Total Cost]]),0)</f>
        <v>0</v>
      </c>
      <c r="BE807" s="212">
        <f>Boiler!$AA$9</f>
        <v>0</v>
      </c>
    </row>
    <row r="808" spans="1:57">
      <c r="A808" s="75">
        <v>787</v>
      </c>
      <c r="Q808" s="69"/>
      <c r="R808" s="1" t="str">
        <f>IFERROR(INDEX(TableInsulationCodeReq[],MATCH(TablePipeInsulation[[#This Row],[Coding - Temperature of Pipe]],TableInsulationCodeReq[Coding Pipe Temperature],-1),MATCH(TEXT($P808,"0.00"),TableInsulationCodeReq[#Headers],0)),"")</f>
        <v/>
      </c>
      <c r="Y808" s="189" t="str">
        <f t="shared" si="64"/>
        <v/>
      </c>
      <c r="AA80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08" s="3" t="str">
        <f>IF(OR(G808="",TablePipeInsulation[[#This Row],[Insulation to be Added (")]]&lt;TablePipeInsulation[[#This Row],[Insulation Required by Code (")]]),"",IF(System_App_Only_DHW,(AN808-AR808)/(0.8*100000)*L808*AS808*AT808*1,(AN808-AR808)/($G$10*100000)*L808*AS808*AT808*1))</f>
        <v/>
      </c>
      <c r="AC808" s="78">
        <f>IF(TablePipeInsulation[[#This Row],[Insulation to be Added (")]]&lt;TablePipeInsulation[[#This Row],[Insulation Required by Code (")]],"",BC808)</f>
        <v>0</v>
      </c>
      <c r="AD808" s="78">
        <f>IF(TablePipeInsulation[[#This Row],[Insulation to be Added (")]]&lt;TablePipeInsulation[[#This Row],[Insulation Required by Code (")]],"",BD808)</f>
        <v>0</v>
      </c>
      <c r="AG808" s="67" t="e">
        <f>VLOOKUP(G808,'Insulation Table'!$AE$61:$AF$64,2,FALSE)</f>
        <v>#N/A</v>
      </c>
      <c r="AH808" s="75" t="str">
        <f>IF(TablePipeInsulation[[#This Row],[System Application]]="Custom",TablePipeInsulation[[#This Row],[Pipe Surface Temperature, °F (If Custom Application)]],IF(G808="","",VLOOKUP(G808,$BG$21:$BH$24,2,FALSE)))</f>
        <v/>
      </c>
      <c r="AI808" s="75" t="str">
        <f>IF(TablePipeInsulation[[#This Row],[System Application]]="Custom",TablePipeInsulation[[#This Row],[Ambient Temperature, °F (If Custom Application)]],IF(G808="","",VLOOKUP(G808,$BG$21:$BI$24,3,FALSE)))</f>
        <v/>
      </c>
      <c r="AJ80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0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0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0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08" s="75" t="str">
        <f>IF(TablePipeInsulation[[#This Row],[System Application]]="Custom",TablePipeInsulation[[#This Row],[Custom Pipe Bare Heat Transfer Coefficient]],IF(P808="","",(VLOOKUP(AJ808,'Insulation Table'!$F$35:$G$124,2,FALSE))))</f>
        <v/>
      </c>
      <c r="AO808" s="75" t="e">
        <f t="shared" si="60"/>
        <v>#N/A</v>
      </c>
      <c r="AP808" s="75" t="e">
        <f>VLOOKUP(AO808,'Insulation Table'!$Y$35:$Z$103,2,FALSE)</f>
        <v>#N/A</v>
      </c>
      <c r="AQ808" s="67" t="str">
        <f>CONCATENATE(P808,U808,MIN(TablePipeInsulation[[#This Row],[Insulation to be Added (")]],3))</f>
        <v>3</v>
      </c>
      <c r="AR808" s="75" t="str">
        <f>IF(P808="","",(VLOOKUP(AQ808,'Insulation Table'!$N$35:$O$250,2,FALSE)))</f>
        <v/>
      </c>
      <c r="AS808" s="67" t="e">
        <f t="shared" si="61"/>
        <v>#VALUE!</v>
      </c>
      <c r="AT808" s="75" t="str">
        <f>IF(TablePipeInsulation[[#This Row],[System Application]]="Custom",TablePipeInsulation[[#This Row],[Full Load Hours (If Custom Application)]],IF(G808="","",IF(G808="Domestic Hot Water",8760,$AJ$16)))</f>
        <v/>
      </c>
      <c r="AU808" s="75" t="str">
        <f>VLOOKUP($G$7,'Incentive Structure'!$C$6:$D$10,2,FALSE)</f>
        <v>CI</v>
      </c>
      <c r="AV808" s="75" t="str">
        <f>IF(ISNUMBER(FIND("MF",TablePipeInsulation[[#This Row],[Incentive Code]]))=TRUE,"MF Logic","CI Logic")</f>
        <v>CI Logic</v>
      </c>
      <c r="AW80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08" t="str">
        <f t="shared" si="62"/>
        <v/>
      </c>
      <c r="AY808" t="str">
        <f t="shared" si="63"/>
        <v>CI</v>
      </c>
      <c r="AZ80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0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08" s="190" t="e">
        <f>INDEX(#REF!,MATCH(TablePipeInsulation[[#This Row],[Coding - Temperature of Pipe]],#REF!,0),MATCH(TEXT($P808,"#.00"),#REF!,0))</f>
        <v>#REF!</v>
      </c>
      <c r="BC808" s="211">
        <f>IFERROR(MIN(IF(TablePipeInsulation[[#This Row],[System Application]]="Custom",(TablePipeInsulation[[#This Row],[Therms saved]]*BE808)*CI_Custom_Incentive_USD_per_therm,IF(OR(TablePipeInsulation[[#This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saved]]*BE808),"Excel Error"))),TablePipeInsulation[[#This Row],[Total Cost]]),0)</f>
        <v>0</v>
      </c>
      <c r="BD808" s="216">
        <f>IFERROR(MIN(IF(TablePipeInsulation[[#This Row],[System Application]]="Custom",(TablePipeInsulation[[#This Row],[Therms saved]]*BE808)*CI_Custom_Bonus_Incentive_USD_per_therm,IF(OR(TablePipeInsulation[[#This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saved]]*BE808),"Excel Error"))),TablePipeInsulation[[#This Row],[Total Cost]]),0)</f>
        <v>0</v>
      </c>
      <c r="BE808" s="212">
        <f>Boiler!$AA$9</f>
        <v>0</v>
      </c>
    </row>
    <row r="809" spans="1:57">
      <c r="A809" s="75">
        <v>788</v>
      </c>
      <c r="Q809" s="69"/>
      <c r="R809" s="1" t="str">
        <f>IFERROR(INDEX(TableInsulationCodeReq[],MATCH(TablePipeInsulation[[#This Row],[Coding - Temperature of Pipe]],TableInsulationCodeReq[Coding Pipe Temperature],-1),MATCH(TEXT($P809,"0.00"),TableInsulationCodeReq[#Headers],0)),"")</f>
        <v/>
      </c>
      <c r="Y809" s="189" t="str">
        <f t="shared" si="64"/>
        <v/>
      </c>
      <c r="AA80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09" s="3" t="str">
        <f>IF(OR(G809="",TablePipeInsulation[[#This Row],[Insulation to be Added (")]]&lt;TablePipeInsulation[[#This Row],[Insulation Required by Code (")]]),"",IF(System_App_Only_DHW,(AN809-AR809)/(0.8*100000)*L809*AS809*AT809*1,(AN809-AR809)/($G$10*100000)*L809*AS809*AT809*1))</f>
        <v/>
      </c>
      <c r="AC809" s="78">
        <f>IF(TablePipeInsulation[[#This Row],[Insulation to be Added (")]]&lt;TablePipeInsulation[[#This Row],[Insulation Required by Code (")]],"",BC809)</f>
        <v>0</v>
      </c>
      <c r="AD809" s="78">
        <f>IF(TablePipeInsulation[[#This Row],[Insulation to be Added (")]]&lt;TablePipeInsulation[[#This Row],[Insulation Required by Code (")]],"",BD809)</f>
        <v>0</v>
      </c>
      <c r="AG809" s="67" t="e">
        <f>VLOOKUP(G809,'Insulation Table'!$AE$61:$AF$64,2,FALSE)</f>
        <v>#N/A</v>
      </c>
      <c r="AH809" s="75" t="str">
        <f>IF(TablePipeInsulation[[#This Row],[System Application]]="Custom",TablePipeInsulation[[#This Row],[Pipe Surface Temperature, °F (If Custom Application)]],IF(G809="","",VLOOKUP(G809,$BG$21:$BH$24,2,FALSE)))</f>
        <v/>
      </c>
      <c r="AI809" s="75" t="str">
        <f>IF(TablePipeInsulation[[#This Row],[System Application]]="Custom",TablePipeInsulation[[#This Row],[Ambient Temperature, °F (If Custom Application)]],IF(G809="","",VLOOKUP(G809,$BG$21:$BI$24,3,FALSE)))</f>
        <v/>
      </c>
      <c r="AJ80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0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0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0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09" s="75" t="str">
        <f>IF(TablePipeInsulation[[#This Row],[System Application]]="Custom",TablePipeInsulation[[#This Row],[Custom Pipe Bare Heat Transfer Coefficient]],IF(P809="","",(VLOOKUP(AJ809,'Insulation Table'!$F$35:$G$124,2,FALSE))))</f>
        <v/>
      </c>
      <c r="AO809" s="75" t="e">
        <f t="shared" si="60"/>
        <v>#N/A</v>
      </c>
      <c r="AP809" s="75" t="e">
        <f>VLOOKUP(AO809,'Insulation Table'!$Y$35:$Z$103,2,FALSE)</f>
        <v>#N/A</v>
      </c>
      <c r="AQ809" s="67" t="str">
        <f>CONCATENATE(P809,U809,MIN(TablePipeInsulation[[#This Row],[Insulation to be Added (")]],3))</f>
        <v>3</v>
      </c>
      <c r="AR809" s="75" t="str">
        <f>IF(P809="","",(VLOOKUP(AQ809,'Insulation Table'!$N$35:$O$250,2,FALSE)))</f>
        <v/>
      </c>
      <c r="AS809" s="67" t="e">
        <f t="shared" si="61"/>
        <v>#VALUE!</v>
      </c>
      <c r="AT809" s="75" t="str">
        <f>IF(TablePipeInsulation[[#This Row],[System Application]]="Custom",TablePipeInsulation[[#This Row],[Full Load Hours (If Custom Application)]],IF(G809="","",IF(G809="Domestic Hot Water",8760,$AJ$16)))</f>
        <v/>
      </c>
      <c r="AU809" s="75" t="str">
        <f>VLOOKUP($G$7,'Incentive Structure'!$C$6:$D$10,2,FALSE)</f>
        <v>CI</v>
      </c>
      <c r="AV809" s="75" t="str">
        <f>IF(ISNUMBER(FIND("MF",TablePipeInsulation[[#This Row],[Incentive Code]]))=TRUE,"MF Logic","CI Logic")</f>
        <v>CI Logic</v>
      </c>
      <c r="AW80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09" t="str">
        <f t="shared" si="62"/>
        <v/>
      </c>
      <c r="AY809" t="str">
        <f t="shared" si="63"/>
        <v>CI</v>
      </c>
      <c r="AZ80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0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09" s="190" t="e">
        <f>INDEX(#REF!,MATCH(TablePipeInsulation[[#This Row],[Coding - Temperature of Pipe]],#REF!,0),MATCH(TEXT($P809,"#.00"),#REF!,0))</f>
        <v>#REF!</v>
      </c>
      <c r="BC809" s="211">
        <f>IFERROR(MIN(IF(TablePipeInsulation[[#This Row],[System Application]]="Custom",(TablePipeInsulation[[#This Row],[Therms saved]]*BE809)*CI_Custom_Incentive_USD_per_therm,IF(OR(TablePipeInsulation[[#This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saved]]*BE809),"Excel Error"))),TablePipeInsulation[[#This Row],[Total Cost]]),0)</f>
        <v>0</v>
      </c>
      <c r="BD809" s="216">
        <f>IFERROR(MIN(IF(TablePipeInsulation[[#This Row],[System Application]]="Custom",(TablePipeInsulation[[#This Row],[Therms saved]]*BE809)*CI_Custom_Bonus_Incentive_USD_per_therm,IF(OR(TablePipeInsulation[[#This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saved]]*BE809),"Excel Error"))),TablePipeInsulation[[#This Row],[Total Cost]]),0)</f>
        <v>0</v>
      </c>
      <c r="BE809" s="212">
        <f>Boiler!$AA$9</f>
        <v>0</v>
      </c>
    </row>
    <row r="810" spans="1:57">
      <c r="A810" s="75">
        <v>789</v>
      </c>
      <c r="Q810" s="69"/>
      <c r="R810" s="1" t="str">
        <f>IFERROR(INDEX(TableInsulationCodeReq[],MATCH(TablePipeInsulation[[#This Row],[Coding - Temperature of Pipe]],TableInsulationCodeReq[Coding Pipe Temperature],-1),MATCH(TEXT($P810,"0.00"),TableInsulationCodeReq[#Headers],0)),"")</f>
        <v/>
      </c>
      <c r="Y810" s="189" t="str">
        <f t="shared" si="64"/>
        <v/>
      </c>
      <c r="AA81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10" s="3" t="str">
        <f>IF(OR(G810="",TablePipeInsulation[[#This Row],[Insulation to be Added (")]]&lt;TablePipeInsulation[[#This Row],[Insulation Required by Code (")]]),"",IF(System_App_Only_DHW,(AN810-AR810)/(0.8*100000)*L810*AS810*AT810*1,(AN810-AR810)/($G$10*100000)*L810*AS810*AT810*1))</f>
        <v/>
      </c>
      <c r="AC810" s="78">
        <f>IF(TablePipeInsulation[[#This Row],[Insulation to be Added (")]]&lt;TablePipeInsulation[[#This Row],[Insulation Required by Code (")]],"",BC810)</f>
        <v>0</v>
      </c>
      <c r="AD810" s="78">
        <f>IF(TablePipeInsulation[[#This Row],[Insulation to be Added (")]]&lt;TablePipeInsulation[[#This Row],[Insulation Required by Code (")]],"",BD810)</f>
        <v>0</v>
      </c>
      <c r="AG810" s="67" t="e">
        <f>VLOOKUP(G810,'Insulation Table'!$AE$61:$AF$64,2,FALSE)</f>
        <v>#N/A</v>
      </c>
      <c r="AH810" s="75" t="str">
        <f>IF(TablePipeInsulation[[#This Row],[System Application]]="Custom",TablePipeInsulation[[#This Row],[Pipe Surface Temperature, °F (If Custom Application)]],IF(G810="","",VLOOKUP(G810,$BG$21:$BH$24,2,FALSE)))</f>
        <v/>
      </c>
      <c r="AI810" s="75" t="str">
        <f>IF(TablePipeInsulation[[#This Row],[System Application]]="Custom",TablePipeInsulation[[#This Row],[Ambient Temperature, °F (If Custom Application)]],IF(G810="","",VLOOKUP(G810,$BG$21:$BI$24,3,FALSE)))</f>
        <v/>
      </c>
      <c r="AJ81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1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1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1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10" s="75" t="str">
        <f>IF(TablePipeInsulation[[#This Row],[System Application]]="Custom",TablePipeInsulation[[#This Row],[Custom Pipe Bare Heat Transfer Coefficient]],IF(P810="","",(VLOOKUP(AJ810,'Insulation Table'!$F$35:$G$124,2,FALSE))))</f>
        <v/>
      </c>
      <c r="AO810" s="75" t="e">
        <f t="shared" si="60"/>
        <v>#N/A</v>
      </c>
      <c r="AP810" s="75" t="e">
        <f>VLOOKUP(AO810,'Insulation Table'!$Y$35:$Z$103,2,FALSE)</f>
        <v>#N/A</v>
      </c>
      <c r="AQ810" s="67" t="str">
        <f>CONCATENATE(P810,U810,MIN(TablePipeInsulation[[#This Row],[Insulation to be Added (")]],3))</f>
        <v>3</v>
      </c>
      <c r="AR810" s="75" t="str">
        <f>IF(P810="","",(VLOOKUP(AQ810,'Insulation Table'!$N$35:$O$250,2,FALSE)))</f>
        <v/>
      </c>
      <c r="AS810" s="67" t="e">
        <f t="shared" si="61"/>
        <v>#VALUE!</v>
      </c>
      <c r="AT810" s="75" t="str">
        <f>IF(TablePipeInsulation[[#This Row],[System Application]]="Custom",TablePipeInsulation[[#This Row],[Full Load Hours (If Custom Application)]],IF(G810="","",IF(G810="Domestic Hot Water",8760,$AJ$16)))</f>
        <v/>
      </c>
      <c r="AU810" s="75" t="str">
        <f>VLOOKUP($G$7,'Incentive Structure'!$C$6:$D$10,2,FALSE)</f>
        <v>CI</v>
      </c>
      <c r="AV810" s="75" t="str">
        <f>IF(ISNUMBER(FIND("MF",TablePipeInsulation[[#This Row],[Incentive Code]]))=TRUE,"MF Logic","CI Logic")</f>
        <v>CI Logic</v>
      </c>
      <c r="AW81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10" t="str">
        <f t="shared" si="62"/>
        <v/>
      </c>
      <c r="AY810" t="str">
        <f t="shared" si="63"/>
        <v>CI</v>
      </c>
      <c r="AZ81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1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10" s="190" t="e">
        <f>INDEX(#REF!,MATCH(TablePipeInsulation[[#This Row],[Coding - Temperature of Pipe]],#REF!,0),MATCH(TEXT($P810,"#.00"),#REF!,0))</f>
        <v>#REF!</v>
      </c>
      <c r="BC810" s="211">
        <f>IFERROR(MIN(IF(TablePipeInsulation[[#This Row],[System Application]]="Custom",(TablePipeInsulation[[#This Row],[Therms saved]]*BE810)*CI_Custom_Incentive_USD_per_therm,IF(OR(TablePipeInsulation[[#This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saved]]*BE810),"Excel Error"))),TablePipeInsulation[[#This Row],[Total Cost]]),0)</f>
        <v>0</v>
      </c>
      <c r="BD810" s="216">
        <f>IFERROR(MIN(IF(TablePipeInsulation[[#This Row],[System Application]]="Custom",(TablePipeInsulation[[#This Row],[Therms saved]]*BE810)*CI_Custom_Bonus_Incentive_USD_per_therm,IF(OR(TablePipeInsulation[[#This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saved]]*BE810),"Excel Error"))),TablePipeInsulation[[#This Row],[Total Cost]]),0)</f>
        <v>0</v>
      </c>
      <c r="BE810" s="212">
        <f>Boiler!$AA$9</f>
        <v>0</v>
      </c>
    </row>
    <row r="811" spans="1:57">
      <c r="A811" s="75">
        <v>790</v>
      </c>
      <c r="Q811" s="69"/>
      <c r="R811" s="1" t="str">
        <f>IFERROR(INDEX(TableInsulationCodeReq[],MATCH(TablePipeInsulation[[#This Row],[Coding - Temperature of Pipe]],TableInsulationCodeReq[Coding Pipe Temperature],-1),MATCH(TEXT($P811,"0.00"),TableInsulationCodeReq[#Headers],0)),"")</f>
        <v/>
      </c>
      <c r="Y811" s="189" t="str">
        <f t="shared" si="64"/>
        <v/>
      </c>
      <c r="AA81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11" s="3" t="str">
        <f>IF(OR(G811="",TablePipeInsulation[[#This Row],[Insulation to be Added (")]]&lt;TablePipeInsulation[[#This Row],[Insulation Required by Code (")]]),"",IF(System_App_Only_DHW,(AN811-AR811)/(0.8*100000)*L811*AS811*AT811*1,(AN811-AR811)/($G$10*100000)*L811*AS811*AT811*1))</f>
        <v/>
      </c>
      <c r="AC811" s="78">
        <f>IF(TablePipeInsulation[[#This Row],[Insulation to be Added (")]]&lt;TablePipeInsulation[[#This Row],[Insulation Required by Code (")]],"",BC811)</f>
        <v>0</v>
      </c>
      <c r="AD811" s="78">
        <f>IF(TablePipeInsulation[[#This Row],[Insulation to be Added (")]]&lt;TablePipeInsulation[[#This Row],[Insulation Required by Code (")]],"",BD811)</f>
        <v>0</v>
      </c>
      <c r="AG811" s="67" t="e">
        <f>VLOOKUP(G811,'Insulation Table'!$AE$61:$AF$64,2,FALSE)</f>
        <v>#N/A</v>
      </c>
      <c r="AH811" s="75" t="str">
        <f>IF(TablePipeInsulation[[#This Row],[System Application]]="Custom",TablePipeInsulation[[#This Row],[Pipe Surface Temperature, °F (If Custom Application)]],IF(G811="","",VLOOKUP(G811,$BG$21:$BH$24,2,FALSE)))</f>
        <v/>
      </c>
      <c r="AI811" s="75" t="str">
        <f>IF(TablePipeInsulation[[#This Row],[System Application]]="Custom",TablePipeInsulation[[#This Row],[Ambient Temperature, °F (If Custom Application)]],IF(G811="","",VLOOKUP(G811,$BG$21:$BI$24,3,FALSE)))</f>
        <v/>
      </c>
      <c r="AJ81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1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1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1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11" s="75" t="str">
        <f>IF(TablePipeInsulation[[#This Row],[System Application]]="Custom",TablePipeInsulation[[#This Row],[Custom Pipe Bare Heat Transfer Coefficient]],IF(P811="","",(VLOOKUP(AJ811,'Insulation Table'!$F$35:$G$124,2,FALSE))))</f>
        <v/>
      </c>
      <c r="AO811" s="75" t="e">
        <f t="shared" si="60"/>
        <v>#N/A</v>
      </c>
      <c r="AP811" s="75" t="e">
        <f>VLOOKUP(AO811,'Insulation Table'!$Y$35:$Z$103,2,FALSE)</f>
        <v>#N/A</v>
      </c>
      <c r="AQ811" s="67" t="str">
        <f>CONCATENATE(P811,U811,MIN(TablePipeInsulation[[#This Row],[Insulation to be Added (")]],3))</f>
        <v>3</v>
      </c>
      <c r="AR811" s="75" t="str">
        <f>IF(P811="","",(VLOOKUP(AQ811,'Insulation Table'!$N$35:$O$250,2,FALSE)))</f>
        <v/>
      </c>
      <c r="AS811" s="67" t="e">
        <f t="shared" si="61"/>
        <v>#VALUE!</v>
      </c>
      <c r="AT811" s="75" t="str">
        <f>IF(TablePipeInsulation[[#This Row],[System Application]]="Custom",TablePipeInsulation[[#This Row],[Full Load Hours (If Custom Application)]],IF(G811="","",IF(G811="Domestic Hot Water",8760,$AJ$16)))</f>
        <v/>
      </c>
      <c r="AU811" s="75" t="str">
        <f>VLOOKUP($G$7,'Incentive Structure'!$C$6:$D$10,2,FALSE)</f>
        <v>CI</v>
      </c>
      <c r="AV811" s="75" t="str">
        <f>IF(ISNUMBER(FIND("MF",TablePipeInsulation[[#This Row],[Incentive Code]]))=TRUE,"MF Logic","CI Logic")</f>
        <v>CI Logic</v>
      </c>
      <c r="AW81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11" t="str">
        <f t="shared" si="62"/>
        <v/>
      </c>
      <c r="AY811" t="str">
        <f t="shared" si="63"/>
        <v>CI</v>
      </c>
      <c r="AZ81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1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11" s="190" t="e">
        <f>INDEX(#REF!,MATCH(TablePipeInsulation[[#This Row],[Coding - Temperature of Pipe]],#REF!,0),MATCH(TEXT($P811,"#.00"),#REF!,0))</f>
        <v>#REF!</v>
      </c>
      <c r="BC811" s="211">
        <f>IFERROR(MIN(IF(TablePipeInsulation[[#This Row],[System Application]]="Custom",(TablePipeInsulation[[#This Row],[Therms saved]]*BE811)*CI_Custom_Incentive_USD_per_therm,IF(OR(TablePipeInsulation[[#This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saved]]*BE811),"Excel Error"))),TablePipeInsulation[[#This Row],[Total Cost]]),0)</f>
        <v>0</v>
      </c>
      <c r="BD811" s="216">
        <f>IFERROR(MIN(IF(TablePipeInsulation[[#This Row],[System Application]]="Custom",(TablePipeInsulation[[#This Row],[Therms saved]]*BE811)*CI_Custom_Bonus_Incentive_USD_per_therm,IF(OR(TablePipeInsulation[[#This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saved]]*BE811),"Excel Error"))),TablePipeInsulation[[#This Row],[Total Cost]]),0)</f>
        <v>0</v>
      </c>
      <c r="BE811" s="212">
        <f>Boiler!$AA$9</f>
        <v>0</v>
      </c>
    </row>
    <row r="812" spans="1:57">
      <c r="A812" s="75">
        <v>791</v>
      </c>
      <c r="Q812" s="69"/>
      <c r="R812" s="1" t="str">
        <f>IFERROR(INDEX(TableInsulationCodeReq[],MATCH(TablePipeInsulation[[#This Row],[Coding - Temperature of Pipe]],TableInsulationCodeReq[Coding Pipe Temperature],-1),MATCH(TEXT($P812,"0.00"),TableInsulationCodeReq[#Headers],0)),"")</f>
        <v/>
      </c>
      <c r="Y812" s="189" t="str">
        <f t="shared" si="64"/>
        <v/>
      </c>
      <c r="AA81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12" s="3" t="str">
        <f>IF(OR(G812="",TablePipeInsulation[[#This Row],[Insulation to be Added (")]]&lt;TablePipeInsulation[[#This Row],[Insulation Required by Code (")]]),"",IF(System_App_Only_DHW,(AN812-AR812)/(0.8*100000)*L812*AS812*AT812*1,(AN812-AR812)/($G$10*100000)*L812*AS812*AT812*1))</f>
        <v/>
      </c>
      <c r="AC812" s="78">
        <f>IF(TablePipeInsulation[[#This Row],[Insulation to be Added (")]]&lt;TablePipeInsulation[[#This Row],[Insulation Required by Code (")]],"",BC812)</f>
        <v>0</v>
      </c>
      <c r="AD812" s="78">
        <f>IF(TablePipeInsulation[[#This Row],[Insulation to be Added (")]]&lt;TablePipeInsulation[[#This Row],[Insulation Required by Code (")]],"",BD812)</f>
        <v>0</v>
      </c>
      <c r="AG812" s="67" t="e">
        <f>VLOOKUP(G812,'Insulation Table'!$AE$61:$AF$64,2,FALSE)</f>
        <v>#N/A</v>
      </c>
      <c r="AH812" s="75" t="str">
        <f>IF(TablePipeInsulation[[#This Row],[System Application]]="Custom",TablePipeInsulation[[#This Row],[Pipe Surface Temperature, °F (If Custom Application)]],IF(G812="","",VLOOKUP(G812,$BG$21:$BH$24,2,FALSE)))</f>
        <v/>
      </c>
      <c r="AI812" s="75" t="str">
        <f>IF(TablePipeInsulation[[#This Row],[System Application]]="Custom",TablePipeInsulation[[#This Row],[Ambient Temperature, °F (If Custom Application)]],IF(G812="","",VLOOKUP(G812,$BG$21:$BI$24,3,FALSE)))</f>
        <v/>
      </c>
      <c r="AJ81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1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1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1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12" s="75" t="str">
        <f>IF(TablePipeInsulation[[#This Row],[System Application]]="Custom",TablePipeInsulation[[#This Row],[Custom Pipe Bare Heat Transfer Coefficient]],IF(P812="","",(VLOOKUP(AJ812,'Insulation Table'!$F$35:$G$124,2,FALSE))))</f>
        <v/>
      </c>
      <c r="AO812" s="75" t="e">
        <f t="shared" si="60"/>
        <v>#N/A</v>
      </c>
      <c r="AP812" s="75" t="e">
        <f>VLOOKUP(AO812,'Insulation Table'!$Y$35:$Z$103,2,FALSE)</f>
        <v>#N/A</v>
      </c>
      <c r="AQ812" s="67" t="str">
        <f>CONCATENATE(P812,U812,MIN(TablePipeInsulation[[#This Row],[Insulation to be Added (")]],3))</f>
        <v>3</v>
      </c>
      <c r="AR812" s="75" t="str">
        <f>IF(P812="","",(VLOOKUP(AQ812,'Insulation Table'!$N$35:$O$250,2,FALSE)))</f>
        <v/>
      </c>
      <c r="AS812" s="67" t="e">
        <f t="shared" si="61"/>
        <v>#VALUE!</v>
      </c>
      <c r="AT812" s="75" t="str">
        <f>IF(TablePipeInsulation[[#This Row],[System Application]]="Custom",TablePipeInsulation[[#This Row],[Full Load Hours (If Custom Application)]],IF(G812="","",IF(G812="Domestic Hot Water",8760,$AJ$16)))</f>
        <v/>
      </c>
      <c r="AU812" s="75" t="str">
        <f>VLOOKUP($G$7,'Incentive Structure'!$C$6:$D$10,2,FALSE)</f>
        <v>CI</v>
      </c>
      <c r="AV812" s="75" t="str">
        <f>IF(ISNUMBER(FIND("MF",TablePipeInsulation[[#This Row],[Incentive Code]]))=TRUE,"MF Logic","CI Logic")</f>
        <v>CI Logic</v>
      </c>
      <c r="AW81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12" t="str">
        <f t="shared" si="62"/>
        <v/>
      </c>
      <c r="AY812" t="str">
        <f t="shared" si="63"/>
        <v>CI</v>
      </c>
      <c r="AZ81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1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12" s="190" t="e">
        <f>INDEX(#REF!,MATCH(TablePipeInsulation[[#This Row],[Coding - Temperature of Pipe]],#REF!,0),MATCH(TEXT($P812,"#.00"),#REF!,0))</f>
        <v>#REF!</v>
      </c>
      <c r="BC812" s="211">
        <f>IFERROR(MIN(IF(TablePipeInsulation[[#This Row],[System Application]]="Custom",(TablePipeInsulation[[#This Row],[Therms saved]]*BE812)*CI_Custom_Incentive_USD_per_therm,IF(OR(TablePipeInsulation[[#This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saved]]*BE812),"Excel Error"))),TablePipeInsulation[[#This Row],[Total Cost]]),0)</f>
        <v>0</v>
      </c>
      <c r="BD812" s="216">
        <f>IFERROR(MIN(IF(TablePipeInsulation[[#This Row],[System Application]]="Custom",(TablePipeInsulation[[#This Row],[Therms saved]]*BE812)*CI_Custom_Bonus_Incentive_USD_per_therm,IF(OR(TablePipeInsulation[[#This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saved]]*BE812),"Excel Error"))),TablePipeInsulation[[#This Row],[Total Cost]]),0)</f>
        <v>0</v>
      </c>
      <c r="BE812" s="212">
        <f>Boiler!$AA$9</f>
        <v>0</v>
      </c>
    </row>
    <row r="813" spans="1:57">
      <c r="A813" s="75">
        <v>792</v>
      </c>
      <c r="Q813" s="69"/>
      <c r="R813" s="1" t="str">
        <f>IFERROR(INDEX(TableInsulationCodeReq[],MATCH(TablePipeInsulation[[#This Row],[Coding - Temperature of Pipe]],TableInsulationCodeReq[Coding Pipe Temperature],-1),MATCH(TEXT($P813,"0.00"),TableInsulationCodeReq[#Headers],0)),"")</f>
        <v/>
      </c>
      <c r="Y813" s="189" t="str">
        <f t="shared" si="64"/>
        <v/>
      </c>
      <c r="AA81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13" s="3" t="str">
        <f>IF(OR(G813="",TablePipeInsulation[[#This Row],[Insulation to be Added (")]]&lt;TablePipeInsulation[[#This Row],[Insulation Required by Code (")]]),"",IF(System_App_Only_DHW,(AN813-AR813)/(0.8*100000)*L813*AS813*AT813*1,(AN813-AR813)/($G$10*100000)*L813*AS813*AT813*1))</f>
        <v/>
      </c>
      <c r="AC813" s="78">
        <f>IF(TablePipeInsulation[[#This Row],[Insulation to be Added (")]]&lt;TablePipeInsulation[[#This Row],[Insulation Required by Code (")]],"",BC813)</f>
        <v>0</v>
      </c>
      <c r="AD813" s="78">
        <f>IF(TablePipeInsulation[[#This Row],[Insulation to be Added (")]]&lt;TablePipeInsulation[[#This Row],[Insulation Required by Code (")]],"",BD813)</f>
        <v>0</v>
      </c>
      <c r="AG813" s="67" t="e">
        <f>VLOOKUP(G813,'Insulation Table'!$AE$61:$AF$64,2,FALSE)</f>
        <v>#N/A</v>
      </c>
      <c r="AH813" s="75" t="str">
        <f>IF(TablePipeInsulation[[#This Row],[System Application]]="Custom",TablePipeInsulation[[#This Row],[Pipe Surface Temperature, °F (If Custom Application)]],IF(G813="","",VLOOKUP(G813,$BG$21:$BH$24,2,FALSE)))</f>
        <v/>
      </c>
      <c r="AI813" s="75" t="str">
        <f>IF(TablePipeInsulation[[#This Row],[System Application]]="Custom",TablePipeInsulation[[#This Row],[Ambient Temperature, °F (If Custom Application)]],IF(G813="","",VLOOKUP(G813,$BG$21:$BI$24,3,FALSE)))</f>
        <v/>
      </c>
      <c r="AJ81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1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1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1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13" s="75" t="str">
        <f>IF(TablePipeInsulation[[#This Row],[System Application]]="Custom",TablePipeInsulation[[#This Row],[Custom Pipe Bare Heat Transfer Coefficient]],IF(P813="","",(VLOOKUP(AJ813,'Insulation Table'!$F$35:$G$124,2,FALSE))))</f>
        <v/>
      </c>
      <c r="AO813" s="75" t="e">
        <f t="shared" si="60"/>
        <v>#N/A</v>
      </c>
      <c r="AP813" s="75" t="e">
        <f>VLOOKUP(AO813,'Insulation Table'!$Y$35:$Z$103,2,FALSE)</f>
        <v>#N/A</v>
      </c>
      <c r="AQ813" s="67" t="str">
        <f>CONCATENATE(P813,U813,MIN(TablePipeInsulation[[#This Row],[Insulation to be Added (")]],3))</f>
        <v>3</v>
      </c>
      <c r="AR813" s="75" t="str">
        <f>IF(P813="","",(VLOOKUP(AQ813,'Insulation Table'!$N$35:$O$250,2,FALSE)))</f>
        <v/>
      </c>
      <c r="AS813" s="67" t="e">
        <f t="shared" si="61"/>
        <v>#VALUE!</v>
      </c>
      <c r="AT813" s="75" t="str">
        <f>IF(TablePipeInsulation[[#This Row],[System Application]]="Custom",TablePipeInsulation[[#This Row],[Full Load Hours (If Custom Application)]],IF(G813="","",IF(G813="Domestic Hot Water",8760,$AJ$16)))</f>
        <v/>
      </c>
      <c r="AU813" s="75" t="str">
        <f>VLOOKUP($G$7,'Incentive Structure'!$C$6:$D$10,2,FALSE)</f>
        <v>CI</v>
      </c>
      <c r="AV813" s="75" t="str">
        <f>IF(ISNUMBER(FIND("MF",TablePipeInsulation[[#This Row],[Incentive Code]]))=TRUE,"MF Logic","CI Logic")</f>
        <v>CI Logic</v>
      </c>
      <c r="AW81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13" t="str">
        <f t="shared" si="62"/>
        <v/>
      </c>
      <c r="AY813" t="str">
        <f t="shared" si="63"/>
        <v>CI</v>
      </c>
      <c r="AZ81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1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13" s="190" t="e">
        <f>INDEX(#REF!,MATCH(TablePipeInsulation[[#This Row],[Coding - Temperature of Pipe]],#REF!,0),MATCH(TEXT($P813,"#.00"),#REF!,0))</f>
        <v>#REF!</v>
      </c>
      <c r="BC813" s="211">
        <f>IFERROR(MIN(IF(TablePipeInsulation[[#This Row],[System Application]]="Custom",(TablePipeInsulation[[#This Row],[Therms saved]]*BE813)*CI_Custom_Incentive_USD_per_therm,IF(OR(TablePipeInsulation[[#This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saved]]*BE813),"Excel Error"))),TablePipeInsulation[[#This Row],[Total Cost]]),0)</f>
        <v>0</v>
      </c>
      <c r="BD813" s="216">
        <f>IFERROR(MIN(IF(TablePipeInsulation[[#This Row],[System Application]]="Custom",(TablePipeInsulation[[#This Row],[Therms saved]]*BE813)*CI_Custom_Bonus_Incentive_USD_per_therm,IF(OR(TablePipeInsulation[[#This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saved]]*BE813),"Excel Error"))),TablePipeInsulation[[#This Row],[Total Cost]]),0)</f>
        <v>0</v>
      </c>
      <c r="BE813" s="212">
        <f>Boiler!$AA$9</f>
        <v>0</v>
      </c>
    </row>
    <row r="814" spans="1:57">
      <c r="A814" s="75">
        <v>793</v>
      </c>
      <c r="Q814" s="69"/>
      <c r="R814" s="1" t="str">
        <f>IFERROR(INDEX(TableInsulationCodeReq[],MATCH(TablePipeInsulation[[#This Row],[Coding - Temperature of Pipe]],TableInsulationCodeReq[Coding Pipe Temperature],-1),MATCH(TEXT($P814,"0.00"),TableInsulationCodeReq[#Headers],0)),"")</f>
        <v/>
      </c>
      <c r="Y814" s="189" t="str">
        <f t="shared" si="64"/>
        <v/>
      </c>
      <c r="AA81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14" s="3" t="str">
        <f>IF(OR(G814="",TablePipeInsulation[[#This Row],[Insulation to be Added (")]]&lt;TablePipeInsulation[[#This Row],[Insulation Required by Code (")]]),"",IF(System_App_Only_DHW,(AN814-AR814)/(0.8*100000)*L814*AS814*AT814*1,(AN814-AR814)/($G$10*100000)*L814*AS814*AT814*1))</f>
        <v/>
      </c>
      <c r="AC814" s="78">
        <f>IF(TablePipeInsulation[[#This Row],[Insulation to be Added (")]]&lt;TablePipeInsulation[[#This Row],[Insulation Required by Code (")]],"",BC814)</f>
        <v>0</v>
      </c>
      <c r="AD814" s="78">
        <f>IF(TablePipeInsulation[[#This Row],[Insulation to be Added (")]]&lt;TablePipeInsulation[[#This Row],[Insulation Required by Code (")]],"",BD814)</f>
        <v>0</v>
      </c>
      <c r="AG814" s="67" t="e">
        <f>VLOOKUP(G814,'Insulation Table'!$AE$61:$AF$64,2,FALSE)</f>
        <v>#N/A</v>
      </c>
      <c r="AH814" s="75" t="str">
        <f>IF(TablePipeInsulation[[#This Row],[System Application]]="Custom",TablePipeInsulation[[#This Row],[Pipe Surface Temperature, °F (If Custom Application)]],IF(G814="","",VLOOKUP(G814,$BG$21:$BH$24,2,FALSE)))</f>
        <v/>
      </c>
      <c r="AI814" s="75" t="str">
        <f>IF(TablePipeInsulation[[#This Row],[System Application]]="Custom",TablePipeInsulation[[#This Row],[Ambient Temperature, °F (If Custom Application)]],IF(G814="","",VLOOKUP(G814,$BG$21:$BI$24,3,FALSE)))</f>
        <v/>
      </c>
      <c r="AJ81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1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1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1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14" s="75" t="str">
        <f>IF(TablePipeInsulation[[#This Row],[System Application]]="Custom",TablePipeInsulation[[#This Row],[Custom Pipe Bare Heat Transfer Coefficient]],IF(P814="","",(VLOOKUP(AJ814,'Insulation Table'!$F$35:$G$124,2,FALSE))))</f>
        <v/>
      </c>
      <c r="AO814" s="75" t="e">
        <f t="shared" si="60"/>
        <v>#N/A</v>
      </c>
      <c r="AP814" s="75" t="e">
        <f>VLOOKUP(AO814,'Insulation Table'!$Y$35:$Z$103,2,FALSE)</f>
        <v>#N/A</v>
      </c>
      <c r="AQ814" s="67" t="str">
        <f>CONCATENATE(P814,U814,MIN(TablePipeInsulation[[#This Row],[Insulation to be Added (")]],3))</f>
        <v>3</v>
      </c>
      <c r="AR814" s="75" t="str">
        <f>IF(P814="","",(VLOOKUP(AQ814,'Insulation Table'!$N$35:$O$250,2,FALSE)))</f>
        <v/>
      </c>
      <c r="AS814" s="67" t="e">
        <f t="shared" si="61"/>
        <v>#VALUE!</v>
      </c>
      <c r="AT814" s="75" t="str">
        <f>IF(TablePipeInsulation[[#This Row],[System Application]]="Custom",TablePipeInsulation[[#This Row],[Full Load Hours (If Custom Application)]],IF(G814="","",IF(G814="Domestic Hot Water",8760,$AJ$16)))</f>
        <v/>
      </c>
      <c r="AU814" s="75" t="str">
        <f>VLOOKUP($G$7,'Incentive Structure'!$C$6:$D$10,2,FALSE)</f>
        <v>CI</v>
      </c>
      <c r="AV814" s="75" t="str">
        <f>IF(ISNUMBER(FIND("MF",TablePipeInsulation[[#This Row],[Incentive Code]]))=TRUE,"MF Logic","CI Logic")</f>
        <v>CI Logic</v>
      </c>
      <c r="AW81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14" t="str">
        <f t="shared" si="62"/>
        <v/>
      </c>
      <c r="AY814" t="str">
        <f t="shared" si="63"/>
        <v>CI</v>
      </c>
      <c r="AZ81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1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14" s="190" t="e">
        <f>INDEX(#REF!,MATCH(TablePipeInsulation[[#This Row],[Coding - Temperature of Pipe]],#REF!,0),MATCH(TEXT($P814,"#.00"),#REF!,0))</f>
        <v>#REF!</v>
      </c>
      <c r="BC814" s="211">
        <f>IFERROR(MIN(IF(TablePipeInsulation[[#This Row],[System Application]]="Custom",(TablePipeInsulation[[#This Row],[Therms saved]]*BE814)*CI_Custom_Incentive_USD_per_therm,IF(OR(TablePipeInsulation[[#This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saved]]*BE814),"Excel Error"))),TablePipeInsulation[[#This Row],[Total Cost]]),0)</f>
        <v>0</v>
      </c>
      <c r="BD814" s="216">
        <f>IFERROR(MIN(IF(TablePipeInsulation[[#This Row],[System Application]]="Custom",(TablePipeInsulation[[#This Row],[Therms saved]]*BE814)*CI_Custom_Bonus_Incentive_USD_per_therm,IF(OR(TablePipeInsulation[[#This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saved]]*BE814),"Excel Error"))),TablePipeInsulation[[#This Row],[Total Cost]]),0)</f>
        <v>0</v>
      </c>
      <c r="BE814" s="212">
        <f>Boiler!$AA$9</f>
        <v>0</v>
      </c>
    </row>
    <row r="815" spans="1:57">
      <c r="A815" s="75">
        <v>794</v>
      </c>
      <c r="Q815" s="69"/>
      <c r="R815" s="1" t="str">
        <f>IFERROR(INDEX(TableInsulationCodeReq[],MATCH(TablePipeInsulation[[#This Row],[Coding - Temperature of Pipe]],TableInsulationCodeReq[Coding Pipe Temperature],-1),MATCH(TEXT($P815,"0.00"),TableInsulationCodeReq[#Headers],0)),"")</f>
        <v/>
      </c>
      <c r="Y815" s="189" t="str">
        <f t="shared" si="64"/>
        <v/>
      </c>
      <c r="AA81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15" s="3" t="str">
        <f>IF(OR(G815="",TablePipeInsulation[[#This Row],[Insulation to be Added (")]]&lt;TablePipeInsulation[[#This Row],[Insulation Required by Code (")]]),"",IF(System_App_Only_DHW,(AN815-AR815)/(0.8*100000)*L815*AS815*AT815*1,(AN815-AR815)/($G$10*100000)*L815*AS815*AT815*1))</f>
        <v/>
      </c>
      <c r="AC815" s="78">
        <f>IF(TablePipeInsulation[[#This Row],[Insulation to be Added (")]]&lt;TablePipeInsulation[[#This Row],[Insulation Required by Code (")]],"",BC815)</f>
        <v>0</v>
      </c>
      <c r="AD815" s="78">
        <f>IF(TablePipeInsulation[[#This Row],[Insulation to be Added (")]]&lt;TablePipeInsulation[[#This Row],[Insulation Required by Code (")]],"",BD815)</f>
        <v>0</v>
      </c>
      <c r="AG815" s="67" t="e">
        <f>VLOOKUP(G815,'Insulation Table'!$AE$61:$AF$64,2,FALSE)</f>
        <v>#N/A</v>
      </c>
      <c r="AH815" s="75" t="str">
        <f>IF(TablePipeInsulation[[#This Row],[System Application]]="Custom",TablePipeInsulation[[#This Row],[Pipe Surface Temperature, °F (If Custom Application)]],IF(G815="","",VLOOKUP(G815,$BG$21:$BH$24,2,FALSE)))</f>
        <v/>
      </c>
      <c r="AI815" s="75" t="str">
        <f>IF(TablePipeInsulation[[#This Row],[System Application]]="Custom",TablePipeInsulation[[#This Row],[Ambient Temperature, °F (If Custom Application)]],IF(G815="","",VLOOKUP(G815,$BG$21:$BI$24,3,FALSE)))</f>
        <v/>
      </c>
      <c r="AJ81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1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1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1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15" s="75" t="str">
        <f>IF(TablePipeInsulation[[#This Row],[System Application]]="Custom",TablePipeInsulation[[#This Row],[Custom Pipe Bare Heat Transfer Coefficient]],IF(P815="","",(VLOOKUP(AJ815,'Insulation Table'!$F$35:$G$124,2,FALSE))))</f>
        <v/>
      </c>
      <c r="AO815" s="75" t="e">
        <f t="shared" si="60"/>
        <v>#N/A</v>
      </c>
      <c r="AP815" s="75" t="e">
        <f>VLOOKUP(AO815,'Insulation Table'!$Y$35:$Z$103,2,FALSE)</f>
        <v>#N/A</v>
      </c>
      <c r="AQ815" s="67" t="str">
        <f>CONCATENATE(P815,U815,MIN(TablePipeInsulation[[#This Row],[Insulation to be Added (")]],3))</f>
        <v>3</v>
      </c>
      <c r="AR815" s="75" t="str">
        <f>IF(P815="","",(VLOOKUP(AQ815,'Insulation Table'!$N$35:$O$250,2,FALSE)))</f>
        <v/>
      </c>
      <c r="AS815" s="67" t="e">
        <f t="shared" si="61"/>
        <v>#VALUE!</v>
      </c>
      <c r="AT815" s="75" t="str">
        <f>IF(TablePipeInsulation[[#This Row],[System Application]]="Custom",TablePipeInsulation[[#This Row],[Full Load Hours (If Custom Application)]],IF(G815="","",IF(G815="Domestic Hot Water",8760,$AJ$16)))</f>
        <v/>
      </c>
      <c r="AU815" s="75" t="str">
        <f>VLOOKUP($G$7,'Incentive Structure'!$C$6:$D$10,2,FALSE)</f>
        <v>CI</v>
      </c>
      <c r="AV815" s="75" t="str">
        <f>IF(ISNUMBER(FIND("MF",TablePipeInsulation[[#This Row],[Incentive Code]]))=TRUE,"MF Logic","CI Logic")</f>
        <v>CI Logic</v>
      </c>
      <c r="AW81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15" t="str">
        <f t="shared" si="62"/>
        <v/>
      </c>
      <c r="AY815" t="str">
        <f t="shared" si="63"/>
        <v>CI</v>
      </c>
      <c r="AZ81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1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15" s="190" t="e">
        <f>INDEX(#REF!,MATCH(TablePipeInsulation[[#This Row],[Coding - Temperature of Pipe]],#REF!,0),MATCH(TEXT($P815,"#.00"),#REF!,0))</f>
        <v>#REF!</v>
      </c>
      <c r="BC815" s="211">
        <f>IFERROR(MIN(IF(TablePipeInsulation[[#This Row],[System Application]]="Custom",(TablePipeInsulation[[#This Row],[Therms saved]]*BE815)*CI_Custom_Incentive_USD_per_therm,IF(OR(TablePipeInsulation[[#This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saved]]*BE815),"Excel Error"))),TablePipeInsulation[[#This Row],[Total Cost]]),0)</f>
        <v>0</v>
      </c>
      <c r="BD815" s="216">
        <f>IFERROR(MIN(IF(TablePipeInsulation[[#This Row],[System Application]]="Custom",(TablePipeInsulation[[#This Row],[Therms saved]]*BE815)*CI_Custom_Bonus_Incentive_USD_per_therm,IF(OR(TablePipeInsulation[[#This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saved]]*BE815),"Excel Error"))),TablePipeInsulation[[#This Row],[Total Cost]]),0)</f>
        <v>0</v>
      </c>
      <c r="BE815" s="212">
        <f>Boiler!$AA$9</f>
        <v>0</v>
      </c>
    </row>
    <row r="816" spans="1:57">
      <c r="A816" s="75">
        <v>795</v>
      </c>
      <c r="Q816" s="69"/>
      <c r="R816" s="1" t="str">
        <f>IFERROR(INDEX(TableInsulationCodeReq[],MATCH(TablePipeInsulation[[#This Row],[Coding - Temperature of Pipe]],TableInsulationCodeReq[Coding Pipe Temperature],-1),MATCH(TEXT($P816,"0.00"),TableInsulationCodeReq[#Headers],0)),"")</f>
        <v/>
      </c>
      <c r="Y816" s="189" t="str">
        <f t="shared" si="64"/>
        <v/>
      </c>
      <c r="AA81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16" s="3" t="str">
        <f>IF(OR(G816="",TablePipeInsulation[[#This Row],[Insulation to be Added (")]]&lt;TablePipeInsulation[[#This Row],[Insulation Required by Code (")]]),"",IF(System_App_Only_DHW,(AN816-AR816)/(0.8*100000)*L816*AS816*AT816*1,(AN816-AR816)/($G$10*100000)*L816*AS816*AT816*1))</f>
        <v/>
      </c>
      <c r="AC816" s="78">
        <f>IF(TablePipeInsulation[[#This Row],[Insulation to be Added (")]]&lt;TablePipeInsulation[[#This Row],[Insulation Required by Code (")]],"",BC816)</f>
        <v>0</v>
      </c>
      <c r="AD816" s="78">
        <f>IF(TablePipeInsulation[[#This Row],[Insulation to be Added (")]]&lt;TablePipeInsulation[[#This Row],[Insulation Required by Code (")]],"",BD816)</f>
        <v>0</v>
      </c>
      <c r="AG816" s="67" t="e">
        <f>VLOOKUP(G816,'Insulation Table'!$AE$61:$AF$64,2,FALSE)</f>
        <v>#N/A</v>
      </c>
      <c r="AH816" s="75" t="str">
        <f>IF(TablePipeInsulation[[#This Row],[System Application]]="Custom",TablePipeInsulation[[#This Row],[Pipe Surface Temperature, °F (If Custom Application)]],IF(G816="","",VLOOKUP(G816,$BG$21:$BH$24,2,FALSE)))</f>
        <v/>
      </c>
      <c r="AI816" s="75" t="str">
        <f>IF(TablePipeInsulation[[#This Row],[System Application]]="Custom",TablePipeInsulation[[#This Row],[Ambient Temperature, °F (If Custom Application)]],IF(G816="","",VLOOKUP(G816,$BG$21:$BI$24,3,FALSE)))</f>
        <v/>
      </c>
      <c r="AJ81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1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1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1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16" s="75" t="str">
        <f>IF(TablePipeInsulation[[#This Row],[System Application]]="Custom",TablePipeInsulation[[#This Row],[Custom Pipe Bare Heat Transfer Coefficient]],IF(P816="","",(VLOOKUP(AJ816,'Insulation Table'!$F$35:$G$124,2,FALSE))))</f>
        <v/>
      </c>
      <c r="AO816" s="75" t="e">
        <f t="shared" si="60"/>
        <v>#N/A</v>
      </c>
      <c r="AP816" s="75" t="e">
        <f>VLOOKUP(AO816,'Insulation Table'!$Y$35:$Z$103,2,FALSE)</f>
        <v>#N/A</v>
      </c>
      <c r="AQ816" s="67" t="str">
        <f>CONCATENATE(P816,U816,MIN(TablePipeInsulation[[#This Row],[Insulation to be Added (")]],3))</f>
        <v>3</v>
      </c>
      <c r="AR816" s="75" t="str">
        <f>IF(P816="","",(VLOOKUP(AQ816,'Insulation Table'!$N$35:$O$250,2,FALSE)))</f>
        <v/>
      </c>
      <c r="AS816" s="67" t="e">
        <f t="shared" si="61"/>
        <v>#VALUE!</v>
      </c>
      <c r="AT816" s="75" t="str">
        <f>IF(TablePipeInsulation[[#This Row],[System Application]]="Custom",TablePipeInsulation[[#This Row],[Full Load Hours (If Custom Application)]],IF(G816="","",IF(G816="Domestic Hot Water",8760,$AJ$16)))</f>
        <v/>
      </c>
      <c r="AU816" s="75" t="str">
        <f>VLOOKUP($G$7,'Incentive Structure'!$C$6:$D$10,2,FALSE)</f>
        <v>CI</v>
      </c>
      <c r="AV816" s="75" t="str">
        <f>IF(ISNUMBER(FIND("MF",TablePipeInsulation[[#This Row],[Incentive Code]]))=TRUE,"MF Logic","CI Logic")</f>
        <v>CI Logic</v>
      </c>
      <c r="AW81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16" t="str">
        <f t="shared" si="62"/>
        <v/>
      </c>
      <c r="AY816" t="str">
        <f t="shared" si="63"/>
        <v>CI</v>
      </c>
      <c r="AZ81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1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16" s="190" t="e">
        <f>INDEX(#REF!,MATCH(TablePipeInsulation[[#This Row],[Coding - Temperature of Pipe]],#REF!,0),MATCH(TEXT($P816,"#.00"),#REF!,0))</f>
        <v>#REF!</v>
      </c>
      <c r="BC816" s="211">
        <f>IFERROR(MIN(IF(TablePipeInsulation[[#This Row],[System Application]]="Custom",(TablePipeInsulation[[#This Row],[Therms saved]]*BE816)*CI_Custom_Incentive_USD_per_therm,IF(OR(TablePipeInsulation[[#This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saved]]*BE816),"Excel Error"))),TablePipeInsulation[[#This Row],[Total Cost]]),0)</f>
        <v>0</v>
      </c>
      <c r="BD816" s="216">
        <f>IFERROR(MIN(IF(TablePipeInsulation[[#This Row],[System Application]]="Custom",(TablePipeInsulation[[#This Row],[Therms saved]]*BE816)*CI_Custom_Bonus_Incentive_USD_per_therm,IF(OR(TablePipeInsulation[[#This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saved]]*BE816),"Excel Error"))),TablePipeInsulation[[#This Row],[Total Cost]]),0)</f>
        <v>0</v>
      </c>
      <c r="BE816" s="212">
        <f>Boiler!$AA$9</f>
        <v>0</v>
      </c>
    </row>
    <row r="817" spans="1:57">
      <c r="A817" s="75">
        <v>796</v>
      </c>
      <c r="Q817" s="69"/>
      <c r="R817" s="1" t="str">
        <f>IFERROR(INDEX(TableInsulationCodeReq[],MATCH(TablePipeInsulation[[#This Row],[Coding - Temperature of Pipe]],TableInsulationCodeReq[Coding Pipe Temperature],-1),MATCH(TEXT($P817,"0.00"),TableInsulationCodeReq[#Headers],0)),"")</f>
        <v/>
      </c>
      <c r="Y817" s="189" t="str">
        <f t="shared" si="64"/>
        <v/>
      </c>
      <c r="AA81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17" s="3" t="str">
        <f>IF(OR(G817="",TablePipeInsulation[[#This Row],[Insulation to be Added (")]]&lt;TablePipeInsulation[[#This Row],[Insulation Required by Code (")]]),"",IF(System_App_Only_DHW,(AN817-AR817)/(0.8*100000)*L817*AS817*AT817*1,(AN817-AR817)/($G$10*100000)*L817*AS817*AT817*1))</f>
        <v/>
      </c>
      <c r="AC817" s="78">
        <f>IF(TablePipeInsulation[[#This Row],[Insulation to be Added (")]]&lt;TablePipeInsulation[[#This Row],[Insulation Required by Code (")]],"",BC817)</f>
        <v>0</v>
      </c>
      <c r="AD817" s="78">
        <f>IF(TablePipeInsulation[[#This Row],[Insulation to be Added (")]]&lt;TablePipeInsulation[[#This Row],[Insulation Required by Code (")]],"",BD817)</f>
        <v>0</v>
      </c>
      <c r="AG817" s="67" t="e">
        <f>VLOOKUP(G817,'Insulation Table'!$AE$61:$AF$64,2,FALSE)</f>
        <v>#N/A</v>
      </c>
      <c r="AH817" s="75" t="str">
        <f>IF(TablePipeInsulation[[#This Row],[System Application]]="Custom",TablePipeInsulation[[#This Row],[Pipe Surface Temperature, °F (If Custom Application)]],IF(G817="","",VLOOKUP(G817,$BG$21:$BH$24,2,FALSE)))</f>
        <v/>
      </c>
      <c r="AI817" s="75" t="str">
        <f>IF(TablePipeInsulation[[#This Row],[System Application]]="Custom",TablePipeInsulation[[#This Row],[Ambient Temperature, °F (If Custom Application)]],IF(G817="","",VLOOKUP(G817,$BG$21:$BI$24,3,FALSE)))</f>
        <v/>
      </c>
      <c r="AJ81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1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1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1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17" s="75" t="str">
        <f>IF(TablePipeInsulation[[#This Row],[System Application]]="Custom",TablePipeInsulation[[#This Row],[Custom Pipe Bare Heat Transfer Coefficient]],IF(P817="","",(VLOOKUP(AJ817,'Insulation Table'!$F$35:$G$124,2,FALSE))))</f>
        <v/>
      </c>
      <c r="AO817" s="75" t="e">
        <f t="shared" si="60"/>
        <v>#N/A</v>
      </c>
      <c r="AP817" s="75" t="e">
        <f>VLOOKUP(AO817,'Insulation Table'!$Y$35:$Z$103,2,FALSE)</f>
        <v>#N/A</v>
      </c>
      <c r="AQ817" s="67" t="str">
        <f>CONCATENATE(P817,U817,MIN(TablePipeInsulation[[#This Row],[Insulation to be Added (")]],3))</f>
        <v>3</v>
      </c>
      <c r="AR817" s="75" t="str">
        <f>IF(P817="","",(VLOOKUP(AQ817,'Insulation Table'!$N$35:$O$250,2,FALSE)))</f>
        <v/>
      </c>
      <c r="AS817" s="67" t="e">
        <f t="shared" si="61"/>
        <v>#VALUE!</v>
      </c>
      <c r="AT817" s="75" t="str">
        <f>IF(TablePipeInsulation[[#This Row],[System Application]]="Custom",TablePipeInsulation[[#This Row],[Full Load Hours (If Custom Application)]],IF(G817="","",IF(G817="Domestic Hot Water",8760,$AJ$16)))</f>
        <v/>
      </c>
      <c r="AU817" s="75" t="str">
        <f>VLOOKUP($G$7,'Incentive Structure'!$C$6:$D$10,2,FALSE)</f>
        <v>CI</v>
      </c>
      <c r="AV817" s="75" t="str">
        <f>IF(ISNUMBER(FIND("MF",TablePipeInsulation[[#This Row],[Incentive Code]]))=TRUE,"MF Logic","CI Logic")</f>
        <v>CI Logic</v>
      </c>
      <c r="AW81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17" t="str">
        <f t="shared" si="62"/>
        <v/>
      </c>
      <c r="AY817" t="str">
        <f t="shared" si="63"/>
        <v>CI</v>
      </c>
      <c r="AZ81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1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17" s="190" t="e">
        <f>INDEX(#REF!,MATCH(TablePipeInsulation[[#This Row],[Coding - Temperature of Pipe]],#REF!,0),MATCH(TEXT($P817,"#.00"),#REF!,0))</f>
        <v>#REF!</v>
      </c>
      <c r="BC817" s="211">
        <f>IFERROR(MIN(IF(TablePipeInsulation[[#This Row],[System Application]]="Custom",(TablePipeInsulation[[#This Row],[Therms saved]]*BE817)*CI_Custom_Incentive_USD_per_therm,IF(OR(TablePipeInsulation[[#This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saved]]*BE817),"Excel Error"))),TablePipeInsulation[[#This Row],[Total Cost]]),0)</f>
        <v>0</v>
      </c>
      <c r="BD817" s="216">
        <f>IFERROR(MIN(IF(TablePipeInsulation[[#This Row],[System Application]]="Custom",(TablePipeInsulation[[#This Row],[Therms saved]]*BE817)*CI_Custom_Bonus_Incentive_USD_per_therm,IF(OR(TablePipeInsulation[[#This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saved]]*BE817),"Excel Error"))),TablePipeInsulation[[#This Row],[Total Cost]]),0)</f>
        <v>0</v>
      </c>
      <c r="BE817" s="212">
        <f>Boiler!$AA$9</f>
        <v>0</v>
      </c>
    </row>
    <row r="818" spans="1:57">
      <c r="A818" s="75">
        <v>797</v>
      </c>
      <c r="Q818" s="69"/>
      <c r="R818" s="1" t="str">
        <f>IFERROR(INDEX(TableInsulationCodeReq[],MATCH(TablePipeInsulation[[#This Row],[Coding - Temperature of Pipe]],TableInsulationCodeReq[Coding Pipe Temperature],-1),MATCH(TEXT($P818,"0.00"),TableInsulationCodeReq[#Headers],0)),"")</f>
        <v/>
      </c>
      <c r="Y818" s="189" t="str">
        <f t="shared" si="64"/>
        <v/>
      </c>
      <c r="AA81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18" s="3" t="str">
        <f>IF(OR(G818="",TablePipeInsulation[[#This Row],[Insulation to be Added (")]]&lt;TablePipeInsulation[[#This Row],[Insulation Required by Code (")]]),"",IF(System_App_Only_DHW,(AN818-AR818)/(0.8*100000)*L818*AS818*AT818*1,(AN818-AR818)/($G$10*100000)*L818*AS818*AT818*1))</f>
        <v/>
      </c>
      <c r="AC818" s="78">
        <f>IF(TablePipeInsulation[[#This Row],[Insulation to be Added (")]]&lt;TablePipeInsulation[[#This Row],[Insulation Required by Code (")]],"",BC818)</f>
        <v>0</v>
      </c>
      <c r="AD818" s="78">
        <f>IF(TablePipeInsulation[[#This Row],[Insulation to be Added (")]]&lt;TablePipeInsulation[[#This Row],[Insulation Required by Code (")]],"",BD818)</f>
        <v>0</v>
      </c>
      <c r="AG818" s="67" t="e">
        <f>VLOOKUP(G818,'Insulation Table'!$AE$61:$AF$64,2,FALSE)</f>
        <v>#N/A</v>
      </c>
      <c r="AH818" s="75" t="str">
        <f>IF(TablePipeInsulation[[#This Row],[System Application]]="Custom",TablePipeInsulation[[#This Row],[Pipe Surface Temperature, °F (If Custom Application)]],IF(G818="","",VLOOKUP(G818,$BG$21:$BH$24,2,FALSE)))</f>
        <v/>
      </c>
      <c r="AI818" s="75" t="str">
        <f>IF(TablePipeInsulation[[#This Row],[System Application]]="Custom",TablePipeInsulation[[#This Row],[Ambient Temperature, °F (If Custom Application)]],IF(G818="","",VLOOKUP(G818,$BG$21:$BI$24,3,FALSE)))</f>
        <v/>
      </c>
      <c r="AJ81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1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1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1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18" s="75" t="str">
        <f>IF(TablePipeInsulation[[#This Row],[System Application]]="Custom",TablePipeInsulation[[#This Row],[Custom Pipe Bare Heat Transfer Coefficient]],IF(P818="","",(VLOOKUP(AJ818,'Insulation Table'!$F$35:$G$124,2,FALSE))))</f>
        <v/>
      </c>
      <c r="AO818" s="75" t="e">
        <f t="shared" si="60"/>
        <v>#N/A</v>
      </c>
      <c r="AP818" s="75" t="e">
        <f>VLOOKUP(AO818,'Insulation Table'!$Y$35:$Z$103,2,FALSE)</f>
        <v>#N/A</v>
      </c>
      <c r="AQ818" s="67" t="str">
        <f>CONCATENATE(P818,U818,MIN(TablePipeInsulation[[#This Row],[Insulation to be Added (")]],3))</f>
        <v>3</v>
      </c>
      <c r="AR818" s="75" t="str">
        <f>IF(P818="","",(VLOOKUP(AQ818,'Insulation Table'!$N$35:$O$250,2,FALSE)))</f>
        <v/>
      </c>
      <c r="AS818" s="67" t="e">
        <f t="shared" si="61"/>
        <v>#VALUE!</v>
      </c>
      <c r="AT818" s="75" t="str">
        <f>IF(TablePipeInsulation[[#This Row],[System Application]]="Custom",TablePipeInsulation[[#This Row],[Full Load Hours (If Custom Application)]],IF(G818="","",IF(G818="Domestic Hot Water",8760,$AJ$16)))</f>
        <v/>
      </c>
      <c r="AU818" s="75" t="str">
        <f>VLOOKUP($G$7,'Incentive Structure'!$C$6:$D$10,2,FALSE)</f>
        <v>CI</v>
      </c>
      <c r="AV818" s="75" t="str">
        <f>IF(ISNUMBER(FIND("MF",TablePipeInsulation[[#This Row],[Incentive Code]]))=TRUE,"MF Logic","CI Logic")</f>
        <v>CI Logic</v>
      </c>
      <c r="AW81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18" t="str">
        <f t="shared" si="62"/>
        <v/>
      </c>
      <c r="AY818" t="str">
        <f t="shared" si="63"/>
        <v>CI</v>
      </c>
      <c r="AZ81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1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18" s="190" t="e">
        <f>INDEX(#REF!,MATCH(TablePipeInsulation[[#This Row],[Coding - Temperature of Pipe]],#REF!,0),MATCH(TEXT($P818,"#.00"),#REF!,0))</f>
        <v>#REF!</v>
      </c>
      <c r="BC818" s="211">
        <f>IFERROR(MIN(IF(TablePipeInsulation[[#This Row],[System Application]]="Custom",(TablePipeInsulation[[#This Row],[Therms saved]]*BE818)*CI_Custom_Incentive_USD_per_therm,IF(OR(TablePipeInsulation[[#This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saved]]*BE818),"Excel Error"))),TablePipeInsulation[[#This Row],[Total Cost]]),0)</f>
        <v>0</v>
      </c>
      <c r="BD818" s="216">
        <f>IFERROR(MIN(IF(TablePipeInsulation[[#This Row],[System Application]]="Custom",(TablePipeInsulation[[#This Row],[Therms saved]]*BE818)*CI_Custom_Bonus_Incentive_USD_per_therm,IF(OR(TablePipeInsulation[[#This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saved]]*BE818),"Excel Error"))),TablePipeInsulation[[#This Row],[Total Cost]]),0)</f>
        <v>0</v>
      </c>
      <c r="BE818" s="212">
        <f>Boiler!$AA$9</f>
        <v>0</v>
      </c>
    </row>
    <row r="819" spans="1:57">
      <c r="A819" s="75">
        <v>798</v>
      </c>
      <c r="Q819" s="69"/>
      <c r="R819" s="1" t="str">
        <f>IFERROR(INDEX(TableInsulationCodeReq[],MATCH(TablePipeInsulation[[#This Row],[Coding - Temperature of Pipe]],TableInsulationCodeReq[Coding Pipe Temperature],-1),MATCH(TEXT($P819,"0.00"),TableInsulationCodeReq[#Headers],0)),"")</f>
        <v/>
      </c>
      <c r="Y819" s="189" t="str">
        <f t="shared" si="64"/>
        <v/>
      </c>
      <c r="AA81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19" s="3" t="str">
        <f>IF(OR(G819="",TablePipeInsulation[[#This Row],[Insulation to be Added (")]]&lt;TablePipeInsulation[[#This Row],[Insulation Required by Code (")]]),"",IF(System_App_Only_DHW,(AN819-AR819)/(0.8*100000)*L819*AS819*AT819*1,(AN819-AR819)/($G$10*100000)*L819*AS819*AT819*1))</f>
        <v/>
      </c>
      <c r="AC819" s="78">
        <f>IF(TablePipeInsulation[[#This Row],[Insulation to be Added (")]]&lt;TablePipeInsulation[[#This Row],[Insulation Required by Code (")]],"",BC819)</f>
        <v>0</v>
      </c>
      <c r="AD819" s="78">
        <f>IF(TablePipeInsulation[[#This Row],[Insulation to be Added (")]]&lt;TablePipeInsulation[[#This Row],[Insulation Required by Code (")]],"",BD819)</f>
        <v>0</v>
      </c>
      <c r="AG819" s="67" t="e">
        <f>VLOOKUP(G819,'Insulation Table'!$AE$61:$AF$64,2,FALSE)</f>
        <v>#N/A</v>
      </c>
      <c r="AH819" s="75" t="str">
        <f>IF(TablePipeInsulation[[#This Row],[System Application]]="Custom",TablePipeInsulation[[#This Row],[Pipe Surface Temperature, °F (If Custom Application)]],IF(G819="","",VLOOKUP(G819,$BG$21:$BH$24,2,FALSE)))</f>
        <v/>
      </c>
      <c r="AI819" s="75" t="str">
        <f>IF(TablePipeInsulation[[#This Row],[System Application]]="Custom",TablePipeInsulation[[#This Row],[Ambient Temperature, °F (If Custom Application)]],IF(G819="","",VLOOKUP(G819,$BG$21:$BI$24,3,FALSE)))</f>
        <v/>
      </c>
      <c r="AJ81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1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1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1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19" s="75" t="str">
        <f>IF(TablePipeInsulation[[#This Row],[System Application]]="Custom",TablePipeInsulation[[#This Row],[Custom Pipe Bare Heat Transfer Coefficient]],IF(P819="","",(VLOOKUP(AJ819,'Insulation Table'!$F$35:$G$124,2,FALSE))))</f>
        <v/>
      </c>
      <c r="AO819" s="75" t="e">
        <f t="shared" si="60"/>
        <v>#N/A</v>
      </c>
      <c r="AP819" s="75" t="e">
        <f>VLOOKUP(AO819,'Insulation Table'!$Y$35:$Z$103,2,FALSE)</f>
        <v>#N/A</v>
      </c>
      <c r="AQ819" s="67" t="str">
        <f>CONCATENATE(P819,U819,MIN(TablePipeInsulation[[#This Row],[Insulation to be Added (")]],3))</f>
        <v>3</v>
      </c>
      <c r="AR819" s="75" t="str">
        <f>IF(P819="","",(VLOOKUP(AQ819,'Insulation Table'!$N$35:$O$250,2,FALSE)))</f>
        <v/>
      </c>
      <c r="AS819" s="67" t="e">
        <f t="shared" si="61"/>
        <v>#VALUE!</v>
      </c>
      <c r="AT819" s="75" t="str">
        <f>IF(TablePipeInsulation[[#This Row],[System Application]]="Custom",TablePipeInsulation[[#This Row],[Full Load Hours (If Custom Application)]],IF(G819="","",IF(G819="Domestic Hot Water",8760,$AJ$16)))</f>
        <v/>
      </c>
      <c r="AU819" s="75" t="str">
        <f>VLOOKUP($G$7,'Incentive Structure'!$C$6:$D$10,2,FALSE)</f>
        <v>CI</v>
      </c>
      <c r="AV819" s="75" t="str">
        <f>IF(ISNUMBER(FIND("MF",TablePipeInsulation[[#This Row],[Incentive Code]]))=TRUE,"MF Logic","CI Logic")</f>
        <v>CI Logic</v>
      </c>
      <c r="AW81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19" t="str">
        <f t="shared" si="62"/>
        <v/>
      </c>
      <c r="AY819" t="str">
        <f t="shared" si="63"/>
        <v>CI</v>
      </c>
      <c r="AZ81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1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19" s="190" t="e">
        <f>INDEX(#REF!,MATCH(TablePipeInsulation[[#This Row],[Coding - Temperature of Pipe]],#REF!,0),MATCH(TEXT($P819,"#.00"),#REF!,0))</f>
        <v>#REF!</v>
      </c>
      <c r="BC819" s="211">
        <f>IFERROR(MIN(IF(TablePipeInsulation[[#This Row],[System Application]]="Custom",(TablePipeInsulation[[#This Row],[Therms saved]]*BE819)*CI_Custom_Incentive_USD_per_therm,IF(OR(TablePipeInsulation[[#This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saved]]*BE819),"Excel Error"))),TablePipeInsulation[[#This Row],[Total Cost]]),0)</f>
        <v>0</v>
      </c>
      <c r="BD819" s="216">
        <f>IFERROR(MIN(IF(TablePipeInsulation[[#This Row],[System Application]]="Custom",(TablePipeInsulation[[#This Row],[Therms saved]]*BE819)*CI_Custom_Bonus_Incentive_USD_per_therm,IF(OR(TablePipeInsulation[[#This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saved]]*BE819),"Excel Error"))),TablePipeInsulation[[#This Row],[Total Cost]]),0)</f>
        <v>0</v>
      </c>
      <c r="BE819" s="212">
        <f>Boiler!$AA$9</f>
        <v>0</v>
      </c>
    </row>
    <row r="820" spans="1:57">
      <c r="A820" s="75">
        <v>799</v>
      </c>
      <c r="Q820" s="69"/>
      <c r="R820" s="1" t="str">
        <f>IFERROR(INDEX(TableInsulationCodeReq[],MATCH(TablePipeInsulation[[#This Row],[Coding - Temperature of Pipe]],TableInsulationCodeReq[Coding Pipe Temperature],-1),MATCH(TEXT($P820,"0.00"),TableInsulationCodeReq[#Headers],0)),"")</f>
        <v/>
      </c>
      <c r="Y820" s="189" t="str">
        <f t="shared" si="64"/>
        <v/>
      </c>
      <c r="AA82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20" s="3" t="str">
        <f>IF(OR(G820="",TablePipeInsulation[[#This Row],[Insulation to be Added (")]]&lt;TablePipeInsulation[[#This Row],[Insulation Required by Code (")]]),"",IF(System_App_Only_DHW,(AN820-AR820)/(0.8*100000)*L820*AS820*AT820*1,(AN820-AR820)/($G$10*100000)*L820*AS820*AT820*1))</f>
        <v/>
      </c>
      <c r="AC820" s="78">
        <f>IF(TablePipeInsulation[[#This Row],[Insulation to be Added (")]]&lt;TablePipeInsulation[[#This Row],[Insulation Required by Code (")]],"",BC820)</f>
        <v>0</v>
      </c>
      <c r="AD820" s="78">
        <f>IF(TablePipeInsulation[[#This Row],[Insulation to be Added (")]]&lt;TablePipeInsulation[[#This Row],[Insulation Required by Code (")]],"",BD820)</f>
        <v>0</v>
      </c>
      <c r="AG820" s="67" t="e">
        <f>VLOOKUP(G820,'Insulation Table'!$AE$61:$AF$64,2,FALSE)</f>
        <v>#N/A</v>
      </c>
      <c r="AH820" s="75" t="str">
        <f>IF(TablePipeInsulation[[#This Row],[System Application]]="Custom",TablePipeInsulation[[#This Row],[Pipe Surface Temperature, °F (If Custom Application)]],IF(G820="","",VLOOKUP(G820,$BG$21:$BH$24,2,FALSE)))</f>
        <v/>
      </c>
      <c r="AI820" s="75" t="str">
        <f>IF(TablePipeInsulation[[#This Row],[System Application]]="Custom",TablePipeInsulation[[#This Row],[Ambient Temperature, °F (If Custom Application)]],IF(G820="","",VLOOKUP(G820,$BG$21:$BI$24,3,FALSE)))</f>
        <v/>
      </c>
      <c r="AJ82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2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2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2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20" s="75" t="str">
        <f>IF(TablePipeInsulation[[#This Row],[System Application]]="Custom",TablePipeInsulation[[#This Row],[Custom Pipe Bare Heat Transfer Coefficient]],IF(P820="","",(VLOOKUP(AJ820,'Insulation Table'!$F$35:$G$124,2,FALSE))))</f>
        <v/>
      </c>
      <c r="AO820" s="75" t="e">
        <f t="shared" si="60"/>
        <v>#N/A</v>
      </c>
      <c r="AP820" s="75" t="e">
        <f>VLOOKUP(AO820,'Insulation Table'!$Y$35:$Z$103,2,FALSE)</f>
        <v>#N/A</v>
      </c>
      <c r="AQ820" s="67" t="str">
        <f>CONCATENATE(P820,U820,MIN(TablePipeInsulation[[#This Row],[Insulation to be Added (")]],3))</f>
        <v>3</v>
      </c>
      <c r="AR820" s="75" t="str">
        <f>IF(P820="","",(VLOOKUP(AQ820,'Insulation Table'!$N$35:$O$250,2,FALSE)))</f>
        <v/>
      </c>
      <c r="AS820" s="67" t="e">
        <f t="shared" si="61"/>
        <v>#VALUE!</v>
      </c>
      <c r="AT820" s="75" t="str">
        <f>IF(TablePipeInsulation[[#This Row],[System Application]]="Custom",TablePipeInsulation[[#This Row],[Full Load Hours (If Custom Application)]],IF(G820="","",IF(G820="Domestic Hot Water",8760,$AJ$16)))</f>
        <v/>
      </c>
      <c r="AU820" s="75" t="str">
        <f>VLOOKUP($G$7,'Incentive Structure'!$C$6:$D$10,2,FALSE)</f>
        <v>CI</v>
      </c>
      <c r="AV820" s="75" t="str">
        <f>IF(ISNUMBER(FIND("MF",TablePipeInsulation[[#This Row],[Incentive Code]]))=TRUE,"MF Logic","CI Logic")</f>
        <v>CI Logic</v>
      </c>
      <c r="AW82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20" t="str">
        <f t="shared" si="62"/>
        <v/>
      </c>
      <c r="AY820" t="str">
        <f t="shared" si="63"/>
        <v>CI</v>
      </c>
      <c r="AZ82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2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20" s="190" t="e">
        <f>INDEX(#REF!,MATCH(TablePipeInsulation[[#This Row],[Coding - Temperature of Pipe]],#REF!,0),MATCH(TEXT($P820,"#.00"),#REF!,0))</f>
        <v>#REF!</v>
      </c>
      <c r="BC820" s="211">
        <f>IFERROR(MIN(IF(TablePipeInsulation[[#This Row],[System Application]]="Custom",(TablePipeInsulation[[#This Row],[Therms saved]]*BE820)*CI_Custom_Incentive_USD_per_therm,IF(OR(TablePipeInsulation[[#This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saved]]*BE820),"Excel Error"))),TablePipeInsulation[[#This Row],[Total Cost]]),0)</f>
        <v>0</v>
      </c>
      <c r="BD820" s="216">
        <f>IFERROR(MIN(IF(TablePipeInsulation[[#This Row],[System Application]]="Custom",(TablePipeInsulation[[#This Row],[Therms saved]]*BE820)*CI_Custom_Bonus_Incentive_USD_per_therm,IF(OR(TablePipeInsulation[[#This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saved]]*BE820),"Excel Error"))),TablePipeInsulation[[#This Row],[Total Cost]]),0)</f>
        <v>0</v>
      </c>
      <c r="BE820" s="212">
        <f>Boiler!$AA$9</f>
        <v>0</v>
      </c>
    </row>
    <row r="821" spans="1:57">
      <c r="A821" s="75">
        <v>800</v>
      </c>
      <c r="Q821" s="69"/>
      <c r="R821" s="1" t="str">
        <f>IFERROR(INDEX(TableInsulationCodeReq[],MATCH(TablePipeInsulation[[#This Row],[Coding - Temperature of Pipe]],TableInsulationCodeReq[Coding Pipe Temperature],-1),MATCH(TEXT($P821,"0.00"),TableInsulationCodeReq[#Headers],0)),"")</f>
        <v/>
      </c>
      <c r="Y821" s="189" t="str">
        <f t="shared" si="64"/>
        <v/>
      </c>
      <c r="AA82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21" s="3" t="str">
        <f>IF(OR(G821="",TablePipeInsulation[[#This Row],[Insulation to be Added (")]]&lt;TablePipeInsulation[[#This Row],[Insulation Required by Code (")]]),"",IF(System_App_Only_DHW,(AN821-AR821)/(0.8*100000)*L821*AS821*AT821*1,(AN821-AR821)/($G$10*100000)*L821*AS821*AT821*1))</f>
        <v/>
      </c>
      <c r="AC821" s="78">
        <f>IF(TablePipeInsulation[[#This Row],[Insulation to be Added (")]]&lt;TablePipeInsulation[[#This Row],[Insulation Required by Code (")]],"",BC821)</f>
        <v>0</v>
      </c>
      <c r="AD821" s="78">
        <f>IF(TablePipeInsulation[[#This Row],[Insulation to be Added (")]]&lt;TablePipeInsulation[[#This Row],[Insulation Required by Code (")]],"",BD821)</f>
        <v>0</v>
      </c>
      <c r="AG821" s="67" t="e">
        <f>VLOOKUP(G821,'Insulation Table'!$AE$61:$AF$64,2,FALSE)</f>
        <v>#N/A</v>
      </c>
      <c r="AH821" s="75" t="str">
        <f>IF(TablePipeInsulation[[#This Row],[System Application]]="Custom",TablePipeInsulation[[#This Row],[Pipe Surface Temperature, °F (If Custom Application)]],IF(G821="","",VLOOKUP(G821,$BG$21:$BH$24,2,FALSE)))</f>
        <v/>
      </c>
      <c r="AI821" s="75" t="str">
        <f>IF(TablePipeInsulation[[#This Row],[System Application]]="Custom",TablePipeInsulation[[#This Row],[Ambient Temperature, °F (If Custom Application)]],IF(G821="","",VLOOKUP(G821,$BG$21:$BI$24,3,FALSE)))</f>
        <v/>
      </c>
      <c r="AJ82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2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2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2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21" s="75" t="str">
        <f>IF(TablePipeInsulation[[#This Row],[System Application]]="Custom",TablePipeInsulation[[#This Row],[Custom Pipe Bare Heat Transfer Coefficient]],IF(P821="","",(VLOOKUP(AJ821,'Insulation Table'!$F$35:$G$124,2,FALSE))))</f>
        <v/>
      </c>
      <c r="AO821" s="75" t="e">
        <f t="shared" si="60"/>
        <v>#N/A</v>
      </c>
      <c r="AP821" s="75" t="e">
        <f>VLOOKUP(AO821,'Insulation Table'!$Y$35:$Z$103,2,FALSE)</f>
        <v>#N/A</v>
      </c>
      <c r="AQ821" s="67" t="str">
        <f>CONCATENATE(P821,U821,MIN(TablePipeInsulation[[#This Row],[Insulation to be Added (")]],3))</f>
        <v>3</v>
      </c>
      <c r="AR821" s="75" t="str">
        <f>IF(P821="","",(VLOOKUP(AQ821,'Insulation Table'!$N$35:$O$250,2,FALSE)))</f>
        <v/>
      </c>
      <c r="AS821" s="67" t="e">
        <f t="shared" si="61"/>
        <v>#VALUE!</v>
      </c>
      <c r="AT821" s="75" t="str">
        <f>IF(TablePipeInsulation[[#This Row],[System Application]]="Custom",TablePipeInsulation[[#This Row],[Full Load Hours (If Custom Application)]],IF(G821="","",IF(G821="Domestic Hot Water",8760,$AJ$16)))</f>
        <v/>
      </c>
      <c r="AU821" s="75" t="str">
        <f>VLOOKUP($G$7,'Incentive Structure'!$C$6:$D$10,2,FALSE)</f>
        <v>CI</v>
      </c>
      <c r="AV821" s="75" t="str">
        <f>IF(ISNUMBER(FIND("MF",TablePipeInsulation[[#This Row],[Incentive Code]]))=TRUE,"MF Logic","CI Logic")</f>
        <v>CI Logic</v>
      </c>
      <c r="AW82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21" t="str">
        <f t="shared" si="62"/>
        <v/>
      </c>
      <c r="AY821" t="str">
        <f t="shared" si="63"/>
        <v>CI</v>
      </c>
      <c r="AZ82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2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21" s="190" t="e">
        <f>INDEX(#REF!,MATCH(TablePipeInsulation[[#This Row],[Coding - Temperature of Pipe]],#REF!,0),MATCH(TEXT($P821,"#.00"),#REF!,0))</f>
        <v>#REF!</v>
      </c>
      <c r="BC821" s="211">
        <f>IFERROR(MIN(IF(TablePipeInsulation[[#This Row],[System Application]]="Custom",(TablePipeInsulation[[#This Row],[Therms saved]]*BE821)*CI_Custom_Incentive_USD_per_therm,IF(OR(TablePipeInsulation[[#This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saved]]*BE821),"Excel Error"))),TablePipeInsulation[[#This Row],[Total Cost]]),0)</f>
        <v>0</v>
      </c>
      <c r="BD821" s="216">
        <f>IFERROR(MIN(IF(TablePipeInsulation[[#This Row],[System Application]]="Custom",(TablePipeInsulation[[#This Row],[Therms saved]]*BE821)*CI_Custom_Bonus_Incentive_USD_per_therm,IF(OR(TablePipeInsulation[[#This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saved]]*BE821),"Excel Error"))),TablePipeInsulation[[#This Row],[Total Cost]]),0)</f>
        <v>0</v>
      </c>
      <c r="BE821" s="212">
        <f>Boiler!$AA$9</f>
        <v>0</v>
      </c>
    </row>
    <row r="822" spans="1:57">
      <c r="A822" s="75">
        <v>801</v>
      </c>
      <c r="Q822" s="69"/>
      <c r="R822" s="1" t="str">
        <f>IFERROR(INDEX(TableInsulationCodeReq[],MATCH(TablePipeInsulation[[#This Row],[Coding - Temperature of Pipe]],TableInsulationCodeReq[Coding Pipe Temperature],-1),MATCH(TEXT($P822,"0.00"),TableInsulationCodeReq[#Headers],0)),"")</f>
        <v/>
      </c>
      <c r="Y822" s="189" t="str">
        <f t="shared" si="64"/>
        <v/>
      </c>
      <c r="AA82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22" s="3" t="str">
        <f>IF(OR(G822="",TablePipeInsulation[[#This Row],[Insulation to be Added (")]]&lt;TablePipeInsulation[[#This Row],[Insulation Required by Code (")]]),"",IF(System_App_Only_DHW,(AN822-AR822)/(0.8*100000)*L822*AS822*AT822*1,(AN822-AR822)/($G$10*100000)*L822*AS822*AT822*1))</f>
        <v/>
      </c>
      <c r="AC822" s="78">
        <f>IF(TablePipeInsulation[[#This Row],[Insulation to be Added (")]]&lt;TablePipeInsulation[[#This Row],[Insulation Required by Code (")]],"",BC822)</f>
        <v>0</v>
      </c>
      <c r="AD822" s="78">
        <f>IF(TablePipeInsulation[[#This Row],[Insulation to be Added (")]]&lt;TablePipeInsulation[[#This Row],[Insulation Required by Code (")]],"",BD822)</f>
        <v>0</v>
      </c>
      <c r="AG822" s="67" t="e">
        <f>VLOOKUP(G822,'Insulation Table'!$AE$61:$AF$64,2,FALSE)</f>
        <v>#N/A</v>
      </c>
      <c r="AH822" s="75" t="str">
        <f>IF(TablePipeInsulation[[#This Row],[System Application]]="Custom",TablePipeInsulation[[#This Row],[Pipe Surface Temperature, °F (If Custom Application)]],IF(G822="","",VLOOKUP(G822,$BG$21:$BH$24,2,FALSE)))</f>
        <v/>
      </c>
      <c r="AI822" s="75" t="str">
        <f>IF(TablePipeInsulation[[#This Row],[System Application]]="Custom",TablePipeInsulation[[#This Row],[Ambient Temperature, °F (If Custom Application)]],IF(G822="","",VLOOKUP(G822,$BG$21:$BI$24,3,FALSE)))</f>
        <v/>
      </c>
      <c r="AJ82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2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2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2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22" s="75" t="str">
        <f>IF(TablePipeInsulation[[#This Row],[System Application]]="Custom",TablePipeInsulation[[#This Row],[Custom Pipe Bare Heat Transfer Coefficient]],IF(P822="","",(VLOOKUP(AJ822,'Insulation Table'!$F$35:$G$124,2,FALSE))))</f>
        <v/>
      </c>
      <c r="AO822" s="75" t="e">
        <f t="shared" si="60"/>
        <v>#N/A</v>
      </c>
      <c r="AP822" s="75" t="e">
        <f>VLOOKUP(AO822,'Insulation Table'!$Y$35:$Z$103,2,FALSE)</f>
        <v>#N/A</v>
      </c>
      <c r="AQ822" s="67" t="str">
        <f>CONCATENATE(P822,U822,MIN(TablePipeInsulation[[#This Row],[Insulation to be Added (")]],3))</f>
        <v>3</v>
      </c>
      <c r="AR822" s="75" t="str">
        <f>IF(P822="","",(VLOOKUP(AQ822,'Insulation Table'!$N$35:$O$250,2,FALSE)))</f>
        <v/>
      </c>
      <c r="AS822" s="67" t="e">
        <f t="shared" si="61"/>
        <v>#VALUE!</v>
      </c>
      <c r="AT822" s="75" t="str">
        <f>IF(TablePipeInsulation[[#This Row],[System Application]]="Custom",TablePipeInsulation[[#This Row],[Full Load Hours (If Custom Application)]],IF(G822="","",IF(G822="Domestic Hot Water",8760,$AJ$16)))</f>
        <v/>
      </c>
      <c r="AU822" s="75" t="str">
        <f>VLOOKUP($G$7,'Incentive Structure'!$C$6:$D$10,2,FALSE)</f>
        <v>CI</v>
      </c>
      <c r="AV822" s="75" t="str">
        <f>IF(ISNUMBER(FIND("MF",TablePipeInsulation[[#This Row],[Incentive Code]]))=TRUE,"MF Logic","CI Logic")</f>
        <v>CI Logic</v>
      </c>
      <c r="AW82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22" t="str">
        <f t="shared" si="62"/>
        <v/>
      </c>
      <c r="AY822" t="str">
        <f t="shared" si="63"/>
        <v>CI</v>
      </c>
      <c r="AZ82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2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22" s="190" t="e">
        <f>INDEX(#REF!,MATCH(TablePipeInsulation[[#This Row],[Coding - Temperature of Pipe]],#REF!,0),MATCH(TEXT($P822,"#.00"),#REF!,0))</f>
        <v>#REF!</v>
      </c>
      <c r="BC822" s="211">
        <f>IFERROR(MIN(IF(TablePipeInsulation[[#This Row],[System Application]]="Custom",(TablePipeInsulation[[#This Row],[Therms saved]]*BE822)*CI_Custom_Incentive_USD_per_therm,IF(OR(TablePipeInsulation[[#This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saved]]*BE822),"Excel Error"))),TablePipeInsulation[[#This Row],[Total Cost]]),0)</f>
        <v>0</v>
      </c>
      <c r="BD822" s="216">
        <f>IFERROR(MIN(IF(TablePipeInsulation[[#This Row],[System Application]]="Custom",(TablePipeInsulation[[#This Row],[Therms saved]]*BE822)*CI_Custom_Bonus_Incentive_USD_per_therm,IF(OR(TablePipeInsulation[[#This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saved]]*BE822),"Excel Error"))),TablePipeInsulation[[#This Row],[Total Cost]]),0)</f>
        <v>0</v>
      </c>
      <c r="BE822" s="212">
        <f>Boiler!$AA$9</f>
        <v>0</v>
      </c>
    </row>
    <row r="823" spans="1:57">
      <c r="A823" s="75">
        <v>802</v>
      </c>
      <c r="Q823" s="69"/>
      <c r="R823" s="1" t="str">
        <f>IFERROR(INDEX(TableInsulationCodeReq[],MATCH(TablePipeInsulation[[#This Row],[Coding - Temperature of Pipe]],TableInsulationCodeReq[Coding Pipe Temperature],-1),MATCH(TEXT($P823,"0.00"),TableInsulationCodeReq[#Headers],0)),"")</f>
        <v/>
      </c>
      <c r="Y823" s="189" t="str">
        <f t="shared" si="64"/>
        <v/>
      </c>
      <c r="AA82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23" s="3" t="str">
        <f>IF(OR(G823="",TablePipeInsulation[[#This Row],[Insulation to be Added (")]]&lt;TablePipeInsulation[[#This Row],[Insulation Required by Code (")]]),"",IF(System_App_Only_DHW,(AN823-AR823)/(0.8*100000)*L823*AS823*AT823*1,(AN823-AR823)/($G$10*100000)*L823*AS823*AT823*1))</f>
        <v/>
      </c>
      <c r="AC823" s="78">
        <f>IF(TablePipeInsulation[[#This Row],[Insulation to be Added (")]]&lt;TablePipeInsulation[[#This Row],[Insulation Required by Code (")]],"",BC823)</f>
        <v>0</v>
      </c>
      <c r="AD823" s="78">
        <f>IF(TablePipeInsulation[[#This Row],[Insulation to be Added (")]]&lt;TablePipeInsulation[[#This Row],[Insulation Required by Code (")]],"",BD823)</f>
        <v>0</v>
      </c>
      <c r="AG823" s="67" t="e">
        <f>VLOOKUP(G823,'Insulation Table'!$AE$61:$AF$64,2,FALSE)</f>
        <v>#N/A</v>
      </c>
      <c r="AH823" s="75" t="str">
        <f>IF(TablePipeInsulation[[#This Row],[System Application]]="Custom",TablePipeInsulation[[#This Row],[Pipe Surface Temperature, °F (If Custom Application)]],IF(G823="","",VLOOKUP(G823,$BG$21:$BH$24,2,FALSE)))</f>
        <v/>
      </c>
      <c r="AI823" s="75" t="str">
        <f>IF(TablePipeInsulation[[#This Row],[System Application]]="Custom",TablePipeInsulation[[#This Row],[Ambient Temperature, °F (If Custom Application)]],IF(G823="","",VLOOKUP(G823,$BG$21:$BI$24,3,FALSE)))</f>
        <v/>
      </c>
      <c r="AJ82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2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2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2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23" s="75" t="str">
        <f>IF(TablePipeInsulation[[#This Row],[System Application]]="Custom",TablePipeInsulation[[#This Row],[Custom Pipe Bare Heat Transfer Coefficient]],IF(P823="","",(VLOOKUP(AJ823,'Insulation Table'!$F$35:$G$124,2,FALSE))))</f>
        <v/>
      </c>
      <c r="AO823" s="75" t="e">
        <f t="shared" si="60"/>
        <v>#N/A</v>
      </c>
      <c r="AP823" s="75" t="e">
        <f>VLOOKUP(AO823,'Insulation Table'!$Y$35:$Z$103,2,FALSE)</f>
        <v>#N/A</v>
      </c>
      <c r="AQ823" s="67" t="str">
        <f>CONCATENATE(P823,U823,MIN(TablePipeInsulation[[#This Row],[Insulation to be Added (")]],3))</f>
        <v>3</v>
      </c>
      <c r="AR823" s="75" t="str">
        <f>IF(P823="","",(VLOOKUP(AQ823,'Insulation Table'!$N$35:$O$250,2,FALSE)))</f>
        <v/>
      </c>
      <c r="AS823" s="67" t="e">
        <f t="shared" si="61"/>
        <v>#VALUE!</v>
      </c>
      <c r="AT823" s="75" t="str">
        <f>IF(TablePipeInsulation[[#This Row],[System Application]]="Custom",TablePipeInsulation[[#This Row],[Full Load Hours (If Custom Application)]],IF(G823="","",IF(G823="Domestic Hot Water",8760,$AJ$16)))</f>
        <v/>
      </c>
      <c r="AU823" s="75" t="str">
        <f>VLOOKUP($G$7,'Incentive Structure'!$C$6:$D$10,2,FALSE)</f>
        <v>CI</v>
      </c>
      <c r="AV823" s="75" t="str">
        <f>IF(ISNUMBER(FIND("MF",TablePipeInsulation[[#This Row],[Incentive Code]]))=TRUE,"MF Logic","CI Logic")</f>
        <v>CI Logic</v>
      </c>
      <c r="AW82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23" t="str">
        <f t="shared" si="62"/>
        <v/>
      </c>
      <c r="AY823" t="str">
        <f t="shared" si="63"/>
        <v>CI</v>
      </c>
      <c r="AZ82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2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23" s="190" t="e">
        <f>INDEX(#REF!,MATCH(TablePipeInsulation[[#This Row],[Coding - Temperature of Pipe]],#REF!,0),MATCH(TEXT($P823,"#.00"),#REF!,0))</f>
        <v>#REF!</v>
      </c>
      <c r="BC823" s="211">
        <f>IFERROR(MIN(IF(TablePipeInsulation[[#This Row],[System Application]]="Custom",(TablePipeInsulation[[#This Row],[Therms saved]]*BE823)*CI_Custom_Incentive_USD_per_therm,IF(OR(TablePipeInsulation[[#This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saved]]*BE823),"Excel Error"))),TablePipeInsulation[[#This Row],[Total Cost]]),0)</f>
        <v>0</v>
      </c>
      <c r="BD823" s="216">
        <f>IFERROR(MIN(IF(TablePipeInsulation[[#This Row],[System Application]]="Custom",(TablePipeInsulation[[#This Row],[Therms saved]]*BE823)*CI_Custom_Bonus_Incentive_USD_per_therm,IF(OR(TablePipeInsulation[[#This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saved]]*BE823),"Excel Error"))),TablePipeInsulation[[#This Row],[Total Cost]]),0)</f>
        <v>0</v>
      </c>
      <c r="BE823" s="212">
        <f>Boiler!$AA$9</f>
        <v>0</v>
      </c>
    </row>
    <row r="824" spans="1:57">
      <c r="A824" s="75">
        <v>803</v>
      </c>
      <c r="Q824" s="69"/>
      <c r="R824" s="1" t="str">
        <f>IFERROR(INDEX(TableInsulationCodeReq[],MATCH(TablePipeInsulation[[#This Row],[Coding - Temperature of Pipe]],TableInsulationCodeReq[Coding Pipe Temperature],-1),MATCH(TEXT($P824,"0.00"),TableInsulationCodeReq[#Headers],0)),"")</f>
        <v/>
      </c>
      <c r="Y824" s="189" t="str">
        <f t="shared" si="64"/>
        <v/>
      </c>
      <c r="AA82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24" s="3" t="str">
        <f>IF(OR(G824="",TablePipeInsulation[[#This Row],[Insulation to be Added (")]]&lt;TablePipeInsulation[[#This Row],[Insulation Required by Code (")]]),"",IF(System_App_Only_DHW,(AN824-AR824)/(0.8*100000)*L824*AS824*AT824*1,(AN824-AR824)/($G$10*100000)*L824*AS824*AT824*1))</f>
        <v/>
      </c>
      <c r="AC824" s="78">
        <f>IF(TablePipeInsulation[[#This Row],[Insulation to be Added (")]]&lt;TablePipeInsulation[[#This Row],[Insulation Required by Code (")]],"",BC824)</f>
        <v>0</v>
      </c>
      <c r="AD824" s="78">
        <f>IF(TablePipeInsulation[[#This Row],[Insulation to be Added (")]]&lt;TablePipeInsulation[[#This Row],[Insulation Required by Code (")]],"",BD824)</f>
        <v>0</v>
      </c>
      <c r="AG824" s="67" t="e">
        <f>VLOOKUP(G824,'Insulation Table'!$AE$61:$AF$64,2,FALSE)</f>
        <v>#N/A</v>
      </c>
      <c r="AH824" s="75" t="str">
        <f>IF(TablePipeInsulation[[#This Row],[System Application]]="Custom",TablePipeInsulation[[#This Row],[Pipe Surface Temperature, °F (If Custom Application)]],IF(G824="","",VLOOKUP(G824,$BG$21:$BH$24,2,FALSE)))</f>
        <v/>
      </c>
      <c r="AI824" s="75" t="str">
        <f>IF(TablePipeInsulation[[#This Row],[System Application]]="Custom",TablePipeInsulation[[#This Row],[Ambient Temperature, °F (If Custom Application)]],IF(G824="","",VLOOKUP(G824,$BG$21:$BI$24,3,FALSE)))</f>
        <v/>
      </c>
      <c r="AJ82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2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2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2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24" s="75" t="str">
        <f>IF(TablePipeInsulation[[#This Row],[System Application]]="Custom",TablePipeInsulation[[#This Row],[Custom Pipe Bare Heat Transfer Coefficient]],IF(P824="","",(VLOOKUP(AJ824,'Insulation Table'!$F$35:$G$124,2,FALSE))))</f>
        <v/>
      </c>
      <c r="AO824" s="75" t="e">
        <f t="shared" si="60"/>
        <v>#N/A</v>
      </c>
      <c r="AP824" s="75" t="e">
        <f>VLOOKUP(AO824,'Insulation Table'!$Y$35:$Z$103,2,FALSE)</f>
        <v>#N/A</v>
      </c>
      <c r="AQ824" s="67" t="str">
        <f>CONCATENATE(P824,U824,MIN(TablePipeInsulation[[#This Row],[Insulation to be Added (")]],3))</f>
        <v>3</v>
      </c>
      <c r="AR824" s="75" t="str">
        <f>IF(P824="","",(VLOOKUP(AQ824,'Insulation Table'!$N$35:$O$250,2,FALSE)))</f>
        <v/>
      </c>
      <c r="AS824" s="67" t="e">
        <f t="shared" si="61"/>
        <v>#VALUE!</v>
      </c>
      <c r="AT824" s="75" t="str">
        <f>IF(TablePipeInsulation[[#This Row],[System Application]]="Custom",TablePipeInsulation[[#This Row],[Full Load Hours (If Custom Application)]],IF(G824="","",IF(G824="Domestic Hot Water",8760,$AJ$16)))</f>
        <v/>
      </c>
      <c r="AU824" s="75" t="str">
        <f>VLOOKUP($G$7,'Incentive Structure'!$C$6:$D$10,2,FALSE)</f>
        <v>CI</v>
      </c>
      <c r="AV824" s="75" t="str">
        <f>IF(ISNUMBER(FIND("MF",TablePipeInsulation[[#This Row],[Incentive Code]]))=TRUE,"MF Logic","CI Logic")</f>
        <v>CI Logic</v>
      </c>
      <c r="AW82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24" t="str">
        <f t="shared" si="62"/>
        <v/>
      </c>
      <c r="AY824" t="str">
        <f t="shared" si="63"/>
        <v>CI</v>
      </c>
      <c r="AZ82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2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24" s="190" t="e">
        <f>INDEX(#REF!,MATCH(TablePipeInsulation[[#This Row],[Coding - Temperature of Pipe]],#REF!,0),MATCH(TEXT($P824,"#.00"),#REF!,0))</f>
        <v>#REF!</v>
      </c>
      <c r="BC824" s="211">
        <f>IFERROR(MIN(IF(TablePipeInsulation[[#This Row],[System Application]]="Custom",(TablePipeInsulation[[#This Row],[Therms saved]]*BE824)*CI_Custom_Incentive_USD_per_therm,IF(OR(TablePipeInsulation[[#This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saved]]*BE824),"Excel Error"))),TablePipeInsulation[[#This Row],[Total Cost]]),0)</f>
        <v>0</v>
      </c>
      <c r="BD824" s="216">
        <f>IFERROR(MIN(IF(TablePipeInsulation[[#This Row],[System Application]]="Custom",(TablePipeInsulation[[#This Row],[Therms saved]]*BE824)*CI_Custom_Bonus_Incentive_USD_per_therm,IF(OR(TablePipeInsulation[[#This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saved]]*BE824),"Excel Error"))),TablePipeInsulation[[#This Row],[Total Cost]]),0)</f>
        <v>0</v>
      </c>
      <c r="BE824" s="212">
        <f>Boiler!$AA$9</f>
        <v>0</v>
      </c>
    </row>
    <row r="825" spans="1:57">
      <c r="A825" s="75">
        <v>804</v>
      </c>
      <c r="Q825" s="69"/>
      <c r="R825" s="1" t="str">
        <f>IFERROR(INDEX(TableInsulationCodeReq[],MATCH(TablePipeInsulation[[#This Row],[Coding - Temperature of Pipe]],TableInsulationCodeReq[Coding Pipe Temperature],-1),MATCH(TEXT($P825,"0.00"),TableInsulationCodeReq[#Headers],0)),"")</f>
        <v/>
      </c>
      <c r="Y825" s="189" t="str">
        <f t="shared" si="64"/>
        <v/>
      </c>
      <c r="AA82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25" s="3" t="str">
        <f>IF(OR(G825="",TablePipeInsulation[[#This Row],[Insulation to be Added (")]]&lt;TablePipeInsulation[[#This Row],[Insulation Required by Code (")]]),"",IF(System_App_Only_DHW,(AN825-AR825)/(0.8*100000)*L825*AS825*AT825*1,(AN825-AR825)/($G$10*100000)*L825*AS825*AT825*1))</f>
        <v/>
      </c>
      <c r="AC825" s="78">
        <f>IF(TablePipeInsulation[[#This Row],[Insulation to be Added (")]]&lt;TablePipeInsulation[[#This Row],[Insulation Required by Code (")]],"",BC825)</f>
        <v>0</v>
      </c>
      <c r="AD825" s="78">
        <f>IF(TablePipeInsulation[[#This Row],[Insulation to be Added (")]]&lt;TablePipeInsulation[[#This Row],[Insulation Required by Code (")]],"",BD825)</f>
        <v>0</v>
      </c>
      <c r="AG825" s="67" t="e">
        <f>VLOOKUP(G825,'Insulation Table'!$AE$61:$AF$64,2,FALSE)</f>
        <v>#N/A</v>
      </c>
      <c r="AH825" s="75" t="str">
        <f>IF(TablePipeInsulation[[#This Row],[System Application]]="Custom",TablePipeInsulation[[#This Row],[Pipe Surface Temperature, °F (If Custom Application)]],IF(G825="","",VLOOKUP(G825,$BG$21:$BH$24,2,FALSE)))</f>
        <v/>
      </c>
      <c r="AI825" s="75" t="str">
        <f>IF(TablePipeInsulation[[#This Row],[System Application]]="Custom",TablePipeInsulation[[#This Row],[Ambient Temperature, °F (If Custom Application)]],IF(G825="","",VLOOKUP(G825,$BG$21:$BI$24,3,FALSE)))</f>
        <v/>
      </c>
      <c r="AJ82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2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2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2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25" s="75" t="str">
        <f>IF(TablePipeInsulation[[#This Row],[System Application]]="Custom",TablePipeInsulation[[#This Row],[Custom Pipe Bare Heat Transfer Coefficient]],IF(P825="","",(VLOOKUP(AJ825,'Insulation Table'!$F$35:$G$124,2,FALSE))))</f>
        <v/>
      </c>
      <c r="AO825" s="75" t="e">
        <f t="shared" si="60"/>
        <v>#N/A</v>
      </c>
      <c r="AP825" s="75" t="e">
        <f>VLOOKUP(AO825,'Insulation Table'!$Y$35:$Z$103,2,FALSE)</f>
        <v>#N/A</v>
      </c>
      <c r="AQ825" s="67" t="str">
        <f>CONCATENATE(P825,U825,MIN(TablePipeInsulation[[#This Row],[Insulation to be Added (")]],3))</f>
        <v>3</v>
      </c>
      <c r="AR825" s="75" t="str">
        <f>IF(P825="","",(VLOOKUP(AQ825,'Insulation Table'!$N$35:$O$250,2,FALSE)))</f>
        <v/>
      </c>
      <c r="AS825" s="67" t="e">
        <f t="shared" si="61"/>
        <v>#VALUE!</v>
      </c>
      <c r="AT825" s="75" t="str">
        <f>IF(TablePipeInsulation[[#This Row],[System Application]]="Custom",TablePipeInsulation[[#This Row],[Full Load Hours (If Custom Application)]],IF(G825="","",IF(G825="Domestic Hot Water",8760,$AJ$16)))</f>
        <v/>
      </c>
      <c r="AU825" s="75" t="str">
        <f>VLOOKUP($G$7,'Incentive Structure'!$C$6:$D$10,2,FALSE)</f>
        <v>CI</v>
      </c>
      <c r="AV825" s="75" t="str">
        <f>IF(ISNUMBER(FIND("MF",TablePipeInsulation[[#This Row],[Incentive Code]]))=TRUE,"MF Logic","CI Logic")</f>
        <v>CI Logic</v>
      </c>
      <c r="AW82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25" t="str">
        <f t="shared" si="62"/>
        <v/>
      </c>
      <c r="AY825" t="str">
        <f t="shared" si="63"/>
        <v>CI</v>
      </c>
      <c r="AZ82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2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25" s="190" t="e">
        <f>INDEX(#REF!,MATCH(TablePipeInsulation[[#This Row],[Coding - Temperature of Pipe]],#REF!,0),MATCH(TEXT($P825,"#.00"),#REF!,0))</f>
        <v>#REF!</v>
      </c>
      <c r="BC825" s="211">
        <f>IFERROR(MIN(IF(TablePipeInsulation[[#This Row],[System Application]]="Custom",(TablePipeInsulation[[#This Row],[Therms saved]]*BE825)*CI_Custom_Incentive_USD_per_therm,IF(OR(TablePipeInsulation[[#This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saved]]*BE825),"Excel Error"))),TablePipeInsulation[[#This Row],[Total Cost]]),0)</f>
        <v>0</v>
      </c>
      <c r="BD825" s="216">
        <f>IFERROR(MIN(IF(TablePipeInsulation[[#This Row],[System Application]]="Custom",(TablePipeInsulation[[#This Row],[Therms saved]]*BE825)*CI_Custom_Bonus_Incentive_USD_per_therm,IF(OR(TablePipeInsulation[[#This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saved]]*BE825),"Excel Error"))),TablePipeInsulation[[#This Row],[Total Cost]]),0)</f>
        <v>0</v>
      </c>
      <c r="BE825" s="212">
        <f>Boiler!$AA$9</f>
        <v>0</v>
      </c>
    </row>
    <row r="826" spans="1:57">
      <c r="A826" s="75">
        <v>805</v>
      </c>
      <c r="Q826" s="69"/>
      <c r="R826" s="1" t="str">
        <f>IFERROR(INDEX(TableInsulationCodeReq[],MATCH(TablePipeInsulation[[#This Row],[Coding - Temperature of Pipe]],TableInsulationCodeReq[Coding Pipe Temperature],-1),MATCH(TEXT($P826,"0.00"),TableInsulationCodeReq[#Headers],0)),"")</f>
        <v/>
      </c>
      <c r="Y826" s="189" t="str">
        <f t="shared" si="64"/>
        <v/>
      </c>
      <c r="AA82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26" s="3" t="str">
        <f>IF(OR(G826="",TablePipeInsulation[[#This Row],[Insulation to be Added (")]]&lt;TablePipeInsulation[[#This Row],[Insulation Required by Code (")]]),"",IF(System_App_Only_DHW,(AN826-AR826)/(0.8*100000)*L826*AS826*AT826*1,(AN826-AR826)/($G$10*100000)*L826*AS826*AT826*1))</f>
        <v/>
      </c>
      <c r="AC826" s="78">
        <f>IF(TablePipeInsulation[[#This Row],[Insulation to be Added (")]]&lt;TablePipeInsulation[[#This Row],[Insulation Required by Code (")]],"",BC826)</f>
        <v>0</v>
      </c>
      <c r="AD826" s="78">
        <f>IF(TablePipeInsulation[[#This Row],[Insulation to be Added (")]]&lt;TablePipeInsulation[[#This Row],[Insulation Required by Code (")]],"",BD826)</f>
        <v>0</v>
      </c>
      <c r="AG826" s="67" t="e">
        <f>VLOOKUP(G826,'Insulation Table'!$AE$61:$AF$64,2,FALSE)</f>
        <v>#N/A</v>
      </c>
      <c r="AH826" s="75" t="str">
        <f>IF(TablePipeInsulation[[#This Row],[System Application]]="Custom",TablePipeInsulation[[#This Row],[Pipe Surface Temperature, °F (If Custom Application)]],IF(G826="","",VLOOKUP(G826,$BG$21:$BH$24,2,FALSE)))</f>
        <v/>
      </c>
      <c r="AI826" s="75" t="str">
        <f>IF(TablePipeInsulation[[#This Row],[System Application]]="Custom",TablePipeInsulation[[#This Row],[Ambient Temperature, °F (If Custom Application)]],IF(G826="","",VLOOKUP(G826,$BG$21:$BI$24,3,FALSE)))</f>
        <v/>
      </c>
      <c r="AJ82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2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2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2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26" s="75" t="str">
        <f>IF(TablePipeInsulation[[#This Row],[System Application]]="Custom",TablePipeInsulation[[#This Row],[Custom Pipe Bare Heat Transfer Coefficient]],IF(P826="","",(VLOOKUP(AJ826,'Insulation Table'!$F$35:$G$124,2,FALSE))))</f>
        <v/>
      </c>
      <c r="AO826" s="75" t="e">
        <f t="shared" si="60"/>
        <v>#N/A</v>
      </c>
      <c r="AP826" s="75" t="e">
        <f>VLOOKUP(AO826,'Insulation Table'!$Y$35:$Z$103,2,FALSE)</f>
        <v>#N/A</v>
      </c>
      <c r="AQ826" s="67" t="str">
        <f>CONCATENATE(P826,U826,MIN(TablePipeInsulation[[#This Row],[Insulation to be Added (")]],3))</f>
        <v>3</v>
      </c>
      <c r="AR826" s="75" t="str">
        <f>IF(P826="","",(VLOOKUP(AQ826,'Insulation Table'!$N$35:$O$250,2,FALSE)))</f>
        <v/>
      </c>
      <c r="AS826" s="67" t="e">
        <f t="shared" si="61"/>
        <v>#VALUE!</v>
      </c>
      <c r="AT826" s="75" t="str">
        <f>IF(TablePipeInsulation[[#This Row],[System Application]]="Custom",TablePipeInsulation[[#This Row],[Full Load Hours (If Custom Application)]],IF(G826="","",IF(G826="Domestic Hot Water",8760,$AJ$16)))</f>
        <v/>
      </c>
      <c r="AU826" s="75" t="str">
        <f>VLOOKUP($G$7,'Incentive Structure'!$C$6:$D$10,2,FALSE)</f>
        <v>CI</v>
      </c>
      <c r="AV826" s="75" t="str">
        <f>IF(ISNUMBER(FIND("MF",TablePipeInsulation[[#This Row],[Incentive Code]]))=TRUE,"MF Logic","CI Logic")</f>
        <v>CI Logic</v>
      </c>
      <c r="AW82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26" t="str">
        <f t="shared" si="62"/>
        <v/>
      </c>
      <c r="AY826" t="str">
        <f t="shared" si="63"/>
        <v>CI</v>
      </c>
      <c r="AZ82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2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26" s="190" t="e">
        <f>INDEX(#REF!,MATCH(TablePipeInsulation[[#This Row],[Coding - Temperature of Pipe]],#REF!,0),MATCH(TEXT($P826,"#.00"),#REF!,0))</f>
        <v>#REF!</v>
      </c>
      <c r="BC826" s="211">
        <f>IFERROR(MIN(IF(TablePipeInsulation[[#This Row],[System Application]]="Custom",(TablePipeInsulation[[#This Row],[Therms saved]]*BE826)*CI_Custom_Incentive_USD_per_therm,IF(OR(TablePipeInsulation[[#This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saved]]*BE826),"Excel Error"))),TablePipeInsulation[[#This Row],[Total Cost]]),0)</f>
        <v>0</v>
      </c>
      <c r="BD826" s="216">
        <f>IFERROR(MIN(IF(TablePipeInsulation[[#This Row],[System Application]]="Custom",(TablePipeInsulation[[#This Row],[Therms saved]]*BE826)*CI_Custom_Bonus_Incentive_USD_per_therm,IF(OR(TablePipeInsulation[[#This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saved]]*BE826),"Excel Error"))),TablePipeInsulation[[#This Row],[Total Cost]]),0)</f>
        <v>0</v>
      </c>
      <c r="BE826" s="212">
        <f>Boiler!$AA$9</f>
        <v>0</v>
      </c>
    </row>
    <row r="827" spans="1:57">
      <c r="A827" s="75">
        <v>806</v>
      </c>
      <c r="Q827" s="69"/>
      <c r="R827" s="1" t="str">
        <f>IFERROR(INDEX(TableInsulationCodeReq[],MATCH(TablePipeInsulation[[#This Row],[Coding - Temperature of Pipe]],TableInsulationCodeReq[Coding Pipe Temperature],-1),MATCH(TEXT($P827,"0.00"),TableInsulationCodeReq[#Headers],0)),"")</f>
        <v/>
      </c>
      <c r="Y827" s="189" t="str">
        <f t="shared" si="64"/>
        <v/>
      </c>
      <c r="AA82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27" s="3" t="str">
        <f>IF(OR(G827="",TablePipeInsulation[[#This Row],[Insulation to be Added (")]]&lt;TablePipeInsulation[[#This Row],[Insulation Required by Code (")]]),"",IF(System_App_Only_DHW,(AN827-AR827)/(0.8*100000)*L827*AS827*AT827*1,(AN827-AR827)/($G$10*100000)*L827*AS827*AT827*1))</f>
        <v/>
      </c>
      <c r="AC827" s="78">
        <f>IF(TablePipeInsulation[[#This Row],[Insulation to be Added (")]]&lt;TablePipeInsulation[[#This Row],[Insulation Required by Code (")]],"",BC827)</f>
        <v>0</v>
      </c>
      <c r="AD827" s="78">
        <f>IF(TablePipeInsulation[[#This Row],[Insulation to be Added (")]]&lt;TablePipeInsulation[[#This Row],[Insulation Required by Code (")]],"",BD827)</f>
        <v>0</v>
      </c>
      <c r="AG827" s="67" t="e">
        <f>VLOOKUP(G827,'Insulation Table'!$AE$61:$AF$64,2,FALSE)</f>
        <v>#N/A</v>
      </c>
      <c r="AH827" s="75" t="str">
        <f>IF(TablePipeInsulation[[#This Row],[System Application]]="Custom",TablePipeInsulation[[#This Row],[Pipe Surface Temperature, °F (If Custom Application)]],IF(G827="","",VLOOKUP(G827,$BG$21:$BH$24,2,FALSE)))</f>
        <v/>
      </c>
      <c r="AI827" s="75" t="str">
        <f>IF(TablePipeInsulation[[#This Row],[System Application]]="Custom",TablePipeInsulation[[#This Row],[Ambient Temperature, °F (If Custom Application)]],IF(G827="","",VLOOKUP(G827,$BG$21:$BI$24,3,FALSE)))</f>
        <v/>
      </c>
      <c r="AJ82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2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2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2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27" s="75" t="str">
        <f>IF(TablePipeInsulation[[#This Row],[System Application]]="Custom",TablePipeInsulation[[#This Row],[Custom Pipe Bare Heat Transfer Coefficient]],IF(P827="","",(VLOOKUP(AJ827,'Insulation Table'!$F$35:$G$124,2,FALSE))))</f>
        <v/>
      </c>
      <c r="AO827" s="75" t="e">
        <f t="shared" si="60"/>
        <v>#N/A</v>
      </c>
      <c r="AP827" s="75" t="e">
        <f>VLOOKUP(AO827,'Insulation Table'!$Y$35:$Z$103,2,FALSE)</f>
        <v>#N/A</v>
      </c>
      <c r="AQ827" s="67" t="str">
        <f>CONCATENATE(P827,U827,MIN(TablePipeInsulation[[#This Row],[Insulation to be Added (")]],3))</f>
        <v>3</v>
      </c>
      <c r="AR827" s="75" t="str">
        <f>IF(P827="","",(VLOOKUP(AQ827,'Insulation Table'!$N$35:$O$250,2,FALSE)))</f>
        <v/>
      </c>
      <c r="AS827" s="67" t="e">
        <f t="shared" si="61"/>
        <v>#VALUE!</v>
      </c>
      <c r="AT827" s="75" t="str">
        <f>IF(TablePipeInsulation[[#This Row],[System Application]]="Custom",TablePipeInsulation[[#This Row],[Full Load Hours (If Custom Application)]],IF(G827="","",IF(G827="Domestic Hot Water",8760,$AJ$16)))</f>
        <v/>
      </c>
      <c r="AU827" s="75" t="str">
        <f>VLOOKUP($G$7,'Incentive Structure'!$C$6:$D$10,2,FALSE)</f>
        <v>CI</v>
      </c>
      <c r="AV827" s="75" t="str">
        <f>IF(ISNUMBER(FIND("MF",TablePipeInsulation[[#This Row],[Incentive Code]]))=TRUE,"MF Logic","CI Logic")</f>
        <v>CI Logic</v>
      </c>
      <c r="AW82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27" t="str">
        <f t="shared" si="62"/>
        <v/>
      </c>
      <c r="AY827" t="str">
        <f t="shared" si="63"/>
        <v>CI</v>
      </c>
      <c r="AZ82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2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27" s="190" t="e">
        <f>INDEX(#REF!,MATCH(TablePipeInsulation[[#This Row],[Coding - Temperature of Pipe]],#REF!,0),MATCH(TEXT($P827,"#.00"),#REF!,0))</f>
        <v>#REF!</v>
      </c>
      <c r="BC827" s="211">
        <f>IFERROR(MIN(IF(TablePipeInsulation[[#This Row],[System Application]]="Custom",(TablePipeInsulation[[#This Row],[Therms saved]]*BE827)*CI_Custom_Incentive_USD_per_therm,IF(OR(TablePipeInsulation[[#This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saved]]*BE827),"Excel Error"))),TablePipeInsulation[[#This Row],[Total Cost]]),0)</f>
        <v>0</v>
      </c>
      <c r="BD827" s="216">
        <f>IFERROR(MIN(IF(TablePipeInsulation[[#This Row],[System Application]]="Custom",(TablePipeInsulation[[#This Row],[Therms saved]]*BE827)*CI_Custom_Bonus_Incentive_USD_per_therm,IF(OR(TablePipeInsulation[[#This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saved]]*BE827),"Excel Error"))),TablePipeInsulation[[#This Row],[Total Cost]]),0)</f>
        <v>0</v>
      </c>
      <c r="BE827" s="212">
        <f>Boiler!$AA$9</f>
        <v>0</v>
      </c>
    </row>
    <row r="828" spans="1:57">
      <c r="A828" s="75">
        <v>807</v>
      </c>
      <c r="Q828" s="69"/>
      <c r="R828" s="1" t="str">
        <f>IFERROR(INDEX(TableInsulationCodeReq[],MATCH(TablePipeInsulation[[#This Row],[Coding - Temperature of Pipe]],TableInsulationCodeReq[Coding Pipe Temperature],-1),MATCH(TEXT($P828,"0.00"),TableInsulationCodeReq[#Headers],0)),"")</f>
        <v/>
      </c>
      <c r="Y828" s="189" t="str">
        <f t="shared" si="64"/>
        <v/>
      </c>
      <c r="AA82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28" s="3" t="str">
        <f>IF(OR(G828="",TablePipeInsulation[[#This Row],[Insulation to be Added (")]]&lt;TablePipeInsulation[[#This Row],[Insulation Required by Code (")]]),"",IF(System_App_Only_DHW,(AN828-AR828)/(0.8*100000)*L828*AS828*AT828*1,(AN828-AR828)/($G$10*100000)*L828*AS828*AT828*1))</f>
        <v/>
      </c>
      <c r="AC828" s="78">
        <f>IF(TablePipeInsulation[[#This Row],[Insulation to be Added (")]]&lt;TablePipeInsulation[[#This Row],[Insulation Required by Code (")]],"",BC828)</f>
        <v>0</v>
      </c>
      <c r="AD828" s="78">
        <f>IF(TablePipeInsulation[[#This Row],[Insulation to be Added (")]]&lt;TablePipeInsulation[[#This Row],[Insulation Required by Code (")]],"",BD828)</f>
        <v>0</v>
      </c>
      <c r="AG828" s="67" t="e">
        <f>VLOOKUP(G828,'Insulation Table'!$AE$61:$AF$64,2,FALSE)</f>
        <v>#N/A</v>
      </c>
      <c r="AH828" s="75" t="str">
        <f>IF(TablePipeInsulation[[#This Row],[System Application]]="Custom",TablePipeInsulation[[#This Row],[Pipe Surface Temperature, °F (If Custom Application)]],IF(G828="","",VLOOKUP(G828,$BG$21:$BH$24,2,FALSE)))</f>
        <v/>
      </c>
      <c r="AI828" s="75" t="str">
        <f>IF(TablePipeInsulation[[#This Row],[System Application]]="Custom",TablePipeInsulation[[#This Row],[Ambient Temperature, °F (If Custom Application)]],IF(G828="","",VLOOKUP(G828,$BG$21:$BI$24,3,FALSE)))</f>
        <v/>
      </c>
      <c r="AJ82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2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2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2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28" s="75" t="str">
        <f>IF(TablePipeInsulation[[#This Row],[System Application]]="Custom",TablePipeInsulation[[#This Row],[Custom Pipe Bare Heat Transfer Coefficient]],IF(P828="","",(VLOOKUP(AJ828,'Insulation Table'!$F$35:$G$124,2,FALSE))))</f>
        <v/>
      </c>
      <c r="AO828" s="75" t="e">
        <f t="shared" si="60"/>
        <v>#N/A</v>
      </c>
      <c r="AP828" s="75" t="e">
        <f>VLOOKUP(AO828,'Insulation Table'!$Y$35:$Z$103,2,FALSE)</f>
        <v>#N/A</v>
      </c>
      <c r="AQ828" s="67" t="str">
        <f>CONCATENATE(P828,U828,MIN(TablePipeInsulation[[#This Row],[Insulation to be Added (")]],3))</f>
        <v>3</v>
      </c>
      <c r="AR828" s="75" t="str">
        <f>IF(P828="","",(VLOOKUP(AQ828,'Insulation Table'!$N$35:$O$250,2,FALSE)))</f>
        <v/>
      </c>
      <c r="AS828" s="67" t="e">
        <f t="shared" si="61"/>
        <v>#VALUE!</v>
      </c>
      <c r="AT828" s="75" t="str">
        <f>IF(TablePipeInsulation[[#This Row],[System Application]]="Custom",TablePipeInsulation[[#This Row],[Full Load Hours (If Custom Application)]],IF(G828="","",IF(G828="Domestic Hot Water",8760,$AJ$16)))</f>
        <v/>
      </c>
      <c r="AU828" s="75" t="str">
        <f>VLOOKUP($G$7,'Incentive Structure'!$C$6:$D$10,2,FALSE)</f>
        <v>CI</v>
      </c>
      <c r="AV828" s="75" t="str">
        <f>IF(ISNUMBER(FIND("MF",TablePipeInsulation[[#This Row],[Incentive Code]]))=TRUE,"MF Logic","CI Logic")</f>
        <v>CI Logic</v>
      </c>
      <c r="AW82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28" t="str">
        <f t="shared" si="62"/>
        <v/>
      </c>
      <c r="AY828" t="str">
        <f t="shared" si="63"/>
        <v>CI</v>
      </c>
      <c r="AZ82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2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28" s="190" t="e">
        <f>INDEX(#REF!,MATCH(TablePipeInsulation[[#This Row],[Coding - Temperature of Pipe]],#REF!,0),MATCH(TEXT($P828,"#.00"),#REF!,0))</f>
        <v>#REF!</v>
      </c>
      <c r="BC828" s="211">
        <f>IFERROR(MIN(IF(TablePipeInsulation[[#This Row],[System Application]]="Custom",(TablePipeInsulation[[#This Row],[Therms saved]]*BE828)*CI_Custom_Incentive_USD_per_therm,IF(OR(TablePipeInsulation[[#This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saved]]*BE828),"Excel Error"))),TablePipeInsulation[[#This Row],[Total Cost]]),0)</f>
        <v>0</v>
      </c>
      <c r="BD828" s="216">
        <f>IFERROR(MIN(IF(TablePipeInsulation[[#This Row],[System Application]]="Custom",(TablePipeInsulation[[#This Row],[Therms saved]]*BE828)*CI_Custom_Bonus_Incentive_USD_per_therm,IF(OR(TablePipeInsulation[[#This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saved]]*BE828),"Excel Error"))),TablePipeInsulation[[#This Row],[Total Cost]]),0)</f>
        <v>0</v>
      </c>
      <c r="BE828" s="212">
        <f>Boiler!$AA$9</f>
        <v>0</v>
      </c>
    </row>
    <row r="829" spans="1:57">
      <c r="A829" s="75">
        <v>808</v>
      </c>
      <c r="Q829" s="69"/>
      <c r="R829" s="1" t="str">
        <f>IFERROR(INDEX(TableInsulationCodeReq[],MATCH(TablePipeInsulation[[#This Row],[Coding - Temperature of Pipe]],TableInsulationCodeReq[Coding Pipe Temperature],-1),MATCH(TEXT($P829,"0.00"),TableInsulationCodeReq[#Headers],0)),"")</f>
        <v/>
      </c>
      <c r="Y829" s="189" t="str">
        <f t="shared" si="64"/>
        <v/>
      </c>
      <c r="AA82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29" s="3" t="str">
        <f>IF(OR(G829="",TablePipeInsulation[[#This Row],[Insulation to be Added (")]]&lt;TablePipeInsulation[[#This Row],[Insulation Required by Code (")]]),"",IF(System_App_Only_DHW,(AN829-AR829)/(0.8*100000)*L829*AS829*AT829*1,(AN829-AR829)/($G$10*100000)*L829*AS829*AT829*1))</f>
        <v/>
      </c>
      <c r="AC829" s="78">
        <f>IF(TablePipeInsulation[[#This Row],[Insulation to be Added (")]]&lt;TablePipeInsulation[[#This Row],[Insulation Required by Code (")]],"",BC829)</f>
        <v>0</v>
      </c>
      <c r="AD829" s="78">
        <f>IF(TablePipeInsulation[[#This Row],[Insulation to be Added (")]]&lt;TablePipeInsulation[[#This Row],[Insulation Required by Code (")]],"",BD829)</f>
        <v>0</v>
      </c>
      <c r="AG829" s="67" t="e">
        <f>VLOOKUP(G829,'Insulation Table'!$AE$61:$AF$64,2,FALSE)</f>
        <v>#N/A</v>
      </c>
      <c r="AH829" s="75" t="str">
        <f>IF(TablePipeInsulation[[#This Row],[System Application]]="Custom",TablePipeInsulation[[#This Row],[Pipe Surface Temperature, °F (If Custom Application)]],IF(G829="","",VLOOKUP(G829,$BG$21:$BH$24,2,FALSE)))</f>
        <v/>
      </c>
      <c r="AI829" s="75" t="str">
        <f>IF(TablePipeInsulation[[#This Row],[System Application]]="Custom",TablePipeInsulation[[#This Row],[Ambient Temperature, °F (If Custom Application)]],IF(G829="","",VLOOKUP(G829,$BG$21:$BI$24,3,FALSE)))</f>
        <v/>
      </c>
      <c r="AJ82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2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2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2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29" s="75" t="str">
        <f>IF(TablePipeInsulation[[#This Row],[System Application]]="Custom",TablePipeInsulation[[#This Row],[Custom Pipe Bare Heat Transfer Coefficient]],IF(P829="","",(VLOOKUP(AJ829,'Insulation Table'!$F$35:$G$124,2,FALSE))))</f>
        <v/>
      </c>
      <c r="AO829" s="75" t="e">
        <f t="shared" si="60"/>
        <v>#N/A</v>
      </c>
      <c r="AP829" s="75" t="e">
        <f>VLOOKUP(AO829,'Insulation Table'!$Y$35:$Z$103,2,FALSE)</f>
        <v>#N/A</v>
      </c>
      <c r="AQ829" s="67" t="str">
        <f>CONCATENATE(P829,U829,MIN(TablePipeInsulation[[#This Row],[Insulation to be Added (")]],3))</f>
        <v>3</v>
      </c>
      <c r="AR829" s="75" t="str">
        <f>IF(P829="","",(VLOOKUP(AQ829,'Insulation Table'!$N$35:$O$250,2,FALSE)))</f>
        <v/>
      </c>
      <c r="AS829" s="67" t="e">
        <f t="shared" si="61"/>
        <v>#VALUE!</v>
      </c>
      <c r="AT829" s="75" t="str">
        <f>IF(TablePipeInsulation[[#This Row],[System Application]]="Custom",TablePipeInsulation[[#This Row],[Full Load Hours (If Custom Application)]],IF(G829="","",IF(G829="Domestic Hot Water",8760,$AJ$16)))</f>
        <v/>
      </c>
      <c r="AU829" s="75" t="str">
        <f>VLOOKUP($G$7,'Incentive Structure'!$C$6:$D$10,2,FALSE)</f>
        <v>CI</v>
      </c>
      <c r="AV829" s="75" t="str">
        <f>IF(ISNUMBER(FIND("MF",TablePipeInsulation[[#This Row],[Incentive Code]]))=TRUE,"MF Logic","CI Logic")</f>
        <v>CI Logic</v>
      </c>
      <c r="AW82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29" t="str">
        <f t="shared" si="62"/>
        <v/>
      </c>
      <c r="AY829" t="str">
        <f t="shared" si="63"/>
        <v>CI</v>
      </c>
      <c r="AZ82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2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29" s="190" t="e">
        <f>INDEX(#REF!,MATCH(TablePipeInsulation[[#This Row],[Coding - Temperature of Pipe]],#REF!,0),MATCH(TEXT($P829,"#.00"),#REF!,0))</f>
        <v>#REF!</v>
      </c>
      <c r="BC829" s="211">
        <f>IFERROR(MIN(IF(TablePipeInsulation[[#This Row],[System Application]]="Custom",(TablePipeInsulation[[#This Row],[Therms saved]]*BE829)*CI_Custom_Incentive_USD_per_therm,IF(OR(TablePipeInsulation[[#This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saved]]*BE829),"Excel Error"))),TablePipeInsulation[[#This Row],[Total Cost]]),0)</f>
        <v>0</v>
      </c>
      <c r="BD829" s="216">
        <f>IFERROR(MIN(IF(TablePipeInsulation[[#This Row],[System Application]]="Custom",(TablePipeInsulation[[#This Row],[Therms saved]]*BE829)*CI_Custom_Bonus_Incentive_USD_per_therm,IF(OR(TablePipeInsulation[[#This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saved]]*BE829),"Excel Error"))),TablePipeInsulation[[#This Row],[Total Cost]]),0)</f>
        <v>0</v>
      </c>
      <c r="BE829" s="212">
        <f>Boiler!$AA$9</f>
        <v>0</v>
      </c>
    </row>
    <row r="830" spans="1:57">
      <c r="A830" s="75">
        <v>809</v>
      </c>
      <c r="Q830" s="69"/>
      <c r="R830" s="1" t="str">
        <f>IFERROR(INDEX(TableInsulationCodeReq[],MATCH(TablePipeInsulation[[#This Row],[Coding - Temperature of Pipe]],TableInsulationCodeReq[Coding Pipe Temperature],-1),MATCH(TEXT($P830,"0.00"),TableInsulationCodeReq[#Headers],0)),"")</f>
        <v/>
      </c>
      <c r="Y830" s="189" t="str">
        <f t="shared" si="64"/>
        <v/>
      </c>
      <c r="AA83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30" s="3" t="str">
        <f>IF(OR(G830="",TablePipeInsulation[[#This Row],[Insulation to be Added (")]]&lt;TablePipeInsulation[[#This Row],[Insulation Required by Code (")]]),"",IF(System_App_Only_DHW,(AN830-AR830)/(0.8*100000)*L830*AS830*AT830*1,(AN830-AR830)/($G$10*100000)*L830*AS830*AT830*1))</f>
        <v/>
      </c>
      <c r="AC830" s="78">
        <f>IF(TablePipeInsulation[[#This Row],[Insulation to be Added (")]]&lt;TablePipeInsulation[[#This Row],[Insulation Required by Code (")]],"",BC830)</f>
        <v>0</v>
      </c>
      <c r="AD830" s="78">
        <f>IF(TablePipeInsulation[[#This Row],[Insulation to be Added (")]]&lt;TablePipeInsulation[[#This Row],[Insulation Required by Code (")]],"",BD830)</f>
        <v>0</v>
      </c>
      <c r="AG830" s="67" t="e">
        <f>VLOOKUP(G830,'Insulation Table'!$AE$61:$AF$64,2,FALSE)</f>
        <v>#N/A</v>
      </c>
      <c r="AH830" s="75" t="str">
        <f>IF(TablePipeInsulation[[#This Row],[System Application]]="Custom",TablePipeInsulation[[#This Row],[Pipe Surface Temperature, °F (If Custom Application)]],IF(G830="","",VLOOKUP(G830,$BG$21:$BH$24,2,FALSE)))</f>
        <v/>
      </c>
      <c r="AI830" s="75" t="str">
        <f>IF(TablePipeInsulation[[#This Row],[System Application]]="Custom",TablePipeInsulation[[#This Row],[Ambient Temperature, °F (If Custom Application)]],IF(G830="","",VLOOKUP(G830,$BG$21:$BI$24,3,FALSE)))</f>
        <v/>
      </c>
      <c r="AJ83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3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3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3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30" s="75" t="str">
        <f>IF(TablePipeInsulation[[#This Row],[System Application]]="Custom",TablePipeInsulation[[#This Row],[Custom Pipe Bare Heat Transfer Coefficient]],IF(P830="","",(VLOOKUP(AJ830,'Insulation Table'!$F$35:$G$124,2,FALSE))))</f>
        <v/>
      </c>
      <c r="AO830" s="75" t="e">
        <f t="shared" si="60"/>
        <v>#N/A</v>
      </c>
      <c r="AP830" s="75" t="e">
        <f>VLOOKUP(AO830,'Insulation Table'!$Y$35:$Z$103,2,FALSE)</f>
        <v>#N/A</v>
      </c>
      <c r="AQ830" s="67" t="str">
        <f>CONCATENATE(P830,U830,MIN(TablePipeInsulation[[#This Row],[Insulation to be Added (")]],3))</f>
        <v>3</v>
      </c>
      <c r="AR830" s="75" t="str">
        <f>IF(P830="","",(VLOOKUP(AQ830,'Insulation Table'!$N$35:$O$250,2,FALSE)))</f>
        <v/>
      </c>
      <c r="AS830" s="67" t="e">
        <f t="shared" si="61"/>
        <v>#VALUE!</v>
      </c>
      <c r="AT830" s="75" t="str">
        <f>IF(TablePipeInsulation[[#This Row],[System Application]]="Custom",TablePipeInsulation[[#This Row],[Full Load Hours (If Custom Application)]],IF(G830="","",IF(G830="Domestic Hot Water",8760,$AJ$16)))</f>
        <v/>
      </c>
      <c r="AU830" s="75" t="str">
        <f>VLOOKUP($G$7,'Incentive Structure'!$C$6:$D$10,2,FALSE)</f>
        <v>CI</v>
      </c>
      <c r="AV830" s="75" t="str">
        <f>IF(ISNUMBER(FIND("MF",TablePipeInsulation[[#This Row],[Incentive Code]]))=TRUE,"MF Logic","CI Logic")</f>
        <v>CI Logic</v>
      </c>
      <c r="AW83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30" t="str">
        <f t="shared" si="62"/>
        <v/>
      </c>
      <c r="AY830" t="str">
        <f t="shared" si="63"/>
        <v>CI</v>
      </c>
      <c r="AZ83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3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30" s="190" t="e">
        <f>INDEX(#REF!,MATCH(TablePipeInsulation[[#This Row],[Coding - Temperature of Pipe]],#REF!,0),MATCH(TEXT($P830,"#.00"),#REF!,0))</f>
        <v>#REF!</v>
      </c>
      <c r="BC830" s="211">
        <f>IFERROR(MIN(IF(TablePipeInsulation[[#This Row],[System Application]]="Custom",(TablePipeInsulation[[#This Row],[Therms saved]]*BE830)*CI_Custom_Incentive_USD_per_therm,IF(OR(TablePipeInsulation[[#This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saved]]*BE830),"Excel Error"))),TablePipeInsulation[[#This Row],[Total Cost]]),0)</f>
        <v>0</v>
      </c>
      <c r="BD830" s="216">
        <f>IFERROR(MIN(IF(TablePipeInsulation[[#This Row],[System Application]]="Custom",(TablePipeInsulation[[#This Row],[Therms saved]]*BE830)*CI_Custom_Bonus_Incentive_USD_per_therm,IF(OR(TablePipeInsulation[[#This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saved]]*BE830),"Excel Error"))),TablePipeInsulation[[#This Row],[Total Cost]]),0)</f>
        <v>0</v>
      </c>
      <c r="BE830" s="212">
        <f>Boiler!$AA$9</f>
        <v>0</v>
      </c>
    </row>
    <row r="831" spans="1:57">
      <c r="A831" s="75">
        <v>810</v>
      </c>
      <c r="Q831" s="69"/>
      <c r="R831" s="1" t="str">
        <f>IFERROR(INDEX(TableInsulationCodeReq[],MATCH(TablePipeInsulation[[#This Row],[Coding - Temperature of Pipe]],TableInsulationCodeReq[Coding Pipe Temperature],-1),MATCH(TEXT($P831,"0.00"),TableInsulationCodeReq[#Headers],0)),"")</f>
        <v/>
      </c>
      <c r="Y831" s="189" t="str">
        <f t="shared" si="64"/>
        <v/>
      </c>
      <c r="AA83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31" s="3" t="str">
        <f>IF(OR(G831="",TablePipeInsulation[[#This Row],[Insulation to be Added (")]]&lt;TablePipeInsulation[[#This Row],[Insulation Required by Code (")]]),"",IF(System_App_Only_DHW,(AN831-AR831)/(0.8*100000)*L831*AS831*AT831*1,(AN831-AR831)/($G$10*100000)*L831*AS831*AT831*1))</f>
        <v/>
      </c>
      <c r="AC831" s="78">
        <f>IF(TablePipeInsulation[[#This Row],[Insulation to be Added (")]]&lt;TablePipeInsulation[[#This Row],[Insulation Required by Code (")]],"",BC831)</f>
        <v>0</v>
      </c>
      <c r="AD831" s="78">
        <f>IF(TablePipeInsulation[[#This Row],[Insulation to be Added (")]]&lt;TablePipeInsulation[[#This Row],[Insulation Required by Code (")]],"",BD831)</f>
        <v>0</v>
      </c>
      <c r="AG831" s="67" t="e">
        <f>VLOOKUP(G831,'Insulation Table'!$AE$61:$AF$64,2,FALSE)</f>
        <v>#N/A</v>
      </c>
      <c r="AH831" s="75" t="str">
        <f>IF(TablePipeInsulation[[#This Row],[System Application]]="Custom",TablePipeInsulation[[#This Row],[Pipe Surface Temperature, °F (If Custom Application)]],IF(G831="","",VLOOKUP(G831,$BG$21:$BH$24,2,FALSE)))</f>
        <v/>
      </c>
      <c r="AI831" s="75" t="str">
        <f>IF(TablePipeInsulation[[#This Row],[System Application]]="Custom",TablePipeInsulation[[#This Row],[Ambient Temperature, °F (If Custom Application)]],IF(G831="","",VLOOKUP(G831,$BG$21:$BI$24,3,FALSE)))</f>
        <v/>
      </c>
      <c r="AJ83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3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3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3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31" s="75" t="str">
        <f>IF(TablePipeInsulation[[#This Row],[System Application]]="Custom",TablePipeInsulation[[#This Row],[Custom Pipe Bare Heat Transfer Coefficient]],IF(P831="","",(VLOOKUP(AJ831,'Insulation Table'!$F$35:$G$124,2,FALSE))))</f>
        <v/>
      </c>
      <c r="AO831" s="75" t="e">
        <f t="shared" si="60"/>
        <v>#N/A</v>
      </c>
      <c r="AP831" s="75" t="e">
        <f>VLOOKUP(AO831,'Insulation Table'!$Y$35:$Z$103,2,FALSE)</f>
        <v>#N/A</v>
      </c>
      <c r="AQ831" s="67" t="str">
        <f>CONCATENATE(P831,U831,MIN(TablePipeInsulation[[#This Row],[Insulation to be Added (")]],3))</f>
        <v>3</v>
      </c>
      <c r="AR831" s="75" t="str">
        <f>IF(P831="","",(VLOOKUP(AQ831,'Insulation Table'!$N$35:$O$250,2,FALSE)))</f>
        <v/>
      </c>
      <c r="AS831" s="67" t="e">
        <f t="shared" si="61"/>
        <v>#VALUE!</v>
      </c>
      <c r="AT831" s="75" t="str">
        <f>IF(TablePipeInsulation[[#This Row],[System Application]]="Custom",TablePipeInsulation[[#This Row],[Full Load Hours (If Custom Application)]],IF(G831="","",IF(G831="Domestic Hot Water",8760,$AJ$16)))</f>
        <v/>
      </c>
      <c r="AU831" s="75" t="str">
        <f>VLOOKUP($G$7,'Incentive Structure'!$C$6:$D$10,2,FALSE)</f>
        <v>CI</v>
      </c>
      <c r="AV831" s="75" t="str">
        <f>IF(ISNUMBER(FIND("MF",TablePipeInsulation[[#This Row],[Incentive Code]]))=TRUE,"MF Logic","CI Logic")</f>
        <v>CI Logic</v>
      </c>
      <c r="AW83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31" t="str">
        <f t="shared" si="62"/>
        <v/>
      </c>
      <c r="AY831" t="str">
        <f t="shared" si="63"/>
        <v>CI</v>
      </c>
      <c r="AZ83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3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31" s="190" t="e">
        <f>INDEX(#REF!,MATCH(TablePipeInsulation[[#This Row],[Coding - Temperature of Pipe]],#REF!,0),MATCH(TEXT($P831,"#.00"),#REF!,0))</f>
        <v>#REF!</v>
      </c>
      <c r="BC831" s="211">
        <f>IFERROR(MIN(IF(TablePipeInsulation[[#This Row],[System Application]]="Custom",(TablePipeInsulation[[#This Row],[Therms saved]]*BE831)*CI_Custom_Incentive_USD_per_therm,IF(OR(TablePipeInsulation[[#This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saved]]*BE831),"Excel Error"))),TablePipeInsulation[[#This Row],[Total Cost]]),0)</f>
        <v>0</v>
      </c>
      <c r="BD831" s="216">
        <f>IFERROR(MIN(IF(TablePipeInsulation[[#This Row],[System Application]]="Custom",(TablePipeInsulation[[#This Row],[Therms saved]]*BE831)*CI_Custom_Bonus_Incentive_USD_per_therm,IF(OR(TablePipeInsulation[[#This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saved]]*BE831),"Excel Error"))),TablePipeInsulation[[#This Row],[Total Cost]]),0)</f>
        <v>0</v>
      </c>
      <c r="BE831" s="212">
        <f>Boiler!$AA$9</f>
        <v>0</v>
      </c>
    </row>
    <row r="832" spans="1:57">
      <c r="A832" s="75">
        <v>811</v>
      </c>
      <c r="Q832" s="69"/>
      <c r="R832" s="1" t="str">
        <f>IFERROR(INDEX(TableInsulationCodeReq[],MATCH(TablePipeInsulation[[#This Row],[Coding - Temperature of Pipe]],TableInsulationCodeReq[Coding Pipe Temperature],-1),MATCH(TEXT($P832,"0.00"),TableInsulationCodeReq[#Headers],0)),"")</f>
        <v/>
      </c>
      <c r="Y832" s="189" t="str">
        <f t="shared" si="64"/>
        <v/>
      </c>
      <c r="AA83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32" s="3" t="str">
        <f>IF(OR(G832="",TablePipeInsulation[[#This Row],[Insulation to be Added (")]]&lt;TablePipeInsulation[[#This Row],[Insulation Required by Code (")]]),"",IF(System_App_Only_DHW,(AN832-AR832)/(0.8*100000)*L832*AS832*AT832*1,(AN832-AR832)/($G$10*100000)*L832*AS832*AT832*1))</f>
        <v/>
      </c>
      <c r="AC832" s="78">
        <f>IF(TablePipeInsulation[[#This Row],[Insulation to be Added (")]]&lt;TablePipeInsulation[[#This Row],[Insulation Required by Code (")]],"",BC832)</f>
        <v>0</v>
      </c>
      <c r="AD832" s="78">
        <f>IF(TablePipeInsulation[[#This Row],[Insulation to be Added (")]]&lt;TablePipeInsulation[[#This Row],[Insulation Required by Code (")]],"",BD832)</f>
        <v>0</v>
      </c>
      <c r="AG832" s="67" t="e">
        <f>VLOOKUP(G832,'Insulation Table'!$AE$61:$AF$64,2,FALSE)</f>
        <v>#N/A</v>
      </c>
      <c r="AH832" s="75" t="str">
        <f>IF(TablePipeInsulation[[#This Row],[System Application]]="Custom",TablePipeInsulation[[#This Row],[Pipe Surface Temperature, °F (If Custom Application)]],IF(G832="","",VLOOKUP(G832,$BG$21:$BH$24,2,FALSE)))</f>
        <v/>
      </c>
      <c r="AI832" s="75" t="str">
        <f>IF(TablePipeInsulation[[#This Row],[System Application]]="Custom",TablePipeInsulation[[#This Row],[Ambient Temperature, °F (If Custom Application)]],IF(G832="","",VLOOKUP(G832,$BG$21:$BI$24,3,FALSE)))</f>
        <v/>
      </c>
      <c r="AJ83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3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3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3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32" s="75" t="str">
        <f>IF(TablePipeInsulation[[#This Row],[System Application]]="Custom",TablePipeInsulation[[#This Row],[Custom Pipe Bare Heat Transfer Coefficient]],IF(P832="","",(VLOOKUP(AJ832,'Insulation Table'!$F$35:$G$124,2,FALSE))))</f>
        <v/>
      </c>
      <c r="AO832" s="75" t="e">
        <f t="shared" si="60"/>
        <v>#N/A</v>
      </c>
      <c r="AP832" s="75" t="e">
        <f>VLOOKUP(AO832,'Insulation Table'!$Y$35:$Z$103,2,FALSE)</f>
        <v>#N/A</v>
      </c>
      <c r="AQ832" s="67" t="str">
        <f>CONCATENATE(P832,U832,MIN(TablePipeInsulation[[#This Row],[Insulation to be Added (")]],3))</f>
        <v>3</v>
      </c>
      <c r="AR832" s="75" t="str">
        <f>IF(P832="","",(VLOOKUP(AQ832,'Insulation Table'!$N$35:$O$250,2,FALSE)))</f>
        <v/>
      </c>
      <c r="AS832" s="67" t="e">
        <f t="shared" si="61"/>
        <v>#VALUE!</v>
      </c>
      <c r="AT832" s="75" t="str">
        <f>IF(TablePipeInsulation[[#This Row],[System Application]]="Custom",TablePipeInsulation[[#This Row],[Full Load Hours (If Custom Application)]],IF(G832="","",IF(G832="Domestic Hot Water",8760,$AJ$16)))</f>
        <v/>
      </c>
      <c r="AU832" s="75" t="str">
        <f>VLOOKUP($G$7,'Incentive Structure'!$C$6:$D$10,2,FALSE)</f>
        <v>CI</v>
      </c>
      <c r="AV832" s="75" t="str">
        <f>IF(ISNUMBER(FIND("MF",TablePipeInsulation[[#This Row],[Incentive Code]]))=TRUE,"MF Logic","CI Logic")</f>
        <v>CI Logic</v>
      </c>
      <c r="AW83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32" t="str">
        <f t="shared" si="62"/>
        <v/>
      </c>
      <c r="AY832" t="str">
        <f t="shared" si="63"/>
        <v>CI</v>
      </c>
      <c r="AZ83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3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32" s="190" t="e">
        <f>INDEX(#REF!,MATCH(TablePipeInsulation[[#This Row],[Coding - Temperature of Pipe]],#REF!,0),MATCH(TEXT($P832,"#.00"),#REF!,0))</f>
        <v>#REF!</v>
      </c>
      <c r="BC832" s="211">
        <f>IFERROR(MIN(IF(TablePipeInsulation[[#This Row],[System Application]]="Custom",(TablePipeInsulation[[#This Row],[Therms saved]]*BE832)*CI_Custom_Incentive_USD_per_therm,IF(OR(TablePipeInsulation[[#This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saved]]*BE832),"Excel Error"))),TablePipeInsulation[[#This Row],[Total Cost]]),0)</f>
        <v>0</v>
      </c>
      <c r="BD832" s="216">
        <f>IFERROR(MIN(IF(TablePipeInsulation[[#This Row],[System Application]]="Custom",(TablePipeInsulation[[#This Row],[Therms saved]]*BE832)*CI_Custom_Bonus_Incentive_USD_per_therm,IF(OR(TablePipeInsulation[[#This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saved]]*BE832),"Excel Error"))),TablePipeInsulation[[#This Row],[Total Cost]]),0)</f>
        <v>0</v>
      </c>
      <c r="BE832" s="212">
        <f>Boiler!$AA$9</f>
        <v>0</v>
      </c>
    </row>
    <row r="833" spans="1:57">
      <c r="A833" s="75">
        <v>812</v>
      </c>
      <c r="Q833" s="69"/>
      <c r="R833" s="1" t="str">
        <f>IFERROR(INDEX(TableInsulationCodeReq[],MATCH(TablePipeInsulation[[#This Row],[Coding - Temperature of Pipe]],TableInsulationCodeReq[Coding Pipe Temperature],-1),MATCH(TEXT($P833,"0.00"),TableInsulationCodeReq[#Headers],0)),"")</f>
        <v/>
      </c>
      <c r="Y833" s="189" t="str">
        <f t="shared" si="64"/>
        <v/>
      </c>
      <c r="AA83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33" s="3" t="str">
        <f>IF(OR(G833="",TablePipeInsulation[[#This Row],[Insulation to be Added (")]]&lt;TablePipeInsulation[[#This Row],[Insulation Required by Code (")]]),"",IF(System_App_Only_DHW,(AN833-AR833)/(0.8*100000)*L833*AS833*AT833*1,(AN833-AR833)/($G$10*100000)*L833*AS833*AT833*1))</f>
        <v/>
      </c>
      <c r="AC833" s="78">
        <f>IF(TablePipeInsulation[[#This Row],[Insulation to be Added (")]]&lt;TablePipeInsulation[[#This Row],[Insulation Required by Code (")]],"",BC833)</f>
        <v>0</v>
      </c>
      <c r="AD833" s="78">
        <f>IF(TablePipeInsulation[[#This Row],[Insulation to be Added (")]]&lt;TablePipeInsulation[[#This Row],[Insulation Required by Code (")]],"",BD833)</f>
        <v>0</v>
      </c>
      <c r="AG833" s="67" t="e">
        <f>VLOOKUP(G833,'Insulation Table'!$AE$61:$AF$64,2,FALSE)</f>
        <v>#N/A</v>
      </c>
      <c r="AH833" s="75" t="str">
        <f>IF(TablePipeInsulation[[#This Row],[System Application]]="Custom",TablePipeInsulation[[#This Row],[Pipe Surface Temperature, °F (If Custom Application)]],IF(G833="","",VLOOKUP(G833,$BG$21:$BH$24,2,FALSE)))</f>
        <v/>
      </c>
      <c r="AI833" s="75" t="str">
        <f>IF(TablePipeInsulation[[#This Row],[System Application]]="Custom",TablePipeInsulation[[#This Row],[Ambient Temperature, °F (If Custom Application)]],IF(G833="","",VLOOKUP(G833,$BG$21:$BI$24,3,FALSE)))</f>
        <v/>
      </c>
      <c r="AJ83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3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3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3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33" s="75" t="str">
        <f>IF(TablePipeInsulation[[#This Row],[System Application]]="Custom",TablePipeInsulation[[#This Row],[Custom Pipe Bare Heat Transfer Coefficient]],IF(P833="","",(VLOOKUP(AJ833,'Insulation Table'!$F$35:$G$124,2,FALSE))))</f>
        <v/>
      </c>
      <c r="AO833" s="75" t="e">
        <f t="shared" si="60"/>
        <v>#N/A</v>
      </c>
      <c r="AP833" s="75" t="e">
        <f>VLOOKUP(AO833,'Insulation Table'!$Y$35:$Z$103,2,FALSE)</f>
        <v>#N/A</v>
      </c>
      <c r="AQ833" s="67" t="str">
        <f>CONCATENATE(P833,U833,MIN(TablePipeInsulation[[#This Row],[Insulation to be Added (")]],3))</f>
        <v>3</v>
      </c>
      <c r="AR833" s="75" t="str">
        <f>IF(P833="","",(VLOOKUP(AQ833,'Insulation Table'!$N$35:$O$250,2,FALSE)))</f>
        <v/>
      </c>
      <c r="AS833" s="67" t="e">
        <f t="shared" si="61"/>
        <v>#VALUE!</v>
      </c>
      <c r="AT833" s="75" t="str">
        <f>IF(TablePipeInsulation[[#This Row],[System Application]]="Custom",TablePipeInsulation[[#This Row],[Full Load Hours (If Custom Application)]],IF(G833="","",IF(G833="Domestic Hot Water",8760,$AJ$16)))</f>
        <v/>
      </c>
      <c r="AU833" s="75" t="str">
        <f>VLOOKUP($G$7,'Incentive Structure'!$C$6:$D$10,2,FALSE)</f>
        <v>CI</v>
      </c>
      <c r="AV833" s="75" t="str">
        <f>IF(ISNUMBER(FIND("MF",TablePipeInsulation[[#This Row],[Incentive Code]]))=TRUE,"MF Logic","CI Logic")</f>
        <v>CI Logic</v>
      </c>
      <c r="AW83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33" t="str">
        <f t="shared" si="62"/>
        <v/>
      </c>
      <c r="AY833" t="str">
        <f t="shared" si="63"/>
        <v>CI</v>
      </c>
      <c r="AZ83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3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33" s="190" t="e">
        <f>INDEX(#REF!,MATCH(TablePipeInsulation[[#This Row],[Coding - Temperature of Pipe]],#REF!,0),MATCH(TEXT($P833,"#.00"),#REF!,0))</f>
        <v>#REF!</v>
      </c>
      <c r="BC833" s="211">
        <f>IFERROR(MIN(IF(TablePipeInsulation[[#This Row],[System Application]]="Custom",(TablePipeInsulation[[#This Row],[Therms saved]]*BE833)*CI_Custom_Incentive_USD_per_therm,IF(OR(TablePipeInsulation[[#This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saved]]*BE833),"Excel Error"))),TablePipeInsulation[[#This Row],[Total Cost]]),0)</f>
        <v>0</v>
      </c>
      <c r="BD833" s="216">
        <f>IFERROR(MIN(IF(TablePipeInsulation[[#This Row],[System Application]]="Custom",(TablePipeInsulation[[#This Row],[Therms saved]]*BE833)*CI_Custom_Bonus_Incentive_USD_per_therm,IF(OR(TablePipeInsulation[[#This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saved]]*BE833),"Excel Error"))),TablePipeInsulation[[#This Row],[Total Cost]]),0)</f>
        <v>0</v>
      </c>
      <c r="BE833" s="212">
        <f>Boiler!$AA$9</f>
        <v>0</v>
      </c>
    </row>
    <row r="834" spans="1:57">
      <c r="A834" s="75">
        <v>813</v>
      </c>
      <c r="Q834" s="69"/>
      <c r="R834" s="1" t="str">
        <f>IFERROR(INDEX(TableInsulationCodeReq[],MATCH(TablePipeInsulation[[#This Row],[Coding - Temperature of Pipe]],TableInsulationCodeReq[Coding Pipe Temperature],-1),MATCH(TEXT($P834,"0.00"),TableInsulationCodeReq[#Headers],0)),"")</f>
        <v/>
      </c>
      <c r="Y834" s="189" t="str">
        <f t="shared" si="64"/>
        <v/>
      </c>
      <c r="AA83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34" s="3" t="str">
        <f>IF(OR(G834="",TablePipeInsulation[[#This Row],[Insulation to be Added (")]]&lt;TablePipeInsulation[[#This Row],[Insulation Required by Code (")]]),"",IF(System_App_Only_DHW,(AN834-AR834)/(0.8*100000)*L834*AS834*AT834*1,(AN834-AR834)/($G$10*100000)*L834*AS834*AT834*1))</f>
        <v/>
      </c>
      <c r="AC834" s="78">
        <f>IF(TablePipeInsulation[[#This Row],[Insulation to be Added (")]]&lt;TablePipeInsulation[[#This Row],[Insulation Required by Code (")]],"",BC834)</f>
        <v>0</v>
      </c>
      <c r="AD834" s="78">
        <f>IF(TablePipeInsulation[[#This Row],[Insulation to be Added (")]]&lt;TablePipeInsulation[[#This Row],[Insulation Required by Code (")]],"",BD834)</f>
        <v>0</v>
      </c>
      <c r="AG834" s="67" t="e">
        <f>VLOOKUP(G834,'Insulation Table'!$AE$61:$AF$64,2,FALSE)</f>
        <v>#N/A</v>
      </c>
      <c r="AH834" s="75" t="str">
        <f>IF(TablePipeInsulation[[#This Row],[System Application]]="Custom",TablePipeInsulation[[#This Row],[Pipe Surface Temperature, °F (If Custom Application)]],IF(G834="","",VLOOKUP(G834,$BG$21:$BH$24,2,FALSE)))</f>
        <v/>
      </c>
      <c r="AI834" s="75" t="str">
        <f>IF(TablePipeInsulation[[#This Row],[System Application]]="Custom",TablePipeInsulation[[#This Row],[Ambient Temperature, °F (If Custom Application)]],IF(G834="","",VLOOKUP(G834,$BG$21:$BI$24,3,FALSE)))</f>
        <v/>
      </c>
      <c r="AJ83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3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3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3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34" s="75" t="str">
        <f>IF(TablePipeInsulation[[#This Row],[System Application]]="Custom",TablePipeInsulation[[#This Row],[Custom Pipe Bare Heat Transfer Coefficient]],IF(P834="","",(VLOOKUP(AJ834,'Insulation Table'!$F$35:$G$124,2,FALSE))))</f>
        <v/>
      </c>
      <c r="AO834" s="75" t="e">
        <f t="shared" si="60"/>
        <v>#N/A</v>
      </c>
      <c r="AP834" s="75" t="e">
        <f>VLOOKUP(AO834,'Insulation Table'!$Y$35:$Z$103,2,FALSE)</f>
        <v>#N/A</v>
      </c>
      <c r="AQ834" s="67" t="str">
        <f>CONCATENATE(P834,U834,MIN(TablePipeInsulation[[#This Row],[Insulation to be Added (")]],3))</f>
        <v>3</v>
      </c>
      <c r="AR834" s="75" t="str">
        <f>IF(P834="","",(VLOOKUP(AQ834,'Insulation Table'!$N$35:$O$250,2,FALSE)))</f>
        <v/>
      </c>
      <c r="AS834" s="67" t="e">
        <f t="shared" si="61"/>
        <v>#VALUE!</v>
      </c>
      <c r="AT834" s="75" t="str">
        <f>IF(TablePipeInsulation[[#This Row],[System Application]]="Custom",TablePipeInsulation[[#This Row],[Full Load Hours (If Custom Application)]],IF(G834="","",IF(G834="Domestic Hot Water",8760,$AJ$16)))</f>
        <v/>
      </c>
      <c r="AU834" s="75" t="str">
        <f>VLOOKUP($G$7,'Incentive Structure'!$C$6:$D$10,2,FALSE)</f>
        <v>CI</v>
      </c>
      <c r="AV834" s="75" t="str">
        <f>IF(ISNUMBER(FIND("MF",TablePipeInsulation[[#This Row],[Incentive Code]]))=TRUE,"MF Logic","CI Logic")</f>
        <v>CI Logic</v>
      </c>
      <c r="AW83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34" t="str">
        <f t="shared" si="62"/>
        <v/>
      </c>
      <c r="AY834" t="str">
        <f t="shared" si="63"/>
        <v>CI</v>
      </c>
      <c r="AZ83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3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34" s="190" t="e">
        <f>INDEX(#REF!,MATCH(TablePipeInsulation[[#This Row],[Coding - Temperature of Pipe]],#REF!,0),MATCH(TEXT($P834,"#.00"),#REF!,0))</f>
        <v>#REF!</v>
      </c>
      <c r="BC834" s="211">
        <f>IFERROR(MIN(IF(TablePipeInsulation[[#This Row],[System Application]]="Custom",(TablePipeInsulation[[#This Row],[Therms saved]]*BE834)*CI_Custom_Incentive_USD_per_therm,IF(OR(TablePipeInsulation[[#This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saved]]*BE834),"Excel Error"))),TablePipeInsulation[[#This Row],[Total Cost]]),0)</f>
        <v>0</v>
      </c>
      <c r="BD834" s="216">
        <f>IFERROR(MIN(IF(TablePipeInsulation[[#This Row],[System Application]]="Custom",(TablePipeInsulation[[#This Row],[Therms saved]]*BE834)*CI_Custom_Bonus_Incentive_USD_per_therm,IF(OR(TablePipeInsulation[[#This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saved]]*BE834),"Excel Error"))),TablePipeInsulation[[#This Row],[Total Cost]]),0)</f>
        <v>0</v>
      </c>
      <c r="BE834" s="212">
        <f>Boiler!$AA$9</f>
        <v>0</v>
      </c>
    </row>
    <row r="835" spans="1:57">
      <c r="A835" s="75">
        <v>814</v>
      </c>
      <c r="Q835" s="69"/>
      <c r="R835" s="1" t="str">
        <f>IFERROR(INDEX(TableInsulationCodeReq[],MATCH(TablePipeInsulation[[#This Row],[Coding - Temperature of Pipe]],TableInsulationCodeReq[Coding Pipe Temperature],-1),MATCH(TEXT($P835,"0.00"),TableInsulationCodeReq[#Headers],0)),"")</f>
        <v/>
      </c>
      <c r="Y835" s="189" t="str">
        <f t="shared" si="64"/>
        <v/>
      </c>
      <c r="AA83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35" s="3" t="str">
        <f>IF(OR(G835="",TablePipeInsulation[[#This Row],[Insulation to be Added (")]]&lt;TablePipeInsulation[[#This Row],[Insulation Required by Code (")]]),"",IF(System_App_Only_DHW,(AN835-AR835)/(0.8*100000)*L835*AS835*AT835*1,(AN835-AR835)/($G$10*100000)*L835*AS835*AT835*1))</f>
        <v/>
      </c>
      <c r="AC835" s="78">
        <f>IF(TablePipeInsulation[[#This Row],[Insulation to be Added (")]]&lt;TablePipeInsulation[[#This Row],[Insulation Required by Code (")]],"",BC835)</f>
        <v>0</v>
      </c>
      <c r="AD835" s="78">
        <f>IF(TablePipeInsulation[[#This Row],[Insulation to be Added (")]]&lt;TablePipeInsulation[[#This Row],[Insulation Required by Code (")]],"",BD835)</f>
        <v>0</v>
      </c>
      <c r="AG835" s="67" t="e">
        <f>VLOOKUP(G835,'Insulation Table'!$AE$61:$AF$64,2,FALSE)</f>
        <v>#N/A</v>
      </c>
      <c r="AH835" s="75" t="str">
        <f>IF(TablePipeInsulation[[#This Row],[System Application]]="Custom",TablePipeInsulation[[#This Row],[Pipe Surface Temperature, °F (If Custom Application)]],IF(G835="","",VLOOKUP(G835,$BG$21:$BH$24,2,FALSE)))</f>
        <v/>
      </c>
      <c r="AI835" s="75" t="str">
        <f>IF(TablePipeInsulation[[#This Row],[System Application]]="Custom",TablePipeInsulation[[#This Row],[Ambient Temperature, °F (If Custom Application)]],IF(G835="","",VLOOKUP(G835,$BG$21:$BI$24,3,FALSE)))</f>
        <v/>
      </c>
      <c r="AJ83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3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3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3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35" s="75" t="str">
        <f>IF(TablePipeInsulation[[#This Row],[System Application]]="Custom",TablePipeInsulation[[#This Row],[Custom Pipe Bare Heat Transfer Coefficient]],IF(P835="","",(VLOOKUP(AJ835,'Insulation Table'!$F$35:$G$124,2,FALSE))))</f>
        <v/>
      </c>
      <c r="AO835" s="75" t="e">
        <f t="shared" si="60"/>
        <v>#N/A</v>
      </c>
      <c r="AP835" s="75" t="e">
        <f>VLOOKUP(AO835,'Insulation Table'!$Y$35:$Z$103,2,FALSE)</f>
        <v>#N/A</v>
      </c>
      <c r="AQ835" s="67" t="str">
        <f>CONCATENATE(P835,U835,MIN(TablePipeInsulation[[#This Row],[Insulation to be Added (")]],3))</f>
        <v>3</v>
      </c>
      <c r="AR835" s="75" t="str">
        <f>IF(P835="","",(VLOOKUP(AQ835,'Insulation Table'!$N$35:$O$250,2,FALSE)))</f>
        <v/>
      </c>
      <c r="AS835" s="67" t="e">
        <f t="shared" si="61"/>
        <v>#VALUE!</v>
      </c>
      <c r="AT835" s="75" t="str">
        <f>IF(TablePipeInsulation[[#This Row],[System Application]]="Custom",TablePipeInsulation[[#This Row],[Full Load Hours (If Custom Application)]],IF(G835="","",IF(G835="Domestic Hot Water",8760,$AJ$16)))</f>
        <v/>
      </c>
      <c r="AU835" s="75" t="str">
        <f>VLOOKUP($G$7,'Incentive Structure'!$C$6:$D$10,2,FALSE)</f>
        <v>CI</v>
      </c>
      <c r="AV835" s="75" t="str">
        <f>IF(ISNUMBER(FIND("MF",TablePipeInsulation[[#This Row],[Incentive Code]]))=TRUE,"MF Logic","CI Logic")</f>
        <v>CI Logic</v>
      </c>
      <c r="AW83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35" t="str">
        <f t="shared" si="62"/>
        <v/>
      </c>
      <c r="AY835" t="str">
        <f t="shared" si="63"/>
        <v>CI</v>
      </c>
      <c r="AZ83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3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35" s="190" t="e">
        <f>INDEX(#REF!,MATCH(TablePipeInsulation[[#This Row],[Coding - Temperature of Pipe]],#REF!,0),MATCH(TEXT($P835,"#.00"),#REF!,0))</f>
        <v>#REF!</v>
      </c>
      <c r="BC835" s="211">
        <f>IFERROR(MIN(IF(TablePipeInsulation[[#This Row],[System Application]]="Custom",(TablePipeInsulation[[#This Row],[Therms saved]]*BE835)*CI_Custom_Incentive_USD_per_therm,IF(OR(TablePipeInsulation[[#This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saved]]*BE835),"Excel Error"))),TablePipeInsulation[[#This Row],[Total Cost]]),0)</f>
        <v>0</v>
      </c>
      <c r="BD835" s="216">
        <f>IFERROR(MIN(IF(TablePipeInsulation[[#This Row],[System Application]]="Custom",(TablePipeInsulation[[#This Row],[Therms saved]]*BE835)*CI_Custom_Bonus_Incentive_USD_per_therm,IF(OR(TablePipeInsulation[[#This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saved]]*BE835),"Excel Error"))),TablePipeInsulation[[#This Row],[Total Cost]]),0)</f>
        <v>0</v>
      </c>
      <c r="BE835" s="212">
        <f>Boiler!$AA$9</f>
        <v>0</v>
      </c>
    </row>
    <row r="836" spans="1:57">
      <c r="A836" s="75">
        <v>815</v>
      </c>
      <c r="Q836" s="69"/>
      <c r="R836" s="1" t="str">
        <f>IFERROR(INDEX(TableInsulationCodeReq[],MATCH(TablePipeInsulation[[#This Row],[Coding - Temperature of Pipe]],TableInsulationCodeReq[Coding Pipe Temperature],-1),MATCH(TEXT($P836,"0.00"),TableInsulationCodeReq[#Headers],0)),"")</f>
        <v/>
      </c>
      <c r="Y836" s="189" t="str">
        <f t="shared" si="64"/>
        <v/>
      </c>
      <c r="AA83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36" s="3" t="str">
        <f>IF(OR(G836="",TablePipeInsulation[[#This Row],[Insulation to be Added (")]]&lt;TablePipeInsulation[[#This Row],[Insulation Required by Code (")]]),"",IF(System_App_Only_DHW,(AN836-AR836)/(0.8*100000)*L836*AS836*AT836*1,(AN836-AR836)/($G$10*100000)*L836*AS836*AT836*1))</f>
        <v/>
      </c>
      <c r="AC836" s="78">
        <f>IF(TablePipeInsulation[[#This Row],[Insulation to be Added (")]]&lt;TablePipeInsulation[[#This Row],[Insulation Required by Code (")]],"",BC836)</f>
        <v>0</v>
      </c>
      <c r="AD836" s="78">
        <f>IF(TablePipeInsulation[[#This Row],[Insulation to be Added (")]]&lt;TablePipeInsulation[[#This Row],[Insulation Required by Code (")]],"",BD836)</f>
        <v>0</v>
      </c>
      <c r="AG836" s="67" t="e">
        <f>VLOOKUP(G836,'Insulation Table'!$AE$61:$AF$64,2,FALSE)</f>
        <v>#N/A</v>
      </c>
      <c r="AH836" s="75" t="str">
        <f>IF(TablePipeInsulation[[#This Row],[System Application]]="Custom",TablePipeInsulation[[#This Row],[Pipe Surface Temperature, °F (If Custom Application)]],IF(G836="","",VLOOKUP(G836,$BG$21:$BH$24,2,FALSE)))</f>
        <v/>
      </c>
      <c r="AI836" s="75" t="str">
        <f>IF(TablePipeInsulation[[#This Row],[System Application]]="Custom",TablePipeInsulation[[#This Row],[Ambient Temperature, °F (If Custom Application)]],IF(G836="","",VLOOKUP(G836,$BG$21:$BI$24,3,FALSE)))</f>
        <v/>
      </c>
      <c r="AJ83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3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3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3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36" s="75" t="str">
        <f>IF(TablePipeInsulation[[#This Row],[System Application]]="Custom",TablePipeInsulation[[#This Row],[Custom Pipe Bare Heat Transfer Coefficient]],IF(P836="","",(VLOOKUP(AJ836,'Insulation Table'!$F$35:$G$124,2,FALSE))))</f>
        <v/>
      </c>
      <c r="AO836" s="75" t="e">
        <f t="shared" si="60"/>
        <v>#N/A</v>
      </c>
      <c r="AP836" s="75" t="e">
        <f>VLOOKUP(AO836,'Insulation Table'!$Y$35:$Z$103,2,FALSE)</f>
        <v>#N/A</v>
      </c>
      <c r="AQ836" s="67" t="str">
        <f>CONCATENATE(P836,U836,MIN(TablePipeInsulation[[#This Row],[Insulation to be Added (")]],3))</f>
        <v>3</v>
      </c>
      <c r="AR836" s="75" t="str">
        <f>IF(P836="","",(VLOOKUP(AQ836,'Insulation Table'!$N$35:$O$250,2,FALSE)))</f>
        <v/>
      </c>
      <c r="AS836" s="67" t="e">
        <f t="shared" si="61"/>
        <v>#VALUE!</v>
      </c>
      <c r="AT836" s="75" t="str">
        <f>IF(TablePipeInsulation[[#This Row],[System Application]]="Custom",TablePipeInsulation[[#This Row],[Full Load Hours (If Custom Application)]],IF(G836="","",IF(G836="Domestic Hot Water",8760,$AJ$16)))</f>
        <v/>
      </c>
      <c r="AU836" s="75" t="str">
        <f>VLOOKUP($G$7,'Incentive Structure'!$C$6:$D$10,2,FALSE)</f>
        <v>CI</v>
      </c>
      <c r="AV836" s="75" t="str">
        <f>IF(ISNUMBER(FIND("MF",TablePipeInsulation[[#This Row],[Incentive Code]]))=TRUE,"MF Logic","CI Logic")</f>
        <v>CI Logic</v>
      </c>
      <c r="AW83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36" t="str">
        <f t="shared" si="62"/>
        <v/>
      </c>
      <c r="AY836" t="str">
        <f t="shared" si="63"/>
        <v>CI</v>
      </c>
      <c r="AZ83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3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36" s="190" t="e">
        <f>INDEX(#REF!,MATCH(TablePipeInsulation[[#This Row],[Coding - Temperature of Pipe]],#REF!,0),MATCH(TEXT($P836,"#.00"),#REF!,0))</f>
        <v>#REF!</v>
      </c>
      <c r="BC836" s="211">
        <f>IFERROR(MIN(IF(TablePipeInsulation[[#This Row],[System Application]]="Custom",(TablePipeInsulation[[#This Row],[Therms saved]]*BE836)*CI_Custom_Incentive_USD_per_therm,IF(OR(TablePipeInsulation[[#This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saved]]*BE836),"Excel Error"))),TablePipeInsulation[[#This Row],[Total Cost]]),0)</f>
        <v>0</v>
      </c>
      <c r="BD836" s="216">
        <f>IFERROR(MIN(IF(TablePipeInsulation[[#This Row],[System Application]]="Custom",(TablePipeInsulation[[#This Row],[Therms saved]]*BE836)*CI_Custom_Bonus_Incentive_USD_per_therm,IF(OR(TablePipeInsulation[[#This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saved]]*BE836),"Excel Error"))),TablePipeInsulation[[#This Row],[Total Cost]]),0)</f>
        <v>0</v>
      </c>
      <c r="BE836" s="212">
        <f>Boiler!$AA$9</f>
        <v>0</v>
      </c>
    </row>
    <row r="837" spans="1:57">
      <c r="A837" s="75">
        <v>816</v>
      </c>
      <c r="Q837" s="69"/>
      <c r="R837" s="1" t="str">
        <f>IFERROR(INDEX(TableInsulationCodeReq[],MATCH(TablePipeInsulation[[#This Row],[Coding - Temperature of Pipe]],TableInsulationCodeReq[Coding Pipe Temperature],-1),MATCH(TEXT($P837,"0.00"),TableInsulationCodeReq[#Headers],0)),"")</f>
        <v/>
      </c>
      <c r="Y837" s="189" t="str">
        <f t="shared" si="64"/>
        <v/>
      </c>
      <c r="AA83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37" s="3" t="str">
        <f>IF(OR(G837="",TablePipeInsulation[[#This Row],[Insulation to be Added (")]]&lt;TablePipeInsulation[[#This Row],[Insulation Required by Code (")]]),"",IF(System_App_Only_DHW,(AN837-AR837)/(0.8*100000)*L837*AS837*AT837*1,(AN837-AR837)/($G$10*100000)*L837*AS837*AT837*1))</f>
        <v/>
      </c>
      <c r="AC837" s="78">
        <f>IF(TablePipeInsulation[[#This Row],[Insulation to be Added (")]]&lt;TablePipeInsulation[[#This Row],[Insulation Required by Code (")]],"",BC837)</f>
        <v>0</v>
      </c>
      <c r="AD837" s="78">
        <f>IF(TablePipeInsulation[[#This Row],[Insulation to be Added (")]]&lt;TablePipeInsulation[[#This Row],[Insulation Required by Code (")]],"",BD837)</f>
        <v>0</v>
      </c>
      <c r="AG837" s="67" t="e">
        <f>VLOOKUP(G837,'Insulation Table'!$AE$61:$AF$64,2,FALSE)</f>
        <v>#N/A</v>
      </c>
      <c r="AH837" s="75" t="str">
        <f>IF(TablePipeInsulation[[#This Row],[System Application]]="Custom",TablePipeInsulation[[#This Row],[Pipe Surface Temperature, °F (If Custom Application)]],IF(G837="","",VLOOKUP(G837,$BG$21:$BH$24,2,FALSE)))</f>
        <v/>
      </c>
      <c r="AI837" s="75" t="str">
        <f>IF(TablePipeInsulation[[#This Row],[System Application]]="Custom",TablePipeInsulation[[#This Row],[Ambient Temperature, °F (If Custom Application)]],IF(G837="","",VLOOKUP(G837,$BG$21:$BI$24,3,FALSE)))</f>
        <v/>
      </c>
      <c r="AJ83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3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3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3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37" s="75" t="str">
        <f>IF(TablePipeInsulation[[#This Row],[System Application]]="Custom",TablePipeInsulation[[#This Row],[Custom Pipe Bare Heat Transfer Coefficient]],IF(P837="","",(VLOOKUP(AJ837,'Insulation Table'!$F$35:$G$124,2,FALSE))))</f>
        <v/>
      </c>
      <c r="AO837" s="75" t="e">
        <f t="shared" si="60"/>
        <v>#N/A</v>
      </c>
      <c r="AP837" s="75" t="e">
        <f>VLOOKUP(AO837,'Insulation Table'!$Y$35:$Z$103,2,FALSE)</f>
        <v>#N/A</v>
      </c>
      <c r="AQ837" s="67" t="str">
        <f>CONCATENATE(P837,U837,MIN(TablePipeInsulation[[#This Row],[Insulation to be Added (")]],3))</f>
        <v>3</v>
      </c>
      <c r="AR837" s="75" t="str">
        <f>IF(P837="","",(VLOOKUP(AQ837,'Insulation Table'!$N$35:$O$250,2,FALSE)))</f>
        <v/>
      </c>
      <c r="AS837" s="67" t="e">
        <f t="shared" si="61"/>
        <v>#VALUE!</v>
      </c>
      <c r="AT837" s="75" t="str">
        <f>IF(TablePipeInsulation[[#This Row],[System Application]]="Custom",TablePipeInsulation[[#This Row],[Full Load Hours (If Custom Application)]],IF(G837="","",IF(G837="Domestic Hot Water",8760,$AJ$16)))</f>
        <v/>
      </c>
      <c r="AU837" s="75" t="str">
        <f>VLOOKUP($G$7,'Incentive Structure'!$C$6:$D$10,2,FALSE)</f>
        <v>CI</v>
      </c>
      <c r="AV837" s="75" t="str">
        <f>IF(ISNUMBER(FIND("MF",TablePipeInsulation[[#This Row],[Incentive Code]]))=TRUE,"MF Logic","CI Logic")</f>
        <v>CI Logic</v>
      </c>
      <c r="AW83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37" t="str">
        <f t="shared" si="62"/>
        <v/>
      </c>
      <c r="AY837" t="str">
        <f t="shared" si="63"/>
        <v>CI</v>
      </c>
      <c r="AZ83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3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37" s="190" t="e">
        <f>INDEX(#REF!,MATCH(TablePipeInsulation[[#This Row],[Coding - Temperature of Pipe]],#REF!,0),MATCH(TEXT($P837,"#.00"),#REF!,0))</f>
        <v>#REF!</v>
      </c>
      <c r="BC837" s="211">
        <f>IFERROR(MIN(IF(TablePipeInsulation[[#This Row],[System Application]]="Custom",(TablePipeInsulation[[#This Row],[Therms saved]]*BE837)*CI_Custom_Incentive_USD_per_therm,IF(OR(TablePipeInsulation[[#This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saved]]*BE837),"Excel Error"))),TablePipeInsulation[[#This Row],[Total Cost]]),0)</f>
        <v>0</v>
      </c>
      <c r="BD837" s="216">
        <f>IFERROR(MIN(IF(TablePipeInsulation[[#This Row],[System Application]]="Custom",(TablePipeInsulation[[#This Row],[Therms saved]]*BE837)*CI_Custom_Bonus_Incentive_USD_per_therm,IF(OR(TablePipeInsulation[[#This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saved]]*BE837),"Excel Error"))),TablePipeInsulation[[#This Row],[Total Cost]]),0)</f>
        <v>0</v>
      </c>
      <c r="BE837" s="212">
        <f>Boiler!$AA$9</f>
        <v>0</v>
      </c>
    </row>
    <row r="838" spans="1:57">
      <c r="A838" s="75">
        <v>817</v>
      </c>
      <c r="Q838" s="69"/>
      <c r="R838" s="1" t="str">
        <f>IFERROR(INDEX(TableInsulationCodeReq[],MATCH(TablePipeInsulation[[#This Row],[Coding - Temperature of Pipe]],TableInsulationCodeReq[Coding Pipe Temperature],-1),MATCH(TEXT($P838,"0.00"),TableInsulationCodeReq[#Headers],0)),"")</f>
        <v/>
      </c>
      <c r="Y838" s="189" t="str">
        <f t="shared" si="64"/>
        <v/>
      </c>
      <c r="AA83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38" s="3" t="str">
        <f>IF(OR(G838="",TablePipeInsulation[[#This Row],[Insulation to be Added (")]]&lt;TablePipeInsulation[[#This Row],[Insulation Required by Code (")]]),"",IF(System_App_Only_DHW,(AN838-AR838)/(0.8*100000)*L838*AS838*AT838*1,(AN838-AR838)/($G$10*100000)*L838*AS838*AT838*1))</f>
        <v/>
      </c>
      <c r="AC838" s="78">
        <f>IF(TablePipeInsulation[[#This Row],[Insulation to be Added (")]]&lt;TablePipeInsulation[[#This Row],[Insulation Required by Code (")]],"",BC838)</f>
        <v>0</v>
      </c>
      <c r="AD838" s="78">
        <f>IF(TablePipeInsulation[[#This Row],[Insulation to be Added (")]]&lt;TablePipeInsulation[[#This Row],[Insulation Required by Code (")]],"",BD838)</f>
        <v>0</v>
      </c>
      <c r="AG838" s="67" t="e">
        <f>VLOOKUP(G838,'Insulation Table'!$AE$61:$AF$64,2,FALSE)</f>
        <v>#N/A</v>
      </c>
      <c r="AH838" s="75" t="str">
        <f>IF(TablePipeInsulation[[#This Row],[System Application]]="Custom",TablePipeInsulation[[#This Row],[Pipe Surface Temperature, °F (If Custom Application)]],IF(G838="","",VLOOKUP(G838,$BG$21:$BH$24,2,FALSE)))</f>
        <v/>
      </c>
      <c r="AI838" s="75" t="str">
        <f>IF(TablePipeInsulation[[#This Row],[System Application]]="Custom",TablePipeInsulation[[#This Row],[Ambient Temperature, °F (If Custom Application)]],IF(G838="","",VLOOKUP(G838,$BG$21:$BI$24,3,FALSE)))</f>
        <v/>
      </c>
      <c r="AJ83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3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3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3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38" s="75" t="str">
        <f>IF(TablePipeInsulation[[#This Row],[System Application]]="Custom",TablePipeInsulation[[#This Row],[Custom Pipe Bare Heat Transfer Coefficient]],IF(P838="","",(VLOOKUP(AJ838,'Insulation Table'!$F$35:$G$124,2,FALSE))))</f>
        <v/>
      </c>
      <c r="AO838" s="75" t="e">
        <f t="shared" si="60"/>
        <v>#N/A</v>
      </c>
      <c r="AP838" s="75" t="e">
        <f>VLOOKUP(AO838,'Insulation Table'!$Y$35:$Z$103,2,FALSE)</f>
        <v>#N/A</v>
      </c>
      <c r="AQ838" s="67" t="str">
        <f>CONCATENATE(P838,U838,MIN(TablePipeInsulation[[#This Row],[Insulation to be Added (")]],3))</f>
        <v>3</v>
      </c>
      <c r="AR838" s="75" t="str">
        <f>IF(P838="","",(VLOOKUP(AQ838,'Insulation Table'!$N$35:$O$250,2,FALSE)))</f>
        <v/>
      </c>
      <c r="AS838" s="67" t="e">
        <f t="shared" si="61"/>
        <v>#VALUE!</v>
      </c>
      <c r="AT838" s="75" t="str">
        <f>IF(TablePipeInsulation[[#This Row],[System Application]]="Custom",TablePipeInsulation[[#This Row],[Full Load Hours (If Custom Application)]],IF(G838="","",IF(G838="Domestic Hot Water",8760,$AJ$16)))</f>
        <v/>
      </c>
      <c r="AU838" s="75" t="str">
        <f>VLOOKUP($G$7,'Incentive Structure'!$C$6:$D$10,2,FALSE)</f>
        <v>CI</v>
      </c>
      <c r="AV838" s="75" t="str">
        <f>IF(ISNUMBER(FIND("MF",TablePipeInsulation[[#This Row],[Incentive Code]]))=TRUE,"MF Logic","CI Logic")</f>
        <v>CI Logic</v>
      </c>
      <c r="AW83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38" t="str">
        <f t="shared" si="62"/>
        <v/>
      </c>
      <c r="AY838" t="str">
        <f t="shared" si="63"/>
        <v>CI</v>
      </c>
      <c r="AZ83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3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38" s="190" t="e">
        <f>INDEX(#REF!,MATCH(TablePipeInsulation[[#This Row],[Coding - Temperature of Pipe]],#REF!,0),MATCH(TEXT($P838,"#.00"),#REF!,0))</f>
        <v>#REF!</v>
      </c>
      <c r="BC838" s="211">
        <f>IFERROR(MIN(IF(TablePipeInsulation[[#This Row],[System Application]]="Custom",(TablePipeInsulation[[#This Row],[Therms saved]]*BE838)*CI_Custom_Incentive_USD_per_therm,IF(OR(TablePipeInsulation[[#This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saved]]*BE838),"Excel Error"))),TablePipeInsulation[[#This Row],[Total Cost]]),0)</f>
        <v>0</v>
      </c>
      <c r="BD838" s="216">
        <f>IFERROR(MIN(IF(TablePipeInsulation[[#This Row],[System Application]]="Custom",(TablePipeInsulation[[#This Row],[Therms saved]]*BE838)*CI_Custom_Bonus_Incentive_USD_per_therm,IF(OR(TablePipeInsulation[[#This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saved]]*BE838),"Excel Error"))),TablePipeInsulation[[#This Row],[Total Cost]]),0)</f>
        <v>0</v>
      </c>
      <c r="BE838" s="212">
        <f>Boiler!$AA$9</f>
        <v>0</v>
      </c>
    </row>
    <row r="839" spans="1:57">
      <c r="A839" s="75">
        <v>818</v>
      </c>
      <c r="Q839" s="69"/>
      <c r="R839" s="1" t="str">
        <f>IFERROR(INDEX(TableInsulationCodeReq[],MATCH(TablePipeInsulation[[#This Row],[Coding - Temperature of Pipe]],TableInsulationCodeReq[Coding Pipe Temperature],-1),MATCH(TEXT($P839,"0.00"),TableInsulationCodeReq[#Headers],0)),"")</f>
        <v/>
      </c>
      <c r="Y839" s="189" t="str">
        <f t="shared" si="64"/>
        <v/>
      </c>
      <c r="AA83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39" s="3" t="str">
        <f>IF(OR(G839="",TablePipeInsulation[[#This Row],[Insulation to be Added (")]]&lt;TablePipeInsulation[[#This Row],[Insulation Required by Code (")]]),"",IF(System_App_Only_DHW,(AN839-AR839)/(0.8*100000)*L839*AS839*AT839*1,(AN839-AR839)/($G$10*100000)*L839*AS839*AT839*1))</f>
        <v/>
      </c>
      <c r="AC839" s="78">
        <f>IF(TablePipeInsulation[[#This Row],[Insulation to be Added (")]]&lt;TablePipeInsulation[[#This Row],[Insulation Required by Code (")]],"",BC839)</f>
        <v>0</v>
      </c>
      <c r="AD839" s="78">
        <f>IF(TablePipeInsulation[[#This Row],[Insulation to be Added (")]]&lt;TablePipeInsulation[[#This Row],[Insulation Required by Code (")]],"",BD839)</f>
        <v>0</v>
      </c>
      <c r="AG839" s="67" t="e">
        <f>VLOOKUP(G839,'Insulation Table'!$AE$61:$AF$64,2,FALSE)</f>
        <v>#N/A</v>
      </c>
      <c r="AH839" s="75" t="str">
        <f>IF(TablePipeInsulation[[#This Row],[System Application]]="Custom",TablePipeInsulation[[#This Row],[Pipe Surface Temperature, °F (If Custom Application)]],IF(G839="","",VLOOKUP(G839,$BG$21:$BH$24,2,FALSE)))</f>
        <v/>
      </c>
      <c r="AI839" s="75" t="str">
        <f>IF(TablePipeInsulation[[#This Row],[System Application]]="Custom",TablePipeInsulation[[#This Row],[Ambient Temperature, °F (If Custom Application)]],IF(G839="","",VLOOKUP(G839,$BG$21:$BI$24,3,FALSE)))</f>
        <v/>
      </c>
      <c r="AJ83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3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3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3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39" s="75" t="str">
        <f>IF(TablePipeInsulation[[#This Row],[System Application]]="Custom",TablePipeInsulation[[#This Row],[Custom Pipe Bare Heat Transfer Coefficient]],IF(P839="","",(VLOOKUP(AJ839,'Insulation Table'!$F$35:$G$124,2,FALSE))))</f>
        <v/>
      </c>
      <c r="AO839" s="75" t="e">
        <f t="shared" si="60"/>
        <v>#N/A</v>
      </c>
      <c r="AP839" s="75" t="e">
        <f>VLOOKUP(AO839,'Insulation Table'!$Y$35:$Z$103,2,FALSE)</f>
        <v>#N/A</v>
      </c>
      <c r="AQ839" s="67" t="str">
        <f>CONCATENATE(P839,U839,MIN(TablePipeInsulation[[#This Row],[Insulation to be Added (")]],3))</f>
        <v>3</v>
      </c>
      <c r="AR839" s="75" t="str">
        <f>IF(P839="","",(VLOOKUP(AQ839,'Insulation Table'!$N$35:$O$250,2,FALSE)))</f>
        <v/>
      </c>
      <c r="AS839" s="67" t="e">
        <f t="shared" si="61"/>
        <v>#VALUE!</v>
      </c>
      <c r="AT839" s="75" t="str">
        <f>IF(TablePipeInsulation[[#This Row],[System Application]]="Custom",TablePipeInsulation[[#This Row],[Full Load Hours (If Custom Application)]],IF(G839="","",IF(G839="Domestic Hot Water",8760,$AJ$16)))</f>
        <v/>
      </c>
      <c r="AU839" s="75" t="str">
        <f>VLOOKUP($G$7,'Incentive Structure'!$C$6:$D$10,2,FALSE)</f>
        <v>CI</v>
      </c>
      <c r="AV839" s="75" t="str">
        <f>IF(ISNUMBER(FIND("MF",TablePipeInsulation[[#This Row],[Incentive Code]]))=TRUE,"MF Logic","CI Logic")</f>
        <v>CI Logic</v>
      </c>
      <c r="AW83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39" t="str">
        <f t="shared" si="62"/>
        <v/>
      </c>
      <c r="AY839" t="str">
        <f t="shared" si="63"/>
        <v>CI</v>
      </c>
      <c r="AZ83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3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39" s="190" t="e">
        <f>INDEX(#REF!,MATCH(TablePipeInsulation[[#This Row],[Coding - Temperature of Pipe]],#REF!,0),MATCH(TEXT($P839,"#.00"),#REF!,0))</f>
        <v>#REF!</v>
      </c>
      <c r="BC839" s="211">
        <f>IFERROR(MIN(IF(TablePipeInsulation[[#This Row],[System Application]]="Custom",(TablePipeInsulation[[#This Row],[Therms saved]]*BE839)*CI_Custom_Incentive_USD_per_therm,IF(OR(TablePipeInsulation[[#This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saved]]*BE839),"Excel Error"))),TablePipeInsulation[[#This Row],[Total Cost]]),0)</f>
        <v>0</v>
      </c>
      <c r="BD839" s="216">
        <f>IFERROR(MIN(IF(TablePipeInsulation[[#This Row],[System Application]]="Custom",(TablePipeInsulation[[#This Row],[Therms saved]]*BE839)*CI_Custom_Bonus_Incentive_USD_per_therm,IF(OR(TablePipeInsulation[[#This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saved]]*BE839),"Excel Error"))),TablePipeInsulation[[#This Row],[Total Cost]]),0)</f>
        <v>0</v>
      </c>
      <c r="BE839" s="212">
        <f>Boiler!$AA$9</f>
        <v>0</v>
      </c>
    </row>
    <row r="840" spans="1:57">
      <c r="A840" s="75">
        <v>819</v>
      </c>
      <c r="Q840" s="69"/>
      <c r="R840" s="1" t="str">
        <f>IFERROR(INDEX(TableInsulationCodeReq[],MATCH(TablePipeInsulation[[#This Row],[Coding - Temperature of Pipe]],TableInsulationCodeReq[Coding Pipe Temperature],-1),MATCH(TEXT($P840,"0.00"),TableInsulationCodeReq[#Headers],0)),"")</f>
        <v/>
      </c>
      <c r="Y840" s="189" t="str">
        <f t="shared" si="64"/>
        <v/>
      </c>
      <c r="AA84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40" s="3" t="str">
        <f>IF(OR(G840="",TablePipeInsulation[[#This Row],[Insulation to be Added (")]]&lt;TablePipeInsulation[[#This Row],[Insulation Required by Code (")]]),"",IF(System_App_Only_DHW,(AN840-AR840)/(0.8*100000)*L840*AS840*AT840*1,(AN840-AR840)/($G$10*100000)*L840*AS840*AT840*1))</f>
        <v/>
      </c>
      <c r="AC840" s="78">
        <f>IF(TablePipeInsulation[[#This Row],[Insulation to be Added (")]]&lt;TablePipeInsulation[[#This Row],[Insulation Required by Code (")]],"",BC840)</f>
        <v>0</v>
      </c>
      <c r="AD840" s="78">
        <f>IF(TablePipeInsulation[[#This Row],[Insulation to be Added (")]]&lt;TablePipeInsulation[[#This Row],[Insulation Required by Code (")]],"",BD840)</f>
        <v>0</v>
      </c>
      <c r="AG840" s="67" t="e">
        <f>VLOOKUP(G840,'Insulation Table'!$AE$61:$AF$64,2,FALSE)</f>
        <v>#N/A</v>
      </c>
      <c r="AH840" s="75" t="str">
        <f>IF(TablePipeInsulation[[#This Row],[System Application]]="Custom",TablePipeInsulation[[#This Row],[Pipe Surface Temperature, °F (If Custom Application)]],IF(G840="","",VLOOKUP(G840,$BG$21:$BH$24,2,FALSE)))</f>
        <v/>
      </c>
      <c r="AI840" s="75" t="str">
        <f>IF(TablePipeInsulation[[#This Row],[System Application]]="Custom",TablePipeInsulation[[#This Row],[Ambient Temperature, °F (If Custom Application)]],IF(G840="","",VLOOKUP(G840,$BG$21:$BI$24,3,FALSE)))</f>
        <v/>
      </c>
      <c r="AJ84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4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4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4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40" s="75" t="str">
        <f>IF(TablePipeInsulation[[#This Row],[System Application]]="Custom",TablePipeInsulation[[#This Row],[Custom Pipe Bare Heat Transfer Coefficient]],IF(P840="","",(VLOOKUP(AJ840,'Insulation Table'!$F$35:$G$124,2,FALSE))))</f>
        <v/>
      </c>
      <c r="AO840" s="75" t="e">
        <f t="shared" si="60"/>
        <v>#N/A</v>
      </c>
      <c r="AP840" s="75" t="e">
        <f>VLOOKUP(AO840,'Insulation Table'!$Y$35:$Z$103,2,FALSE)</f>
        <v>#N/A</v>
      </c>
      <c r="AQ840" s="67" t="str">
        <f>CONCATENATE(P840,U840,MIN(TablePipeInsulation[[#This Row],[Insulation to be Added (")]],3))</f>
        <v>3</v>
      </c>
      <c r="AR840" s="75" t="str">
        <f>IF(P840="","",(VLOOKUP(AQ840,'Insulation Table'!$N$35:$O$250,2,FALSE)))</f>
        <v/>
      </c>
      <c r="AS840" s="67" t="e">
        <f t="shared" si="61"/>
        <v>#VALUE!</v>
      </c>
      <c r="AT840" s="75" t="str">
        <f>IF(TablePipeInsulation[[#This Row],[System Application]]="Custom",TablePipeInsulation[[#This Row],[Full Load Hours (If Custom Application)]],IF(G840="","",IF(G840="Domestic Hot Water",8760,$AJ$16)))</f>
        <v/>
      </c>
      <c r="AU840" s="75" t="str">
        <f>VLOOKUP($G$7,'Incentive Structure'!$C$6:$D$10,2,FALSE)</f>
        <v>CI</v>
      </c>
      <c r="AV840" s="75" t="str">
        <f>IF(ISNUMBER(FIND("MF",TablePipeInsulation[[#This Row],[Incentive Code]]))=TRUE,"MF Logic","CI Logic")</f>
        <v>CI Logic</v>
      </c>
      <c r="AW84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40" t="str">
        <f t="shared" si="62"/>
        <v/>
      </c>
      <c r="AY840" t="str">
        <f t="shared" si="63"/>
        <v>CI</v>
      </c>
      <c r="AZ84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4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40" s="190" t="e">
        <f>INDEX(#REF!,MATCH(TablePipeInsulation[[#This Row],[Coding - Temperature of Pipe]],#REF!,0),MATCH(TEXT($P840,"#.00"),#REF!,0))</f>
        <v>#REF!</v>
      </c>
      <c r="BC840" s="211">
        <f>IFERROR(MIN(IF(TablePipeInsulation[[#This Row],[System Application]]="Custom",(TablePipeInsulation[[#This Row],[Therms saved]]*BE840)*CI_Custom_Incentive_USD_per_therm,IF(OR(TablePipeInsulation[[#This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saved]]*BE840),"Excel Error"))),TablePipeInsulation[[#This Row],[Total Cost]]),0)</f>
        <v>0</v>
      </c>
      <c r="BD840" s="216">
        <f>IFERROR(MIN(IF(TablePipeInsulation[[#This Row],[System Application]]="Custom",(TablePipeInsulation[[#This Row],[Therms saved]]*BE840)*CI_Custom_Bonus_Incentive_USD_per_therm,IF(OR(TablePipeInsulation[[#This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saved]]*BE840),"Excel Error"))),TablePipeInsulation[[#This Row],[Total Cost]]),0)</f>
        <v>0</v>
      </c>
      <c r="BE840" s="212">
        <f>Boiler!$AA$9</f>
        <v>0</v>
      </c>
    </row>
    <row r="841" spans="1:57">
      <c r="A841" s="75">
        <v>820</v>
      </c>
      <c r="Q841" s="69"/>
      <c r="R841" s="1" t="str">
        <f>IFERROR(INDEX(TableInsulationCodeReq[],MATCH(TablePipeInsulation[[#This Row],[Coding - Temperature of Pipe]],TableInsulationCodeReq[Coding Pipe Temperature],-1),MATCH(TEXT($P841,"0.00"),TableInsulationCodeReq[#Headers],0)),"")</f>
        <v/>
      </c>
      <c r="Y841" s="189" t="str">
        <f t="shared" si="64"/>
        <v/>
      </c>
      <c r="AA84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41" s="3" t="str">
        <f>IF(OR(G841="",TablePipeInsulation[[#This Row],[Insulation to be Added (")]]&lt;TablePipeInsulation[[#This Row],[Insulation Required by Code (")]]),"",IF(System_App_Only_DHW,(AN841-AR841)/(0.8*100000)*L841*AS841*AT841*1,(AN841-AR841)/($G$10*100000)*L841*AS841*AT841*1))</f>
        <v/>
      </c>
      <c r="AC841" s="78">
        <f>IF(TablePipeInsulation[[#This Row],[Insulation to be Added (")]]&lt;TablePipeInsulation[[#This Row],[Insulation Required by Code (")]],"",BC841)</f>
        <v>0</v>
      </c>
      <c r="AD841" s="78">
        <f>IF(TablePipeInsulation[[#This Row],[Insulation to be Added (")]]&lt;TablePipeInsulation[[#This Row],[Insulation Required by Code (")]],"",BD841)</f>
        <v>0</v>
      </c>
      <c r="AG841" s="67" t="e">
        <f>VLOOKUP(G841,'Insulation Table'!$AE$61:$AF$64,2,FALSE)</f>
        <v>#N/A</v>
      </c>
      <c r="AH841" s="75" t="str">
        <f>IF(TablePipeInsulation[[#This Row],[System Application]]="Custom",TablePipeInsulation[[#This Row],[Pipe Surface Temperature, °F (If Custom Application)]],IF(G841="","",VLOOKUP(G841,$BG$21:$BH$24,2,FALSE)))</f>
        <v/>
      </c>
      <c r="AI841" s="75" t="str">
        <f>IF(TablePipeInsulation[[#This Row],[System Application]]="Custom",TablePipeInsulation[[#This Row],[Ambient Temperature, °F (If Custom Application)]],IF(G841="","",VLOOKUP(G841,$BG$21:$BI$24,3,FALSE)))</f>
        <v/>
      </c>
      <c r="AJ84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4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4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4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41" s="75" t="str">
        <f>IF(TablePipeInsulation[[#This Row],[System Application]]="Custom",TablePipeInsulation[[#This Row],[Custom Pipe Bare Heat Transfer Coefficient]],IF(P841="","",(VLOOKUP(AJ841,'Insulation Table'!$F$35:$G$124,2,FALSE))))</f>
        <v/>
      </c>
      <c r="AO841" s="75" t="e">
        <f t="shared" si="60"/>
        <v>#N/A</v>
      </c>
      <c r="AP841" s="75" t="e">
        <f>VLOOKUP(AO841,'Insulation Table'!$Y$35:$Z$103,2,FALSE)</f>
        <v>#N/A</v>
      </c>
      <c r="AQ841" s="67" t="str">
        <f>CONCATENATE(P841,U841,MIN(TablePipeInsulation[[#This Row],[Insulation to be Added (")]],3))</f>
        <v>3</v>
      </c>
      <c r="AR841" s="75" t="str">
        <f>IF(P841="","",(VLOOKUP(AQ841,'Insulation Table'!$N$35:$O$250,2,FALSE)))</f>
        <v/>
      </c>
      <c r="AS841" s="67" t="e">
        <f t="shared" si="61"/>
        <v>#VALUE!</v>
      </c>
      <c r="AT841" s="75" t="str">
        <f>IF(TablePipeInsulation[[#This Row],[System Application]]="Custom",TablePipeInsulation[[#This Row],[Full Load Hours (If Custom Application)]],IF(G841="","",IF(G841="Domestic Hot Water",8760,$AJ$16)))</f>
        <v/>
      </c>
      <c r="AU841" s="75" t="str">
        <f>VLOOKUP($G$7,'Incentive Structure'!$C$6:$D$10,2,FALSE)</f>
        <v>CI</v>
      </c>
      <c r="AV841" s="75" t="str">
        <f>IF(ISNUMBER(FIND("MF",TablePipeInsulation[[#This Row],[Incentive Code]]))=TRUE,"MF Logic","CI Logic")</f>
        <v>CI Logic</v>
      </c>
      <c r="AW84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41" t="str">
        <f t="shared" si="62"/>
        <v/>
      </c>
      <c r="AY841" t="str">
        <f t="shared" si="63"/>
        <v>CI</v>
      </c>
      <c r="AZ84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4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41" s="190" t="e">
        <f>INDEX(#REF!,MATCH(TablePipeInsulation[[#This Row],[Coding - Temperature of Pipe]],#REF!,0),MATCH(TEXT($P841,"#.00"),#REF!,0))</f>
        <v>#REF!</v>
      </c>
      <c r="BC841" s="211">
        <f>IFERROR(MIN(IF(TablePipeInsulation[[#This Row],[System Application]]="Custom",(TablePipeInsulation[[#This Row],[Therms saved]]*BE841)*CI_Custom_Incentive_USD_per_therm,IF(OR(TablePipeInsulation[[#This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saved]]*BE841),"Excel Error"))),TablePipeInsulation[[#This Row],[Total Cost]]),0)</f>
        <v>0</v>
      </c>
      <c r="BD841" s="216">
        <f>IFERROR(MIN(IF(TablePipeInsulation[[#This Row],[System Application]]="Custom",(TablePipeInsulation[[#This Row],[Therms saved]]*BE841)*CI_Custom_Bonus_Incentive_USD_per_therm,IF(OR(TablePipeInsulation[[#This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saved]]*BE841),"Excel Error"))),TablePipeInsulation[[#This Row],[Total Cost]]),0)</f>
        <v>0</v>
      </c>
      <c r="BE841" s="212">
        <f>Boiler!$AA$9</f>
        <v>0</v>
      </c>
    </row>
    <row r="842" spans="1:57">
      <c r="A842" s="75">
        <v>821</v>
      </c>
      <c r="Q842" s="69"/>
      <c r="R842" s="1" t="str">
        <f>IFERROR(INDEX(TableInsulationCodeReq[],MATCH(TablePipeInsulation[[#This Row],[Coding - Temperature of Pipe]],TableInsulationCodeReq[Coding Pipe Temperature],-1),MATCH(TEXT($P842,"0.00"),TableInsulationCodeReq[#Headers],0)),"")</f>
        <v/>
      </c>
      <c r="Y842" s="189" t="str">
        <f t="shared" si="64"/>
        <v/>
      </c>
      <c r="AA84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42" s="3" t="str">
        <f>IF(OR(G842="",TablePipeInsulation[[#This Row],[Insulation to be Added (")]]&lt;TablePipeInsulation[[#This Row],[Insulation Required by Code (")]]),"",IF(System_App_Only_DHW,(AN842-AR842)/(0.8*100000)*L842*AS842*AT842*1,(AN842-AR842)/($G$10*100000)*L842*AS842*AT842*1))</f>
        <v/>
      </c>
      <c r="AC842" s="78">
        <f>IF(TablePipeInsulation[[#This Row],[Insulation to be Added (")]]&lt;TablePipeInsulation[[#This Row],[Insulation Required by Code (")]],"",BC842)</f>
        <v>0</v>
      </c>
      <c r="AD842" s="78">
        <f>IF(TablePipeInsulation[[#This Row],[Insulation to be Added (")]]&lt;TablePipeInsulation[[#This Row],[Insulation Required by Code (")]],"",BD842)</f>
        <v>0</v>
      </c>
      <c r="AG842" s="67" t="e">
        <f>VLOOKUP(G842,'Insulation Table'!$AE$61:$AF$64,2,FALSE)</f>
        <v>#N/A</v>
      </c>
      <c r="AH842" s="75" t="str">
        <f>IF(TablePipeInsulation[[#This Row],[System Application]]="Custom",TablePipeInsulation[[#This Row],[Pipe Surface Temperature, °F (If Custom Application)]],IF(G842="","",VLOOKUP(G842,$BG$21:$BH$24,2,FALSE)))</f>
        <v/>
      </c>
      <c r="AI842" s="75" t="str">
        <f>IF(TablePipeInsulation[[#This Row],[System Application]]="Custom",TablePipeInsulation[[#This Row],[Ambient Temperature, °F (If Custom Application)]],IF(G842="","",VLOOKUP(G842,$BG$21:$BI$24,3,FALSE)))</f>
        <v/>
      </c>
      <c r="AJ84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4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4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4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42" s="75" t="str">
        <f>IF(TablePipeInsulation[[#This Row],[System Application]]="Custom",TablePipeInsulation[[#This Row],[Custom Pipe Bare Heat Transfer Coefficient]],IF(P842="","",(VLOOKUP(AJ842,'Insulation Table'!$F$35:$G$124,2,FALSE))))</f>
        <v/>
      </c>
      <c r="AO842" s="75" t="e">
        <f t="shared" si="60"/>
        <v>#N/A</v>
      </c>
      <c r="AP842" s="75" t="e">
        <f>VLOOKUP(AO842,'Insulation Table'!$Y$35:$Z$103,2,FALSE)</f>
        <v>#N/A</v>
      </c>
      <c r="AQ842" s="67" t="str">
        <f>CONCATENATE(P842,U842,MIN(TablePipeInsulation[[#This Row],[Insulation to be Added (")]],3))</f>
        <v>3</v>
      </c>
      <c r="AR842" s="75" t="str">
        <f>IF(P842="","",(VLOOKUP(AQ842,'Insulation Table'!$N$35:$O$250,2,FALSE)))</f>
        <v/>
      </c>
      <c r="AS842" s="67" t="e">
        <f t="shared" si="61"/>
        <v>#VALUE!</v>
      </c>
      <c r="AT842" s="75" t="str">
        <f>IF(TablePipeInsulation[[#This Row],[System Application]]="Custom",TablePipeInsulation[[#This Row],[Full Load Hours (If Custom Application)]],IF(G842="","",IF(G842="Domestic Hot Water",8760,$AJ$16)))</f>
        <v/>
      </c>
      <c r="AU842" s="75" t="str">
        <f>VLOOKUP($G$7,'Incentive Structure'!$C$6:$D$10,2,FALSE)</f>
        <v>CI</v>
      </c>
      <c r="AV842" s="75" t="str">
        <f>IF(ISNUMBER(FIND("MF",TablePipeInsulation[[#This Row],[Incentive Code]]))=TRUE,"MF Logic","CI Logic")</f>
        <v>CI Logic</v>
      </c>
      <c r="AW84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42" t="str">
        <f t="shared" si="62"/>
        <v/>
      </c>
      <c r="AY842" t="str">
        <f t="shared" si="63"/>
        <v>CI</v>
      </c>
      <c r="AZ84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4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42" s="190" t="e">
        <f>INDEX(#REF!,MATCH(TablePipeInsulation[[#This Row],[Coding - Temperature of Pipe]],#REF!,0),MATCH(TEXT($P842,"#.00"),#REF!,0))</f>
        <v>#REF!</v>
      </c>
      <c r="BC842" s="211">
        <f>IFERROR(MIN(IF(TablePipeInsulation[[#This Row],[System Application]]="Custom",(TablePipeInsulation[[#This Row],[Therms saved]]*BE842)*CI_Custom_Incentive_USD_per_therm,IF(OR(TablePipeInsulation[[#This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saved]]*BE842),"Excel Error"))),TablePipeInsulation[[#This Row],[Total Cost]]),0)</f>
        <v>0</v>
      </c>
      <c r="BD842" s="216">
        <f>IFERROR(MIN(IF(TablePipeInsulation[[#This Row],[System Application]]="Custom",(TablePipeInsulation[[#This Row],[Therms saved]]*BE842)*CI_Custom_Bonus_Incentive_USD_per_therm,IF(OR(TablePipeInsulation[[#This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saved]]*BE842),"Excel Error"))),TablePipeInsulation[[#This Row],[Total Cost]]),0)</f>
        <v>0</v>
      </c>
      <c r="BE842" s="212">
        <f>Boiler!$AA$9</f>
        <v>0</v>
      </c>
    </row>
    <row r="843" spans="1:57">
      <c r="A843" s="75">
        <v>822</v>
      </c>
      <c r="Q843" s="69"/>
      <c r="R843" s="1" t="str">
        <f>IFERROR(INDEX(TableInsulationCodeReq[],MATCH(TablePipeInsulation[[#This Row],[Coding - Temperature of Pipe]],TableInsulationCodeReq[Coding Pipe Temperature],-1),MATCH(TEXT($P843,"0.00"),TableInsulationCodeReq[#Headers],0)),"")</f>
        <v/>
      </c>
      <c r="Y843" s="189" t="str">
        <f t="shared" si="64"/>
        <v/>
      </c>
      <c r="AA84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43" s="3" t="str">
        <f>IF(OR(G843="",TablePipeInsulation[[#This Row],[Insulation to be Added (")]]&lt;TablePipeInsulation[[#This Row],[Insulation Required by Code (")]]),"",IF(System_App_Only_DHW,(AN843-AR843)/(0.8*100000)*L843*AS843*AT843*1,(AN843-AR843)/($G$10*100000)*L843*AS843*AT843*1))</f>
        <v/>
      </c>
      <c r="AC843" s="78">
        <f>IF(TablePipeInsulation[[#This Row],[Insulation to be Added (")]]&lt;TablePipeInsulation[[#This Row],[Insulation Required by Code (")]],"",BC843)</f>
        <v>0</v>
      </c>
      <c r="AD843" s="78">
        <f>IF(TablePipeInsulation[[#This Row],[Insulation to be Added (")]]&lt;TablePipeInsulation[[#This Row],[Insulation Required by Code (")]],"",BD843)</f>
        <v>0</v>
      </c>
      <c r="AG843" s="67" t="e">
        <f>VLOOKUP(G843,'Insulation Table'!$AE$61:$AF$64,2,FALSE)</f>
        <v>#N/A</v>
      </c>
      <c r="AH843" s="75" t="str">
        <f>IF(TablePipeInsulation[[#This Row],[System Application]]="Custom",TablePipeInsulation[[#This Row],[Pipe Surface Temperature, °F (If Custom Application)]],IF(G843="","",VLOOKUP(G843,$BG$21:$BH$24,2,FALSE)))</f>
        <v/>
      </c>
      <c r="AI843" s="75" t="str">
        <f>IF(TablePipeInsulation[[#This Row],[System Application]]="Custom",TablePipeInsulation[[#This Row],[Ambient Temperature, °F (If Custom Application)]],IF(G843="","",VLOOKUP(G843,$BG$21:$BI$24,3,FALSE)))</f>
        <v/>
      </c>
      <c r="AJ84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4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4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4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43" s="75" t="str">
        <f>IF(TablePipeInsulation[[#This Row],[System Application]]="Custom",TablePipeInsulation[[#This Row],[Custom Pipe Bare Heat Transfer Coefficient]],IF(P843="","",(VLOOKUP(AJ843,'Insulation Table'!$F$35:$G$124,2,FALSE))))</f>
        <v/>
      </c>
      <c r="AO843" s="75" t="e">
        <f t="shared" si="60"/>
        <v>#N/A</v>
      </c>
      <c r="AP843" s="75" t="e">
        <f>VLOOKUP(AO843,'Insulation Table'!$Y$35:$Z$103,2,FALSE)</f>
        <v>#N/A</v>
      </c>
      <c r="AQ843" s="67" t="str">
        <f>CONCATENATE(P843,U843,MIN(TablePipeInsulation[[#This Row],[Insulation to be Added (")]],3))</f>
        <v>3</v>
      </c>
      <c r="AR843" s="75" t="str">
        <f>IF(P843="","",(VLOOKUP(AQ843,'Insulation Table'!$N$35:$O$250,2,FALSE)))</f>
        <v/>
      </c>
      <c r="AS843" s="67" t="e">
        <f t="shared" si="61"/>
        <v>#VALUE!</v>
      </c>
      <c r="AT843" s="75" t="str">
        <f>IF(TablePipeInsulation[[#This Row],[System Application]]="Custom",TablePipeInsulation[[#This Row],[Full Load Hours (If Custom Application)]],IF(G843="","",IF(G843="Domestic Hot Water",8760,$AJ$16)))</f>
        <v/>
      </c>
      <c r="AU843" s="75" t="str">
        <f>VLOOKUP($G$7,'Incentive Structure'!$C$6:$D$10,2,FALSE)</f>
        <v>CI</v>
      </c>
      <c r="AV843" s="75" t="str">
        <f>IF(ISNUMBER(FIND("MF",TablePipeInsulation[[#This Row],[Incentive Code]]))=TRUE,"MF Logic","CI Logic")</f>
        <v>CI Logic</v>
      </c>
      <c r="AW84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43" t="str">
        <f t="shared" si="62"/>
        <v/>
      </c>
      <c r="AY843" t="str">
        <f t="shared" si="63"/>
        <v>CI</v>
      </c>
      <c r="AZ84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4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43" s="190" t="e">
        <f>INDEX(#REF!,MATCH(TablePipeInsulation[[#This Row],[Coding - Temperature of Pipe]],#REF!,0),MATCH(TEXT($P843,"#.00"),#REF!,0))</f>
        <v>#REF!</v>
      </c>
      <c r="BC843" s="211">
        <f>IFERROR(MIN(IF(TablePipeInsulation[[#This Row],[System Application]]="Custom",(TablePipeInsulation[[#This Row],[Therms saved]]*BE843)*CI_Custom_Incentive_USD_per_therm,IF(OR(TablePipeInsulation[[#This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saved]]*BE843),"Excel Error"))),TablePipeInsulation[[#This Row],[Total Cost]]),0)</f>
        <v>0</v>
      </c>
      <c r="BD843" s="216">
        <f>IFERROR(MIN(IF(TablePipeInsulation[[#This Row],[System Application]]="Custom",(TablePipeInsulation[[#This Row],[Therms saved]]*BE843)*CI_Custom_Bonus_Incentive_USD_per_therm,IF(OR(TablePipeInsulation[[#This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saved]]*BE843),"Excel Error"))),TablePipeInsulation[[#This Row],[Total Cost]]),0)</f>
        <v>0</v>
      </c>
      <c r="BE843" s="212">
        <f>Boiler!$AA$9</f>
        <v>0</v>
      </c>
    </row>
    <row r="844" spans="1:57">
      <c r="A844" s="75">
        <v>823</v>
      </c>
      <c r="Q844" s="69"/>
      <c r="R844" s="1" t="str">
        <f>IFERROR(INDEX(TableInsulationCodeReq[],MATCH(TablePipeInsulation[[#This Row],[Coding - Temperature of Pipe]],TableInsulationCodeReq[Coding Pipe Temperature],-1),MATCH(TEXT($P844,"0.00"),TableInsulationCodeReq[#Headers],0)),"")</f>
        <v/>
      </c>
      <c r="Y844" s="189" t="str">
        <f t="shared" si="64"/>
        <v/>
      </c>
      <c r="AA84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44" s="3" t="str">
        <f>IF(OR(G844="",TablePipeInsulation[[#This Row],[Insulation to be Added (")]]&lt;TablePipeInsulation[[#This Row],[Insulation Required by Code (")]]),"",IF(System_App_Only_DHW,(AN844-AR844)/(0.8*100000)*L844*AS844*AT844*1,(AN844-AR844)/($G$10*100000)*L844*AS844*AT844*1))</f>
        <v/>
      </c>
      <c r="AC844" s="78">
        <f>IF(TablePipeInsulation[[#This Row],[Insulation to be Added (")]]&lt;TablePipeInsulation[[#This Row],[Insulation Required by Code (")]],"",BC844)</f>
        <v>0</v>
      </c>
      <c r="AD844" s="78">
        <f>IF(TablePipeInsulation[[#This Row],[Insulation to be Added (")]]&lt;TablePipeInsulation[[#This Row],[Insulation Required by Code (")]],"",BD844)</f>
        <v>0</v>
      </c>
      <c r="AG844" s="67" t="e">
        <f>VLOOKUP(G844,'Insulation Table'!$AE$61:$AF$64,2,FALSE)</f>
        <v>#N/A</v>
      </c>
      <c r="AH844" s="75" t="str">
        <f>IF(TablePipeInsulation[[#This Row],[System Application]]="Custom",TablePipeInsulation[[#This Row],[Pipe Surface Temperature, °F (If Custom Application)]],IF(G844="","",VLOOKUP(G844,$BG$21:$BH$24,2,FALSE)))</f>
        <v/>
      </c>
      <c r="AI844" s="75" t="str">
        <f>IF(TablePipeInsulation[[#This Row],[System Application]]="Custom",TablePipeInsulation[[#This Row],[Ambient Temperature, °F (If Custom Application)]],IF(G844="","",VLOOKUP(G844,$BG$21:$BI$24,3,FALSE)))</f>
        <v/>
      </c>
      <c r="AJ84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4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4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4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44" s="75" t="str">
        <f>IF(TablePipeInsulation[[#This Row],[System Application]]="Custom",TablePipeInsulation[[#This Row],[Custom Pipe Bare Heat Transfer Coefficient]],IF(P844="","",(VLOOKUP(AJ844,'Insulation Table'!$F$35:$G$124,2,FALSE))))</f>
        <v/>
      </c>
      <c r="AO844" s="75" t="e">
        <f t="shared" si="60"/>
        <v>#N/A</v>
      </c>
      <c r="AP844" s="75" t="e">
        <f>VLOOKUP(AO844,'Insulation Table'!$Y$35:$Z$103,2,FALSE)</f>
        <v>#N/A</v>
      </c>
      <c r="AQ844" s="67" t="str">
        <f>CONCATENATE(P844,U844,MIN(TablePipeInsulation[[#This Row],[Insulation to be Added (")]],3))</f>
        <v>3</v>
      </c>
      <c r="AR844" s="75" t="str">
        <f>IF(P844="","",(VLOOKUP(AQ844,'Insulation Table'!$N$35:$O$250,2,FALSE)))</f>
        <v/>
      </c>
      <c r="AS844" s="67" t="e">
        <f t="shared" si="61"/>
        <v>#VALUE!</v>
      </c>
      <c r="AT844" s="75" t="str">
        <f>IF(TablePipeInsulation[[#This Row],[System Application]]="Custom",TablePipeInsulation[[#This Row],[Full Load Hours (If Custom Application)]],IF(G844="","",IF(G844="Domestic Hot Water",8760,$AJ$16)))</f>
        <v/>
      </c>
      <c r="AU844" s="75" t="str">
        <f>VLOOKUP($G$7,'Incentive Structure'!$C$6:$D$10,2,FALSE)</f>
        <v>CI</v>
      </c>
      <c r="AV844" s="75" t="str">
        <f>IF(ISNUMBER(FIND("MF",TablePipeInsulation[[#This Row],[Incentive Code]]))=TRUE,"MF Logic","CI Logic")</f>
        <v>CI Logic</v>
      </c>
      <c r="AW84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44" t="str">
        <f t="shared" si="62"/>
        <v/>
      </c>
      <c r="AY844" t="str">
        <f t="shared" si="63"/>
        <v>CI</v>
      </c>
      <c r="AZ84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4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44" s="190" t="e">
        <f>INDEX(#REF!,MATCH(TablePipeInsulation[[#This Row],[Coding - Temperature of Pipe]],#REF!,0),MATCH(TEXT($P844,"#.00"),#REF!,0))</f>
        <v>#REF!</v>
      </c>
      <c r="BC844" s="211">
        <f>IFERROR(MIN(IF(TablePipeInsulation[[#This Row],[System Application]]="Custom",(TablePipeInsulation[[#This Row],[Therms saved]]*BE844)*CI_Custom_Incentive_USD_per_therm,IF(OR(TablePipeInsulation[[#This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saved]]*BE844),"Excel Error"))),TablePipeInsulation[[#This Row],[Total Cost]]),0)</f>
        <v>0</v>
      </c>
      <c r="BD844" s="216">
        <f>IFERROR(MIN(IF(TablePipeInsulation[[#This Row],[System Application]]="Custom",(TablePipeInsulation[[#This Row],[Therms saved]]*BE844)*CI_Custom_Bonus_Incentive_USD_per_therm,IF(OR(TablePipeInsulation[[#This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saved]]*BE844),"Excel Error"))),TablePipeInsulation[[#This Row],[Total Cost]]),0)</f>
        <v>0</v>
      </c>
      <c r="BE844" s="212">
        <f>Boiler!$AA$9</f>
        <v>0</v>
      </c>
    </row>
    <row r="845" spans="1:57">
      <c r="A845" s="75">
        <v>824</v>
      </c>
      <c r="Q845" s="69"/>
      <c r="R845" s="1" t="str">
        <f>IFERROR(INDEX(TableInsulationCodeReq[],MATCH(TablePipeInsulation[[#This Row],[Coding - Temperature of Pipe]],TableInsulationCodeReq[Coding Pipe Temperature],-1),MATCH(TEXT($P845,"0.00"),TableInsulationCodeReq[#Headers],0)),"")</f>
        <v/>
      </c>
      <c r="Y845" s="189" t="str">
        <f t="shared" si="64"/>
        <v/>
      </c>
      <c r="AA84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45" s="3" t="str">
        <f>IF(OR(G845="",TablePipeInsulation[[#This Row],[Insulation to be Added (")]]&lt;TablePipeInsulation[[#This Row],[Insulation Required by Code (")]]),"",IF(System_App_Only_DHW,(AN845-AR845)/(0.8*100000)*L845*AS845*AT845*1,(AN845-AR845)/($G$10*100000)*L845*AS845*AT845*1))</f>
        <v/>
      </c>
      <c r="AC845" s="78">
        <f>IF(TablePipeInsulation[[#This Row],[Insulation to be Added (")]]&lt;TablePipeInsulation[[#This Row],[Insulation Required by Code (")]],"",BC845)</f>
        <v>0</v>
      </c>
      <c r="AD845" s="78">
        <f>IF(TablePipeInsulation[[#This Row],[Insulation to be Added (")]]&lt;TablePipeInsulation[[#This Row],[Insulation Required by Code (")]],"",BD845)</f>
        <v>0</v>
      </c>
      <c r="AG845" s="67" t="e">
        <f>VLOOKUP(G845,'Insulation Table'!$AE$61:$AF$64,2,FALSE)</f>
        <v>#N/A</v>
      </c>
      <c r="AH845" s="75" t="str">
        <f>IF(TablePipeInsulation[[#This Row],[System Application]]="Custom",TablePipeInsulation[[#This Row],[Pipe Surface Temperature, °F (If Custom Application)]],IF(G845="","",VLOOKUP(G845,$BG$21:$BH$24,2,FALSE)))</f>
        <v/>
      </c>
      <c r="AI845" s="75" t="str">
        <f>IF(TablePipeInsulation[[#This Row],[System Application]]="Custom",TablePipeInsulation[[#This Row],[Ambient Temperature, °F (If Custom Application)]],IF(G845="","",VLOOKUP(G845,$BG$21:$BI$24,3,FALSE)))</f>
        <v/>
      </c>
      <c r="AJ84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4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4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4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45" s="75" t="str">
        <f>IF(TablePipeInsulation[[#This Row],[System Application]]="Custom",TablePipeInsulation[[#This Row],[Custom Pipe Bare Heat Transfer Coefficient]],IF(P845="","",(VLOOKUP(AJ845,'Insulation Table'!$F$35:$G$124,2,FALSE))))</f>
        <v/>
      </c>
      <c r="AO845" s="75" t="e">
        <f t="shared" si="60"/>
        <v>#N/A</v>
      </c>
      <c r="AP845" s="75" t="e">
        <f>VLOOKUP(AO845,'Insulation Table'!$Y$35:$Z$103,2,FALSE)</f>
        <v>#N/A</v>
      </c>
      <c r="AQ845" s="67" t="str">
        <f>CONCATENATE(P845,U845,MIN(TablePipeInsulation[[#This Row],[Insulation to be Added (")]],3))</f>
        <v>3</v>
      </c>
      <c r="AR845" s="75" t="str">
        <f>IF(P845="","",(VLOOKUP(AQ845,'Insulation Table'!$N$35:$O$250,2,FALSE)))</f>
        <v/>
      </c>
      <c r="AS845" s="67" t="e">
        <f t="shared" si="61"/>
        <v>#VALUE!</v>
      </c>
      <c r="AT845" s="75" t="str">
        <f>IF(TablePipeInsulation[[#This Row],[System Application]]="Custom",TablePipeInsulation[[#This Row],[Full Load Hours (If Custom Application)]],IF(G845="","",IF(G845="Domestic Hot Water",8760,$AJ$16)))</f>
        <v/>
      </c>
      <c r="AU845" s="75" t="str">
        <f>VLOOKUP($G$7,'Incentive Structure'!$C$6:$D$10,2,FALSE)</f>
        <v>CI</v>
      </c>
      <c r="AV845" s="75" t="str">
        <f>IF(ISNUMBER(FIND("MF",TablePipeInsulation[[#This Row],[Incentive Code]]))=TRUE,"MF Logic","CI Logic")</f>
        <v>CI Logic</v>
      </c>
      <c r="AW84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45" t="str">
        <f t="shared" si="62"/>
        <v/>
      </c>
      <c r="AY845" t="str">
        <f t="shared" si="63"/>
        <v>CI</v>
      </c>
      <c r="AZ84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4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45" s="190" t="e">
        <f>INDEX(#REF!,MATCH(TablePipeInsulation[[#This Row],[Coding - Temperature of Pipe]],#REF!,0),MATCH(TEXT($P845,"#.00"),#REF!,0))</f>
        <v>#REF!</v>
      </c>
      <c r="BC845" s="211">
        <f>IFERROR(MIN(IF(TablePipeInsulation[[#This Row],[System Application]]="Custom",(TablePipeInsulation[[#This Row],[Therms saved]]*BE845)*CI_Custom_Incentive_USD_per_therm,IF(OR(TablePipeInsulation[[#This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saved]]*BE845),"Excel Error"))),TablePipeInsulation[[#This Row],[Total Cost]]),0)</f>
        <v>0</v>
      </c>
      <c r="BD845" s="216">
        <f>IFERROR(MIN(IF(TablePipeInsulation[[#This Row],[System Application]]="Custom",(TablePipeInsulation[[#This Row],[Therms saved]]*BE845)*CI_Custom_Bonus_Incentive_USD_per_therm,IF(OR(TablePipeInsulation[[#This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saved]]*BE845),"Excel Error"))),TablePipeInsulation[[#This Row],[Total Cost]]),0)</f>
        <v>0</v>
      </c>
      <c r="BE845" s="212">
        <f>Boiler!$AA$9</f>
        <v>0</v>
      </c>
    </row>
    <row r="846" spans="1:57">
      <c r="A846" s="75">
        <v>825</v>
      </c>
      <c r="Q846" s="69"/>
      <c r="R846" s="1" t="str">
        <f>IFERROR(INDEX(TableInsulationCodeReq[],MATCH(TablePipeInsulation[[#This Row],[Coding - Temperature of Pipe]],TableInsulationCodeReq[Coding Pipe Temperature],-1),MATCH(TEXT($P846,"0.00"),TableInsulationCodeReq[#Headers],0)),"")</f>
        <v/>
      </c>
      <c r="Y846" s="189" t="str">
        <f t="shared" si="64"/>
        <v/>
      </c>
      <c r="AA84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46" s="3" t="str">
        <f>IF(OR(G846="",TablePipeInsulation[[#This Row],[Insulation to be Added (")]]&lt;TablePipeInsulation[[#This Row],[Insulation Required by Code (")]]),"",IF(System_App_Only_DHW,(AN846-AR846)/(0.8*100000)*L846*AS846*AT846*1,(AN846-AR846)/($G$10*100000)*L846*AS846*AT846*1))</f>
        <v/>
      </c>
      <c r="AC846" s="78">
        <f>IF(TablePipeInsulation[[#This Row],[Insulation to be Added (")]]&lt;TablePipeInsulation[[#This Row],[Insulation Required by Code (")]],"",BC846)</f>
        <v>0</v>
      </c>
      <c r="AD846" s="78">
        <f>IF(TablePipeInsulation[[#This Row],[Insulation to be Added (")]]&lt;TablePipeInsulation[[#This Row],[Insulation Required by Code (")]],"",BD846)</f>
        <v>0</v>
      </c>
      <c r="AG846" s="67" t="e">
        <f>VLOOKUP(G846,'Insulation Table'!$AE$61:$AF$64,2,FALSE)</f>
        <v>#N/A</v>
      </c>
      <c r="AH846" s="75" t="str">
        <f>IF(TablePipeInsulation[[#This Row],[System Application]]="Custom",TablePipeInsulation[[#This Row],[Pipe Surface Temperature, °F (If Custom Application)]],IF(G846="","",VLOOKUP(G846,$BG$21:$BH$24,2,FALSE)))</f>
        <v/>
      </c>
      <c r="AI846" s="75" t="str">
        <f>IF(TablePipeInsulation[[#This Row],[System Application]]="Custom",TablePipeInsulation[[#This Row],[Ambient Temperature, °F (If Custom Application)]],IF(G846="","",VLOOKUP(G846,$BG$21:$BI$24,3,FALSE)))</f>
        <v/>
      </c>
      <c r="AJ84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4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4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4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46" s="75" t="str">
        <f>IF(TablePipeInsulation[[#This Row],[System Application]]="Custom",TablePipeInsulation[[#This Row],[Custom Pipe Bare Heat Transfer Coefficient]],IF(P846="","",(VLOOKUP(AJ846,'Insulation Table'!$F$35:$G$124,2,FALSE))))</f>
        <v/>
      </c>
      <c r="AO846" s="75" t="e">
        <f t="shared" si="60"/>
        <v>#N/A</v>
      </c>
      <c r="AP846" s="75" t="e">
        <f>VLOOKUP(AO846,'Insulation Table'!$Y$35:$Z$103,2,FALSE)</f>
        <v>#N/A</v>
      </c>
      <c r="AQ846" s="67" t="str">
        <f>CONCATENATE(P846,U846,MIN(TablePipeInsulation[[#This Row],[Insulation to be Added (")]],3))</f>
        <v>3</v>
      </c>
      <c r="AR846" s="75" t="str">
        <f>IF(P846="","",(VLOOKUP(AQ846,'Insulation Table'!$N$35:$O$250,2,FALSE)))</f>
        <v/>
      </c>
      <c r="AS846" s="67" t="e">
        <f t="shared" si="61"/>
        <v>#VALUE!</v>
      </c>
      <c r="AT846" s="75" t="str">
        <f>IF(TablePipeInsulation[[#This Row],[System Application]]="Custom",TablePipeInsulation[[#This Row],[Full Load Hours (If Custom Application)]],IF(G846="","",IF(G846="Domestic Hot Water",8760,$AJ$16)))</f>
        <v/>
      </c>
      <c r="AU846" s="75" t="str">
        <f>VLOOKUP($G$7,'Incentive Structure'!$C$6:$D$10,2,FALSE)</f>
        <v>CI</v>
      </c>
      <c r="AV846" s="75" t="str">
        <f>IF(ISNUMBER(FIND("MF",TablePipeInsulation[[#This Row],[Incentive Code]]))=TRUE,"MF Logic","CI Logic")</f>
        <v>CI Logic</v>
      </c>
      <c r="AW84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46" t="str">
        <f t="shared" si="62"/>
        <v/>
      </c>
      <c r="AY846" t="str">
        <f t="shared" si="63"/>
        <v>CI</v>
      </c>
      <c r="AZ84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4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46" s="190" t="e">
        <f>INDEX(#REF!,MATCH(TablePipeInsulation[[#This Row],[Coding - Temperature of Pipe]],#REF!,0),MATCH(TEXT($P846,"#.00"),#REF!,0))</f>
        <v>#REF!</v>
      </c>
      <c r="BC846" s="211">
        <f>IFERROR(MIN(IF(TablePipeInsulation[[#This Row],[System Application]]="Custom",(TablePipeInsulation[[#This Row],[Therms saved]]*BE846)*CI_Custom_Incentive_USD_per_therm,IF(OR(TablePipeInsulation[[#This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saved]]*BE846),"Excel Error"))),TablePipeInsulation[[#This Row],[Total Cost]]),0)</f>
        <v>0</v>
      </c>
      <c r="BD846" s="216">
        <f>IFERROR(MIN(IF(TablePipeInsulation[[#This Row],[System Application]]="Custom",(TablePipeInsulation[[#This Row],[Therms saved]]*BE846)*CI_Custom_Bonus_Incentive_USD_per_therm,IF(OR(TablePipeInsulation[[#This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saved]]*BE846),"Excel Error"))),TablePipeInsulation[[#This Row],[Total Cost]]),0)</f>
        <v>0</v>
      </c>
      <c r="BE846" s="212">
        <f>Boiler!$AA$9</f>
        <v>0</v>
      </c>
    </row>
    <row r="847" spans="1:57">
      <c r="A847" s="75">
        <v>826</v>
      </c>
      <c r="Q847" s="69"/>
      <c r="R847" s="1" t="str">
        <f>IFERROR(INDEX(TableInsulationCodeReq[],MATCH(TablePipeInsulation[[#This Row],[Coding - Temperature of Pipe]],TableInsulationCodeReq[Coding Pipe Temperature],-1),MATCH(TEXT($P847,"0.00"),TableInsulationCodeReq[#Headers],0)),"")</f>
        <v/>
      </c>
      <c r="Y847" s="189" t="str">
        <f t="shared" si="64"/>
        <v/>
      </c>
      <c r="AA84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47" s="3" t="str">
        <f>IF(OR(G847="",TablePipeInsulation[[#This Row],[Insulation to be Added (")]]&lt;TablePipeInsulation[[#This Row],[Insulation Required by Code (")]]),"",IF(System_App_Only_DHW,(AN847-AR847)/(0.8*100000)*L847*AS847*AT847*1,(AN847-AR847)/($G$10*100000)*L847*AS847*AT847*1))</f>
        <v/>
      </c>
      <c r="AC847" s="78">
        <f>IF(TablePipeInsulation[[#This Row],[Insulation to be Added (")]]&lt;TablePipeInsulation[[#This Row],[Insulation Required by Code (")]],"",BC847)</f>
        <v>0</v>
      </c>
      <c r="AD847" s="78">
        <f>IF(TablePipeInsulation[[#This Row],[Insulation to be Added (")]]&lt;TablePipeInsulation[[#This Row],[Insulation Required by Code (")]],"",BD847)</f>
        <v>0</v>
      </c>
      <c r="AG847" s="67" t="e">
        <f>VLOOKUP(G847,'Insulation Table'!$AE$61:$AF$64,2,FALSE)</f>
        <v>#N/A</v>
      </c>
      <c r="AH847" s="75" t="str">
        <f>IF(TablePipeInsulation[[#This Row],[System Application]]="Custom",TablePipeInsulation[[#This Row],[Pipe Surface Temperature, °F (If Custom Application)]],IF(G847="","",VLOOKUP(G847,$BG$21:$BH$24,2,FALSE)))</f>
        <v/>
      </c>
      <c r="AI847" s="75" t="str">
        <f>IF(TablePipeInsulation[[#This Row],[System Application]]="Custom",TablePipeInsulation[[#This Row],[Ambient Temperature, °F (If Custom Application)]],IF(G847="","",VLOOKUP(G847,$BG$21:$BI$24,3,FALSE)))</f>
        <v/>
      </c>
      <c r="AJ84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4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4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4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47" s="75" t="str">
        <f>IF(TablePipeInsulation[[#This Row],[System Application]]="Custom",TablePipeInsulation[[#This Row],[Custom Pipe Bare Heat Transfer Coefficient]],IF(P847="","",(VLOOKUP(AJ847,'Insulation Table'!$F$35:$G$124,2,FALSE))))</f>
        <v/>
      </c>
      <c r="AO847" s="75" t="e">
        <f t="shared" si="60"/>
        <v>#N/A</v>
      </c>
      <c r="AP847" s="75" t="e">
        <f>VLOOKUP(AO847,'Insulation Table'!$Y$35:$Z$103,2,FALSE)</f>
        <v>#N/A</v>
      </c>
      <c r="AQ847" s="67" t="str">
        <f>CONCATENATE(P847,U847,MIN(TablePipeInsulation[[#This Row],[Insulation to be Added (")]],3))</f>
        <v>3</v>
      </c>
      <c r="AR847" s="75" t="str">
        <f>IF(P847="","",(VLOOKUP(AQ847,'Insulation Table'!$N$35:$O$250,2,FALSE)))</f>
        <v/>
      </c>
      <c r="AS847" s="67" t="e">
        <f t="shared" si="61"/>
        <v>#VALUE!</v>
      </c>
      <c r="AT847" s="75" t="str">
        <f>IF(TablePipeInsulation[[#This Row],[System Application]]="Custom",TablePipeInsulation[[#This Row],[Full Load Hours (If Custom Application)]],IF(G847="","",IF(G847="Domestic Hot Water",8760,$AJ$16)))</f>
        <v/>
      </c>
      <c r="AU847" s="75" t="str">
        <f>VLOOKUP($G$7,'Incentive Structure'!$C$6:$D$10,2,FALSE)</f>
        <v>CI</v>
      </c>
      <c r="AV847" s="75" t="str">
        <f>IF(ISNUMBER(FIND("MF",TablePipeInsulation[[#This Row],[Incentive Code]]))=TRUE,"MF Logic","CI Logic")</f>
        <v>CI Logic</v>
      </c>
      <c r="AW84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47" t="str">
        <f t="shared" si="62"/>
        <v/>
      </c>
      <c r="AY847" t="str">
        <f t="shared" si="63"/>
        <v>CI</v>
      </c>
      <c r="AZ84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4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47" s="190" t="e">
        <f>INDEX(#REF!,MATCH(TablePipeInsulation[[#This Row],[Coding - Temperature of Pipe]],#REF!,0),MATCH(TEXT($P847,"#.00"),#REF!,0))</f>
        <v>#REF!</v>
      </c>
      <c r="BC847" s="211">
        <f>IFERROR(MIN(IF(TablePipeInsulation[[#This Row],[System Application]]="Custom",(TablePipeInsulation[[#This Row],[Therms saved]]*BE847)*CI_Custom_Incentive_USD_per_therm,IF(OR(TablePipeInsulation[[#This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saved]]*BE847),"Excel Error"))),TablePipeInsulation[[#This Row],[Total Cost]]),0)</f>
        <v>0</v>
      </c>
      <c r="BD847" s="216">
        <f>IFERROR(MIN(IF(TablePipeInsulation[[#This Row],[System Application]]="Custom",(TablePipeInsulation[[#This Row],[Therms saved]]*BE847)*CI_Custom_Bonus_Incentive_USD_per_therm,IF(OR(TablePipeInsulation[[#This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saved]]*BE847),"Excel Error"))),TablePipeInsulation[[#This Row],[Total Cost]]),0)</f>
        <v>0</v>
      </c>
      <c r="BE847" s="212">
        <f>Boiler!$AA$9</f>
        <v>0</v>
      </c>
    </row>
    <row r="848" spans="1:57">
      <c r="A848" s="75">
        <v>827</v>
      </c>
      <c r="Q848" s="69"/>
      <c r="R848" s="1" t="str">
        <f>IFERROR(INDEX(TableInsulationCodeReq[],MATCH(TablePipeInsulation[[#This Row],[Coding - Temperature of Pipe]],TableInsulationCodeReq[Coding Pipe Temperature],-1),MATCH(TEXT($P848,"0.00"),TableInsulationCodeReq[#Headers],0)),"")</f>
        <v/>
      </c>
      <c r="Y848" s="189" t="str">
        <f t="shared" si="64"/>
        <v/>
      </c>
      <c r="AA84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48" s="3" t="str">
        <f>IF(OR(G848="",TablePipeInsulation[[#This Row],[Insulation to be Added (")]]&lt;TablePipeInsulation[[#This Row],[Insulation Required by Code (")]]),"",IF(System_App_Only_DHW,(AN848-AR848)/(0.8*100000)*L848*AS848*AT848*1,(AN848-AR848)/($G$10*100000)*L848*AS848*AT848*1))</f>
        <v/>
      </c>
      <c r="AC848" s="78">
        <f>IF(TablePipeInsulation[[#This Row],[Insulation to be Added (")]]&lt;TablePipeInsulation[[#This Row],[Insulation Required by Code (")]],"",BC848)</f>
        <v>0</v>
      </c>
      <c r="AD848" s="78">
        <f>IF(TablePipeInsulation[[#This Row],[Insulation to be Added (")]]&lt;TablePipeInsulation[[#This Row],[Insulation Required by Code (")]],"",BD848)</f>
        <v>0</v>
      </c>
      <c r="AG848" s="67" t="e">
        <f>VLOOKUP(G848,'Insulation Table'!$AE$61:$AF$64,2,FALSE)</f>
        <v>#N/A</v>
      </c>
      <c r="AH848" s="75" t="str">
        <f>IF(TablePipeInsulation[[#This Row],[System Application]]="Custom",TablePipeInsulation[[#This Row],[Pipe Surface Temperature, °F (If Custom Application)]],IF(G848="","",VLOOKUP(G848,$BG$21:$BH$24,2,FALSE)))</f>
        <v/>
      </c>
      <c r="AI848" s="75" t="str">
        <f>IF(TablePipeInsulation[[#This Row],[System Application]]="Custom",TablePipeInsulation[[#This Row],[Ambient Temperature, °F (If Custom Application)]],IF(G848="","",VLOOKUP(G848,$BG$21:$BI$24,3,FALSE)))</f>
        <v/>
      </c>
      <c r="AJ84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4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4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4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48" s="75" t="str">
        <f>IF(TablePipeInsulation[[#This Row],[System Application]]="Custom",TablePipeInsulation[[#This Row],[Custom Pipe Bare Heat Transfer Coefficient]],IF(P848="","",(VLOOKUP(AJ848,'Insulation Table'!$F$35:$G$124,2,FALSE))))</f>
        <v/>
      </c>
      <c r="AO848" s="75" t="e">
        <f t="shared" ref="AO848:AO911" si="65">CONCATENATE(AG848,P848)</f>
        <v>#N/A</v>
      </c>
      <c r="AP848" s="75" t="e">
        <f>VLOOKUP(AO848,'Insulation Table'!$Y$35:$Z$103,2,FALSE)</f>
        <v>#N/A</v>
      </c>
      <c r="AQ848" s="67" t="str">
        <f>CONCATENATE(P848,U848,MIN(TablePipeInsulation[[#This Row],[Insulation to be Added (")]],3))</f>
        <v>3</v>
      </c>
      <c r="AR848" s="75" t="str">
        <f>IF(P848="","",(VLOOKUP(AQ848,'Insulation Table'!$N$35:$O$250,2,FALSE)))</f>
        <v/>
      </c>
      <c r="AS848" s="67" t="e">
        <f t="shared" ref="AS848:AS911" si="66">AH848-AI848</f>
        <v>#VALUE!</v>
      </c>
      <c r="AT848" s="75" t="str">
        <f>IF(TablePipeInsulation[[#This Row],[System Application]]="Custom",TablePipeInsulation[[#This Row],[Full Load Hours (If Custom Application)]],IF(G848="","",IF(G848="Domestic Hot Water",8760,$AJ$16)))</f>
        <v/>
      </c>
      <c r="AU848" s="75" t="str">
        <f>VLOOKUP($G$7,'Incentive Structure'!$C$6:$D$10,2,FALSE)</f>
        <v>CI</v>
      </c>
      <c r="AV848" s="75" t="str">
        <f>IF(ISNUMBER(FIND("MF",TablePipeInsulation[[#This Row],[Incentive Code]]))=TRUE,"MF Logic","CI Logic")</f>
        <v>CI Logic</v>
      </c>
      <c r="AW84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48" t="str">
        <f t="shared" ref="AX848:AX911" si="67">CONCATENATE(G848,AW848)</f>
        <v/>
      </c>
      <c r="AY848" t="str">
        <f t="shared" ref="AY848:AY911" si="68">CONCATENATE(AU848,AW848)</f>
        <v>CI</v>
      </c>
      <c r="AZ84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4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48" s="190" t="e">
        <f>INDEX(#REF!,MATCH(TablePipeInsulation[[#This Row],[Coding - Temperature of Pipe]],#REF!,0),MATCH(TEXT($P848,"#.00"),#REF!,0))</f>
        <v>#REF!</v>
      </c>
      <c r="BC848" s="211">
        <f>IFERROR(MIN(IF(TablePipeInsulation[[#This Row],[System Application]]="Custom",(TablePipeInsulation[[#This Row],[Therms saved]]*BE848)*CI_Custom_Incentive_USD_per_therm,IF(OR(TablePipeInsulation[[#This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saved]]*BE848),"Excel Error"))),TablePipeInsulation[[#This Row],[Total Cost]]),0)</f>
        <v>0</v>
      </c>
      <c r="BD848" s="216">
        <f>IFERROR(MIN(IF(TablePipeInsulation[[#This Row],[System Application]]="Custom",(TablePipeInsulation[[#This Row],[Therms saved]]*BE848)*CI_Custom_Bonus_Incentive_USD_per_therm,IF(OR(TablePipeInsulation[[#This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saved]]*BE848),"Excel Error"))),TablePipeInsulation[[#This Row],[Total Cost]]),0)</f>
        <v>0</v>
      </c>
      <c r="BE848" s="212">
        <f>Boiler!$AA$9</f>
        <v>0</v>
      </c>
    </row>
    <row r="849" spans="1:57">
      <c r="A849" s="75">
        <v>828</v>
      </c>
      <c r="Q849" s="69"/>
      <c r="R849" s="1" t="str">
        <f>IFERROR(INDEX(TableInsulationCodeReq[],MATCH(TablePipeInsulation[[#This Row],[Coding - Temperature of Pipe]],TableInsulationCodeReq[Coding Pipe Temperature],-1),MATCH(TEXT($P849,"0.00"),TableInsulationCodeReq[#Headers],0)),"")</f>
        <v/>
      </c>
      <c r="Y849" s="189" t="str">
        <f t="shared" si="64"/>
        <v/>
      </c>
      <c r="AA84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49" s="3" t="str">
        <f>IF(OR(G849="",TablePipeInsulation[[#This Row],[Insulation to be Added (")]]&lt;TablePipeInsulation[[#This Row],[Insulation Required by Code (")]]),"",IF(System_App_Only_DHW,(AN849-AR849)/(0.8*100000)*L849*AS849*AT849*1,(AN849-AR849)/($G$10*100000)*L849*AS849*AT849*1))</f>
        <v/>
      </c>
      <c r="AC849" s="78">
        <f>IF(TablePipeInsulation[[#This Row],[Insulation to be Added (")]]&lt;TablePipeInsulation[[#This Row],[Insulation Required by Code (")]],"",BC849)</f>
        <v>0</v>
      </c>
      <c r="AD849" s="78">
        <f>IF(TablePipeInsulation[[#This Row],[Insulation to be Added (")]]&lt;TablePipeInsulation[[#This Row],[Insulation Required by Code (")]],"",BD849)</f>
        <v>0</v>
      </c>
      <c r="AG849" s="67" t="e">
        <f>VLOOKUP(G849,'Insulation Table'!$AE$61:$AF$64,2,FALSE)</f>
        <v>#N/A</v>
      </c>
      <c r="AH849" s="75" t="str">
        <f>IF(TablePipeInsulation[[#This Row],[System Application]]="Custom",TablePipeInsulation[[#This Row],[Pipe Surface Temperature, °F (If Custom Application)]],IF(G849="","",VLOOKUP(G849,$BG$21:$BH$24,2,FALSE)))</f>
        <v/>
      </c>
      <c r="AI849" s="75" t="str">
        <f>IF(TablePipeInsulation[[#This Row],[System Application]]="Custom",TablePipeInsulation[[#This Row],[Ambient Temperature, °F (If Custom Application)]],IF(G849="","",VLOOKUP(G849,$BG$21:$BI$24,3,FALSE)))</f>
        <v/>
      </c>
      <c r="AJ84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4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4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4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49" s="75" t="str">
        <f>IF(TablePipeInsulation[[#This Row],[System Application]]="Custom",TablePipeInsulation[[#This Row],[Custom Pipe Bare Heat Transfer Coefficient]],IF(P849="","",(VLOOKUP(AJ849,'Insulation Table'!$F$35:$G$124,2,FALSE))))</f>
        <v/>
      </c>
      <c r="AO849" s="75" t="e">
        <f t="shared" si="65"/>
        <v>#N/A</v>
      </c>
      <c r="AP849" s="75" t="e">
        <f>VLOOKUP(AO849,'Insulation Table'!$Y$35:$Z$103,2,FALSE)</f>
        <v>#N/A</v>
      </c>
      <c r="AQ849" s="67" t="str">
        <f>CONCATENATE(P849,U849,MIN(TablePipeInsulation[[#This Row],[Insulation to be Added (")]],3))</f>
        <v>3</v>
      </c>
      <c r="AR849" s="75" t="str">
        <f>IF(P849="","",(VLOOKUP(AQ849,'Insulation Table'!$N$35:$O$250,2,FALSE)))</f>
        <v/>
      </c>
      <c r="AS849" s="67" t="e">
        <f t="shared" si="66"/>
        <v>#VALUE!</v>
      </c>
      <c r="AT849" s="75" t="str">
        <f>IF(TablePipeInsulation[[#This Row],[System Application]]="Custom",TablePipeInsulation[[#This Row],[Full Load Hours (If Custom Application)]],IF(G849="","",IF(G849="Domestic Hot Water",8760,$AJ$16)))</f>
        <v/>
      </c>
      <c r="AU849" s="75" t="str">
        <f>VLOOKUP($G$7,'Incentive Structure'!$C$6:$D$10,2,FALSE)</f>
        <v>CI</v>
      </c>
      <c r="AV849" s="75" t="str">
        <f>IF(ISNUMBER(FIND("MF",TablePipeInsulation[[#This Row],[Incentive Code]]))=TRUE,"MF Logic","CI Logic")</f>
        <v>CI Logic</v>
      </c>
      <c r="AW84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49" t="str">
        <f t="shared" si="67"/>
        <v/>
      </c>
      <c r="AY849" t="str">
        <f t="shared" si="68"/>
        <v>CI</v>
      </c>
      <c r="AZ84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4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49" s="190" t="e">
        <f>INDEX(#REF!,MATCH(TablePipeInsulation[[#This Row],[Coding - Temperature of Pipe]],#REF!,0),MATCH(TEXT($P849,"#.00"),#REF!,0))</f>
        <v>#REF!</v>
      </c>
      <c r="BC849" s="211">
        <f>IFERROR(MIN(IF(TablePipeInsulation[[#This Row],[System Application]]="Custom",(TablePipeInsulation[[#This Row],[Therms saved]]*BE849)*CI_Custom_Incentive_USD_per_therm,IF(OR(TablePipeInsulation[[#This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saved]]*BE849),"Excel Error"))),TablePipeInsulation[[#This Row],[Total Cost]]),0)</f>
        <v>0</v>
      </c>
      <c r="BD849" s="216">
        <f>IFERROR(MIN(IF(TablePipeInsulation[[#This Row],[System Application]]="Custom",(TablePipeInsulation[[#This Row],[Therms saved]]*BE849)*CI_Custom_Bonus_Incentive_USD_per_therm,IF(OR(TablePipeInsulation[[#This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saved]]*BE849),"Excel Error"))),TablePipeInsulation[[#This Row],[Total Cost]]),0)</f>
        <v>0</v>
      </c>
      <c r="BE849" s="212">
        <f>Boiler!$AA$9</f>
        <v>0</v>
      </c>
    </row>
    <row r="850" spans="1:57">
      <c r="A850" s="75">
        <v>829</v>
      </c>
      <c r="Q850" s="69"/>
      <c r="R850" s="1" t="str">
        <f>IFERROR(INDEX(TableInsulationCodeReq[],MATCH(TablePipeInsulation[[#This Row],[Coding - Temperature of Pipe]],TableInsulationCodeReq[Coding Pipe Temperature],-1),MATCH(TEXT($P850,"0.00"),TableInsulationCodeReq[#Headers],0)),"")</f>
        <v/>
      </c>
      <c r="Y850" s="189" t="str">
        <f t="shared" si="64"/>
        <v/>
      </c>
      <c r="AA85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50" s="3" t="str">
        <f>IF(OR(G850="",TablePipeInsulation[[#This Row],[Insulation to be Added (")]]&lt;TablePipeInsulation[[#This Row],[Insulation Required by Code (")]]),"",IF(System_App_Only_DHW,(AN850-AR850)/(0.8*100000)*L850*AS850*AT850*1,(AN850-AR850)/($G$10*100000)*L850*AS850*AT850*1))</f>
        <v/>
      </c>
      <c r="AC850" s="78">
        <f>IF(TablePipeInsulation[[#This Row],[Insulation to be Added (")]]&lt;TablePipeInsulation[[#This Row],[Insulation Required by Code (")]],"",BC850)</f>
        <v>0</v>
      </c>
      <c r="AD850" s="78">
        <f>IF(TablePipeInsulation[[#This Row],[Insulation to be Added (")]]&lt;TablePipeInsulation[[#This Row],[Insulation Required by Code (")]],"",BD850)</f>
        <v>0</v>
      </c>
      <c r="AG850" s="67" t="e">
        <f>VLOOKUP(G850,'Insulation Table'!$AE$61:$AF$64,2,FALSE)</f>
        <v>#N/A</v>
      </c>
      <c r="AH850" s="75" t="str">
        <f>IF(TablePipeInsulation[[#This Row],[System Application]]="Custom",TablePipeInsulation[[#This Row],[Pipe Surface Temperature, °F (If Custom Application)]],IF(G850="","",VLOOKUP(G850,$BG$21:$BH$24,2,FALSE)))</f>
        <v/>
      </c>
      <c r="AI850" s="75" t="str">
        <f>IF(TablePipeInsulation[[#This Row],[System Application]]="Custom",TablePipeInsulation[[#This Row],[Ambient Temperature, °F (If Custom Application)]],IF(G850="","",VLOOKUP(G850,$BG$21:$BI$24,3,FALSE)))</f>
        <v/>
      </c>
      <c r="AJ85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5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5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5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50" s="75" t="str">
        <f>IF(TablePipeInsulation[[#This Row],[System Application]]="Custom",TablePipeInsulation[[#This Row],[Custom Pipe Bare Heat Transfer Coefficient]],IF(P850="","",(VLOOKUP(AJ850,'Insulation Table'!$F$35:$G$124,2,FALSE))))</f>
        <v/>
      </c>
      <c r="AO850" s="75" t="e">
        <f t="shared" si="65"/>
        <v>#N/A</v>
      </c>
      <c r="AP850" s="75" t="e">
        <f>VLOOKUP(AO850,'Insulation Table'!$Y$35:$Z$103,2,FALSE)</f>
        <v>#N/A</v>
      </c>
      <c r="AQ850" s="67" t="str">
        <f>CONCATENATE(P850,U850,MIN(TablePipeInsulation[[#This Row],[Insulation to be Added (")]],3))</f>
        <v>3</v>
      </c>
      <c r="AR850" s="75" t="str">
        <f>IF(P850="","",(VLOOKUP(AQ850,'Insulation Table'!$N$35:$O$250,2,FALSE)))</f>
        <v/>
      </c>
      <c r="AS850" s="67" t="e">
        <f t="shared" si="66"/>
        <v>#VALUE!</v>
      </c>
      <c r="AT850" s="75" t="str">
        <f>IF(TablePipeInsulation[[#This Row],[System Application]]="Custom",TablePipeInsulation[[#This Row],[Full Load Hours (If Custom Application)]],IF(G850="","",IF(G850="Domestic Hot Water",8760,$AJ$16)))</f>
        <v/>
      </c>
      <c r="AU850" s="75" t="str">
        <f>VLOOKUP($G$7,'Incentive Structure'!$C$6:$D$10,2,FALSE)</f>
        <v>CI</v>
      </c>
      <c r="AV850" s="75" t="str">
        <f>IF(ISNUMBER(FIND("MF",TablePipeInsulation[[#This Row],[Incentive Code]]))=TRUE,"MF Logic","CI Logic")</f>
        <v>CI Logic</v>
      </c>
      <c r="AW85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50" t="str">
        <f t="shared" si="67"/>
        <v/>
      </c>
      <c r="AY850" t="str">
        <f t="shared" si="68"/>
        <v>CI</v>
      </c>
      <c r="AZ85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5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50" s="190" t="e">
        <f>INDEX(#REF!,MATCH(TablePipeInsulation[[#This Row],[Coding - Temperature of Pipe]],#REF!,0),MATCH(TEXT($P850,"#.00"),#REF!,0))</f>
        <v>#REF!</v>
      </c>
      <c r="BC850" s="211">
        <f>IFERROR(MIN(IF(TablePipeInsulation[[#This Row],[System Application]]="Custom",(TablePipeInsulation[[#This Row],[Therms saved]]*BE850)*CI_Custom_Incentive_USD_per_therm,IF(OR(TablePipeInsulation[[#This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saved]]*BE850),"Excel Error"))),TablePipeInsulation[[#This Row],[Total Cost]]),0)</f>
        <v>0</v>
      </c>
      <c r="BD850" s="216">
        <f>IFERROR(MIN(IF(TablePipeInsulation[[#This Row],[System Application]]="Custom",(TablePipeInsulation[[#This Row],[Therms saved]]*BE850)*CI_Custom_Bonus_Incentive_USD_per_therm,IF(OR(TablePipeInsulation[[#This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saved]]*BE850),"Excel Error"))),TablePipeInsulation[[#This Row],[Total Cost]]),0)</f>
        <v>0</v>
      </c>
      <c r="BE850" s="212">
        <f>Boiler!$AA$9</f>
        <v>0</v>
      </c>
    </row>
    <row r="851" spans="1:57">
      <c r="A851" s="75">
        <v>830</v>
      </c>
      <c r="Q851" s="69"/>
      <c r="R851" s="1" t="str">
        <f>IFERROR(INDEX(TableInsulationCodeReq[],MATCH(TablePipeInsulation[[#This Row],[Coding - Temperature of Pipe]],TableInsulationCodeReq[Coding Pipe Temperature],-1),MATCH(TEXT($P851,"0.00"),TableInsulationCodeReq[#Headers],0)),"")</f>
        <v/>
      </c>
      <c r="Y851" s="189" t="str">
        <f t="shared" si="64"/>
        <v/>
      </c>
      <c r="AA85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51" s="3" t="str">
        <f>IF(OR(G851="",TablePipeInsulation[[#This Row],[Insulation to be Added (")]]&lt;TablePipeInsulation[[#This Row],[Insulation Required by Code (")]]),"",IF(System_App_Only_DHW,(AN851-AR851)/(0.8*100000)*L851*AS851*AT851*1,(AN851-AR851)/($G$10*100000)*L851*AS851*AT851*1))</f>
        <v/>
      </c>
      <c r="AC851" s="78">
        <f>IF(TablePipeInsulation[[#This Row],[Insulation to be Added (")]]&lt;TablePipeInsulation[[#This Row],[Insulation Required by Code (")]],"",BC851)</f>
        <v>0</v>
      </c>
      <c r="AD851" s="78">
        <f>IF(TablePipeInsulation[[#This Row],[Insulation to be Added (")]]&lt;TablePipeInsulation[[#This Row],[Insulation Required by Code (")]],"",BD851)</f>
        <v>0</v>
      </c>
      <c r="AG851" s="67" t="e">
        <f>VLOOKUP(G851,'Insulation Table'!$AE$61:$AF$64,2,FALSE)</f>
        <v>#N/A</v>
      </c>
      <c r="AH851" s="75" t="str">
        <f>IF(TablePipeInsulation[[#This Row],[System Application]]="Custom",TablePipeInsulation[[#This Row],[Pipe Surface Temperature, °F (If Custom Application)]],IF(G851="","",VLOOKUP(G851,$BG$21:$BH$24,2,FALSE)))</f>
        <v/>
      </c>
      <c r="AI851" s="75" t="str">
        <f>IF(TablePipeInsulation[[#This Row],[System Application]]="Custom",TablePipeInsulation[[#This Row],[Ambient Temperature, °F (If Custom Application)]],IF(G851="","",VLOOKUP(G851,$BG$21:$BI$24,3,FALSE)))</f>
        <v/>
      </c>
      <c r="AJ85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5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5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5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51" s="75" t="str">
        <f>IF(TablePipeInsulation[[#This Row],[System Application]]="Custom",TablePipeInsulation[[#This Row],[Custom Pipe Bare Heat Transfer Coefficient]],IF(P851="","",(VLOOKUP(AJ851,'Insulation Table'!$F$35:$G$124,2,FALSE))))</f>
        <v/>
      </c>
      <c r="AO851" s="75" t="e">
        <f t="shared" si="65"/>
        <v>#N/A</v>
      </c>
      <c r="AP851" s="75" t="e">
        <f>VLOOKUP(AO851,'Insulation Table'!$Y$35:$Z$103,2,FALSE)</f>
        <v>#N/A</v>
      </c>
      <c r="AQ851" s="67" t="str">
        <f>CONCATENATE(P851,U851,MIN(TablePipeInsulation[[#This Row],[Insulation to be Added (")]],3))</f>
        <v>3</v>
      </c>
      <c r="AR851" s="75" t="str">
        <f>IF(P851="","",(VLOOKUP(AQ851,'Insulation Table'!$N$35:$O$250,2,FALSE)))</f>
        <v/>
      </c>
      <c r="AS851" s="67" t="e">
        <f t="shared" si="66"/>
        <v>#VALUE!</v>
      </c>
      <c r="AT851" s="75" t="str">
        <f>IF(TablePipeInsulation[[#This Row],[System Application]]="Custom",TablePipeInsulation[[#This Row],[Full Load Hours (If Custom Application)]],IF(G851="","",IF(G851="Domestic Hot Water",8760,$AJ$16)))</f>
        <v/>
      </c>
      <c r="AU851" s="75" t="str">
        <f>VLOOKUP($G$7,'Incentive Structure'!$C$6:$D$10,2,FALSE)</f>
        <v>CI</v>
      </c>
      <c r="AV851" s="75" t="str">
        <f>IF(ISNUMBER(FIND("MF",TablePipeInsulation[[#This Row],[Incentive Code]]))=TRUE,"MF Logic","CI Logic")</f>
        <v>CI Logic</v>
      </c>
      <c r="AW85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51" t="str">
        <f t="shared" si="67"/>
        <v/>
      </c>
      <c r="AY851" t="str">
        <f t="shared" si="68"/>
        <v>CI</v>
      </c>
      <c r="AZ85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5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51" s="190" t="e">
        <f>INDEX(#REF!,MATCH(TablePipeInsulation[[#This Row],[Coding - Temperature of Pipe]],#REF!,0),MATCH(TEXT($P851,"#.00"),#REF!,0))</f>
        <v>#REF!</v>
      </c>
      <c r="BC851" s="211">
        <f>IFERROR(MIN(IF(TablePipeInsulation[[#This Row],[System Application]]="Custom",(TablePipeInsulation[[#This Row],[Therms saved]]*BE851)*CI_Custom_Incentive_USD_per_therm,IF(OR(TablePipeInsulation[[#This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saved]]*BE851),"Excel Error"))),TablePipeInsulation[[#This Row],[Total Cost]]),0)</f>
        <v>0</v>
      </c>
      <c r="BD851" s="216">
        <f>IFERROR(MIN(IF(TablePipeInsulation[[#This Row],[System Application]]="Custom",(TablePipeInsulation[[#This Row],[Therms saved]]*BE851)*CI_Custom_Bonus_Incentive_USD_per_therm,IF(OR(TablePipeInsulation[[#This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saved]]*BE851),"Excel Error"))),TablePipeInsulation[[#This Row],[Total Cost]]),0)</f>
        <v>0</v>
      </c>
      <c r="BE851" s="212">
        <f>Boiler!$AA$9</f>
        <v>0</v>
      </c>
    </row>
    <row r="852" spans="1:57">
      <c r="A852" s="75">
        <v>831</v>
      </c>
      <c r="Q852" s="69"/>
      <c r="R852" s="1" t="str">
        <f>IFERROR(INDEX(TableInsulationCodeReq[],MATCH(TablePipeInsulation[[#This Row],[Coding - Temperature of Pipe]],TableInsulationCodeReq[Coding Pipe Temperature],-1),MATCH(TEXT($P852,"0.00"),TableInsulationCodeReq[#Headers],0)),"")</f>
        <v/>
      </c>
      <c r="Y852" s="189" t="str">
        <f t="shared" si="64"/>
        <v/>
      </c>
      <c r="AA85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52" s="3" t="str">
        <f>IF(OR(G852="",TablePipeInsulation[[#This Row],[Insulation to be Added (")]]&lt;TablePipeInsulation[[#This Row],[Insulation Required by Code (")]]),"",IF(System_App_Only_DHW,(AN852-AR852)/(0.8*100000)*L852*AS852*AT852*1,(AN852-AR852)/($G$10*100000)*L852*AS852*AT852*1))</f>
        <v/>
      </c>
      <c r="AC852" s="78">
        <f>IF(TablePipeInsulation[[#This Row],[Insulation to be Added (")]]&lt;TablePipeInsulation[[#This Row],[Insulation Required by Code (")]],"",BC852)</f>
        <v>0</v>
      </c>
      <c r="AD852" s="78">
        <f>IF(TablePipeInsulation[[#This Row],[Insulation to be Added (")]]&lt;TablePipeInsulation[[#This Row],[Insulation Required by Code (")]],"",BD852)</f>
        <v>0</v>
      </c>
      <c r="AG852" s="67" t="e">
        <f>VLOOKUP(G852,'Insulation Table'!$AE$61:$AF$64,2,FALSE)</f>
        <v>#N/A</v>
      </c>
      <c r="AH852" s="75" t="str">
        <f>IF(TablePipeInsulation[[#This Row],[System Application]]="Custom",TablePipeInsulation[[#This Row],[Pipe Surface Temperature, °F (If Custom Application)]],IF(G852="","",VLOOKUP(G852,$BG$21:$BH$24,2,FALSE)))</f>
        <v/>
      </c>
      <c r="AI852" s="75" t="str">
        <f>IF(TablePipeInsulation[[#This Row],[System Application]]="Custom",TablePipeInsulation[[#This Row],[Ambient Temperature, °F (If Custom Application)]],IF(G852="","",VLOOKUP(G852,$BG$21:$BI$24,3,FALSE)))</f>
        <v/>
      </c>
      <c r="AJ85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5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5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5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52" s="75" t="str">
        <f>IF(TablePipeInsulation[[#This Row],[System Application]]="Custom",TablePipeInsulation[[#This Row],[Custom Pipe Bare Heat Transfer Coefficient]],IF(P852="","",(VLOOKUP(AJ852,'Insulation Table'!$F$35:$G$124,2,FALSE))))</f>
        <v/>
      </c>
      <c r="AO852" s="75" t="e">
        <f t="shared" si="65"/>
        <v>#N/A</v>
      </c>
      <c r="AP852" s="75" t="e">
        <f>VLOOKUP(AO852,'Insulation Table'!$Y$35:$Z$103,2,FALSE)</f>
        <v>#N/A</v>
      </c>
      <c r="AQ852" s="67" t="str">
        <f>CONCATENATE(P852,U852,MIN(TablePipeInsulation[[#This Row],[Insulation to be Added (")]],3))</f>
        <v>3</v>
      </c>
      <c r="AR852" s="75" t="str">
        <f>IF(P852="","",(VLOOKUP(AQ852,'Insulation Table'!$N$35:$O$250,2,FALSE)))</f>
        <v/>
      </c>
      <c r="AS852" s="67" t="e">
        <f t="shared" si="66"/>
        <v>#VALUE!</v>
      </c>
      <c r="AT852" s="75" t="str">
        <f>IF(TablePipeInsulation[[#This Row],[System Application]]="Custom",TablePipeInsulation[[#This Row],[Full Load Hours (If Custom Application)]],IF(G852="","",IF(G852="Domestic Hot Water",8760,$AJ$16)))</f>
        <v/>
      </c>
      <c r="AU852" s="75" t="str">
        <f>VLOOKUP($G$7,'Incentive Structure'!$C$6:$D$10,2,FALSE)</f>
        <v>CI</v>
      </c>
      <c r="AV852" s="75" t="str">
        <f>IF(ISNUMBER(FIND("MF",TablePipeInsulation[[#This Row],[Incentive Code]]))=TRUE,"MF Logic","CI Logic")</f>
        <v>CI Logic</v>
      </c>
      <c r="AW85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52" t="str">
        <f t="shared" si="67"/>
        <v/>
      </c>
      <c r="AY852" t="str">
        <f t="shared" si="68"/>
        <v>CI</v>
      </c>
      <c r="AZ85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5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52" s="190" t="e">
        <f>INDEX(#REF!,MATCH(TablePipeInsulation[[#This Row],[Coding - Temperature of Pipe]],#REF!,0),MATCH(TEXT($P852,"#.00"),#REF!,0))</f>
        <v>#REF!</v>
      </c>
      <c r="BC852" s="211">
        <f>IFERROR(MIN(IF(TablePipeInsulation[[#This Row],[System Application]]="Custom",(TablePipeInsulation[[#This Row],[Therms saved]]*BE852)*CI_Custom_Incentive_USD_per_therm,IF(OR(TablePipeInsulation[[#This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saved]]*BE852),"Excel Error"))),TablePipeInsulation[[#This Row],[Total Cost]]),0)</f>
        <v>0</v>
      </c>
      <c r="BD852" s="216">
        <f>IFERROR(MIN(IF(TablePipeInsulation[[#This Row],[System Application]]="Custom",(TablePipeInsulation[[#This Row],[Therms saved]]*BE852)*CI_Custom_Bonus_Incentive_USD_per_therm,IF(OR(TablePipeInsulation[[#This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saved]]*BE852),"Excel Error"))),TablePipeInsulation[[#This Row],[Total Cost]]),0)</f>
        <v>0</v>
      </c>
      <c r="BE852" s="212">
        <f>Boiler!$AA$9</f>
        <v>0</v>
      </c>
    </row>
    <row r="853" spans="1:57">
      <c r="A853" s="75">
        <v>832</v>
      </c>
      <c r="Q853" s="69"/>
      <c r="R853" s="1" t="str">
        <f>IFERROR(INDEX(TableInsulationCodeReq[],MATCH(TablePipeInsulation[[#This Row],[Coding - Temperature of Pipe]],TableInsulationCodeReq[Coding Pipe Temperature],-1),MATCH(TEXT($P853,"0.00"),TableInsulationCodeReq[#Headers],0)),"")</f>
        <v/>
      </c>
      <c r="Y853" s="189" t="str">
        <f t="shared" si="64"/>
        <v/>
      </c>
      <c r="AA85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53" s="3" t="str">
        <f>IF(OR(G853="",TablePipeInsulation[[#This Row],[Insulation to be Added (")]]&lt;TablePipeInsulation[[#This Row],[Insulation Required by Code (")]]),"",IF(System_App_Only_DHW,(AN853-AR853)/(0.8*100000)*L853*AS853*AT853*1,(AN853-AR853)/($G$10*100000)*L853*AS853*AT853*1))</f>
        <v/>
      </c>
      <c r="AC853" s="78">
        <f>IF(TablePipeInsulation[[#This Row],[Insulation to be Added (")]]&lt;TablePipeInsulation[[#This Row],[Insulation Required by Code (")]],"",BC853)</f>
        <v>0</v>
      </c>
      <c r="AD853" s="78">
        <f>IF(TablePipeInsulation[[#This Row],[Insulation to be Added (")]]&lt;TablePipeInsulation[[#This Row],[Insulation Required by Code (")]],"",BD853)</f>
        <v>0</v>
      </c>
      <c r="AG853" s="67" t="e">
        <f>VLOOKUP(G853,'Insulation Table'!$AE$61:$AF$64,2,FALSE)</f>
        <v>#N/A</v>
      </c>
      <c r="AH853" s="75" t="str">
        <f>IF(TablePipeInsulation[[#This Row],[System Application]]="Custom",TablePipeInsulation[[#This Row],[Pipe Surface Temperature, °F (If Custom Application)]],IF(G853="","",VLOOKUP(G853,$BG$21:$BH$24,2,FALSE)))</f>
        <v/>
      </c>
      <c r="AI853" s="75" t="str">
        <f>IF(TablePipeInsulation[[#This Row],[System Application]]="Custom",TablePipeInsulation[[#This Row],[Ambient Temperature, °F (If Custom Application)]],IF(G853="","",VLOOKUP(G853,$BG$21:$BI$24,3,FALSE)))</f>
        <v/>
      </c>
      <c r="AJ85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5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5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5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53" s="75" t="str">
        <f>IF(TablePipeInsulation[[#This Row],[System Application]]="Custom",TablePipeInsulation[[#This Row],[Custom Pipe Bare Heat Transfer Coefficient]],IF(P853="","",(VLOOKUP(AJ853,'Insulation Table'!$F$35:$G$124,2,FALSE))))</f>
        <v/>
      </c>
      <c r="AO853" s="75" t="e">
        <f t="shared" si="65"/>
        <v>#N/A</v>
      </c>
      <c r="AP853" s="75" t="e">
        <f>VLOOKUP(AO853,'Insulation Table'!$Y$35:$Z$103,2,FALSE)</f>
        <v>#N/A</v>
      </c>
      <c r="AQ853" s="67" t="str">
        <f>CONCATENATE(P853,U853,MIN(TablePipeInsulation[[#This Row],[Insulation to be Added (")]],3))</f>
        <v>3</v>
      </c>
      <c r="AR853" s="75" t="str">
        <f>IF(P853="","",(VLOOKUP(AQ853,'Insulation Table'!$N$35:$O$250,2,FALSE)))</f>
        <v/>
      </c>
      <c r="AS853" s="67" t="e">
        <f t="shared" si="66"/>
        <v>#VALUE!</v>
      </c>
      <c r="AT853" s="75" t="str">
        <f>IF(TablePipeInsulation[[#This Row],[System Application]]="Custom",TablePipeInsulation[[#This Row],[Full Load Hours (If Custom Application)]],IF(G853="","",IF(G853="Domestic Hot Water",8760,$AJ$16)))</f>
        <v/>
      </c>
      <c r="AU853" s="75" t="str">
        <f>VLOOKUP($G$7,'Incentive Structure'!$C$6:$D$10,2,FALSE)</f>
        <v>CI</v>
      </c>
      <c r="AV853" s="75" t="str">
        <f>IF(ISNUMBER(FIND("MF",TablePipeInsulation[[#This Row],[Incentive Code]]))=TRUE,"MF Logic","CI Logic")</f>
        <v>CI Logic</v>
      </c>
      <c r="AW85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53" t="str">
        <f t="shared" si="67"/>
        <v/>
      </c>
      <c r="AY853" t="str">
        <f t="shared" si="68"/>
        <v>CI</v>
      </c>
      <c r="AZ85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5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53" s="190" t="e">
        <f>INDEX(#REF!,MATCH(TablePipeInsulation[[#This Row],[Coding - Temperature of Pipe]],#REF!,0),MATCH(TEXT($P853,"#.00"),#REF!,0))</f>
        <v>#REF!</v>
      </c>
      <c r="BC853" s="211">
        <f>IFERROR(MIN(IF(TablePipeInsulation[[#This Row],[System Application]]="Custom",(TablePipeInsulation[[#This Row],[Therms saved]]*BE853)*CI_Custom_Incentive_USD_per_therm,IF(OR(TablePipeInsulation[[#This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saved]]*BE853),"Excel Error"))),TablePipeInsulation[[#This Row],[Total Cost]]),0)</f>
        <v>0</v>
      </c>
      <c r="BD853" s="216">
        <f>IFERROR(MIN(IF(TablePipeInsulation[[#This Row],[System Application]]="Custom",(TablePipeInsulation[[#This Row],[Therms saved]]*BE853)*CI_Custom_Bonus_Incentive_USD_per_therm,IF(OR(TablePipeInsulation[[#This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saved]]*BE853),"Excel Error"))),TablePipeInsulation[[#This Row],[Total Cost]]),0)</f>
        <v>0</v>
      </c>
      <c r="BE853" s="212">
        <f>Boiler!$AA$9</f>
        <v>0</v>
      </c>
    </row>
    <row r="854" spans="1:57">
      <c r="A854" s="75">
        <v>833</v>
      </c>
      <c r="Q854" s="69"/>
      <c r="R854" s="1" t="str">
        <f>IFERROR(INDEX(TableInsulationCodeReq[],MATCH(TablePipeInsulation[[#This Row],[Coding - Temperature of Pipe]],TableInsulationCodeReq[Coding Pipe Temperature],-1),MATCH(TEXT($P854,"0.00"),TableInsulationCodeReq[#Headers],0)),"")</f>
        <v/>
      </c>
      <c r="Y854" s="189" t="str">
        <f t="shared" ref="Y854:Y917" si="69">IF(B854="","",(X854+W854))</f>
        <v/>
      </c>
      <c r="AA85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54" s="3" t="str">
        <f>IF(OR(G854="",TablePipeInsulation[[#This Row],[Insulation to be Added (")]]&lt;TablePipeInsulation[[#This Row],[Insulation Required by Code (")]]),"",IF(System_App_Only_DHW,(AN854-AR854)/(0.8*100000)*L854*AS854*AT854*1,(AN854-AR854)/($G$10*100000)*L854*AS854*AT854*1))</f>
        <v/>
      </c>
      <c r="AC854" s="78">
        <f>IF(TablePipeInsulation[[#This Row],[Insulation to be Added (")]]&lt;TablePipeInsulation[[#This Row],[Insulation Required by Code (")]],"",BC854)</f>
        <v>0</v>
      </c>
      <c r="AD854" s="78">
        <f>IF(TablePipeInsulation[[#This Row],[Insulation to be Added (")]]&lt;TablePipeInsulation[[#This Row],[Insulation Required by Code (")]],"",BD854)</f>
        <v>0</v>
      </c>
      <c r="AG854" s="67" t="e">
        <f>VLOOKUP(G854,'Insulation Table'!$AE$61:$AF$64,2,FALSE)</f>
        <v>#N/A</v>
      </c>
      <c r="AH854" s="75" t="str">
        <f>IF(TablePipeInsulation[[#This Row],[System Application]]="Custom",TablePipeInsulation[[#This Row],[Pipe Surface Temperature, °F (If Custom Application)]],IF(G854="","",VLOOKUP(G854,$BG$21:$BH$24,2,FALSE)))</f>
        <v/>
      </c>
      <c r="AI854" s="75" t="str">
        <f>IF(TablePipeInsulation[[#This Row],[System Application]]="Custom",TablePipeInsulation[[#This Row],[Ambient Temperature, °F (If Custom Application)]],IF(G854="","",VLOOKUP(G854,$BG$21:$BI$24,3,FALSE)))</f>
        <v/>
      </c>
      <c r="AJ85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5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5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5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54" s="75" t="str">
        <f>IF(TablePipeInsulation[[#This Row],[System Application]]="Custom",TablePipeInsulation[[#This Row],[Custom Pipe Bare Heat Transfer Coefficient]],IF(P854="","",(VLOOKUP(AJ854,'Insulation Table'!$F$35:$G$124,2,FALSE))))</f>
        <v/>
      </c>
      <c r="AO854" s="75" t="e">
        <f t="shared" si="65"/>
        <v>#N/A</v>
      </c>
      <c r="AP854" s="75" t="e">
        <f>VLOOKUP(AO854,'Insulation Table'!$Y$35:$Z$103,2,FALSE)</f>
        <v>#N/A</v>
      </c>
      <c r="AQ854" s="67" t="str">
        <f>CONCATENATE(P854,U854,MIN(TablePipeInsulation[[#This Row],[Insulation to be Added (")]],3))</f>
        <v>3</v>
      </c>
      <c r="AR854" s="75" t="str">
        <f>IF(P854="","",(VLOOKUP(AQ854,'Insulation Table'!$N$35:$O$250,2,FALSE)))</f>
        <v/>
      </c>
      <c r="AS854" s="67" t="e">
        <f t="shared" si="66"/>
        <v>#VALUE!</v>
      </c>
      <c r="AT854" s="75" t="str">
        <f>IF(TablePipeInsulation[[#This Row],[System Application]]="Custom",TablePipeInsulation[[#This Row],[Full Load Hours (If Custom Application)]],IF(G854="","",IF(G854="Domestic Hot Water",8760,$AJ$16)))</f>
        <v/>
      </c>
      <c r="AU854" s="75" t="str">
        <f>VLOOKUP($G$7,'Incentive Structure'!$C$6:$D$10,2,FALSE)</f>
        <v>CI</v>
      </c>
      <c r="AV854" s="75" t="str">
        <f>IF(ISNUMBER(FIND("MF",TablePipeInsulation[[#This Row],[Incentive Code]]))=TRUE,"MF Logic","CI Logic")</f>
        <v>CI Logic</v>
      </c>
      <c r="AW85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54" t="str">
        <f t="shared" si="67"/>
        <v/>
      </c>
      <c r="AY854" t="str">
        <f t="shared" si="68"/>
        <v>CI</v>
      </c>
      <c r="AZ85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5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54" s="190" t="e">
        <f>INDEX(#REF!,MATCH(TablePipeInsulation[[#This Row],[Coding - Temperature of Pipe]],#REF!,0),MATCH(TEXT($P854,"#.00"),#REF!,0))</f>
        <v>#REF!</v>
      </c>
      <c r="BC854" s="211">
        <f>IFERROR(MIN(IF(TablePipeInsulation[[#This Row],[System Application]]="Custom",(TablePipeInsulation[[#This Row],[Therms saved]]*BE854)*CI_Custom_Incentive_USD_per_therm,IF(OR(TablePipeInsulation[[#This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saved]]*BE854),"Excel Error"))),TablePipeInsulation[[#This Row],[Total Cost]]),0)</f>
        <v>0</v>
      </c>
      <c r="BD854" s="216">
        <f>IFERROR(MIN(IF(TablePipeInsulation[[#This Row],[System Application]]="Custom",(TablePipeInsulation[[#This Row],[Therms saved]]*BE854)*CI_Custom_Bonus_Incentive_USD_per_therm,IF(OR(TablePipeInsulation[[#This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saved]]*BE854),"Excel Error"))),TablePipeInsulation[[#This Row],[Total Cost]]),0)</f>
        <v>0</v>
      </c>
      <c r="BE854" s="212">
        <f>Boiler!$AA$9</f>
        <v>0</v>
      </c>
    </row>
    <row r="855" spans="1:57">
      <c r="A855" s="75">
        <v>834</v>
      </c>
      <c r="Q855" s="69"/>
      <c r="R855" s="1" t="str">
        <f>IFERROR(INDEX(TableInsulationCodeReq[],MATCH(TablePipeInsulation[[#This Row],[Coding - Temperature of Pipe]],TableInsulationCodeReq[Coding Pipe Temperature],-1),MATCH(TEXT($P855,"0.00"),TableInsulationCodeReq[#Headers],0)),"")</f>
        <v/>
      </c>
      <c r="Y855" s="189" t="str">
        <f t="shared" si="69"/>
        <v/>
      </c>
      <c r="AA85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55" s="3" t="str">
        <f>IF(OR(G855="",TablePipeInsulation[[#This Row],[Insulation to be Added (")]]&lt;TablePipeInsulation[[#This Row],[Insulation Required by Code (")]]),"",IF(System_App_Only_DHW,(AN855-AR855)/(0.8*100000)*L855*AS855*AT855*1,(AN855-AR855)/($G$10*100000)*L855*AS855*AT855*1))</f>
        <v/>
      </c>
      <c r="AC855" s="78">
        <f>IF(TablePipeInsulation[[#This Row],[Insulation to be Added (")]]&lt;TablePipeInsulation[[#This Row],[Insulation Required by Code (")]],"",BC855)</f>
        <v>0</v>
      </c>
      <c r="AD855" s="78">
        <f>IF(TablePipeInsulation[[#This Row],[Insulation to be Added (")]]&lt;TablePipeInsulation[[#This Row],[Insulation Required by Code (")]],"",BD855)</f>
        <v>0</v>
      </c>
      <c r="AG855" s="67" t="e">
        <f>VLOOKUP(G855,'Insulation Table'!$AE$61:$AF$64,2,FALSE)</f>
        <v>#N/A</v>
      </c>
      <c r="AH855" s="75" t="str">
        <f>IF(TablePipeInsulation[[#This Row],[System Application]]="Custom",TablePipeInsulation[[#This Row],[Pipe Surface Temperature, °F (If Custom Application)]],IF(G855="","",VLOOKUP(G855,$BG$21:$BH$24,2,FALSE)))</f>
        <v/>
      </c>
      <c r="AI855" s="75" t="str">
        <f>IF(TablePipeInsulation[[#This Row],[System Application]]="Custom",TablePipeInsulation[[#This Row],[Ambient Temperature, °F (If Custom Application)]],IF(G855="","",VLOOKUP(G855,$BG$21:$BI$24,3,FALSE)))</f>
        <v/>
      </c>
      <c r="AJ85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5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5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5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55" s="75" t="str">
        <f>IF(TablePipeInsulation[[#This Row],[System Application]]="Custom",TablePipeInsulation[[#This Row],[Custom Pipe Bare Heat Transfer Coefficient]],IF(P855="","",(VLOOKUP(AJ855,'Insulation Table'!$F$35:$G$124,2,FALSE))))</f>
        <v/>
      </c>
      <c r="AO855" s="75" t="e">
        <f t="shared" si="65"/>
        <v>#N/A</v>
      </c>
      <c r="AP855" s="75" t="e">
        <f>VLOOKUP(AO855,'Insulation Table'!$Y$35:$Z$103,2,FALSE)</f>
        <v>#N/A</v>
      </c>
      <c r="AQ855" s="67" t="str">
        <f>CONCATENATE(P855,U855,MIN(TablePipeInsulation[[#This Row],[Insulation to be Added (")]],3))</f>
        <v>3</v>
      </c>
      <c r="AR855" s="75" t="str">
        <f>IF(P855="","",(VLOOKUP(AQ855,'Insulation Table'!$N$35:$O$250,2,FALSE)))</f>
        <v/>
      </c>
      <c r="AS855" s="67" t="e">
        <f t="shared" si="66"/>
        <v>#VALUE!</v>
      </c>
      <c r="AT855" s="75" t="str">
        <f>IF(TablePipeInsulation[[#This Row],[System Application]]="Custom",TablePipeInsulation[[#This Row],[Full Load Hours (If Custom Application)]],IF(G855="","",IF(G855="Domestic Hot Water",8760,$AJ$16)))</f>
        <v/>
      </c>
      <c r="AU855" s="75" t="str">
        <f>VLOOKUP($G$7,'Incentive Structure'!$C$6:$D$10,2,FALSE)</f>
        <v>CI</v>
      </c>
      <c r="AV855" s="75" t="str">
        <f>IF(ISNUMBER(FIND("MF",TablePipeInsulation[[#This Row],[Incentive Code]]))=TRUE,"MF Logic","CI Logic")</f>
        <v>CI Logic</v>
      </c>
      <c r="AW85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55" t="str">
        <f t="shared" si="67"/>
        <v/>
      </c>
      <c r="AY855" t="str">
        <f t="shared" si="68"/>
        <v>CI</v>
      </c>
      <c r="AZ85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5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55" s="190" t="e">
        <f>INDEX(#REF!,MATCH(TablePipeInsulation[[#This Row],[Coding - Temperature of Pipe]],#REF!,0),MATCH(TEXT($P855,"#.00"),#REF!,0))</f>
        <v>#REF!</v>
      </c>
      <c r="BC855" s="211">
        <f>IFERROR(MIN(IF(TablePipeInsulation[[#This Row],[System Application]]="Custom",(TablePipeInsulation[[#This Row],[Therms saved]]*BE855)*CI_Custom_Incentive_USD_per_therm,IF(OR(TablePipeInsulation[[#This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saved]]*BE855),"Excel Error"))),TablePipeInsulation[[#This Row],[Total Cost]]),0)</f>
        <v>0</v>
      </c>
      <c r="BD855" s="216">
        <f>IFERROR(MIN(IF(TablePipeInsulation[[#This Row],[System Application]]="Custom",(TablePipeInsulation[[#This Row],[Therms saved]]*BE855)*CI_Custom_Bonus_Incentive_USD_per_therm,IF(OR(TablePipeInsulation[[#This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saved]]*BE855),"Excel Error"))),TablePipeInsulation[[#This Row],[Total Cost]]),0)</f>
        <v>0</v>
      </c>
      <c r="BE855" s="212">
        <f>Boiler!$AA$9</f>
        <v>0</v>
      </c>
    </row>
    <row r="856" spans="1:57">
      <c r="A856" s="75">
        <v>835</v>
      </c>
      <c r="Q856" s="69"/>
      <c r="R856" s="1" t="str">
        <f>IFERROR(INDEX(TableInsulationCodeReq[],MATCH(TablePipeInsulation[[#This Row],[Coding - Temperature of Pipe]],TableInsulationCodeReq[Coding Pipe Temperature],-1),MATCH(TEXT($P856,"0.00"),TableInsulationCodeReq[#Headers],0)),"")</f>
        <v/>
      </c>
      <c r="Y856" s="189" t="str">
        <f t="shared" si="69"/>
        <v/>
      </c>
      <c r="AA85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56" s="3" t="str">
        <f>IF(OR(G856="",TablePipeInsulation[[#This Row],[Insulation to be Added (")]]&lt;TablePipeInsulation[[#This Row],[Insulation Required by Code (")]]),"",IF(System_App_Only_DHW,(AN856-AR856)/(0.8*100000)*L856*AS856*AT856*1,(AN856-AR856)/($G$10*100000)*L856*AS856*AT856*1))</f>
        <v/>
      </c>
      <c r="AC856" s="78">
        <f>IF(TablePipeInsulation[[#This Row],[Insulation to be Added (")]]&lt;TablePipeInsulation[[#This Row],[Insulation Required by Code (")]],"",BC856)</f>
        <v>0</v>
      </c>
      <c r="AD856" s="78">
        <f>IF(TablePipeInsulation[[#This Row],[Insulation to be Added (")]]&lt;TablePipeInsulation[[#This Row],[Insulation Required by Code (")]],"",BD856)</f>
        <v>0</v>
      </c>
      <c r="AG856" s="67" t="e">
        <f>VLOOKUP(G856,'Insulation Table'!$AE$61:$AF$64,2,FALSE)</f>
        <v>#N/A</v>
      </c>
      <c r="AH856" s="75" t="str">
        <f>IF(TablePipeInsulation[[#This Row],[System Application]]="Custom",TablePipeInsulation[[#This Row],[Pipe Surface Temperature, °F (If Custom Application)]],IF(G856="","",VLOOKUP(G856,$BG$21:$BH$24,2,FALSE)))</f>
        <v/>
      </c>
      <c r="AI856" s="75" t="str">
        <f>IF(TablePipeInsulation[[#This Row],[System Application]]="Custom",TablePipeInsulation[[#This Row],[Ambient Temperature, °F (If Custom Application)]],IF(G856="","",VLOOKUP(G856,$BG$21:$BI$24,3,FALSE)))</f>
        <v/>
      </c>
      <c r="AJ85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5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5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5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56" s="75" t="str">
        <f>IF(TablePipeInsulation[[#This Row],[System Application]]="Custom",TablePipeInsulation[[#This Row],[Custom Pipe Bare Heat Transfer Coefficient]],IF(P856="","",(VLOOKUP(AJ856,'Insulation Table'!$F$35:$G$124,2,FALSE))))</f>
        <v/>
      </c>
      <c r="AO856" s="75" t="e">
        <f t="shared" si="65"/>
        <v>#N/A</v>
      </c>
      <c r="AP856" s="75" t="e">
        <f>VLOOKUP(AO856,'Insulation Table'!$Y$35:$Z$103,2,FALSE)</f>
        <v>#N/A</v>
      </c>
      <c r="AQ856" s="67" t="str">
        <f>CONCATENATE(P856,U856,MIN(TablePipeInsulation[[#This Row],[Insulation to be Added (")]],3))</f>
        <v>3</v>
      </c>
      <c r="AR856" s="75" t="str">
        <f>IF(P856="","",(VLOOKUP(AQ856,'Insulation Table'!$N$35:$O$250,2,FALSE)))</f>
        <v/>
      </c>
      <c r="AS856" s="67" t="e">
        <f t="shared" si="66"/>
        <v>#VALUE!</v>
      </c>
      <c r="AT856" s="75" t="str">
        <f>IF(TablePipeInsulation[[#This Row],[System Application]]="Custom",TablePipeInsulation[[#This Row],[Full Load Hours (If Custom Application)]],IF(G856="","",IF(G856="Domestic Hot Water",8760,$AJ$16)))</f>
        <v/>
      </c>
      <c r="AU856" s="75" t="str">
        <f>VLOOKUP($G$7,'Incentive Structure'!$C$6:$D$10,2,FALSE)</f>
        <v>CI</v>
      </c>
      <c r="AV856" s="75" t="str">
        <f>IF(ISNUMBER(FIND("MF",TablePipeInsulation[[#This Row],[Incentive Code]]))=TRUE,"MF Logic","CI Logic")</f>
        <v>CI Logic</v>
      </c>
      <c r="AW85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56" t="str">
        <f t="shared" si="67"/>
        <v/>
      </c>
      <c r="AY856" t="str">
        <f t="shared" si="68"/>
        <v>CI</v>
      </c>
      <c r="AZ85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5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56" s="190" t="e">
        <f>INDEX(#REF!,MATCH(TablePipeInsulation[[#This Row],[Coding - Temperature of Pipe]],#REF!,0),MATCH(TEXT($P856,"#.00"),#REF!,0))</f>
        <v>#REF!</v>
      </c>
      <c r="BC856" s="211">
        <f>IFERROR(MIN(IF(TablePipeInsulation[[#This Row],[System Application]]="Custom",(TablePipeInsulation[[#This Row],[Therms saved]]*BE856)*CI_Custom_Incentive_USD_per_therm,IF(OR(TablePipeInsulation[[#This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saved]]*BE856),"Excel Error"))),TablePipeInsulation[[#This Row],[Total Cost]]),0)</f>
        <v>0</v>
      </c>
      <c r="BD856" s="216">
        <f>IFERROR(MIN(IF(TablePipeInsulation[[#This Row],[System Application]]="Custom",(TablePipeInsulation[[#This Row],[Therms saved]]*BE856)*CI_Custom_Bonus_Incentive_USD_per_therm,IF(OR(TablePipeInsulation[[#This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saved]]*BE856),"Excel Error"))),TablePipeInsulation[[#This Row],[Total Cost]]),0)</f>
        <v>0</v>
      </c>
      <c r="BE856" s="212">
        <f>Boiler!$AA$9</f>
        <v>0</v>
      </c>
    </row>
    <row r="857" spans="1:57">
      <c r="A857" s="75">
        <v>836</v>
      </c>
      <c r="Q857" s="69"/>
      <c r="R857" s="1" t="str">
        <f>IFERROR(INDEX(TableInsulationCodeReq[],MATCH(TablePipeInsulation[[#This Row],[Coding - Temperature of Pipe]],TableInsulationCodeReq[Coding Pipe Temperature],-1),MATCH(TEXT($P857,"0.00"),TableInsulationCodeReq[#Headers],0)),"")</f>
        <v/>
      </c>
      <c r="Y857" s="189" t="str">
        <f t="shared" si="69"/>
        <v/>
      </c>
      <c r="AA85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57" s="3" t="str">
        <f>IF(OR(G857="",TablePipeInsulation[[#This Row],[Insulation to be Added (")]]&lt;TablePipeInsulation[[#This Row],[Insulation Required by Code (")]]),"",IF(System_App_Only_DHW,(AN857-AR857)/(0.8*100000)*L857*AS857*AT857*1,(AN857-AR857)/($G$10*100000)*L857*AS857*AT857*1))</f>
        <v/>
      </c>
      <c r="AC857" s="78">
        <f>IF(TablePipeInsulation[[#This Row],[Insulation to be Added (")]]&lt;TablePipeInsulation[[#This Row],[Insulation Required by Code (")]],"",BC857)</f>
        <v>0</v>
      </c>
      <c r="AD857" s="78">
        <f>IF(TablePipeInsulation[[#This Row],[Insulation to be Added (")]]&lt;TablePipeInsulation[[#This Row],[Insulation Required by Code (")]],"",BD857)</f>
        <v>0</v>
      </c>
      <c r="AG857" s="67" t="e">
        <f>VLOOKUP(G857,'Insulation Table'!$AE$61:$AF$64,2,FALSE)</f>
        <v>#N/A</v>
      </c>
      <c r="AH857" s="75" t="str">
        <f>IF(TablePipeInsulation[[#This Row],[System Application]]="Custom",TablePipeInsulation[[#This Row],[Pipe Surface Temperature, °F (If Custom Application)]],IF(G857="","",VLOOKUP(G857,$BG$21:$BH$24,2,FALSE)))</f>
        <v/>
      </c>
      <c r="AI857" s="75" t="str">
        <f>IF(TablePipeInsulation[[#This Row],[System Application]]="Custom",TablePipeInsulation[[#This Row],[Ambient Temperature, °F (If Custom Application)]],IF(G857="","",VLOOKUP(G857,$BG$21:$BI$24,3,FALSE)))</f>
        <v/>
      </c>
      <c r="AJ85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5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5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5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57" s="75" t="str">
        <f>IF(TablePipeInsulation[[#This Row],[System Application]]="Custom",TablePipeInsulation[[#This Row],[Custom Pipe Bare Heat Transfer Coefficient]],IF(P857="","",(VLOOKUP(AJ857,'Insulation Table'!$F$35:$G$124,2,FALSE))))</f>
        <v/>
      </c>
      <c r="AO857" s="75" t="e">
        <f t="shared" si="65"/>
        <v>#N/A</v>
      </c>
      <c r="AP857" s="75" t="e">
        <f>VLOOKUP(AO857,'Insulation Table'!$Y$35:$Z$103,2,FALSE)</f>
        <v>#N/A</v>
      </c>
      <c r="AQ857" s="67" t="str">
        <f>CONCATENATE(P857,U857,MIN(TablePipeInsulation[[#This Row],[Insulation to be Added (")]],3))</f>
        <v>3</v>
      </c>
      <c r="AR857" s="75" t="str">
        <f>IF(P857="","",(VLOOKUP(AQ857,'Insulation Table'!$N$35:$O$250,2,FALSE)))</f>
        <v/>
      </c>
      <c r="AS857" s="67" t="e">
        <f t="shared" si="66"/>
        <v>#VALUE!</v>
      </c>
      <c r="AT857" s="75" t="str">
        <f>IF(TablePipeInsulation[[#This Row],[System Application]]="Custom",TablePipeInsulation[[#This Row],[Full Load Hours (If Custom Application)]],IF(G857="","",IF(G857="Domestic Hot Water",8760,$AJ$16)))</f>
        <v/>
      </c>
      <c r="AU857" s="75" t="str">
        <f>VLOOKUP($G$7,'Incentive Structure'!$C$6:$D$10,2,FALSE)</f>
        <v>CI</v>
      </c>
      <c r="AV857" s="75" t="str">
        <f>IF(ISNUMBER(FIND("MF",TablePipeInsulation[[#This Row],[Incentive Code]]))=TRUE,"MF Logic","CI Logic")</f>
        <v>CI Logic</v>
      </c>
      <c r="AW85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57" t="str">
        <f t="shared" si="67"/>
        <v/>
      </c>
      <c r="AY857" t="str">
        <f t="shared" si="68"/>
        <v>CI</v>
      </c>
      <c r="AZ85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5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57" s="190" t="e">
        <f>INDEX(#REF!,MATCH(TablePipeInsulation[[#This Row],[Coding - Temperature of Pipe]],#REF!,0),MATCH(TEXT($P857,"#.00"),#REF!,0))</f>
        <v>#REF!</v>
      </c>
      <c r="BC857" s="211">
        <f>IFERROR(MIN(IF(TablePipeInsulation[[#This Row],[System Application]]="Custom",(TablePipeInsulation[[#This Row],[Therms saved]]*BE857)*CI_Custom_Incentive_USD_per_therm,IF(OR(TablePipeInsulation[[#This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saved]]*BE857),"Excel Error"))),TablePipeInsulation[[#This Row],[Total Cost]]),0)</f>
        <v>0</v>
      </c>
      <c r="BD857" s="216">
        <f>IFERROR(MIN(IF(TablePipeInsulation[[#This Row],[System Application]]="Custom",(TablePipeInsulation[[#This Row],[Therms saved]]*BE857)*CI_Custom_Bonus_Incentive_USD_per_therm,IF(OR(TablePipeInsulation[[#This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saved]]*BE857),"Excel Error"))),TablePipeInsulation[[#This Row],[Total Cost]]),0)</f>
        <v>0</v>
      </c>
      <c r="BE857" s="212">
        <f>Boiler!$AA$9</f>
        <v>0</v>
      </c>
    </row>
    <row r="858" spans="1:57">
      <c r="A858" s="75">
        <v>837</v>
      </c>
      <c r="Q858" s="69"/>
      <c r="R858" s="1" t="str">
        <f>IFERROR(INDEX(TableInsulationCodeReq[],MATCH(TablePipeInsulation[[#This Row],[Coding - Temperature of Pipe]],TableInsulationCodeReq[Coding Pipe Temperature],-1),MATCH(TEXT($P858,"0.00"),TableInsulationCodeReq[#Headers],0)),"")</f>
        <v/>
      </c>
      <c r="Y858" s="189" t="str">
        <f t="shared" si="69"/>
        <v/>
      </c>
      <c r="AA85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58" s="3" t="str">
        <f>IF(OR(G858="",TablePipeInsulation[[#This Row],[Insulation to be Added (")]]&lt;TablePipeInsulation[[#This Row],[Insulation Required by Code (")]]),"",IF(System_App_Only_DHW,(AN858-AR858)/(0.8*100000)*L858*AS858*AT858*1,(AN858-AR858)/($G$10*100000)*L858*AS858*AT858*1))</f>
        <v/>
      </c>
      <c r="AC858" s="78">
        <f>IF(TablePipeInsulation[[#This Row],[Insulation to be Added (")]]&lt;TablePipeInsulation[[#This Row],[Insulation Required by Code (")]],"",BC858)</f>
        <v>0</v>
      </c>
      <c r="AD858" s="78">
        <f>IF(TablePipeInsulation[[#This Row],[Insulation to be Added (")]]&lt;TablePipeInsulation[[#This Row],[Insulation Required by Code (")]],"",BD858)</f>
        <v>0</v>
      </c>
      <c r="AG858" s="67" t="e">
        <f>VLOOKUP(G858,'Insulation Table'!$AE$61:$AF$64,2,FALSE)</f>
        <v>#N/A</v>
      </c>
      <c r="AH858" s="75" t="str">
        <f>IF(TablePipeInsulation[[#This Row],[System Application]]="Custom",TablePipeInsulation[[#This Row],[Pipe Surface Temperature, °F (If Custom Application)]],IF(G858="","",VLOOKUP(G858,$BG$21:$BH$24,2,FALSE)))</f>
        <v/>
      </c>
      <c r="AI858" s="75" t="str">
        <f>IF(TablePipeInsulation[[#This Row],[System Application]]="Custom",TablePipeInsulation[[#This Row],[Ambient Temperature, °F (If Custom Application)]],IF(G858="","",VLOOKUP(G858,$BG$21:$BI$24,3,FALSE)))</f>
        <v/>
      </c>
      <c r="AJ85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5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5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5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58" s="75" t="str">
        <f>IF(TablePipeInsulation[[#This Row],[System Application]]="Custom",TablePipeInsulation[[#This Row],[Custom Pipe Bare Heat Transfer Coefficient]],IF(P858="","",(VLOOKUP(AJ858,'Insulation Table'!$F$35:$G$124,2,FALSE))))</f>
        <v/>
      </c>
      <c r="AO858" s="75" t="e">
        <f t="shared" si="65"/>
        <v>#N/A</v>
      </c>
      <c r="AP858" s="75" t="e">
        <f>VLOOKUP(AO858,'Insulation Table'!$Y$35:$Z$103,2,FALSE)</f>
        <v>#N/A</v>
      </c>
      <c r="AQ858" s="67" t="str">
        <f>CONCATENATE(P858,U858,MIN(TablePipeInsulation[[#This Row],[Insulation to be Added (")]],3))</f>
        <v>3</v>
      </c>
      <c r="AR858" s="75" t="str">
        <f>IF(P858="","",(VLOOKUP(AQ858,'Insulation Table'!$N$35:$O$250,2,FALSE)))</f>
        <v/>
      </c>
      <c r="AS858" s="67" t="e">
        <f t="shared" si="66"/>
        <v>#VALUE!</v>
      </c>
      <c r="AT858" s="75" t="str">
        <f>IF(TablePipeInsulation[[#This Row],[System Application]]="Custom",TablePipeInsulation[[#This Row],[Full Load Hours (If Custom Application)]],IF(G858="","",IF(G858="Domestic Hot Water",8760,$AJ$16)))</f>
        <v/>
      </c>
      <c r="AU858" s="75" t="str">
        <f>VLOOKUP($G$7,'Incentive Structure'!$C$6:$D$10,2,FALSE)</f>
        <v>CI</v>
      </c>
      <c r="AV858" s="75" t="str">
        <f>IF(ISNUMBER(FIND("MF",TablePipeInsulation[[#This Row],[Incentive Code]]))=TRUE,"MF Logic","CI Logic")</f>
        <v>CI Logic</v>
      </c>
      <c r="AW85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58" t="str">
        <f t="shared" si="67"/>
        <v/>
      </c>
      <c r="AY858" t="str">
        <f t="shared" si="68"/>
        <v>CI</v>
      </c>
      <c r="AZ85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5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58" s="190" t="e">
        <f>INDEX(#REF!,MATCH(TablePipeInsulation[[#This Row],[Coding - Temperature of Pipe]],#REF!,0),MATCH(TEXT($P858,"#.00"),#REF!,0))</f>
        <v>#REF!</v>
      </c>
      <c r="BC858" s="211">
        <f>IFERROR(MIN(IF(TablePipeInsulation[[#This Row],[System Application]]="Custom",(TablePipeInsulation[[#This Row],[Therms saved]]*BE858)*CI_Custom_Incentive_USD_per_therm,IF(OR(TablePipeInsulation[[#This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saved]]*BE858),"Excel Error"))),TablePipeInsulation[[#This Row],[Total Cost]]),0)</f>
        <v>0</v>
      </c>
      <c r="BD858" s="216">
        <f>IFERROR(MIN(IF(TablePipeInsulation[[#This Row],[System Application]]="Custom",(TablePipeInsulation[[#This Row],[Therms saved]]*BE858)*CI_Custom_Bonus_Incentive_USD_per_therm,IF(OR(TablePipeInsulation[[#This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saved]]*BE858),"Excel Error"))),TablePipeInsulation[[#This Row],[Total Cost]]),0)</f>
        <v>0</v>
      </c>
      <c r="BE858" s="212">
        <f>Boiler!$AA$9</f>
        <v>0</v>
      </c>
    </row>
    <row r="859" spans="1:57">
      <c r="A859" s="75">
        <v>838</v>
      </c>
      <c r="Q859" s="69"/>
      <c r="R859" s="1" t="str">
        <f>IFERROR(INDEX(TableInsulationCodeReq[],MATCH(TablePipeInsulation[[#This Row],[Coding - Temperature of Pipe]],TableInsulationCodeReq[Coding Pipe Temperature],-1),MATCH(TEXT($P859,"0.00"),TableInsulationCodeReq[#Headers],0)),"")</f>
        <v/>
      </c>
      <c r="Y859" s="189" t="str">
        <f t="shared" si="69"/>
        <v/>
      </c>
      <c r="AA85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59" s="3" t="str">
        <f>IF(OR(G859="",TablePipeInsulation[[#This Row],[Insulation to be Added (")]]&lt;TablePipeInsulation[[#This Row],[Insulation Required by Code (")]]),"",IF(System_App_Only_DHW,(AN859-AR859)/(0.8*100000)*L859*AS859*AT859*1,(AN859-AR859)/($G$10*100000)*L859*AS859*AT859*1))</f>
        <v/>
      </c>
      <c r="AC859" s="78">
        <f>IF(TablePipeInsulation[[#This Row],[Insulation to be Added (")]]&lt;TablePipeInsulation[[#This Row],[Insulation Required by Code (")]],"",BC859)</f>
        <v>0</v>
      </c>
      <c r="AD859" s="78">
        <f>IF(TablePipeInsulation[[#This Row],[Insulation to be Added (")]]&lt;TablePipeInsulation[[#This Row],[Insulation Required by Code (")]],"",BD859)</f>
        <v>0</v>
      </c>
      <c r="AG859" s="67" t="e">
        <f>VLOOKUP(G859,'Insulation Table'!$AE$61:$AF$64,2,FALSE)</f>
        <v>#N/A</v>
      </c>
      <c r="AH859" s="75" t="str">
        <f>IF(TablePipeInsulation[[#This Row],[System Application]]="Custom",TablePipeInsulation[[#This Row],[Pipe Surface Temperature, °F (If Custom Application)]],IF(G859="","",VLOOKUP(G859,$BG$21:$BH$24,2,FALSE)))</f>
        <v/>
      </c>
      <c r="AI859" s="75" t="str">
        <f>IF(TablePipeInsulation[[#This Row],[System Application]]="Custom",TablePipeInsulation[[#This Row],[Ambient Temperature, °F (If Custom Application)]],IF(G859="","",VLOOKUP(G859,$BG$21:$BI$24,3,FALSE)))</f>
        <v/>
      </c>
      <c r="AJ85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5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5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5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59" s="75" t="str">
        <f>IF(TablePipeInsulation[[#This Row],[System Application]]="Custom",TablePipeInsulation[[#This Row],[Custom Pipe Bare Heat Transfer Coefficient]],IF(P859="","",(VLOOKUP(AJ859,'Insulation Table'!$F$35:$G$124,2,FALSE))))</f>
        <v/>
      </c>
      <c r="AO859" s="75" t="e">
        <f t="shared" si="65"/>
        <v>#N/A</v>
      </c>
      <c r="AP859" s="75" t="e">
        <f>VLOOKUP(AO859,'Insulation Table'!$Y$35:$Z$103,2,FALSE)</f>
        <v>#N/A</v>
      </c>
      <c r="AQ859" s="67" t="str">
        <f>CONCATENATE(P859,U859,MIN(TablePipeInsulation[[#This Row],[Insulation to be Added (")]],3))</f>
        <v>3</v>
      </c>
      <c r="AR859" s="75" t="str">
        <f>IF(P859="","",(VLOOKUP(AQ859,'Insulation Table'!$N$35:$O$250,2,FALSE)))</f>
        <v/>
      </c>
      <c r="AS859" s="67" t="e">
        <f t="shared" si="66"/>
        <v>#VALUE!</v>
      </c>
      <c r="AT859" s="75" t="str">
        <f>IF(TablePipeInsulation[[#This Row],[System Application]]="Custom",TablePipeInsulation[[#This Row],[Full Load Hours (If Custom Application)]],IF(G859="","",IF(G859="Domestic Hot Water",8760,$AJ$16)))</f>
        <v/>
      </c>
      <c r="AU859" s="75" t="str">
        <f>VLOOKUP($G$7,'Incentive Structure'!$C$6:$D$10,2,FALSE)</f>
        <v>CI</v>
      </c>
      <c r="AV859" s="75" t="str">
        <f>IF(ISNUMBER(FIND("MF",TablePipeInsulation[[#This Row],[Incentive Code]]))=TRUE,"MF Logic","CI Logic")</f>
        <v>CI Logic</v>
      </c>
      <c r="AW85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59" t="str">
        <f t="shared" si="67"/>
        <v/>
      </c>
      <c r="AY859" t="str">
        <f t="shared" si="68"/>
        <v>CI</v>
      </c>
      <c r="AZ85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5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59" s="190" t="e">
        <f>INDEX(#REF!,MATCH(TablePipeInsulation[[#This Row],[Coding - Temperature of Pipe]],#REF!,0),MATCH(TEXT($P859,"#.00"),#REF!,0))</f>
        <v>#REF!</v>
      </c>
      <c r="BC859" s="211">
        <f>IFERROR(MIN(IF(TablePipeInsulation[[#This Row],[System Application]]="Custom",(TablePipeInsulation[[#This Row],[Therms saved]]*BE859)*CI_Custom_Incentive_USD_per_therm,IF(OR(TablePipeInsulation[[#This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saved]]*BE859),"Excel Error"))),TablePipeInsulation[[#This Row],[Total Cost]]),0)</f>
        <v>0</v>
      </c>
      <c r="BD859" s="216">
        <f>IFERROR(MIN(IF(TablePipeInsulation[[#This Row],[System Application]]="Custom",(TablePipeInsulation[[#This Row],[Therms saved]]*BE859)*CI_Custom_Bonus_Incentive_USD_per_therm,IF(OR(TablePipeInsulation[[#This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saved]]*BE859),"Excel Error"))),TablePipeInsulation[[#This Row],[Total Cost]]),0)</f>
        <v>0</v>
      </c>
      <c r="BE859" s="212">
        <f>Boiler!$AA$9</f>
        <v>0</v>
      </c>
    </row>
    <row r="860" spans="1:57">
      <c r="A860" s="75">
        <v>839</v>
      </c>
      <c r="Q860" s="69"/>
      <c r="R860" s="1" t="str">
        <f>IFERROR(INDEX(TableInsulationCodeReq[],MATCH(TablePipeInsulation[[#This Row],[Coding - Temperature of Pipe]],TableInsulationCodeReq[Coding Pipe Temperature],-1),MATCH(TEXT($P860,"0.00"),TableInsulationCodeReq[#Headers],0)),"")</f>
        <v/>
      </c>
      <c r="Y860" s="189" t="str">
        <f t="shared" si="69"/>
        <v/>
      </c>
      <c r="AA86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60" s="3" t="str">
        <f>IF(OR(G860="",TablePipeInsulation[[#This Row],[Insulation to be Added (")]]&lt;TablePipeInsulation[[#This Row],[Insulation Required by Code (")]]),"",IF(System_App_Only_DHW,(AN860-AR860)/(0.8*100000)*L860*AS860*AT860*1,(AN860-AR860)/($G$10*100000)*L860*AS860*AT860*1))</f>
        <v/>
      </c>
      <c r="AC860" s="78">
        <f>IF(TablePipeInsulation[[#This Row],[Insulation to be Added (")]]&lt;TablePipeInsulation[[#This Row],[Insulation Required by Code (")]],"",BC860)</f>
        <v>0</v>
      </c>
      <c r="AD860" s="78">
        <f>IF(TablePipeInsulation[[#This Row],[Insulation to be Added (")]]&lt;TablePipeInsulation[[#This Row],[Insulation Required by Code (")]],"",BD860)</f>
        <v>0</v>
      </c>
      <c r="AG860" s="67" t="e">
        <f>VLOOKUP(G860,'Insulation Table'!$AE$61:$AF$64,2,FALSE)</f>
        <v>#N/A</v>
      </c>
      <c r="AH860" s="75" t="str">
        <f>IF(TablePipeInsulation[[#This Row],[System Application]]="Custom",TablePipeInsulation[[#This Row],[Pipe Surface Temperature, °F (If Custom Application)]],IF(G860="","",VLOOKUP(G860,$BG$21:$BH$24,2,FALSE)))</f>
        <v/>
      </c>
      <c r="AI860" s="75" t="str">
        <f>IF(TablePipeInsulation[[#This Row],[System Application]]="Custom",TablePipeInsulation[[#This Row],[Ambient Temperature, °F (If Custom Application)]],IF(G860="","",VLOOKUP(G860,$BG$21:$BI$24,3,FALSE)))</f>
        <v/>
      </c>
      <c r="AJ86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6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6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6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60" s="75" t="str">
        <f>IF(TablePipeInsulation[[#This Row],[System Application]]="Custom",TablePipeInsulation[[#This Row],[Custom Pipe Bare Heat Transfer Coefficient]],IF(P860="","",(VLOOKUP(AJ860,'Insulation Table'!$F$35:$G$124,2,FALSE))))</f>
        <v/>
      </c>
      <c r="AO860" s="75" t="e">
        <f t="shared" si="65"/>
        <v>#N/A</v>
      </c>
      <c r="AP860" s="75" t="e">
        <f>VLOOKUP(AO860,'Insulation Table'!$Y$35:$Z$103,2,FALSE)</f>
        <v>#N/A</v>
      </c>
      <c r="AQ860" s="67" t="str">
        <f>CONCATENATE(P860,U860,MIN(TablePipeInsulation[[#This Row],[Insulation to be Added (")]],3))</f>
        <v>3</v>
      </c>
      <c r="AR860" s="75" t="str">
        <f>IF(P860="","",(VLOOKUP(AQ860,'Insulation Table'!$N$35:$O$250,2,FALSE)))</f>
        <v/>
      </c>
      <c r="AS860" s="67" t="e">
        <f t="shared" si="66"/>
        <v>#VALUE!</v>
      </c>
      <c r="AT860" s="75" t="str">
        <f>IF(TablePipeInsulation[[#This Row],[System Application]]="Custom",TablePipeInsulation[[#This Row],[Full Load Hours (If Custom Application)]],IF(G860="","",IF(G860="Domestic Hot Water",8760,$AJ$16)))</f>
        <v/>
      </c>
      <c r="AU860" s="75" t="str">
        <f>VLOOKUP($G$7,'Incentive Structure'!$C$6:$D$10,2,FALSE)</f>
        <v>CI</v>
      </c>
      <c r="AV860" s="75" t="str">
        <f>IF(ISNUMBER(FIND("MF",TablePipeInsulation[[#This Row],[Incentive Code]]))=TRUE,"MF Logic","CI Logic")</f>
        <v>CI Logic</v>
      </c>
      <c r="AW86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60" t="str">
        <f t="shared" si="67"/>
        <v/>
      </c>
      <c r="AY860" t="str">
        <f t="shared" si="68"/>
        <v>CI</v>
      </c>
      <c r="AZ86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6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60" s="190" t="e">
        <f>INDEX(#REF!,MATCH(TablePipeInsulation[[#This Row],[Coding - Temperature of Pipe]],#REF!,0),MATCH(TEXT($P860,"#.00"),#REF!,0))</f>
        <v>#REF!</v>
      </c>
      <c r="BC860" s="211">
        <f>IFERROR(MIN(IF(TablePipeInsulation[[#This Row],[System Application]]="Custom",(TablePipeInsulation[[#This Row],[Therms saved]]*BE860)*CI_Custom_Incentive_USD_per_therm,IF(OR(TablePipeInsulation[[#This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saved]]*BE860),"Excel Error"))),TablePipeInsulation[[#This Row],[Total Cost]]),0)</f>
        <v>0</v>
      </c>
      <c r="BD860" s="216">
        <f>IFERROR(MIN(IF(TablePipeInsulation[[#This Row],[System Application]]="Custom",(TablePipeInsulation[[#This Row],[Therms saved]]*BE860)*CI_Custom_Bonus_Incentive_USD_per_therm,IF(OR(TablePipeInsulation[[#This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saved]]*BE860),"Excel Error"))),TablePipeInsulation[[#This Row],[Total Cost]]),0)</f>
        <v>0</v>
      </c>
      <c r="BE860" s="212">
        <f>Boiler!$AA$9</f>
        <v>0</v>
      </c>
    </row>
    <row r="861" spans="1:57">
      <c r="A861" s="75">
        <v>840</v>
      </c>
      <c r="Q861" s="69"/>
      <c r="R861" s="1" t="str">
        <f>IFERROR(INDEX(TableInsulationCodeReq[],MATCH(TablePipeInsulation[[#This Row],[Coding - Temperature of Pipe]],TableInsulationCodeReq[Coding Pipe Temperature],-1),MATCH(TEXT($P861,"0.00"),TableInsulationCodeReq[#Headers],0)),"")</f>
        <v/>
      </c>
      <c r="Y861" s="189" t="str">
        <f t="shared" si="69"/>
        <v/>
      </c>
      <c r="AA86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61" s="3" t="str">
        <f>IF(OR(G861="",TablePipeInsulation[[#This Row],[Insulation to be Added (")]]&lt;TablePipeInsulation[[#This Row],[Insulation Required by Code (")]]),"",IF(System_App_Only_DHW,(AN861-AR861)/(0.8*100000)*L861*AS861*AT861*1,(AN861-AR861)/($G$10*100000)*L861*AS861*AT861*1))</f>
        <v/>
      </c>
      <c r="AC861" s="78">
        <f>IF(TablePipeInsulation[[#This Row],[Insulation to be Added (")]]&lt;TablePipeInsulation[[#This Row],[Insulation Required by Code (")]],"",BC861)</f>
        <v>0</v>
      </c>
      <c r="AD861" s="78">
        <f>IF(TablePipeInsulation[[#This Row],[Insulation to be Added (")]]&lt;TablePipeInsulation[[#This Row],[Insulation Required by Code (")]],"",BD861)</f>
        <v>0</v>
      </c>
      <c r="AG861" s="67" t="e">
        <f>VLOOKUP(G861,'Insulation Table'!$AE$61:$AF$64,2,FALSE)</f>
        <v>#N/A</v>
      </c>
      <c r="AH861" s="75" t="str">
        <f>IF(TablePipeInsulation[[#This Row],[System Application]]="Custom",TablePipeInsulation[[#This Row],[Pipe Surface Temperature, °F (If Custom Application)]],IF(G861="","",VLOOKUP(G861,$BG$21:$BH$24,2,FALSE)))</f>
        <v/>
      </c>
      <c r="AI861" s="75" t="str">
        <f>IF(TablePipeInsulation[[#This Row],[System Application]]="Custom",TablePipeInsulation[[#This Row],[Ambient Temperature, °F (If Custom Application)]],IF(G861="","",VLOOKUP(G861,$BG$21:$BI$24,3,FALSE)))</f>
        <v/>
      </c>
      <c r="AJ86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6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6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6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61" s="75" t="str">
        <f>IF(TablePipeInsulation[[#This Row],[System Application]]="Custom",TablePipeInsulation[[#This Row],[Custom Pipe Bare Heat Transfer Coefficient]],IF(P861="","",(VLOOKUP(AJ861,'Insulation Table'!$F$35:$G$124,2,FALSE))))</f>
        <v/>
      </c>
      <c r="AO861" s="75" t="e">
        <f t="shared" si="65"/>
        <v>#N/A</v>
      </c>
      <c r="AP861" s="75" t="e">
        <f>VLOOKUP(AO861,'Insulation Table'!$Y$35:$Z$103,2,FALSE)</f>
        <v>#N/A</v>
      </c>
      <c r="AQ861" s="67" t="str">
        <f>CONCATENATE(P861,U861,MIN(TablePipeInsulation[[#This Row],[Insulation to be Added (")]],3))</f>
        <v>3</v>
      </c>
      <c r="AR861" s="75" t="str">
        <f>IF(P861="","",(VLOOKUP(AQ861,'Insulation Table'!$N$35:$O$250,2,FALSE)))</f>
        <v/>
      </c>
      <c r="AS861" s="67" t="e">
        <f t="shared" si="66"/>
        <v>#VALUE!</v>
      </c>
      <c r="AT861" s="75" t="str">
        <f>IF(TablePipeInsulation[[#This Row],[System Application]]="Custom",TablePipeInsulation[[#This Row],[Full Load Hours (If Custom Application)]],IF(G861="","",IF(G861="Domestic Hot Water",8760,$AJ$16)))</f>
        <v/>
      </c>
      <c r="AU861" s="75" t="str">
        <f>VLOOKUP($G$7,'Incentive Structure'!$C$6:$D$10,2,FALSE)</f>
        <v>CI</v>
      </c>
      <c r="AV861" s="75" t="str">
        <f>IF(ISNUMBER(FIND("MF",TablePipeInsulation[[#This Row],[Incentive Code]]))=TRUE,"MF Logic","CI Logic")</f>
        <v>CI Logic</v>
      </c>
      <c r="AW86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61" t="str">
        <f t="shared" si="67"/>
        <v/>
      </c>
      <c r="AY861" t="str">
        <f t="shared" si="68"/>
        <v>CI</v>
      </c>
      <c r="AZ86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6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61" s="190" t="e">
        <f>INDEX(#REF!,MATCH(TablePipeInsulation[[#This Row],[Coding - Temperature of Pipe]],#REF!,0),MATCH(TEXT($P861,"#.00"),#REF!,0))</f>
        <v>#REF!</v>
      </c>
      <c r="BC861" s="211">
        <f>IFERROR(MIN(IF(TablePipeInsulation[[#This Row],[System Application]]="Custom",(TablePipeInsulation[[#This Row],[Therms saved]]*BE861)*CI_Custom_Incentive_USD_per_therm,IF(OR(TablePipeInsulation[[#This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saved]]*BE861),"Excel Error"))),TablePipeInsulation[[#This Row],[Total Cost]]),0)</f>
        <v>0</v>
      </c>
      <c r="BD861" s="216">
        <f>IFERROR(MIN(IF(TablePipeInsulation[[#This Row],[System Application]]="Custom",(TablePipeInsulation[[#This Row],[Therms saved]]*BE861)*CI_Custom_Bonus_Incentive_USD_per_therm,IF(OR(TablePipeInsulation[[#This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saved]]*BE861),"Excel Error"))),TablePipeInsulation[[#This Row],[Total Cost]]),0)</f>
        <v>0</v>
      </c>
      <c r="BE861" s="212">
        <f>Boiler!$AA$9</f>
        <v>0</v>
      </c>
    </row>
    <row r="862" spans="1:57">
      <c r="A862" s="75">
        <v>841</v>
      </c>
      <c r="Q862" s="69"/>
      <c r="R862" s="1" t="str">
        <f>IFERROR(INDEX(TableInsulationCodeReq[],MATCH(TablePipeInsulation[[#This Row],[Coding - Temperature of Pipe]],TableInsulationCodeReq[Coding Pipe Temperature],-1),MATCH(TEXT($P862,"0.00"),TableInsulationCodeReq[#Headers],0)),"")</f>
        <v/>
      </c>
      <c r="Y862" s="189" t="str">
        <f t="shared" si="69"/>
        <v/>
      </c>
      <c r="AA86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62" s="3" t="str">
        <f>IF(OR(G862="",TablePipeInsulation[[#This Row],[Insulation to be Added (")]]&lt;TablePipeInsulation[[#This Row],[Insulation Required by Code (")]]),"",IF(System_App_Only_DHW,(AN862-AR862)/(0.8*100000)*L862*AS862*AT862*1,(AN862-AR862)/($G$10*100000)*L862*AS862*AT862*1))</f>
        <v/>
      </c>
      <c r="AC862" s="78">
        <f>IF(TablePipeInsulation[[#This Row],[Insulation to be Added (")]]&lt;TablePipeInsulation[[#This Row],[Insulation Required by Code (")]],"",BC862)</f>
        <v>0</v>
      </c>
      <c r="AD862" s="78">
        <f>IF(TablePipeInsulation[[#This Row],[Insulation to be Added (")]]&lt;TablePipeInsulation[[#This Row],[Insulation Required by Code (")]],"",BD862)</f>
        <v>0</v>
      </c>
      <c r="AG862" s="67" t="e">
        <f>VLOOKUP(G862,'Insulation Table'!$AE$61:$AF$64,2,FALSE)</f>
        <v>#N/A</v>
      </c>
      <c r="AH862" s="75" t="str">
        <f>IF(TablePipeInsulation[[#This Row],[System Application]]="Custom",TablePipeInsulation[[#This Row],[Pipe Surface Temperature, °F (If Custom Application)]],IF(G862="","",VLOOKUP(G862,$BG$21:$BH$24,2,FALSE)))</f>
        <v/>
      </c>
      <c r="AI862" s="75" t="str">
        <f>IF(TablePipeInsulation[[#This Row],[System Application]]="Custom",TablePipeInsulation[[#This Row],[Ambient Temperature, °F (If Custom Application)]],IF(G862="","",VLOOKUP(G862,$BG$21:$BI$24,3,FALSE)))</f>
        <v/>
      </c>
      <c r="AJ86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6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6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6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62" s="75" t="str">
        <f>IF(TablePipeInsulation[[#This Row],[System Application]]="Custom",TablePipeInsulation[[#This Row],[Custom Pipe Bare Heat Transfer Coefficient]],IF(P862="","",(VLOOKUP(AJ862,'Insulation Table'!$F$35:$G$124,2,FALSE))))</f>
        <v/>
      </c>
      <c r="AO862" s="75" t="e">
        <f t="shared" si="65"/>
        <v>#N/A</v>
      </c>
      <c r="AP862" s="75" t="e">
        <f>VLOOKUP(AO862,'Insulation Table'!$Y$35:$Z$103,2,FALSE)</f>
        <v>#N/A</v>
      </c>
      <c r="AQ862" s="67" t="str">
        <f>CONCATENATE(P862,U862,MIN(TablePipeInsulation[[#This Row],[Insulation to be Added (")]],3))</f>
        <v>3</v>
      </c>
      <c r="AR862" s="75" t="str">
        <f>IF(P862="","",(VLOOKUP(AQ862,'Insulation Table'!$N$35:$O$250,2,FALSE)))</f>
        <v/>
      </c>
      <c r="AS862" s="67" t="e">
        <f t="shared" si="66"/>
        <v>#VALUE!</v>
      </c>
      <c r="AT862" s="75" t="str">
        <f>IF(TablePipeInsulation[[#This Row],[System Application]]="Custom",TablePipeInsulation[[#This Row],[Full Load Hours (If Custom Application)]],IF(G862="","",IF(G862="Domestic Hot Water",8760,$AJ$16)))</f>
        <v/>
      </c>
      <c r="AU862" s="75" t="str">
        <f>VLOOKUP($G$7,'Incentive Structure'!$C$6:$D$10,2,FALSE)</f>
        <v>CI</v>
      </c>
      <c r="AV862" s="75" t="str">
        <f>IF(ISNUMBER(FIND("MF",TablePipeInsulation[[#This Row],[Incentive Code]]))=TRUE,"MF Logic","CI Logic")</f>
        <v>CI Logic</v>
      </c>
      <c r="AW86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62" t="str">
        <f t="shared" si="67"/>
        <v/>
      </c>
      <c r="AY862" t="str">
        <f t="shared" si="68"/>
        <v>CI</v>
      </c>
      <c r="AZ86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6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62" s="190" t="e">
        <f>INDEX(#REF!,MATCH(TablePipeInsulation[[#This Row],[Coding - Temperature of Pipe]],#REF!,0),MATCH(TEXT($P862,"#.00"),#REF!,0))</f>
        <v>#REF!</v>
      </c>
      <c r="BC862" s="211">
        <f>IFERROR(MIN(IF(TablePipeInsulation[[#This Row],[System Application]]="Custom",(TablePipeInsulation[[#This Row],[Therms saved]]*BE862)*CI_Custom_Incentive_USD_per_therm,IF(OR(TablePipeInsulation[[#This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saved]]*BE862),"Excel Error"))),TablePipeInsulation[[#This Row],[Total Cost]]),0)</f>
        <v>0</v>
      </c>
      <c r="BD862" s="216">
        <f>IFERROR(MIN(IF(TablePipeInsulation[[#This Row],[System Application]]="Custom",(TablePipeInsulation[[#This Row],[Therms saved]]*BE862)*CI_Custom_Bonus_Incentive_USD_per_therm,IF(OR(TablePipeInsulation[[#This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saved]]*BE862),"Excel Error"))),TablePipeInsulation[[#This Row],[Total Cost]]),0)</f>
        <v>0</v>
      </c>
      <c r="BE862" s="212">
        <f>Boiler!$AA$9</f>
        <v>0</v>
      </c>
    </row>
    <row r="863" spans="1:57">
      <c r="A863" s="75">
        <v>842</v>
      </c>
      <c r="Q863" s="69"/>
      <c r="R863" s="1" t="str">
        <f>IFERROR(INDEX(TableInsulationCodeReq[],MATCH(TablePipeInsulation[[#This Row],[Coding - Temperature of Pipe]],TableInsulationCodeReq[Coding Pipe Temperature],-1),MATCH(TEXT($P863,"0.00"),TableInsulationCodeReq[#Headers],0)),"")</f>
        <v/>
      </c>
      <c r="Y863" s="189" t="str">
        <f t="shared" si="69"/>
        <v/>
      </c>
      <c r="AA86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63" s="3" t="str">
        <f>IF(OR(G863="",TablePipeInsulation[[#This Row],[Insulation to be Added (")]]&lt;TablePipeInsulation[[#This Row],[Insulation Required by Code (")]]),"",IF(System_App_Only_DHW,(AN863-AR863)/(0.8*100000)*L863*AS863*AT863*1,(AN863-AR863)/($G$10*100000)*L863*AS863*AT863*1))</f>
        <v/>
      </c>
      <c r="AC863" s="78">
        <f>IF(TablePipeInsulation[[#This Row],[Insulation to be Added (")]]&lt;TablePipeInsulation[[#This Row],[Insulation Required by Code (")]],"",BC863)</f>
        <v>0</v>
      </c>
      <c r="AD863" s="78">
        <f>IF(TablePipeInsulation[[#This Row],[Insulation to be Added (")]]&lt;TablePipeInsulation[[#This Row],[Insulation Required by Code (")]],"",BD863)</f>
        <v>0</v>
      </c>
      <c r="AG863" s="67" t="e">
        <f>VLOOKUP(G863,'Insulation Table'!$AE$61:$AF$64,2,FALSE)</f>
        <v>#N/A</v>
      </c>
      <c r="AH863" s="75" t="str">
        <f>IF(TablePipeInsulation[[#This Row],[System Application]]="Custom",TablePipeInsulation[[#This Row],[Pipe Surface Temperature, °F (If Custom Application)]],IF(G863="","",VLOOKUP(G863,$BG$21:$BH$24,2,FALSE)))</f>
        <v/>
      </c>
      <c r="AI863" s="75" t="str">
        <f>IF(TablePipeInsulation[[#This Row],[System Application]]="Custom",TablePipeInsulation[[#This Row],[Ambient Temperature, °F (If Custom Application)]],IF(G863="","",VLOOKUP(G863,$BG$21:$BI$24,3,FALSE)))</f>
        <v/>
      </c>
      <c r="AJ86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6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6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6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63" s="75" t="str">
        <f>IF(TablePipeInsulation[[#This Row],[System Application]]="Custom",TablePipeInsulation[[#This Row],[Custom Pipe Bare Heat Transfer Coefficient]],IF(P863="","",(VLOOKUP(AJ863,'Insulation Table'!$F$35:$G$124,2,FALSE))))</f>
        <v/>
      </c>
      <c r="AO863" s="75" t="e">
        <f t="shared" si="65"/>
        <v>#N/A</v>
      </c>
      <c r="AP863" s="75" t="e">
        <f>VLOOKUP(AO863,'Insulation Table'!$Y$35:$Z$103,2,FALSE)</f>
        <v>#N/A</v>
      </c>
      <c r="AQ863" s="67" t="str">
        <f>CONCATENATE(P863,U863,MIN(TablePipeInsulation[[#This Row],[Insulation to be Added (")]],3))</f>
        <v>3</v>
      </c>
      <c r="AR863" s="75" t="str">
        <f>IF(P863="","",(VLOOKUP(AQ863,'Insulation Table'!$N$35:$O$250,2,FALSE)))</f>
        <v/>
      </c>
      <c r="AS863" s="67" t="e">
        <f t="shared" si="66"/>
        <v>#VALUE!</v>
      </c>
      <c r="AT863" s="75" t="str">
        <f>IF(TablePipeInsulation[[#This Row],[System Application]]="Custom",TablePipeInsulation[[#This Row],[Full Load Hours (If Custom Application)]],IF(G863="","",IF(G863="Domestic Hot Water",8760,$AJ$16)))</f>
        <v/>
      </c>
      <c r="AU863" s="75" t="str">
        <f>VLOOKUP($G$7,'Incentive Structure'!$C$6:$D$10,2,FALSE)</f>
        <v>CI</v>
      </c>
      <c r="AV863" s="75" t="str">
        <f>IF(ISNUMBER(FIND("MF",TablePipeInsulation[[#This Row],[Incentive Code]]))=TRUE,"MF Logic","CI Logic")</f>
        <v>CI Logic</v>
      </c>
      <c r="AW86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63" t="str">
        <f t="shared" si="67"/>
        <v/>
      </c>
      <c r="AY863" t="str">
        <f t="shared" si="68"/>
        <v>CI</v>
      </c>
      <c r="AZ86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6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63" s="190" t="e">
        <f>INDEX(#REF!,MATCH(TablePipeInsulation[[#This Row],[Coding - Temperature of Pipe]],#REF!,0),MATCH(TEXT($P863,"#.00"),#REF!,0))</f>
        <v>#REF!</v>
      </c>
      <c r="BC863" s="211">
        <f>IFERROR(MIN(IF(TablePipeInsulation[[#This Row],[System Application]]="Custom",(TablePipeInsulation[[#This Row],[Therms saved]]*BE863)*CI_Custom_Incentive_USD_per_therm,IF(OR(TablePipeInsulation[[#This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saved]]*BE863),"Excel Error"))),TablePipeInsulation[[#This Row],[Total Cost]]),0)</f>
        <v>0</v>
      </c>
      <c r="BD863" s="216">
        <f>IFERROR(MIN(IF(TablePipeInsulation[[#This Row],[System Application]]="Custom",(TablePipeInsulation[[#This Row],[Therms saved]]*BE863)*CI_Custom_Bonus_Incentive_USD_per_therm,IF(OR(TablePipeInsulation[[#This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saved]]*BE863),"Excel Error"))),TablePipeInsulation[[#This Row],[Total Cost]]),0)</f>
        <v>0</v>
      </c>
      <c r="BE863" s="212">
        <f>Boiler!$AA$9</f>
        <v>0</v>
      </c>
    </row>
    <row r="864" spans="1:57">
      <c r="A864" s="75">
        <v>843</v>
      </c>
      <c r="Q864" s="69"/>
      <c r="R864" s="1" t="str">
        <f>IFERROR(INDEX(TableInsulationCodeReq[],MATCH(TablePipeInsulation[[#This Row],[Coding - Temperature of Pipe]],TableInsulationCodeReq[Coding Pipe Temperature],-1),MATCH(TEXT($P864,"0.00"),TableInsulationCodeReq[#Headers],0)),"")</f>
        <v/>
      </c>
      <c r="Y864" s="189" t="str">
        <f t="shared" si="69"/>
        <v/>
      </c>
      <c r="AA86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64" s="3" t="str">
        <f>IF(OR(G864="",TablePipeInsulation[[#This Row],[Insulation to be Added (")]]&lt;TablePipeInsulation[[#This Row],[Insulation Required by Code (")]]),"",IF(System_App_Only_DHW,(AN864-AR864)/(0.8*100000)*L864*AS864*AT864*1,(AN864-AR864)/($G$10*100000)*L864*AS864*AT864*1))</f>
        <v/>
      </c>
      <c r="AC864" s="78">
        <f>IF(TablePipeInsulation[[#This Row],[Insulation to be Added (")]]&lt;TablePipeInsulation[[#This Row],[Insulation Required by Code (")]],"",BC864)</f>
        <v>0</v>
      </c>
      <c r="AD864" s="78">
        <f>IF(TablePipeInsulation[[#This Row],[Insulation to be Added (")]]&lt;TablePipeInsulation[[#This Row],[Insulation Required by Code (")]],"",BD864)</f>
        <v>0</v>
      </c>
      <c r="AG864" s="67" t="e">
        <f>VLOOKUP(G864,'Insulation Table'!$AE$61:$AF$64,2,FALSE)</f>
        <v>#N/A</v>
      </c>
      <c r="AH864" s="75" t="str">
        <f>IF(TablePipeInsulation[[#This Row],[System Application]]="Custom",TablePipeInsulation[[#This Row],[Pipe Surface Temperature, °F (If Custom Application)]],IF(G864="","",VLOOKUP(G864,$BG$21:$BH$24,2,FALSE)))</f>
        <v/>
      </c>
      <c r="AI864" s="75" t="str">
        <f>IF(TablePipeInsulation[[#This Row],[System Application]]="Custom",TablePipeInsulation[[#This Row],[Ambient Temperature, °F (If Custom Application)]],IF(G864="","",VLOOKUP(G864,$BG$21:$BI$24,3,FALSE)))</f>
        <v/>
      </c>
      <c r="AJ86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6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6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6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64" s="75" t="str">
        <f>IF(TablePipeInsulation[[#This Row],[System Application]]="Custom",TablePipeInsulation[[#This Row],[Custom Pipe Bare Heat Transfer Coefficient]],IF(P864="","",(VLOOKUP(AJ864,'Insulation Table'!$F$35:$G$124,2,FALSE))))</f>
        <v/>
      </c>
      <c r="AO864" s="75" t="e">
        <f t="shared" si="65"/>
        <v>#N/A</v>
      </c>
      <c r="AP864" s="75" t="e">
        <f>VLOOKUP(AO864,'Insulation Table'!$Y$35:$Z$103,2,FALSE)</f>
        <v>#N/A</v>
      </c>
      <c r="AQ864" s="67" t="str">
        <f>CONCATENATE(P864,U864,MIN(TablePipeInsulation[[#This Row],[Insulation to be Added (")]],3))</f>
        <v>3</v>
      </c>
      <c r="AR864" s="75" t="str">
        <f>IF(P864="","",(VLOOKUP(AQ864,'Insulation Table'!$N$35:$O$250,2,FALSE)))</f>
        <v/>
      </c>
      <c r="AS864" s="67" t="e">
        <f t="shared" si="66"/>
        <v>#VALUE!</v>
      </c>
      <c r="AT864" s="75" t="str">
        <f>IF(TablePipeInsulation[[#This Row],[System Application]]="Custom",TablePipeInsulation[[#This Row],[Full Load Hours (If Custom Application)]],IF(G864="","",IF(G864="Domestic Hot Water",8760,$AJ$16)))</f>
        <v/>
      </c>
      <c r="AU864" s="75" t="str">
        <f>VLOOKUP($G$7,'Incentive Structure'!$C$6:$D$10,2,FALSE)</f>
        <v>CI</v>
      </c>
      <c r="AV864" s="75" t="str">
        <f>IF(ISNUMBER(FIND("MF",TablePipeInsulation[[#This Row],[Incentive Code]]))=TRUE,"MF Logic","CI Logic")</f>
        <v>CI Logic</v>
      </c>
      <c r="AW86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64" t="str">
        <f t="shared" si="67"/>
        <v/>
      </c>
      <c r="AY864" t="str">
        <f t="shared" si="68"/>
        <v>CI</v>
      </c>
      <c r="AZ86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6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64" s="190" t="e">
        <f>INDEX(#REF!,MATCH(TablePipeInsulation[[#This Row],[Coding - Temperature of Pipe]],#REF!,0),MATCH(TEXT($P864,"#.00"),#REF!,0))</f>
        <v>#REF!</v>
      </c>
      <c r="BC864" s="211">
        <f>IFERROR(MIN(IF(TablePipeInsulation[[#This Row],[System Application]]="Custom",(TablePipeInsulation[[#This Row],[Therms saved]]*BE864)*CI_Custom_Incentive_USD_per_therm,IF(OR(TablePipeInsulation[[#This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saved]]*BE864),"Excel Error"))),TablePipeInsulation[[#This Row],[Total Cost]]),0)</f>
        <v>0</v>
      </c>
      <c r="BD864" s="216">
        <f>IFERROR(MIN(IF(TablePipeInsulation[[#This Row],[System Application]]="Custom",(TablePipeInsulation[[#This Row],[Therms saved]]*BE864)*CI_Custom_Bonus_Incentive_USD_per_therm,IF(OR(TablePipeInsulation[[#This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saved]]*BE864),"Excel Error"))),TablePipeInsulation[[#This Row],[Total Cost]]),0)</f>
        <v>0</v>
      </c>
      <c r="BE864" s="212">
        <f>Boiler!$AA$9</f>
        <v>0</v>
      </c>
    </row>
    <row r="865" spans="1:57">
      <c r="A865" s="75">
        <v>844</v>
      </c>
      <c r="Q865" s="69"/>
      <c r="R865" s="1" t="str">
        <f>IFERROR(INDEX(TableInsulationCodeReq[],MATCH(TablePipeInsulation[[#This Row],[Coding - Temperature of Pipe]],TableInsulationCodeReq[Coding Pipe Temperature],-1),MATCH(TEXT($P865,"0.00"),TableInsulationCodeReq[#Headers],0)),"")</f>
        <v/>
      </c>
      <c r="Y865" s="189" t="str">
        <f t="shared" si="69"/>
        <v/>
      </c>
      <c r="AA86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65" s="3" t="str">
        <f>IF(OR(G865="",TablePipeInsulation[[#This Row],[Insulation to be Added (")]]&lt;TablePipeInsulation[[#This Row],[Insulation Required by Code (")]]),"",IF(System_App_Only_DHW,(AN865-AR865)/(0.8*100000)*L865*AS865*AT865*1,(AN865-AR865)/($G$10*100000)*L865*AS865*AT865*1))</f>
        <v/>
      </c>
      <c r="AC865" s="78">
        <f>IF(TablePipeInsulation[[#This Row],[Insulation to be Added (")]]&lt;TablePipeInsulation[[#This Row],[Insulation Required by Code (")]],"",BC865)</f>
        <v>0</v>
      </c>
      <c r="AD865" s="78">
        <f>IF(TablePipeInsulation[[#This Row],[Insulation to be Added (")]]&lt;TablePipeInsulation[[#This Row],[Insulation Required by Code (")]],"",BD865)</f>
        <v>0</v>
      </c>
      <c r="AG865" s="67" t="e">
        <f>VLOOKUP(G865,'Insulation Table'!$AE$61:$AF$64,2,FALSE)</f>
        <v>#N/A</v>
      </c>
      <c r="AH865" s="75" t="str">
        <f>IF(TablePipeInsulation[[#This Row],[System Application]]="Custom",TablePipeInsulation[[#This Row],[Pipe Surface Temperature, °F (If Custom Application)]],IF(G865="","",VLOOKUP(G865,$BG$21:$BH$24,2,FALSE)))</f>
        <v/>
      </c>
      <c r="AI865" s="75" t="str">
        <f>IF(TablePipeInsulation[[#This Row],[System Application]]="Custom",TablePipeInsulation[[#This Row],[Ambient Temperature, °F (If Custom Application)]],IF(G865="","",VLOOKUP(G865,$BG$21:$BI$24,3,FALSE)))</f>
        <v/>
      </c>
      <c r="AJ86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6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6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6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65" s="75" t="str">
        <f>IF(TablePipeInsulation[[#This Row],[System Application]]="Custom",TablePipeInsulation[[#This Row],[Custom Pipe Bare Heat Transfer Coefficient]],IF(P865="","",(VLOOKUP(AJ865,'Insulation Table'!$F$35:$G$124,2,FALSE))))</f>
        <v/>
      </c>
      <c r="AO865" s="75" t="e">
        <f t="shared" si="65"/>
        <v>#N/A</v>
      </c>
      <c r="AP865" s="75" t="e">
        <f>VLOOKUP(AO865,'Insulation Table'!$Y$35:$Z$103,2,FALSE)</f>
        <v>#N/A</v>
      </c>
      <c r="AQ865" s="67" t="str">
        <f>CONCATENATE(P865,U865,MIN(TablePipeInsulation[[#This Row],[Insulation to be Added (")]],3))</f>
        <v>3</v>
      </c>
      <c r="AR865" s="75" t="str">
        <f>IF(P865="","",(VLOOKUP(AQ865,'Insulation Table'!$N$35:$O$250,2,FALSE)))</f>
        <v/>
      </c>
      <c r="AS865" s="67" t="e">
        <f t="shared" si="66"/>
        <v>#VALUE!</v>
      </c>
      <c r="AT865" s="75" t="str">
        <f>IF(TablePipeInsulation[[#This Row],[System Application]]="Custom",TablePipeInsulation[[#This Row],[Full Load Hours (If Custom Application)]],IF(G865="","",IF(G865="Domestic Hot Water",8760,$AJ$16)))</f>
        <v/>
      </c>
      <c r="AU865" s="75" t="str">
        <f>VLOOKUP($G$7,'Incentive Structure'!$C$6:$D$10,2,FALSE)</f>
        <v>CI</v>
      </c>
      <c r="AV865" s="75" t="str">
        <f>IF(ISNUMBER(FIND("MF",TablePipeInsulation[[#This Row],[Incentive Code]]))=TRUE,"MF Logic","CI Logic")</f>
        <v>CI Logic</v>
      </c>
      <c r="AW86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65" t="str">
        <f t="shared" si="67"/>
        <v/>
      </c>
      <c r="AY865" t="str">
        <f t="shared" si="68"/>
        <v>CI</v>
      </c>
      <c r="AZ86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6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65" s="190" t="e">
        <f>INDEX(#REF!,MATCH(TablePipeInsulation[[#This Row],[Coding - Temperature of Pipe]],#REF!,0),MATCH(TEXT($P865,"#.00"),#REF!,0))</f>
        <v>#REF!</v>
      </c>
      <c r="BC865" s="211">
        <f>IFERROR(MIN(IF(TablePipeInsulation[[#This Row],[System Application]]="Custom",(TablePipeInsulation[[#This Row],[Therms saved]]*BE865)*CI_Custom_Incentive_USD_per_therm,IF(OR(TablePipeInsulation[[#This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saved]]*BE865),"Excel Error"))),TablePipeInsulation[[#This Row],[Total Cost]]),0)</f>
        <v>0</v>
      </c>
      <c r="BD865" s="216">
        <f>IFERROR(MIN(IF(TablePipeInsulation[[#This Row],[System Application]]="Custom",(TablePipeInsulation[[#This Row],[Therms saved]]*BE865)*CI_Custom_Bonus_Incentive_USD_per_therm,IF(OR(TablePipeInsulation[[#This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saved]]*BE865),"Excel Error"))),TablePipeInsulation[[#This Row],[Total Cost]]),0)</f>
        <v>0</v>
      </c>
      <c r="BE865" s="212">
        <f>Boiler!$AA$9</f>
        <v>0</v>
      </c>
    </row>
    <row r="866" spans="1:57">
      <c r="A866" s="75">
        <v>845</v>
      </c>
      <c r="Q866" s="69"/>
      <c r="R866" s="1" t="str">
        <f>IFERROR(INDEX(TableInsulationCodeReq[],MATCH(TablePipeInsulation[[#This Row],[Coding - Temperature of Pipe]],TableInsulationCodeReq[Coding Pipe Temperature],-1),MATCH(TEXT($P866,"0.00"),TableInsulationCodeReq[#Headers],0)),"")</f>
        <v/>
      </c>
      <c r="Y866" s="189" t="str">
        <f t="shared" si="69"/>
        <v/>
      </c>
      <c r="AA86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66" s="3" t="str">
        <f>IF(OR(G866="",TablePipeInsulation[[#This Row],[Insulation to be Added (")]]&lt;TablePipeInsulation[[#This Row],[Insulation Required by Code (")]]),"",IF(System_App_Only_DHW,(AN866-AR866)/(0.8*100000)*L866*AS866*AT866*1,(AN866-AR866)/($G$10*100000)*L866*AS866*AT866*1))</f>
        <v/>
      </c>
      <c r="AC866" s="78">
        <f>IF(TablePipeInsulation[[#This Row],[Insulation to be Added (")]]&lt;TablePipeInsulation[[#This Row],[Insulation Required by Code (")]],"",BC866)</f>
        <v>0</v>
      </c>
      <c r="AD866" s="78">
        <f>IF(TablePipeInsulation[[#This Row],[Insulation to be Added (")]]&lt;TablePipeInsulation[[#This Row],[Insulation Required by Code (")]],"",BD866)</f>
        <v>0</v>
      </c>
      <c r="AG866" s="67" t="e">
        <f>VLOOKUP(G866,'Insulation Table'!$AE$61:$AF$64,2,FALSE)</f>
        <v>#N/A</v>
      </c>
      <c r="AH866" s="75" t="str">
        <f>IF(TablePipeInsulation[[#This Row],[System Application]]="Custom",TablePipeInsulation[[#This Row],[Pipe Surface Temperature, °F (If Custom Application)]],IF(G866="","",VLOOKUP(G866,$BG$21:$BH$24,2,FALSE)))</f>
        <v/>
      </c>
      <c r="AI866" s="75" t="str">
        <f>IF(TablePipeInsulation[[#This Row],[System Application]]="Custom",TablePipeInsulation[[#This Row],[Ambient Temperature, °F (If Custom Application)]],IF(G866="","",VLOOKUP(G866,$BG$21:$BI$24,3,FALSE)))</f>
        <v/>
      </c>
      <c r="AJ86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6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6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6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66" s="75" t="str">
        <f>IF(TablePipeInsulation[[#This Row],[System Application]]="Custom",TablePipeInsulation[[#This Row],[Custom Pipe Bare Heat Transfer Coefficient]],IF(P866="","",(VLOOKUP(AJ866,'Insulation Table'!$F$35:$G$124,2,FALSE))))</f>
        <v/>
      </c>
      <c r="AO866" s="75" t="e">
        <f t="shared" si="65"/>
        <v>#N/A</v>
      </c>
      <c r="AP866" s="75" t="e">
        <f>VLOOKUP(AO866,'Insulation Table'!$Y$35:$Z$103,2,FALSE)</f>
        <v>#N/A</v>
      </c>
      <c r="AQ866" s="67" t="str">
        <f>CONCATENATE(P866,U866,MIN(TablePipeInsulation[[#This Row],[Insulation to be Added (")]],3))</f>
        <v>3</v>
      </c>
      <c r="AR866" s="75" t="str">
        <f>IF(P866="","",(VLOOKUP(AQ866,'Insulation Table'!$N$35:$O$250,2,FALSE)))</f>
        <v/>
      </c>
      <c r="AS866" s="67" t="e">
        <f t="shared" si="66"/>
        <v>#VALUE!</v>
      </c>
      <c r="AT866" s="75" t="str">
        <f>IF(TablePipeInsulation[[#This Row],[System Application]]="Custom",TablePipeInsulation[[#This Row],[Full Load Hours (If Custom Application)]],IF(G866="","",IF(G866="Domestic Hot Water",8760,$AJ$16)))</f>
        <v/>
      </c>
      <c r="AU866" s="75" t="str">
        <f>VLOOKUP($G$7,'Incentive Structure'!$C$6:$D$10,2,FALSE)</f>
        <v>CI</v>
      </c>
      <c r="AV866" s="75" t="str">
        <f>IF(ISNUMBER(FIND("MF",TablePipeInsulation[[#This Row],[Incentive Code]]))=TRUE,"MF Logic","CI Logic")</f>
        <v>CI Logic</v>
      </c>
      <c r="AW86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66" t="str">
        <f t="shared" si="67"/>
        <v/>
      </c>
      <c r="AY866" t="str">
        <f t="shared" si="68"/>
        <v>CI</v>
      </c>
      <c r="AZ86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6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66" s="190" t="e">
        <f>INDEX(#REF!,MATCH(TablePipeInsulation[[#This Row],[Coding - Temperature of Pipe]],#REF!,0),MATCH(TEXT($P866,"#.00"),#REF!,0))</f>
        <v>#REF!</v>
      </c>
      <c r="BC866" s="211">
        <f>IFERROR(MIN(IF(TablePipeInsulation[[#This Row],[System Application]]="Custom",(TablePipeInsulation[[#This Row],[Therms saved]]*BE866)*CI_Custom_Incentive_USD_per_therm,IF(OR(TablePipeInsulation[[#This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saved]]*BE866),"Excel Error"))),TablePipeInsulation[[#This Row],[Total Cost]]),0)</f>
        <v>0</v>
      </c>
      <c r="BD866" s="216">
        <f>IFERROR(MIN(IF(TablePipeInsulation[[#This Row],[System Application]]="Custom",(TablePipeInsulation[[#This Row],[Therms saved]]*BE866)*CI_Custom_Bonus_Incentive_USD_per_therm,IF(OR(TablePipeInsulation[[#This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saved]]*BE866),"Excel Error"))),TablePipeInsulation[[#This Row],[Total Cost]]),0)</f>
        <v>0</v>
      </c>
      <c r="BE866" s="212">
        <f>Boiler!$AA$9</f>
        <v>0</v>
      </c>
    </row>
    <row r="867" spans="1:57">
      <c r="A867" s="75">
        <v>846</v>
      </c>
      <c r="Q867" s="69"/>
      <c r="R867" s="1" t="str">
        <f>IFERROR(INDEX(TableInsulationCodeReq[],MATCH(TablePipeInsulation[[#This Row],[Coding - Temperature of Pipe]],TableInsulationCodeReq[Coding Pipe Temperature],-1),MATCH(TEXT($P867,"0.00"),TableInsulationCodeReq[#Headers],0)),"")</f>
        <v/>
      </c>
      <c r="Y867" s="189" t="str">
        <f t="shared" si="69"/>
        <v/>
      </c>
      <c r="AA86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67" s="3" t="str">
        <f>IF(OR(G867="",TablePipeInsulation[[#This Row],[Insulation to be Added (")]]&lt;TablePipeInsulation[[#This Row],[Insulation Required by Code (")]]),"",IF(System_App_Only_DHW,(AN867-AR867)/(0.8*100000)*L867*AS867*AT867*1,(AN867-AR867)/($G$10*100000)*L867*AS867*AT867*1))</f>
        <v/>
      </c>
      <c r="AC867" s="78">
        <f>IF(TablePipeInsulation[[#This Row],[Insulation to be Added (")]]&lt;TablePipeInsulation[[#This Row],[Insulation Required by Code (")]],"",BC867)</f>
        <v>0</v>
      </c>
      <c r="AD867" s="78">
        <f>IF(TablePipeInsulation[[#This Row],[Insulation to be Added (")]]&lt;TablePipeInsulation[[#This Row],[Insulation Required by Code (")]],"",BD867)</f>
        <v>0</v>
      </c>
      <c r="AG867" s="67" t="e">
        <f>VLOOKUP(G867,'Insulation Table'!$AE$61:$AF$64,2,FALSE)</f>
        <v>#N/A</v>
      </c>
      <c r="AH867" s="75" t="str">
        <f>IF(TablePipeInsulation[[#This Row],[System Application]]="Custom",TablePipeInsulation[[#This Row],[Pipe Surface Temperature, °F (If Custom Application)]],IF(G867="","",VLOOKUP(G867,$BG$21:$BH$24,2,FALSE)))</f>
        <v/>
      </c>
      <c r="AI867" s="75" t="str">
        <f>IF(TablePipeInsulation[[#This Row],[System Application]]="Custom",TablePipeInsulation[[#This Row],[Ambient Temperature, °F (If Custom Application)]],IF(G867="","",VLOOKUP(G867,$BG$21:$BI$24,3,FALSE)))</f>
        <v/>
      </c>
      <c r="AJ86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6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6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6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67" s="75" t="str">
        <f>IF(TablePipeInsulation[[#This Row],[System Application]]="Custom",TablePipeInsulation[[#This Row],[Custom Pipe Bare Heat Transfer Coefficient]],IF(P867="","",(VLOOKUP(AJ867,'Insulation Table'!$F$35:$G$124,2,FALSE))))</f>
        <v/>
      </c>
      <c r="AO867" s="75" t="e">
        <f t="shared" si="65"/>
        <v>#N/A</v>
      </c>
      <c r="AP867" s="75" t="e">
        <f>VLOOKUP(AO867,'Insulation Table'!$Y$35:$Z$103,2,FALSE)</f>
        <v>#N/A</v>
      </c>
      <c r="AQ867" s="67" t="str">
        <f>CONCATENATE(P867,U867,MIN(TablePipeInsulation[[#This Row],[Insulation to be Added (")]],3))</f>
        <v>3</v>
      </c>
      <c r="AR867" s="75" t="str">
        <f>IF(P867="","",(VLOOKUP(AQ867,'Insulation Table'!$N$35:$O$250,2,FALSE)))</f>
        <v/>
      </c>
      <c r="AS867" s="67" t="e">
        <f t="shared" si="66"/>
        <v>#VALUE!</v>
      </c>
      <c r="AT867" s="75" t="str">
        <f>IF(TablePipeInsulation[[#This Row],[System Application]]="Custom",TablePipeInsulation[[#This Row],[Full Load Hours (If Custom Application)]],IF(G867="","",IF(G867="Domestic Hot Water",8760,$AJ$16)))</f>
        <v/>
      </c>
      <c r="AU867" s="75" t="str">
        <f>VLOOKUP($G$7,'Incentive Structure'!$C$6:$D$10,2,FALSE)</f>
        <v>CI</v>
      </c>
      <c r="AV867" s="75" t="str">
        <f>IF(ISNUMBER(FIND("MF",TablePipeInsulation[[#This Row],[Incentive Code]]))=TRUE,"MF Logic","CI Logic")</f>
        <v>CI Logic</v>
      </c>
      <c r="AW86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67" t="str">
        <f t="shared" si="67"/>
        <v/>
      </c>
      <c r="AY867" t="str">
        <f t="shared" si="68"/>
        <v>CI</v>
      </c>
      <c r="AZ86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6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67" s="190" t="e">
        <f>INDEX(#REF!,MATCH(TablePipeInsulation[[#This Row],[Coding - Temperature of Pipe]],#REF!,0),MATCH(TEXT($P867,"#.00"),#REF!,0))</f>
        <v>#REF!</v>
      </c>
      <c r="BC867" s="211">
        <f>IFERROR(MIN(IF(TablePipeInsulation[[#This Row],[System Application]]="Custom",(TablePipeInsulation[[#This Row],[Therms saved]]*BE867)*CI_Custom_Incentive_USD_per_therm,IF(OR(TablePipeInsulation[[#This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saved]]*BE867),"Excel Error"))),TablePipeInsulation[[#This Row],[Total Cost]]),0)</f>
        <v>0</v>
      </c>
      <c r="BD867" s="216">
        <f>IFERROR(MIN(IF(TablePipeInsulation[[#This Row],[System Application]]="Custom",(TablePipeInsulation[[#This Row],[Therms saved]]*BE867)*CI_Custom_Bonus_Incentive_USD_per_therm,IF(OR(TablePipeInsulation[[#This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saved]]*BE867),"Excel Error"))),TablePipeInsulation[[#This Row],[Total Cost]]),0)</f>
        <v>0</v>
      </c>
      <c r="BE867" s="212">
        <f>Boiler!$AA$9</f>
        <v>0</v>
      </c>
    </row>
    <row r="868" spans="1:57">
      <c r="A868" s="75">
        <v>847</v>
      </c>
      <c r="Q868" s="69"/>
      <c r="R868" s="1" t="str">
        <f>IFERROR(INDEX(TableInsulationCodeReq[],MATCH(TablePipeInsulation[[#This Row],[Coding - Temperature of Pipe]],TableInsulationCodeReq[Coding Pipe Temperature],-1),MATCH(TEXT($P868,"0.00"),TableInsulationCodeReq[#Headers],0)),"")</f>
        <v/>
      </c>
      <c r="Y868" s="189" t="str">
        <f t="shared" si="69"/>
        <v/>
      </c>
      <c r="AA86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68" s="3" t="str">
        <f>IF(OR(G868="",TablePipeInsulation[[#This Row],[Insulation to be Added (")]]&lt;TablePipeInsulation[[#This Row],[Insulation Required by Code (")]]),"",IF(System_App_Only_DHW,(AN868-AR868)/(0.8*100000)*L868*AS868*AT868*1,(AN868-AR868)/($G$10*100000)*L868*AS868*AT868*1))</f>
        <v/>
      </c>
      <c r="AC868" s="78">
        <f>IF(TablePipeInsulation[[#This Row],[Insulation to be Added (")]]&lt;TablePipeInsulation[[#This Row],[Insulation Required by Code (")]],"",BC868)</f>
        <v>0</v>
      </c>
      <c r="AD868" s="78">
        <f>IF(TablePipeInsulation[[#This Row],[Insulation to be Added (")]]&lt;TablePipeInsulation[[#This Row],[Insulation Required by Code (")]],"",BD868)</f>
        <v>0</v>
      </c>
      <c r="AG868" s="67" t="e">
        <f>VLOOKUP(G868,'Insulation Table'!$AE$61:$AF$64,2,FALSE)</f>
        <v>#N/A</v>
      </c>
      <c r="AH868" s="75" t="str">
        <f>IF(TablePipeInsulation[[#This Row],[System Application]]="Custom",TablePipeInsulation[[#This Row],[Pipe Surface Temperature, °F (If Custom Application)]],IF(G868="","",VLOOKUP(G868,$BG$21:$BH$24,2,FALSE)))</f>
        <v/>
      </c>
      <c r="AI868" s="75" t="str">
        <f>IF(TablePipeInsulation[[#This Row],[System Application]]="Custom",TablePipeInsulation[[#This Row],[Ambient Temperature, °F (If Custom Application)]],IF(G868="","",VLOOKUP(G868,$BG$21:$BI$24,3,FALSE)))</f>
        <v/>
      </c>
      <c r="AJ86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6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6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6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68" s="75" t="str">
        <f>IF(TablePipeInsulation[[#This Row],[System Application]]="Custom",TablePipeInsulation[[#This Row],[Custom Pipe Bare Heat Transfer Coefficient]],IF(P868="","",(VLOOKUP(AJ868,'Insulation Table'!$F$35:$G$124,2,FALSE))))</f>
        <v/>
      </c>
      <c r="AO868" s="75" t="e">
        <f t="shared" si="65"/>
        <v>#N/A</v>
      </c>
      <c r="AP868" s="75" t="e">
        <f>VLOOKUP(AO868,'Insulation Table'!$Y$35:$Z$103,2,FALSE)</f>
        <v>#N/A</v>
      </c>
      <c r="AQ868" s="67" t="str">
        <f>CONCATENATE(P868,U868,MIN(TablePipeInsulation[[#This Row],[Insulation to be Added (")]],3))</f>
        <v>3</v>
      </c>
      <c r="AR868" s="75" t="str">
        <f>IF(P868="","",(VLOOKUP(AQ868,'Insulation Table'!$N$35:$O$250,2,FALSE)))</f>
        <v/>
      </c>
      <c r="AS868" s="67" t="e">
        <f t="shared" si="66"/>
        <v>#VALUE!</v>
      </c>
      <c r="AT868" s="75" t="str">
        <f>IF(TablePipeInsulation[[#This Row],[System Application]]="Custom",TablePipeInsulation[[#This Row],[Full Load Hours (If Custom Application)]],IF(G868="","",IF(G868="Domestic Hot Water",8760,$AJ$16)))</f>
        <v/>
      </c>
      <c r="AU868" s="75" t="str">
        <f>VLOOKUP($G$7,'Incentive Structure'!$C$6:$D$10,2,FALSE)</f>
        <v>CI</v>
      </c>
      <c r="AV868" s="75" t="str">
        <f>IF(ISNUMBER(FIND("MF",TablePipeInsulation[[#This Row],[Incentive Code]]))=TRUE,"MF Logic","CI Logic")</f>
        <v>CI Logic</v>
      </c>
      <c r="AW86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68" t="str">
        <f t="shared" si="67"/>
        <v/>
      </c>
      <c r="AY868" t="str">
        <f t="shared" si="68"/>
        <v>CI</v>
      </c>
      <c r="AZ86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6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68" s="190" t="e">
        <f>INDEX(#REF!,MATCH(TablePipeInsulation[[#This Row],[Coding - Temperature of Pipe]],#REF!,0),MATCH(TEXT($P868,"#.00"),#REF!,0))</f>
        <v>#REF!</v>
      </c>
      <c r="BC868" s="211">
        <f>IFERROR(MIN(IF(TablePipeInsulation[[#This Row],[System Application]]="Custom",(TablePipeInsulation[[#This Row],[Therms saved]]*BE868)*CI_Custom_Incentive_USD_per_therm,IF(OR(TablePipeInsulation[[#This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saved]]*BE868),"Excel Error"))),TablePipeInsulation[[#This Row],[Total Cost]]),0)</f>
        <v>0</v>
      </c>
      <c r="BD868" s="216">
        <f>IFERROR(MIN(IF(TablePipeInsulation[[#This Row],[System Application]]="Custom",(TablePipeInsulation[[#This Row],[Therms saved]]*BE868)*CI_Custom_Bonus_Incentive_USD_per_therm,IF(OR(TablePipeInsulation[[#This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saved]]*BE868),"Excel Error"))),TablePipeInsulation[[#This Row],[Total Cost]]),0)</f>
        <v>0</v>
      </c>
      <c r="BE868" s="212">
        <f>Boiler!$AA$9</f>
        <v>0</v>
      </c>
    </row>
    <row r="869" spans="1:57">
      <c r="A869" s="75">
        <v>848</v>
      </c>
      <c r="Q869" s="69"/>
      <c r="R869" s="1" t="str">
        <f>IFERROR(INDEX(TableInsulationCodeReq[],MATCH(TablePipeInsulation[[#This Row],[Coding - Temperature of Pipe]],TableInsulationCodeReq[Coding Pipe Temperature],-1),MATCH(TEXT($P869,"0.00"),TableInsulationCodeReq[#Headers],0)),"")</f>
        <v/>
      </c>
      <c r="Y869" s="189" t="str">
        <f t="shared" si="69"/>
        <v/>
      </c>
      <c r="AA86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69" s="3" t="str">
        <f>IF(OR(G869="",TablePipeInsulation[[#This Row],[Insulation to be Added (")]]&lt;TablePipeInsulation[[#This Row],[Insulation Required by Code (")]]),"",IF(System_App_Only_DHW,(AN869-AR869)/(0.8*100000)*L869*AS869*AT869*1,(AN869-AR869)/($G$10*100000)*L869*AS869*AT869*1))</f>
        <v/>
      </c>
      <c r="AC869" s="78">
        <f>IF(TablePipeInsulation[[#This Row],[Insulation to be Added (")]]&lt;TablePipeInsulation[[#This Row],[Insulation Required by Code (")]],"",BC869)</f>
        <v>0</v>
      </c>
      <c r="AD869" s="78">
        <f>IF(TablePipeInsulation[[#This Row],[Insulation to be Added (")]]&lt;TablePipeInsulation[[#This Row],[Insulation Required by Code (")]],"",BD869)</f>
        <v>0</v>
      </c>
      <c r="AG869" s="67" t="e">
        <f>VLOOKUP(G869,'Insulation Table'!$AE$61:$AF$64,2,FALSE)</f>
        <v>#N/A</v>
      </c>
      <c r="AH869" s="75" t="str">
        <f>IF(TablePipeInsulation[[#This Row],[System Application]]="Custom",TablePipeInsulation[[#This Row],[Pipe Surface Temperature, °F (If Custom Application)]],IF(G869="","",VLOOKUP(G869,$BG$21:$BH$24,2,FALSE)))</f>
        <v/>
      </c>
      <c r="AI869" s="75" t="str">
        <f>IF(TablePipeInsulation[[#This Row],[System Application]]="Custom",TablePipeInsulation[[#This Row],[Ambient Temperature, °F (If Custom Application)]],IF(G869="","",VLOOKUP(G869,$BG$21:$BI$24,3,FALSE)))</f>
        <v/>
      </c>
      <c r="AJ86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6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6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6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69" s="75" t="str">
        <f>IF(TablePipeInsulation[[#This Row],[System Application]]="Custom",TablePipeInsulation[[#This Row],[Custom Pipe Bare Heat Transfer Coefficient]],IF(P869="","",(VLOOKUP(AJ869,'Insulation Table'!$F$35:$G$124,2,FALSE))))</f>
        <v/>
      </c>
      <c r="AO869" s="75" t="e">
        <f t="shared" si="65"/>
        <v>#N/A</v>
      </c>
      <c r="AP869" s="75" t="e">
        <f>VLOOKUP(AO869,'Insulation Table'!$Y$35:$Z$103,2,FALSE)</f>
        <v>#N/A</v>
      </c>
      <c r="AQ869" s="67" t="str">
        <f>CONCATENATE(P869,U869,MIN(TablePipeInsulation[[#This Row],[Insulation to be Added (")]],3))</f>
        <v>3</v>
      </c>
      <c r="AR869" s="75" t="str">
        <f>IF(P869="","",(VLOOKUP(AQ869,'Insulation Table'!$N$35:$O$250,2,FALSE)))</f>
        <v/>
      </c>
      <c r="AS869" s="67" t="e">
        <f t="shared" si="66"/>
        <v>#VALUE!</v>
      </c>
      <c r="AT869" s="75" t="str">
        <f>IF(TablePipeInsulation[[#This Row],[System Application]]="Custom",TablePipeInsulation[[#This Row],[Full Load Hours (If Custom Application)]],IF(G869="","",IF(G869="Domestic Hot Water",8760,$AJ$16)))</f>
        <v/>
      </c>
      <c r="AU869" s="75" t="str">
        <f>VLOOKUP($G$7,'Incentive Structure'!$C$6:$D$10,2,FALSE)</f>
        <v>CI</v>
      </c>
      <c r="AV869" s="75" t="str">
        <f>IF(ISNUMBER(FIND("MF",TablePipeInsulation[[#This Row],[Incentive Code]]))=TRUE,"MF Logic","CI Logic")</f>
        <v>CI Logic</v>
      </c>
      <c r="AW86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69" t="str">
        <f t="shared" si="67"/>
        <v/>
      </c>
      <c r="AY869" t="str">
        <f t="shared" si="68"/>
        <v>CI</v>
      </c>
      <c r="AZ86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6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69" s="190" t="e">
        <f>INDEX(#REF!,MATCH(TablePipeInsulation[[#This Row],[Coding - Temperature of Pipe]],#REF!,0),MATCH(TEXT($P869,"#.00"),#REF!,0))</f>
        <v>#REF!</v>
      </c>
      <c r="BC869" s="211">
        <f>IFERROR(MIN(IF(TablePipeInsulation[[#This Row],[System Application]]="Custom",(TablePipeInsulation[[#This Row],[Therms saved]]*BE869)*CI_Custom_Incentive_USD_per_therm,IF(OR(TablePipeInsulation[[#This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saved]]*BE869),"Excel Error"))),TablePipeInsulation[[#This Row],[Total Cost]]),0)</f>
        <v>0</v>
      </c>
      <c r="BD869" s="216">
        <f>IFERROR(MIN(IF(TablePipeInsulation[[#This Row],[System Application]]="Custom",(TablePipeInsulation[[#This Row],[Therms saved]]*BE869)*CI_Custom_Bonus_Incentive_USD_per_therm,IF(OR(TablePipeInsulation[[#This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saved]]*BE869),"Excel Error"))),TablePipeInsulation[[#This Row],[Total Cost]]),0)</f>
        <v>0</v>
      </c>
      <c r="BE869" s="212">
        <f>Boiler!$AA$9</f>
        <v>0</v>
      </c>
    </row>
    <row r="870" spans="1:57">
      <c r="A870" s="75">
        <v>849</v>
      </c>
      <c r="Q870" s="69"/>
      <c r="R870" s="1" t="str">
        <f>IFERROR(INDEX(TableInsulationCodeReq[],MATCH(TablePipeInsulation[[#This Row],[Coding - Temperature of Pipe]],TableInsulationCodeReq[Coding Pipe Temperature],-1),MATCH(TEXT($P870,"0.00"),TableInsulationCodeReq[#Headers],0)),"")</f>
        <v/>
      </c>
      <c r="Y870" s="189" t="str">
        <f t="shared" si="69"/>
        <v/>
      </c>
      <c r="AA87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70" s="3" t="str">
        <f>IF(OR(G870="",TablePipeInsulation[[#This Row],[Insulation to be Added (")]]&lt;TablePipeInsulation[[#This Row],[Insulation Required by Code (")]]),"",IF(System_App_Only_DHW,(AN870-AR870)/(0.8*100000)*L870*AS870*AT870*1,(AN870-AR870)/($G$10*100000)*L870*AS870*AT870*1))</f>
        <v/>
      </c>
      <c r="AC870" s="78">
        <f>IF(TablePipeInsulation[[#This Row],[Insulation to be Added (")]]&lt;TablePipeInsulation[[#This Row],[Insulation Required by Code (")]],"",BC870)</f>
        <v>0</v>
      </c>
      <c r="AD870" s="78">
        <f>IF(TablePipeInsulation[[#This Row],[Insulation to be Added (")]]&lt;TablePipeInsulation[[#This Row],[Insulation Required by Code (")]],"",BD870)</f>
        <v>0</v>
      </c>
      <c r="AG870" s="67" t="e">
        <f>VLOOKUP(G870,'Insulation Table'!$AE$61:$AF$64,2,FALSE)</f>
        <v>#N/A</v>
      </c>
      <c r="AH870" s="75" t="str">
        <f>IF(TablePipeInsulation[[#This Row],[System Application]]="Custom",TablePipeInsulation[[#This Row],[Pipe Surface Temperature, °F (If Custom Application)]],IF(G870="","",VLOOKUP(G870,$BG$21:$BH$24,2,FALSE)))</f>
        <v/>
      </c>
      <c r="AI870" s="75" t="str">
        <f>IF(TablePipeInsulation[[#This Row],[System Application]]="Custom",TablePipeInsulation[[#This Row],[Ambient Temperature, °F (If Custom Application)]],IF(G870="","",VLOOKUP(G870,$BG$21:$BI$24,3,FALSE)))</f>
        <v/>
      </c>
      <c r="AJ87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7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7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7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70" s="75" t="str">
        <f>IF(TablePipeInsulation[[#This Row],[System Application]]="Custom",TablePipeInsulation[[#This Row],[Custom Pipe Bare Heat Transfer Coefficient]],IF(P870="","",(VLOOKUP(AJ870,'Insulation Table'!$F$35:$G$124,2,FALSE))))</f>
        <v/>
      </c>
      <c r="AO870" s="75" t="e">
        <f t="shared" si="65"/>
        <v>#N/A</v>
      </c>
      <c r="AP870" s="75" t="e">
        <f>VLOOKUP(AO870,'Insulation Table'!$Y$35:$Z$103,2,FALSE)</f>
        <v>#N/A</v>
      </c>
      <c r="AQ870" s="67" t="str">
        <f>CONCATENATE(P870,U870,MIN(TablePipeInsulation[[#This Row],[Insulation to be Added (")]],3))</f>
        <v>3</v>
      </c>
      <c r="AR870" s="75" t="str">
        <f>IF(P870="","",(VLOOKUP(AQ870,'Insulation Table'!$N$35:$O$250,2,FALSE)))</f>
        <v/>
      </c>
      <c r="AS870" s="67" t="e">
        <f t="shared" si="66"/>
        <v>#VALUE!</v>
      </c>
      <c r="AT870" s="75" t="str">
        <f>IF(TablePipeInsulation[[#This Row],[System Application]]="Custom",TablePipeInsulation[[#This Row],[Full Load Hours (If Custom Application)]],IF(G870="","",IF(G870="Domestic Hot Water",8760,$AJ$16)))</f>
        <v/>
      </c>
      <c r="AU870" s="75" t="str">
        <f>VLOOKUP($G$7,'Incentive Structure'!$C$6:$D$10,2,FALSE)</f>
        <v>CI</v>
      </c>
      <c r="AV870" s="75" t="str">
        <f>IF(ISNUMBER(FIND("MF",TablePipeInsulation[[#This Row],[Incentive Code]]))=TRUE,"MF Logic","CI Logic")</f>
        <v>CI Logic</v>
      </c>
      <c r="AW87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70" t="str">
        <f t="shared" si="67"/>
        <v/>
      </c>
      <c r="AY870" t="str">
        <f t="shared" si="68"/>
        <v>CI</v>
      </c>
      <c r="AZ87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7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70" s="190" t="e">
        <f>INDEX(#REF!,MATCH(TablePipeInsulation[[#This Row],[Coding - Temperature of Pipe]],#REF!,0),MATCH(TEXT($P870,"#.00"),#REF!,0))</f>
        <v>#REF!</v>
      </c>
      <c r="BC870" s="211">
        <f>IFERROR(MIN(IF(TablePipeInsulation[[#This Row],[System Application]]="Custom",(TablePipeInsulation[[#This Row],[Therms saved]]*BE870)*CI_Custom_Incentive_USD_per_therm,IF(OR(TablePipeInsulation[[#This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saved]]*BE870),"Excel Error"))),TablePipeInsulation[[#This Row],[Total Cost]]),0)</f>
        <v>0</v>
      </c>
      <c r="BD870" s="216">
        <f>IFERROR(MIN(IF(TablePipeInsulation[[#This Row],[System Application]]="Custom",(TablePipeInsulation[[#This Row],[Therms saved]]*BE870)*CI_Custom_Bonus_Incentive_USD_per_therm,IF(OR(TablePipeInsulation[[#This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saved]]*BE870),"Excel Error"))),TablePipeInsulation[[#This Row],[Total Cost]]),0)</f>
        <v>0</v>
      </c>
      <c r="BE870" s="212">
        <f>Boiler!$AA$9</f>
        <v>0</v>
      </c>
    </row>
    <row r="871" spans="1:57">
      <c r="A871" s="75">
        <v>850</v>
      </c>
      <c r="Q871" s="69"/>
      <c r="R871" s="1" t="str">
        <f>IFERROR(INDEX(TableInsulationCodeReq[],MATCH(TablePipeInsulation[[#This Row],[Coding - Temperature of Pipe]],TableInsulationCodeReq[Coding Pipe Temperature],-1),MATCH(TEXT($P871,"0.00"),TableInsulationCodeReq[#Headers],0)),"")</f>
        <v/>
      </c>
      <c r="Y871" s="189" t="str">
        <f t="shared" si="69"/>
        <v/>
      </c>
      <c r="AA87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71" s="3" t="str">
        <f>IF(OR(G871="",TablePipeInsulation[[#This Row],[Insulation to be Added (")]]&lt;TablePipeInsulation[[#This Row],[Insulation Required by Code (")]]),"",IF(System_App_Only_DHW,(AN871-AR871)/(0.8*100000)*L871*AS871*AT871*1,(AN871-AR871)/($G$10*100000)*L871*AS871*AT871*1))</f>
        <v/>
      </c>
      <c r="AC871" s="78">
        <f>IF(TablePipeInsulation[[#This Row],[Insulation to be Added (")]]&lt;TablePipeInsulation[[#This Row],[Insulation Required by Code (")]],"",BC871)</f>
        <v>0</v>
      </c>
      <c r="AD871" s="78">
        <f>IF(TablePipeInsulation[[#This Row],[Insulation to be Added (")]]&lt;TablePipeInsulation[[#This Row],[Insulation Required by Code (")]],"",BD871)</f>
        <v>0</v>
      </c>
      <c r="AG871" s="67" t="e">
        <f>VLOOKUP(G871,'Insulation Table'!$AE$61:$AF$64,2,FALSE)</f>
        <v>#N/A</v>
      </c>
      <c r="AH871" s="75" t="str">
        <f>IF(TablePipeInsulation[[#This Row],[System Application]]="Custom",TablePipeInsulation[[#This Row],[Pipe Surface Temperature, °F (If Custom Application)]],IF(G871="","",VLOOKUP(G871,$BG$21:$BH$24,2,FALSE)))</f>
        <v/>
      </c>
      <c r="AI871" s="75" t="str">
        <f>IF(TablePipeInsulation[[#This Row],[System Application]]="Custom",TablePipeInsulation[[#This Row],[Ambient Temperature, °F (If Custom Application)]],IF(G871="","",VLOOKUP(G871,$BG$21:$BI$24,3,FALSE)))</f>
        <v/>
      </c>
      <c r="AJ87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7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7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7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71" s="75" t="str">
        <f>IF(TablePipeInsulation[[#This Row],[System Application]]="Custom",TablePipeInsulation[[#This Row],[Custom Pipe Bare Heat Transfer Coefficient]],IF(P871="","",(VLOOKUP(AJ871,'Insulation Table'!$F$35:$G$124,2,FALSE))))</f>
        <v/>
      </c>
      <c r="AO871" s="75" t="e">
        <f t="shared" si="65"/>
        <v>#N/A</v>
      </c>
      <c r="AP871" s="75" t="e">
        <f>VLOOKUP(AO871,'Insulation Table'!$Y$35:$Z$103,2,FALSE)</f>
        <v>#N/A</v>
      </c>
      <c r="AQ871" s="67" t="str">
        <f>CONCATENATE(P871,U871,MIN(TablePipeInsulation[[#This Row],[Insulation to be Added (")]],3))</f>
        <v>3</v>
      </c>
      <c r="AR871" s="75" t="str">
        <f>IF(P871="","",(VLOOKUP(AQ871,'Insulation Table'!$N$35:$O$250,2,FALSE)))</f>
        <v/>
      </c>
      <c r="AS871" s="67" t="e">
        <f t="shared" si="66"/>
        <v>#VALUE!</v>
      </c>
      <c r="AT871" s="75" t="str">
        <f>IF(TablePipeInsulation[[#This Row],[System Application]]="Custom",TablePipeInsulation[[#This Row],[Full Load Hours (If Custom Application)]],IF(G871="","",IF(G871="Domestic Hot Water",8760,$AJ$16)))</f>
        <v/>
      </c>
      <c r="AU871" s="75" t="str">
        <f>VLOOKUP($G$7,'Incentive Structure'!$C$6:$D$10,2,FALSE)</f>
        <v>CI</v>
      </c>
      <c r="AV871" s="75" t="str">
        <f>IF(ISNUMBER(FIND("MF",TablePipeInsulation[[#This Row],[Incentive Code]]))=TRUE,"MF Logic","CI Logic")</f>
        <v>CI Logic</v>
      </c>
      <c r="AW87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71" t="str">
        <f t="shared" si="67"/>
        <v/>
      </c>
      <c r="AY871" t="str">
        <f t="shared" si="68"/>
        <v>CI</v>
      </c>
      <c r="AZ87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7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71" s="190" t="e">
        <f>INDEX(#REF!,MATCH(TablePipeInsulation[[#This Row],[Coding - Temperature of Pipe]],#REF!,0),MATCH(TEXT($P871,"#.00"),#REF!,0))</f>
        <v>#REF!</v>
      </c>
      <c r="BC871" s="211">
        <f>IFERROR(MIN(IF(TablePipeInsulation[[#This Row],[System Application]]="Custom",(TablePipeInsulation[[#This Row],[Therms saved]]*BE871)*CI_Custom_Incentive_USD_per_therm,IF(OR(TablePipeInsulation[[#This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saved]]*BE871),"Excel Error"))),TablePipeInsulation[[#This Row],[Total Cost]]),0)</f>
        <v>0</v>
      </c>
      <c r="BD871" s="216">
        <f>IFERROR(MIN(IF(TablePipeInsulation[[#This Row],[System Application]]="Custom",(TablePipeInsulation[[#This Row],[Therms saved]]*BE871)*CI_Custom_Bonus_Incentive_USD_per_therm,IF(OR(TablePipeInsulation[[#This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saved]]*BE871),"Excel Error"))),TablePipeInsulation[[#This Row],[Total Cost]]),0)</f>
        <v>0</v>
      </c>
      <c r="BE871" s="212">
        <f>Boiler!$AA$9</f>
        <v>0</v>
      </c>
    </row>
    <row r="872" spans="1:57">
      <c r="A872" s="75">
        <v>851</v>
      </c>
      <c r="Q872" s="69"/>
      <c r="R872" s="1" t="str">
        <f>IFERROR(INDEX(TableInsulationCodeReq[],MATCH(TablePipeInsulation[[#This Row],[Coding - Temperature of Pipe]],TableInsulationCodeReq[Coding Pipe Temperature],-1),MATCH(TEXT($P872,"0.00"),TableInsulationCodeReq[#Headers],0)),"")</f>
        <v/>
      </c>
      <c r="Y872" s="189" t="str">
        <f t="shared" si="69"/>
        <v/>
      </c>
      <c r="AA87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72" s="3" t="str">
        <f>IF(OR(G872="",TablePipeInsulation[[#This Row],[Insulation to be Added (")]]&lt;TablePipeInsulation[[#This Row],[Insulation Required by Code (")]]),"",IF(System_App_Only_DHW,(AN872-AR872)/(0.8*100000)*L872*AS872*AT872*1,(AN872-AR872)/($G$10*100000)*L872*AS872*AT872*1))</f>
        <v/>
      </c>
      <c r="AC872" s="78">
        <f>IF(TablePipeInsulation[[#This Row],[Insulation to be Added (")]]&lt;TablePipeInsulation[[#This Row],[Insulation Required by Code (")]],"",BC872)</f>
        <v>0</v>
      </c>
      <c r="AD872" s="78">
        <f>IF(TablePipeInsulation[[#This Row],[Insulation to be Added (")]]&lt;TablePipeInsulation[[#This Row],[Insulation Required by Code (")]],"",BD872)</f>
        <v>0</v>
      </c>
      <c r="AG872" s="67" t="e">
        <f>VLOOKUP(G872,'Insulation Table'!$AE$61:$AF$64,2,FALSE)</f>
        <v>#N/A</v>
      </c>
      <c r="AH872" s="75" t="str">
        <f>IF(TablePipeInsulation[[#This Row],[System Application]]="Custom",TablePipeInsulation[[#This Row],[Pipe Surface Temperature, °F (If Custom Application)]],IF(G872="","",VLOOKUP(G872,$BG$21:$BH$24,2,FALSE)))</f>
        <v/>
      </c>
      <c r="AI872" s="75" t="str">
        <f>IF(TablePipeInsulation[[#This Row],[System Application]]="Custom",TablePipeInsulation[[#This Row],[Ambient Temperature, °F (If Custom Application)]],IF(G872="","",VLOOKUP(G872,$BG$21:$BI$24,3,FALSE)))</f>
        <v/>
      </c>
      <c r="AJ87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7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7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7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72" s="75" t="str">
        <f>IF(TablePipeInsulation[[#This Row],[System Application]]="Custom",TablePipeInsulation[[#This Row],[Custom Pipe Bare Heat Transfer Coefficient]],IF(P872="","",(VLOOKUP(AJ872,'Insulation Table'!$F$35:$G$124,2,FALSE))))</f>
        <v/>
      </c>
      <c r="AO872" s="75" t="e">
        <f t="shared" si="65"/>
        <v>#N/A</v>
      </c>
      <c r="AP872" s="75" t="e">
        <f>VLOOKUP(AO872,'Insulation Table'!$Y$35:$Z$103,2,FALSE)</f>
        <v>#N/A</v>
      </c>
      <c r="AQ872" s="67" t="str">
        <f>CONCATENATE(P872,U872,MIN(TablePipeInsulation[[#This Row],[Insulation to be Added (")]],3))</f>
        <v>3</v>
      </c>
      <c r="AR872" s="75" t="str">
        <f>IF(P872="","",(VLOOKUP(AQ872,'Insulation Table'!$N$35:$O$250,2,FALSE)))</f>
        <v/>
      </c>
      <c r="AS872" s="67" t="e">
        <f t="shared" si="66"/>
        <v>#VALUE!</v>
      </c>
      <c r="AT872" s="75" t="str">
        <f>IF(TablePipeInsulation[[#This Row],[System Application]]="Custom",TablePipeInsulation[[#This Row],[Full Load Hours (If Custom Application)]],IF(G872="","",IF(G872="Domestic Hot Water",8760,$AJ$16)))</f>
        <v/>
      </c>
      <c r="AU872" s="75" t="str">
        <f>VLOOKUP($G$7,'Incentive Structure'!$C$6:$D$10,2,FALSE)</f>
        <v>CI</v>
      </c>
      <c r="AV872" s="75" t="str">
        <f>IF(ISNUMBER(FIND("MF",TablePipeInsulation[[#This Row],[Incentive Code]]))=TRUE,"MF Logic","CI Logic")</f>
        <v>CI Logic</v>
      </c>
      <c r="AW87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72" t="str">
        <f t="shared" si="67"/>
        <v/>
      </c>
      <c r="AY872" t="str">
        <f t="shared" si="68"/>
        <v>CI</v>
      </c>
      <c r="AZ87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7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72" s="190" t="e">
        <f>INDEX(#REF!,MATCH(TablePipeInsulation[[#This Row],[Coding - Temperature of Pipe]],#REF!,0),MATCH(TEXT($P872,"#.00"),#REF!,0))</f>
        <v>#REF!</v>
      </c>
      <c r="BC872" s="211">
        <f>IFERROR(MIN(IF(TablePipeInsulation[[#This Row],[System Application]]="Custom",(TablePipeInsulation[[#This Row],[Therms saved]]*BE872)*CI_Custom_Incentive_USD_per_therm,IF(OR(TablePipeInsulation[[#This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saved]]*BE872),"Excel Error"))),TablePipeInsulation[[#This Row],[Total Cost]]),0)</f>
        <v>0</v>
      </c>
      <c r="BD872" s="216">
        <f>IFERROR(MIN(IF(TablePipeInsulation[[#This Row],[System Application]]="Custom",(TablePipeInsulation[[#This Row],[Therms saved]]*BE872)*CI_Custom_Bonus_Incentive_USD_per_therm,IF(OR(TablePipeInsulation[[#This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saved]]*BE872),"Excel Error"))),TablePipeInsulation[[#This Row],[Total Cost]]),0)</f>
        <v>0</v>
      </c>
      <c r="BE872" s="212">
        <f>Boiler!$AA$9</f>
        <v>0</v>
      </c>
    </row>
    <row r="873" spans="1:57">
      <c r="A873" s="75">
        <v>852</v>
      </c>
      <c r="Q873" s="69"/>
      <c r="R873" s="1" t="str">
        <f>IFERROR(INDEX(TableInsulationCodeReq[],MATCH(TablePipeInsulation[[#This Row],[Coding - Temperature of Pipe]],TableInsulationCodeReq[Coding Pipe Temperature],-1),MATCH(TEXT($P873,"0.00"),TableInsulationCodeReq[#Headers],0)),"")</f>
        <v/>
      </c>
      <c r="Y873" s="189" t="str">
        <f t="shared" si="69"/>
        <v/>
      </c>
      <c r="AA87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73" s="3" t="str">
        <f>IF(OR(G873="",TablePipeInsulation[[#This Row],[Insulation to be Added (")]]&lt;TablePipeInsulation[[#This Row],[Insulation Required by Code (")]]),"",IF(System_App_Only_DHW,(AN873-AR873)/(0.8*100000)*L873*AS873*AT873*1,(AN873-AR873)/($G$10*100000)*L873*AS873*AT873*1))</f>
        <v/>
      </c>
      <c r="AC873" s="78">
        <f>IF(TablePipeInsulation[[#This Row],[Insulation to be Added (")]]&lt;TablePipeInsulation[[#This Row],[Insulation Required by Code (")]],"",BC873)</f>
        <v>0</v>
      </c>
      <c r="AD873" s="78">
        <f>IF(TablePipeInsulation[[#This Row],[Insulation to be Added (")]]&lt;TablePipeInsulation[[#This Row],[Insulation Required by Code (")]],"",BD873)</f>
        <v>0</v>
      </c>
      <c r="AG873" s="67" t="e">
        <f>VLOOKUP(G873,'Insulation Table'!$AE$61:$AF$64,2,FALSE)</f>
        <v>#N/A</v>
      </c>
      <c r="AH873" s="75" t="str">
        <f>IF(TablePipeInsulation[[#This Row],[System Application]]="Custom",TablePipeInsulation[[#This Row],[Pipe Surface Temperature, °F (If Custom Application)]],IF(G873="","",VLOOKUP(G873,$BG$21:$BH$24,2,FALSE)))</f>
        <v/>
      </c>
      <c r="AI873" s="75" t="str">
        <f>IF(TablePipeInsulation[[#This Row],[System Application]]="Custom",TablePipeInsulation[[#This Row],[Ambient Temperature, °F (If Custom Application)]],IF(G873="","",VLOOKUP(G873,$BG$21:$BI$24,3,FALSE)))</f>
        <v/>
      </c>
      <c r="AJ87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7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7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7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73" s="75" t="str">
        <f>IF(TablePipeInsulation[[#This Row],[System Application]]="Custom",TablePipeInsulation[[#This Row],[Custom Pipe Bare Heat Transfer Coefficient]],IF(P873="","",(VLOOKUP(AJ873,'Insulation Table'!$F$35:$G$124,2,FALSE))))</f>
        <v/>
      </c>
      <c r="AO873" s="75" t="e">
        <f t="shared" si="65"/>
        <v>#N/A</v>
      </c>
      <c r="AP873" s="75" t="e">
        <f>VLOOKUP(AO873,'Insulation Table'!$Y$35:$Z$103,2,FALSE)</f>
        <v>#N/A</v>
      </c>
      <c r="AQ873" s="67" t="str">
        <f>CONCATENATE(P873,U873,MIN(TablePipeInsulation[[#This Row],[Insulation to be Added (")]],3))</f>
        <v>3</v>
      </c>
      <c r="AR873" s="75" t="str">
        <f>IF(P873="","",(VLOOKUP(AQ873,'Insulation Table'!$N$35:$O$250,2,FALSE)))</f>
        <v/>
      </c>
      <c r="AS873" s="67" t="e">
        <f t="shared" si="66"/>
        <v>#VALUE!</v>
      </c>
      <c r="AT873" s="75" t="str">
        <f>IF(TablePipeInsulation[[#This Row],[System Application]]="Custom",TablePipeInsulation[[#This Row],[Full Load Hours (If Custom Application)]],IF(G873="","",IF(G873="Domestic Hot Water",8760,$AJ$16)))</f>
        <v/>
      </c>
      <c r="AU873" s="75" t="str">
        <f>VLOOKUP($G$7,'Incentive Structure'!$C$6:$D$10,2,FALSE)</f>
        <v>CI</v>
      </c>
      <c r="AV873" s="75" t="str">
        <f>IF(ISNUMBER(FIND("MF",TablePipeInsulation[[#This Row],[Incentive Code]]))=TRUE,"MF Logic","CI Logic")</f>
        <v>CI Logic</v>
      </c>
      <c r="AW87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73" t="str">
        <f t="shared" si="67"/>
        <v/>
      </c>
      <c r="AY873" t="str">
        <f t="shared" si="68"/>
        <v>CI</v>
      </c>
      <c r="AZ87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7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73" s="190" t="e">
        <f>INDEX(#REF!,MATCH(TablePipeInsulation[[#This Row],[Coding - Temperature of Pipe]],#REF!,0),MATCH(TEXT($P873,"#.00"),#REF!,0))</f>
        <v>#REF!</v>
      </c>
      <c r="BC873" s="211">
        <f>IFERROR(MIN(IF(TablePipeInsulation[[#This Row],[System Application]]="Custom",(TablePipeInsulation[[#This Row],[Therms saved]]*BE873)*CI_Custom_Incentive_USD_per_therm,IF(OR(TablePipeInsulation[[#This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saved]]*BE873),"Excel Error"))),TablePipeInsulation[[#This Row],[Total Cost]]),0)</f>
        <v>0</v>
      </c>
      <c r="BD873" s="216">
        <f>IFERROR(MIN(IF(TablePipeInsulation[[#This Row],[System Application]]="Custom",(TablePipeInsulation[[#This Row],[Therms saved]]*BE873)*CI_Custom_Bonus_Incentive_USD_per_therm,IF(OR(TablePipeInsulation[[#This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saved]]*BE873),"Excel Error"))),TablePipeInsulation[[#This Row],[Total Cost]]),0)</f>
        <v>0</v>
      </c>
      <c r="BE873" s="212">
        <f>Boiler!$AA$9</f>
        <v>0</v>
      </c>
    </row>
    <row r="874" spans="1:57">
      <c r="A874" s="75">
        <v>853</v>
      </c>
      <c r="Q874" s="69"/>
      <c r="R874" s="1" t="str">
        <f>IFERROR(INDEX(TableInsulationCodeReq[],MATCH(TablePipeInsulation[[#This Row],[Coding - Temperature of Pipe]],TableInsulationCodeReq[Coding Pipe Temperature],-1),MATCH(TEXT($P874,"0.00"),TableInsulationCodeReq[#Headers],0)),"")</f>
        <v/>
      </c>
      <c r="Y874" s="189" t="str">
        <f t="shared" si="69"/>
        <v/>
      </c>
      <c r="AA87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74" s="3" t="str">
        <f>IF(OR(G874="",TablePipeInsulation[[#This Row],[Insulation to be Added (")]]&lt;TablePipeInsulation[[#This Row],[Insulation Required by Code (")]]),"",IF(System_App_Only_DHW,(AN874-AR874)/(0.8*100000)*L874*AS874*AT874*1,(AN874-AR874)/($G$10*100000)*L874*AS874*AT874*1))</f>
        <v/>
      </c>
      <c r="AC874" s="78">
        <f>IF(TablePipeInsulation[[#This Row],[Insulation to be Added (")]]&lt;TablePipeInsulation[[#This Row],[Insulation Required by Code (")]],"",BC874)</f>
        <v>0</v>
      </c>
      <c r="AD874" s="78">
        <f>IF(TablePipeInsulation[[#This Row],[Insulation to be Added (")]]&lt;TablePipeInsulation[[#This Row],[Insulation Required by Code (")]],"",BD874)</f>
        <v>0</v>
      </c>
      <c r="AG874" s="67" t="e">
        <f>VLOOKUP(G874,'Insulation Table'!$AE$61:$AF$64,2,FALSE)</f>
        <v>#N/A</v>
      </c>
      <c r="AH874" s="75" t="str">
        <f>IF(TablePipeInsulation[[#This Row],[System Application]]="Custom",TablePipeInsulation[[#This Row],[Pipe Surface Temperature, °F (If Custom Application)]],IF(G874="","",VLOOKUP(G874,$BG$21:$BH$24,2,FALSE)))</f>
        <v/>
      </c>
      <c r="AI874" s="75" t="str">
        <f>IF(TablePipeInsulation[[#This Row],[System Application]]="Custom",TablePipeInsulation[[#This Row],[Ambient Temperature, °F (If Custom Application)]],IF(G874="","",VLOOKUP(G874,$BG$21:$BI$24,3,FALSE)))</f>
        <v/>
      </c>
      <c r="AJ87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7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7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7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74" s="75" t="str">
        <f>IF(TablePipeInsulation[[#This Row],[System Application]]="Custom",TablePipeInsulation[[#This Row],[Custom Pipe Bare Heat Transfer Coefficient]],IF(P874="","",(VLOOKUP(AJ874,'Insulation Table'!$F$35:$G$124,2,FALSE))))</f>
        <v/>
      </c>
      <c r="AO874" s="75" t="e">
        <f t="shared" si="65"/>
        <v>#N/A</v>
      </c>
      <c r="AP874" s="75" t="e">
        <f>VLOOKUP(AO874,'Insulation Table'!$Y$35:$Z$103,2,FALSE)</f>
        <v>#N/A</v>
      </c>
      <c r="AQ874" s="67" t="str">
        <f>CONCATENATE(P874,U874,MIN(TablePipeInsulation[[#This Row],[Insulation to be Added (")]],3))</f>
        <v>3</v>
      </c>
      <c r="AR874" s="75" t="str">
        <f>IF(P874="","",(VLOOKUP(AQ874,'Insulation Table'!$N$35:$O$250,2,FALSE)))</f>
        <v/>
      </c>
      <c r="AS874" s="67" t="e">
        <f t="shared" si="66"/>
        <v>#VALUE!</v>
      </c>
      <c r="AT874" s="75" t="str">
        <f>IF(TablePipeInsulation[[#This Row],[System Application]]="Custom",TablePipeInsulation[[#This Row],[Full Load Hours (If Custom Application)]],IF(G874="","",IF(G874="Domestic Hot Water",8760,$AJ$16)))</f>
        <v/>
      </c>
      <c r="AU874" s="75" t="str">
        <f>VLOOKUP($G$7,'Incentive Structure'!$C$6:$D$10,2,FALSE)</f>
        <v>CI</v>
      </c>
      <c r="AV874" s="75" t="str">
        <f>IF(ISNUMBER(FIND("MF",TablePipeInsulation[[#This Row],[Incentive Code]]))=TRUE,"MF Logic","CI Logic")</f>
        <v>CI Logic</v>
      </c>
      <c r="AW87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74" t="str">
        <f t="shared" si="67"/>
        <v/>
      </c>
      <c r="AY874" t="str">
        <f t="shared" si="68"/>
        <v>CI</v>
      </c>
      <c r="AZ87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7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74" s="190" t="e">
        <f>INDEX(#REF!,MATCH(TablePipeInsulation[[#This Row],[Coding - Temperature of Pipe]],#REF!,0),MATCH(TEXT($P874,"#.00"),#REF!,0))</f>
        <v>#REF!</v>
      </c>
      <c r="BC874" s="211">
        <f>IFERROR(MIN(IF(TablePipeInsulation[[#This Row],[System Application]]="Custom",(TablePipeInsulation[[#This Row],[Therms saved]]*BE874)*CI_Custom_Incentive_USD_per_therm,IF(OR(TablePipeInsulation[[#This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saved]]*BE874),"Excel Error"))),TablePipeInsulation[[#This Row],[Total Cost]]),0)</f>
        <v>0</v>
      </c>
      <c r="BD874" s="216">
        <f>IFERROR(MIN(IF(TablePipeInsulation[[#This Row],[System Application]]="Custom",(TablePipeInsulation[[#This Row],[Therms saved]]*BE874)*CI_Custom_Bonus_Incentive_USD_per_therm,IF(OR(TablePipeInsulation[[#This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saved]]*BE874),"Excel Error"))),TablePipeInsulation[[#This Row],[Total Cost]]),0)</f>
        <v>0</v>
      </c>
      <c r="BE874" s="212">
        <f>Boiler!$AA$9</f>
        <v>0</v>
      </c>
    </row>
    <row r="875" spans="1:57">
      <c r="A875" s="75">
        <v>854</v>
      </c>
      <c r="Q875" s="69"/>
      <c r="R875" s="1" t="str">
        <f>IFERROR(INDEX(TableInsulationCodeReq[],MATCH(TablePipeInsulation[[#This Row],[Coding - Temperature of Pipe]],TableInsulationCodeReq[Coding Pipe Temperature],-1),MATCH(TEXT($P875,"0.00"),TableInsulationCodeReq[#Headers],0)),"")</f>
        <v/>
      </c>
      <c r="Y875" s="189" t="str">
        <f t="shared" si="69"/>
        <v/>
      </c>
      <c r="AA87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75" s="3" t="str">
        <f>IF(OR(G875="",TablePipeInsulation[[#This Row],[Insulation to be Added (")]]&lt;TablePipeInsulation[[#This Row],[Insulation Required by Code (")]]),"",IF(System_App_Only_DHW,(AN875-AR875)/(0.8*100000)*L875*AS875*AT875*1,(AN875-AR875)/($G$10*100000)*L875*AS875*AT875*1))</f>
        <v/>
      </c>
      <c r="AC875" s="78">
        <f>IF(TablePipeInsulation[[#This Row],[Insulation to be Added (")]]&lt;TablePipeInsulation[[#This Row],[Insulation Required by Code (")]],"",BC875)</f>
        <v>0</v>
      </c>
      <c r="AD875" s="78">
        <f>IF(TablePipeInsulation[[#This Row],[Insulation to be Added (")]]&lt;TablePipeInsulation[[#This Row],[Insulation Required by Code (")]],"",BD875)</f>
        <v>0</v>
      </c>
      <c r="AG875" s="67" t="e">
        <f>VLOOKUP(G875,'Insulation Table'!$AE$61:$AF$64,2,FALSE)</f>
        <v>#N/A</v>
      </c>
      <c r="AH875" s="75" t="str">
        <f>IF(TablePipeInsulation[[#This Row],[System Application]]="Custom",TablePipeInsulation[[#This Row],[Pipe Surface Temperature, °F (If Custom Application)]],IF(G875="","",VLOOKUP(G875,$BG$21:$BH$24,2,FALSE)))</f>
        <v/>
      </c>
      <c r="AI875" s="75" t="str">
        <f>IF(TablePipeInsulation[[#This Row],[System Application]]="Custom",TablePipeInsulation[[#This Row],[Ambient Temperature, °F (If Custom Application)]],IF(G875="","",VLOOKUP(G875,$BG$21:$BI$24,3,FALSE)))</f>
        <v/>
      </c>
      <c r="AJ87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7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7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7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75" s="75" t="str">
        <f>IF(TablePipeInsulation[[#This Row],[System Application]]="Custom",TablePipeInsulation[[#This Row],[Custom Pipe Bare Heat Transfer Coefficient]],IF(P875="","",(VLOOKUP(AJ875,'Insulation Table'!$F$35:$G$124,2,FALSE))))</f>
        <v/>
      </c>
      <c r="AO875" s="75" t="e">
        <f t="shared" si="65"/>
        <v>#N/A</v>
      </c>
      <c r="AP875" s="75" t="e">
        <f>VLOOKUP(AO875,'Insulation Table'!$Y$35:$Z$103,2,FALSE)</f>
        <v>#N/A</v>
      </c>
      <c r="AQ875" s="67" t="str">
        <f>CONCATENATE(P875,U875,MIN(TablePipeInsulation[[#This Row],[Insulation to be Added (")]],3))</f>
        <v>3</v>
      </c>
      <c r="AR875" s="75" t="str">
        <f>IF(P875="","",(VLOOKUP(AQ875,'Insulation Table'!$N$35:$O$250,2,FALSE)))</f>
        <v/>
      </c>
      <c r="AS875" s="67" t="e">
        <f t="shared" si="66"/>
        <v>#VALUE!</v>
      </c>
      <c r="AT875" s="75" t="str">
        <f>IF(TablePipeInsulation[[#This Row],[System Application]]="Custom",TablePipeInsulation[[#This Row],[Full Load Hours (If Custom Application)]],IF(G875="","",IF(G875="Domestic Hot Water",8760,$AJ$16)))</f>
        <v/>
      </c>
      <c r="AU875" s="75" t="str">
        <f>VLOOKUP($G$7,'Incentive Structure'!$C$6:$D$10,2,FALSE)</f>
        <v>CI</v>
      </c>
      <c r="AV875" s="75" t="str">
        <f>IF(ISNUMBER(FIND("MF",TablePipeInsulation[[#This Row],[Incentive Code]]))=TRUE,"MF Logic","CI Logic")</f>
        <v>CI Logic</v>
      </c>
      <c r="AW87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75" t="str">
        <f t="shared" si="67"/>
        <v/>
      </c>
      <c r="AY875" t="str">
        <f t="shared" si="68"/>
        <v>CI</v>
      </c>
      <c r="AZ87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7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75" s="190" t="e">
        <f>INDEX(#REF!,MATCH(TablePipeInsulation[[#This Row],[Coding - Temperature of Pipe]],#REF!,0),MATCH(TEXT($P875,"#.00"),#REF!,0))</f>
        <v>#REF!</v>
      </c>
      <c r="BC875" s="211">
        <f>IFERROR(MIN(IF(TablePipeInsulation[[#This Row],[System Application]]="Custom",(TablePipeInsulation[[#This Row],[Therms saved]]*BE875)*CI_Custom_Incentive_USD_per_therm,IF(OR(TablePipeInsulation[[#This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saved]]*BE875),"Excel Error"))),TablePipeInsulation[[#This Row],[Total Cost]]),0)</f>
        <v>0</v>
      </c>
      <c r="BD875" s="216">
        <f>IFERROR(MIN(IF(TablePipeInsulation[[#This Row],[System Application]]="Custom",(TablePipeInsulation[[#This Row],[Therms saved]]*BE875)*CI_Custom_Bonus_Incentive_USD_per_therm,IF(OR(TablePipeInsulation[[#This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saved]]*BE875),"Excel Error"))),TablePipeInsulation[[#This Row],[Total Cost]]),0)</f>
        <v>0</v>
      </c>
      <c r="BE875" s="212">
        <f>Boiler!$AA$9</f>
        <v>0</v>
      </c>
    </row>
    <row r="876" spans="1:57">
      <c r="A876" s="75">
        <v>855</v>
      </c>
      <c r="Q876" s="69"/>
      <c r="R876" s="1" t="str">
        <f>IFERROR(INDEX(TableInsulationCodeReq[],MATCH(TablePipeInsulation[[#This Row],[Coding - Temperature of Pipe]],TableInsulationCodeReq[Coding Pipe Temperature],-1),MATCH(TEXT($P876,"0.00"),TableInsulationCodeReq[#Headers],0)),"")</f>
        <v/>
      </c>
      <c r="Y876" s="189" t="str">
        <f t="shared" si="69"/>
        <v/>
      </c>
      <c r="AA87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76" s="3" t="str">
        <f>IF(OR(G876="",TablePipeInsulation[[#This Row],[Insulation to be Added (")]]&lt;TablePipeInsulation[[#This Row],[Insulation Required by Code (")]]),"",IF(System_App_Only_DHW,(AN876-AR876)/(0.8*100000)*L876*AS876*AT876*1,(AN876-AR876)/($G$10*100000)*L876*AS876*AT876*1))</f>
        <v/>
      </c>
      <c r="AC876" s="78">
        <f>IF(TablePipeInsulation[[#This Row],[Insulation to be Added (")]]&lt;TablePipeInsulation[[#This Row],[Insulation Required by Code (")]],"",BC876)</f>
        <v>0</v>
      </c>
      <c r="AD876" s="78">
        <f>IF(TablePipeInsulation[[#This Row],[Insulation to be Added (")]]&lt;TablePipeInsulation[[#This Row],[Insulation Required by Code (")]],"",BD876)</f>
        <v>0</v>
      </c>
      <c r="AG876" s="67" t="e">
        <f>VLOOKUP(G876,'Insulation Table'!$AE$61:$AF$64,2,FALSE)</f>
        <v>#N/A</v>
      </c>
      <c r="AH876" s="75" t="str">
        <f>IF(TablePipeInsulation[[#This Row],[System Application]]="Custom",TablePipeInsulation[[#This Row],[Pipe Surface Temperature, °F (If Custom Application)]],IF(G876="","",VLOOKUP(G876,$BG$21:$BH$24,2,FALSE)))</f>
        <v/>
      </c>
      <c r="AI876" s="75" t="str">
        <f>IF(TablePipeInsulation[[#This Row],[System Application]]="Custom",TablePipeInsulation[[#This Row],[Ambient Temperature, °F (If Custom Application)]],IF(G876="","",VLOOKUP(G876,$BG$21:$BI$24,3,FALSE)))</f>
        <v/>
      </c>
      <c r="AJ87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7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7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7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76" s="75" t="str">
        <f>IF(TablePipeInsulation[[#This Row],[System Application]]="Custom",TablePipeInsulation[[#This Row],[Custom Pipe Bare Heat Transfer Coefficient]],IF(P876="","",(VLOOKUP(AJ876,'Insulation Table'!$F$35:$G$124,2,FALSE))))</f>
        <v/>
      </c>
      <c r="AO876" s="75" t="e">
        <f t="shared" si="65"/>
        <v>#N/A</v>
      </c>
      <c r="AP876" s="75" t="e">
        <f>VLOOKUP(AO876,'Insulation Table'!$Y$35:$Z$103,2,FALSE)</f>
        <v>#N/A</v>
      </c>
      <c r="AQ876" s="67" t="str">
        <f>CONCATENATE(P876,U876,MIN(TablePipeInsulation[[#This Row],[Insulation to be Added (")]],3))</f>
        <v>3</v>
      </c>
      <c r="AR876" s="75" t="str">
        <f>IF(P876="","",(VLOOKUP(AQ876,'Insulation Table'!$N$35:$O$250,2,FALSE)))</f>
        <v/>
      </c>
      <c r="AS876" s="67" t="e">
        <f t="shared" si="66"/>
        <v>#VALUE!</v>
      </c>
      <c r="AT876" s="75" t="str">
        <f>IF(TablePipeInsulation[[#This Row],[System Application]]="Custom",TablePipeInsulation[[#This Row],[Full Load Hours (If Custom Application)]],IF(G876="","",IF(G876="Domestic Hot Water",8760,$AJ$16)))</f>
        <v/>
      </c>
      <c r="AU876" s="75" t="str">
        <f>VLOOKUP($G$7,'Incentive Structure'!$C$6:$D$10,2,FALSE)</f>
        <v>CI</v>
      </c>
      <c r="AV876" s="75" t="str">
        <f>IF(ISNUMBER(FIND("MF",TablePipeInsulation[[#This Row],[Incentive Code]]))=TRUE,"MF Logic","CI Logic")</f>
        <v>CI Logic</v>
      </c>
      <c r="AW87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76" t="str">
        <f t="shared" si="67"/>
        <v/>
      </c>
      <c r="AY876" t="str">
        <f t="shared" si="68"/>
        <v>CI</v>
      </c>
      <c r="AZ87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7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76" s="190" t="e">
        <f>INDEX(#REF!,MATCH(TablePipeInsulation[[#This Row],[Coding - Temperature of Pipe]],#REF!,0),MATCH(TEXT($P876,"#.00"),#REF!,0))</f>
        <v>#REF!</v>
      </c>
      <c r="BC876" s="211">
        <f>IFERROR(MIN(IF(TablePipeInsulation[[#This Row],[System Application]]="Custom",(TablePipeInsulation[[#This Row],[Therms saved]]*BE876)*CI_Custom_Incentive_USD_per_therm,IF(OR(TablePipeInsulation[[#This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saved]]*BE876),"Excel Error"))),TablePipeInsulation[[#This Row],[Total Cost]]),0)</f>
        <v>0</v>
      </c>
      <c r="BD876" s="216">
        <f>IFERROR(MIN(IF(TablePipeInsulation[[#This Row],[System Application]]="Custom",(TablePipeInsulation[[#This Row],[Therms saved]]*BE876)*CI_Custom_Bonus_Incentive_USD_per_therm,IF(OR(TablePipeInsulation[[#This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saved]]*BE876),"Excel Error"))),TablePipeInsulation[[#This Row],[Total Cost]]),0)</f>
        <v>0</v>
      </c>
      <c r="BE876" s="212">
        <f>Boiler!$AA$9</f>
        <v>0</v>
      </c>
    </row>
    <row r="877" spans="1:57">
      <c r="A877" s="75">
        <v>856</v>
      </c>
      <c r="Q877" s="69"/>
      <c r="R877" s="1" t="str">
        <f>IFERROR(INDEX(TableInsulationCodeReq[],MATCH(TablePipeInsulation[[#This Row],[Coding - Temperature of Pipe]],TableInsulationCodeReq[Coding Pipe Temperature],-1),MATCH(TEXT($P877,"0.00"),TableInsulationCodeReq[#Headers],0)),"")</f>
        <v/>
      </c>
      <c r="Y877" s="189" t="str">
        <f t="shared" si="69"/>
        <v/>
      </c>
      <c r="AA87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77" s="3" t="str">
        <f>IF(OR(G877="",TablePipeInsulation[[#This Row],[Insulation to be Added (")]]&lt;TablePipeInsulation[[#This Row],[Insulation Required by Code (")]]),"",IF(System_App_Only_DHW,(AN877-AR877)/(0.8*100000)*L877*AS877*AT877*1,(AN877-AR877)/($G$10*100000)*L877*AS877*AT877*1))</f>
        <v/>
      </c>
      <c r="AC877" s="78">
        <f>IF(TablePipeInsulation[[#This Row],[Insulation to be Added (")]]&lt;TablePipeInsulation[[#This Row],[Insulation Required by Code (")]],"",BC877)</f>
        <v>0</v>
      </c>
      <c r="AD877" s="78">
        <f>IF(TablePipeInsulation[[#This Row],[Insulation to be Added (")]]&lt;TablePipeInsulation[[#This Row],[Insulation Required by Code (")]],"",BD877)</f>
        <v>0</v>
      </c>
      <c r="AG877" s="67" t="e">
        <f>VLOOKUP(G877,'Insulation Table'!$AE$61:$AF$64,2,FALSE)</f>
        <v>#N/A</v>
      </c>
      <c r="AH877" s="75" t="str">
        <f>IF(TablePipeInsulation[[#This Row],[System Application]]="Custom",TablePipeInsulation[[#This Row],[Pipe Surface Temperature, °F (If Custom Application)]],IF(G877="","",VLOOKUP(G877,$BG$21:$BH$24,2,FALSE)))</f>
        <v/>
      </c>
      <c r="AI877" s="75" t="str">
        <f>IF(TablePipeInsulation[[#This Row],[System Application]]="Custom",TablePipeInsulation[[#This Row],[Ambient Temperature, °F (If Custom Application)]],IF(G877="","",VLOOKUP(G877,$BG$21:$BI$24,3,FALSE)))</f>
        <v/>
      </c>
      <c r="AJ87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7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7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7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77" s="75" t="str">
        <f>IF(TablePipeInsulation[[#This Row],[System Application]]="Custom",TablePipeInsulation[[#This Row],[Custom Pipe Bare Heat Transfer Coefficient]],IF(P877="","",(VLOOKUP(AJ877,'Insulation Table'!$F$35:$G$124,2,FALSE))))</f>
        <v/>
      </c>
      <c r="AO877" s="75" t="e">
        <f t="shared" si="65"/>
        <v>#N/A</v>
      </c>
      <c r="AP877" s="75" t="e">
        <f>VLOOKUP(AO877,'Insulation Table'!$Y$35:$Z$103,2,FALSE)</f>
        <v>#N/A</v>
      </c>
      <c r="AQ877" s="67" t="str">
        <f>CONCATENATE(P877,U877,MIN(TablePipeInsulation[[#This Row],[Insulation to be Added (")]],3))</f>
        <v>3</v>
      </c>
      <c r="AR877" s="75" t="str">
        <f>IF(P877="","",(VLOOKUP(AQ877,'Insulation Table'!$N$35:$O$250,2,FALSE)))</f>
        <v/>
      </c>
      <c r="AS877" s="67" t="e">
        <f t="shared" si="66"/>
        <v>#VALUE!</v>
      </c>
      <c r="AT877" s="75" t="str">
        <f>IF(TablePipeInsulation[[#This Row],[System Application]]="Custom",TablePipeInsulation[[#This Row],[Full Load Hours (If Custom Application)]],IF(G877="","",IF(G877="Domestic Hot Water",8760,$AJ$16)))</f>
        <v/>
      </c>
      <c r="AU877" s="75" t="str">
        <f>VLOOKUP($G$7,'Incentive Structure'!$C$6:$D$10,2,FALSE)</f>
        <v>CI</v>
      </c>
      <c r="AV877" s="75" t="str">
        <f>IF(ISNUMBER(FIND("MF",TablePipeInsulation[[#This Row],[Incentive Code]]))=TRUE,"MF Logic","CI Logic")</f>
        <v>CI Logic</v>
      </c>
      <c r="AW87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77" t="str">
        <f t="shared" si="67"/>
        <v/>
      </c>
      <c r="AY877" t="str">
        <f t="shared" si="68"/>
        <v>CI</v>
      </c>
      <c r="AZ87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7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77" s="190" t="e">
        <f>INDEX(#REF!,MATCH(TablePipeInsulation[[#This Row],[Coding - Temperature of Pipe]],#REF!,0),MATCH(TEXT($P877,"#.00"),#REF!,0))</f>
        <v>#REF!</v>
      </c>
      <c r="BC877" s="211">
        <f>IFERROR(MIN(IF(TablePipeInsulation[[#This Row],[System Application]]="Custom",(TablePipeInsulation[[#This Row],[Therms saved]]*BE877)*CI_Custom_Incentive_USD_per_therm,IF(OR(TablePipeInsulation[[#This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saved]]*BE877),"Excel Error"))),TablePipeInsulation[[#This Row],[Total Cost]]),0)</f>
        <v>0</v>
      </c>
      <c r="BD877" s="216">
        <f>IFERROR(MIN(IF(TablePipeInsulation[[#This Row],[System Application]]="Custom",(TablePipeInsulation[[#This Row],[Therms saved]]*BE877)*CI_Custom_Bonus_Incentive_USD_per_therm,IF(OR(TablePipeInsulation[[#This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saved]]*BE877),"Excel Error"))),TablePipeInsulation[[#This Row],[Total Cost]]),0)</f>
        <v>0</v>
      </c>
      <c r="BE877" s="212">
        <f>Boiler!$AA$9</f>
        <v>0</v>
      </c>
    </row>
    <row r="878" spans="1:57">
      <c r="A878" s="75">
        <v>857</v>
      </c>
      <c r="Q878" s="69"/>
      <c r="R878" s="1" t="str">
        <f>IFERROR(INDEX(TableInsulationCodeReq[],MATCH(TablePipeInsulation[[#This Row],[Coding - Temperature of Pipe]],TableInsulationCodeReq[Coding Pipe Temperature],-1),MATCH(TEXT($P878,"0.00"),TableInsulationCodeReq[#Headers],0)),"")</f>
        <v/>
      </c>
      <c r="Y878" s="189" t="str">
        <f t="shared" si="69"/>
        <v/>
      </c>
      <c r="AA87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78" s="3" t="str">
        <f>IF(OR(G878="",TablePipeInsulation[[#This Row],[Insulation to be Added (")]]&lt;TablePipeInsulation[[#This Row],[Insulation Required by Code (")]]),"",IF(System_App_Only_DHW,(AN878-AR878)/(0.8*100000)*L878*AS878*AT878*1,(AN878-AR878)/($G$10*100000)*L878*AS878*AT878*1))</f>
        <v/>
      </c>
      <c r="AC878" s="78">
        <f>IF(TablePipeInsulation[[#This Row],[Insulation to be Added (")]]&lt;TablePipeInsulation[[#This Row],[Insulation Required by Code (")]],"",BC878)</f>
        <v>0</v>
      </c>
      <c r="AD878" s="78">
        <f>IF(TablePipeInsulation[[#This Row],[Insulation to be Added (")]]&lt;TablePipeInsulation[[#This Row],[Insulation Required by Code (")]],"",BD878)</f>
        <v>0</v>
      </c>
      <c r="AG878" s="67" t="e">
        <f>VLOOKUP(G878,'Insulation Table'!$AE$61:$AF$64,2,FALSE)</f>
        <v>#N/A</v>
      </c>
      <c r="AH878" s="75" t="str">
        <f>IF(TablePipeInsulation[[#This Row],[System Application]]="Custom",TablePipeInsulation[[#This Row],[Pipe Surface Temperature, °F (If Custom Application)]],IF(G878="","",VLOOKUP(G878,$BG$21:$BH$24,2,FALSE)))</f>
        <v/>
      </c>
      <c r="AI878" s="75" t="str">
        <f>IF(TablePipeInsulation[[#This Row],[System Application]]="Custom",TablePipeInsulation[[#This Row],[Ambient Temperature, °F (If Custom Application)]],IF(G878="","",VLOOKUP(G878,$BG$21:$BI$24,3,FALSE)))</f>
        <v/>
      </c>
      <c r="AJ87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7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7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7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78" s="75" t="str">
        <f>IF(TablePipeInsulation[[#This Row],[System Application]]="Custom",TablePipeInsulation[[#This Row],[Custom Pipe Bare Heat Transfer Coefficient]],IF(P878="","",(VLOOKUP(AJ878,'Insulation Table'!$F$35:$G$124,2,FALSE))))</f>
        <v/>
      </c>
      <c r="AO878" s="75" t="e">
        <f t="shared" si="65"/>
        <v>#N/A</v>
      </c>
      <c r="AP878" s="75" t="e">
        <f>VLOOKUP(AO878,'Insulation Table'!$Y$35:$Z$103,2,FALSE)</f>
        <v>#N/A</v>
      </c>
      <c r="AQ878" s="67" t="str">
        <f>CONCATENATE(P878,U878,MIN(TablePipeInsulation[[#This Row],[Insulation to be Added (")]],3))</f>
        <v>3</v>
      </c>
      <c r="AR878" s="75" t="str">
        <f>IF(P878="","",(VLOOKUP(AQ878,'Insulation Table'!$N$35:$O$250,2,FALSE)))</f>
        <v/>
      </c>
      <c r="AS878" s="67" t="e">
        <f t="shared" si="66"/>
        <v>#VALUE!</v>
      </c>
      <c r="AT878" s="75" t="str">
        <f>IF(TablePipeInsulation[[#This Row],[System Application]]="Custom",TablePipeInsulation[[#This Row],[Full Load Hours (If Custom Application)]],IF(G878="","",IF(G878="Domestic Hot Water",8760,$AJ$16)))</f>
        <v/>
      </c>
      <c r="AU878" s="75" t="str">
        <f>VLOOKUP($G$7,'Incentive Structure'!$C$6:$D$10,2,FALSE)</f>
        <v>CI</v>
      </c>
      <c r="AV878" s="75" t="str">
        <f>IF(ISNUMBER(FIND("MF",TablePipeInsulation[[#This Row],[Incentive Code]]))=TRUE,"MF Logic","CI Logic")</f>
        <v>CI Logic</v>
      </c>
      <c r="AW87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78" t="str">
        <f t="shared" si="67"/>
        <v/>
      </c>
      <c r="AY878" t="str">
        <f t="shared" si="68"/>
        <v>CI</v>
      </c>
      <c r="AZ87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7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78" s="190" t="e">
        <f>INDEX(#REF!,MATCH(TablePipeInsulation[[#This Row],[Coding - Temperature of Pipe]],#REF!,0),MATCH(TEXT($P878,"#.00"),#REF!,0))</f>
        <v>#REF!</v>
      </c>
      <c r="BC878" s="211">
        <f>IFERROR(MIN(IF(TablePipeInsulation[[#This Row],[System Application]]="Custom",(TablePipeInsulation[[#This Row],[Therms saved]]*BE878)*CI_Custom_Incentive_USD_per_therm,IF(OR(TablePipeInsulation[[#This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saved]]*BE878),"Excel Error"))),TablePipeInsulation[[#This Row],[Total Cost]]),0)</f>
        <v>0</v>
      </c>
      <c r="BD878" s="216">
        <f>IFERROR(MIN(IF(TablePipeInsulation[[#This Row],[System Application]]="Custom",(TablePipeInsulation[[#This Row],[Therms saved]]*BE878)*CI_Custom_Bonus_Incentive_USD_per_therm,IF(OR(TablePipeInsulation[[#This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saved]]*BE878),"Excel Error"))),TablePipeInsulation[[#This Row],[Total Cost]]),0)</f>
        <v>0</v>
      </c>
      <c r="BE878" s="212">
        <f>Boiler!$AA$9</f>
        <v>0</v>
      </c>
    </row>
    <row r="879" spans="1:57">
      <c r="A879" s="75">
        <v>858</v>
      </c>
      <c r="Q879" s="69"/>
      <c r="R879" s="1" t="str">
        <f>IFERROR(INDEX(TableInsulationCodeReq[],MATCH(TablePipeInsulation[[#This Row],[Coding - Temperature of Pipe]],TableInsulationCodeReq[Coding Pipe Temperature],-1),MATCH(TEXT($P879,"0.00"),TableInsulationCodeReq[#Headers],0)),"")</f>
        <v/>
      </c>
      <c r="Y879" s="189" t="str">
        <f t="shared" si="69"/>
        <v/>
      </c>
      <c r="AA87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79" s="3" t="str">
        <f>IF(OR(G879="",TablePipeInsulation[[#This Row],[Insulation to be Added (")]]&lt;TablePipeInsulation[[#This Row],[Insulation Required by Code (")]]),"",IF(System_App_Only_DHW,(AN879-AR879)/(0.8*100000)*L879*AS879*AT879*1,(AN879-AR879)/($G$10*100000)*L879*AS879*AT879*1))</f>
        <v/>
      </c>
      <c r="AC879" s="78">
        <f>IF(TablePipeInsulation[[#This Row],[Insulation to be Added (")]]&lt;TablePipeInsulation[[#This Row],[Insulation Required by Code (")]],"",BC879)</f>
        <v>0</v>
      </c>
      <c r="AD879" s="78">
        <f>IF(TablePipeInsulation[[#This Row],[Insulation to be Added (")]]&lt;TablePipeInsulation[[#This Row],[Insulation Required by Code (")]],"",BD879)</f>
        <v>0</v>
      </c>
      <c r="AG879" s="67" t="e">
        <f>VLOOKUP(G879,'Insulation Table'!$AE$61:$AF$64,2,FALSE)</f>
        <v>#N/A</v>
      </c>
      <c r="AH879" s="75" t="str">
        <f>IF(TablePipeInsulation[[#This Row],[System Application]]="Custom",TablePipeInsulation[[#This Row],[Pipe Surface Temperature, °F (If Custom Application)]],IF(G879="","",VLOOKUP(G879,$BG$21:$BH$24,2,FALSE)))</f>
        <v/>
      </c>
      <c r="AI879" s="75" t="str">
        <f>IF(TablePipeInsulation[[#This Row],[System Application]]="Custom",TablePipeInsulation[[#This Row],[Ambient Temperature, °F (If Custom Application)]],IF(G879="","",VLOOKUP(G879,$BG$21:$BI$24,3,FALSE)))</f>
        <v/>
      </c>
      <c r="AJ87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7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7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7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79" s="75" t="str">
        <f>IF(TablePipeInsulation[[#This Row],[System Application]]="Custom",TablePipeInsulation[[#This Row],[Custom Pipe Bare Heat Transfer Coefficient]],IF(P879="","",(VLOOKUP(AJ879,'Insulation Table'!$F$35:$G$124,2,FALSE))))</f>
        <v/>
      </c>
      <c r="AO879" s="75" t="e">
        <f t="shared" si="65"/>
        <v>#N/A</v>
      </c>
      <c r="AP879" s="75" t="e">
        <f>VLOOKUP(AO879,'Insulation Table'!$Y$35:$Z$103,2,FALSE)</f>
        <v>#N/A</v>
      </c>
      <c r="AQ879" s="67" t="str">
        <f>CONCATENATE(P879,U879,MIN(TablePipeInsulation[[#This Row],[Insulation to be Added (")]],3))</f>
        <v>3</v>
      </c>
      <c r="AR879" s="75" t="str">
        <f>IF(P879="","",(VLOOKUP(AQ879,'Insulation Table'!$N$35:$O$250,2,FALSE)))</f>
        <v/>
      </c>
      <c r="AS879" s="67" t="e">
        <f t="shared" si="66"/>
        <v>#VALUE!</v>
      </c>
      <c r="AT879" s="75" t="str">
        <f>IF(TablePipeInsulation[[#This Row],[System Application]]="Custom",TablePipeInsulation[[#This Row],[Full Load Hours (If Custom Application)]],IF(G879="","",IF(G879="Domestic Hot Water",8760,$AJ$16)))</f>
        <v/>
      </c>
      <c r="AU879" s="75" t="str">
        <f>VLOOKUP($G$7,'Incentive Structure'!$C$6:$D$10,2,FALSE)</f>
        <v>CI</v>
      </c>
      <c r="AV879" s="75" t="str">
        <f>IF(ISNUMBER(FIND("MF",TablePipeInsulation[[#This Row],[Incentive Code]]))=TRUE,"MF Logic","CI Logic")</f>
        <v>CI Logic</v>
      </c>
      <c r="AW87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79" t="str">
        <f t="shared" si="67"/>
        <v/>
      </c>
      <c r="AY879" t="str">
        <f t="shared" si="68"/>
        <v>CI</v>
      </c>
      <c r="AZ87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7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79" s="190" t="e">
        <f>INDEX(#REF!,MATCH(TablePipeInsulation[[#This Row],[Coding - Temperature of Pipe]],#REF!,0),MATCH(TEXT($P879,"#.00"),#REF!,0))</f>
        <v>#REF!</v>
      </c>
      <c r="BC879" s="211">
        <f>IFERROR(MIN(IF(TablePipeInsulation[[#This Row],[System Application]]="Custom",(TablePipeInsulation[[#This Row],[Therms saved]]*BE879)*CI_Custom_Incentive_USD_per_therm,IF(OR(TablePipeInsulation[[#This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saved]]*BE879),"Excel Error"))),TablePipeInsulation[[#This Row],[Total Cost]]),0)</f>
        <v>0</v>
      </c>
      <c r="BD879" s="216">
        <f>IFERROR(MIN(IF(TablePipeInsulation[[#This Row],[System Application]]="Custom",(TablePipeInsulation[[#This Row],[Therms saved]]*BE879)*CI_Custom_Bonus_Incentive_USD_per_therm,IF(OR(TablePipeInsulation[[#This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saved]]*BE879),"Excel Error"))),TablePipeInsulation[[#This Row],[Total Cost]]),0)</f>
        <v>0</v>
      </c>
      <c r="BE879" s="212">
        <f>Boiler!$AA$9</f>
        <v>0</v>
      </c>
    </row>
    <row r="880" spans="1:57">
      <c r="A880" s="75">
        <v>859</v>
      </c>
      <c r="Q880" s="69"/>
      <c r="R880" s="1" t="str">
        <f>IFERROR(INDEX(TableInsulationCodeReq[],MATCH(TablePipeInsulation[[#This Row],[Coding - Temperature of Pipe]],TableInsulationCodeReq[Coding Pipe Temperature],-1),MATCH(TEXT($P880,"0.00"),TableInsulationCodeReq[#Headers],0)),"")</f>
        <v/>
      </c>
      <c r="Y880" s="189" t="str">
        <f t="shared" si="69"/>
        <v/>
      </c>
      <c r="AA88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80" s="3" t="str">
        <f>IF(OR(G880="",TablePipeInsulation[[#This Row],[Insulation to be Added (")]]&lt;TablePipeInsulation[[#This Row],[Insulation Required by Code (")]]),"",IF(System_App_Only_DHW,(AN880-AR880)/(0.8*100000)*L880*AS880*AT880*1,(AN880-AR880)/($G$10*100000)*L880*AS880*AT880*1))</f>
        <v/>
      </c>
      <c r="AC880" s="78">
        <f>IF(TablePipeInsulation[[#This Row],[Insulation to be Added (")]]&lt;TablePipeInsulation[[#This Row],[Insulation Required by Code (")]],"",BC880)</f>
        <v>0</v>
      </c>
      <c r="AD880" s="78">
        <f>IF(TablePipeInsulation[[#This Row],[Insulation to be Added (")]]&lt;TablePipeInsulation[[#This Row],[Insulation Required by Code (")]],"",BD880)</f>
        <v>0</v>
      </c>
      <c r="AG880" s="67" t="e">
        <f>VLOOKUP(G880,'Insulation Table'!$AE$61:$AF$64,2,FALSE)</f>
        <v>#N/A</v>
      </c>
      <c r="AH880" s="75" t="str">
        <f>IF(TablePipeInsulation[[#This Row],[System Application]]="Custom",TablePipeInsulation[[#This Row],[Pipe Surface Temperature, °F (If Custom Application)]],IF(G880="","",VLOOKUP(G880,$BG$21:$BH$24,2,FALSE)))</f>
        <v/>
      </c>
      <c r="AI880" s="75" t="str">
        <f>IF(TablePipeInsulation[[#This Row],[System Application]]="Custom",TablePipeInsulation[[#This Row],[Ambient Temperature, °F (If Custom Application)]],IF(G880="","",VLOOKUP(G880,$BG$21:$BI$24,3,FALSE)))</f>
        <v/>
      </c>
      <c r="AJ88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8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8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8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80" s="75" t="str">
        <f>IF(TablePipeInsulation[[#This Row],[System Application]]="Custom",TablePipeInsulation[[#This Row],[Custom Pipe Bare Heat Transfer Coefficient]],IF(P880="","",(VLOOKUP(AJ880,'Insulation Table'!$F$35:$G$124,2,FALSE))))</f>
        <v/>
      </c>
      <c r="AO880" s="75" t="e">
        <f t="shared" si="65"/>
        <v>#N/A</v>
      </c>
      <c r="AP880" s="75" t="e">
        <f>VLOOKUP(AO880,'Insulation Table'!$Y$35:$Z$103,2,FALSE)</f>
        <v>#N/A</v>
      </c>
      <c r="AQ880" s="67" t="str">
        <f>CONCATENATE(P880,U880,MIN(TablePipeInsulation[[#This Row],[Insulation to be Added (")]],3))</f>
        <v>3</v>
      </c>
      <c r="AR880" s="75" t="str">
        <f>IF(P880="","",(VLOOKUP(AQ880,'Insulation Table'!$N$35:$O$250,2,FALSE)))</f>
        <v/>
      </c>
      <c r="AS880" s="67" t="e">
        <f t="shared" si="66"/>
        <v>#VALUE!</v>
      </c>
      <c r="AT880" s="75" t="str">
        <f>IF(TablePipeInsulation[[#This Row],[System Application]]="Custom",TablePipeInsulation[[#This Row],[Full Load Hours (If Custom Application)]],IF(G880="","",IF(G880="Domestic Hot Water",8760,$AJ$16)))</f>
        <v/>
      </c>
      <c r="AU880" s="75" t="str">
        <f>VLOOKUP($G$7,'Incentive Structure'!$C$6:$D$10,2,FALSE)</f>
        <v>CI</v>
      </c>
      <c r="AV880" s="75" t="str">
        <f>IF(ISNUMBER(FIND("MF",TablePipeInsulation[[#This Row],[Incentive Code]]))=TRUE,"MF Logic","CI Logic")</f>
        <v>CI Logic</v>
      </c>
      <c r="AW88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80" t="str">
        <f t="shared" si="67"/>
        <v/>
      </c>
      <c r="AY880" t="str">
        <f t="shared" si="68"/>
        <v>CI</v>
      </c>
      <c r="AZ88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8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80" s="190" t="e">
        <f>INDEX(#REF!,MATCH(TablePipeInsulation[[#This Row],[Coding - Temperature of Pipe]],#REF!,0),MATCH(TEXT($P880,"#.00"),#REF!,0))</f>
        <v>#REF!</v>
      </c>
      <c r="BC880" s="211">
        <f>IFERROR(MIN(IF(TablePipeInsulation[[#This Row],[System Application]]="Custom",(TablePipeInsulation[[#This Row],[Therms saved]]*BE880)*CI_Custom_Incentive_USD_per_therm,IF(OR(TablePipeInsulation[[#This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saved]]*BE880),"Excel Error"))),TablePipeInsulation[[#This Row],[Total Cost]]),0)</f>
        <v>0</v>
      </c>
      <c r="BD880" s="216">
        <f>IFERROR(MIN(IF(TablePipeInsulation[[#This Row],[System Application]]="Custom",(TablePipeInsulation[[#This Row],[Therms saved]]*BE880)*CI_Custom_Bonus_Incentive_USD_per_therm,IF(OR(TablePipeInsulation[[#This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saved]]*BE880),"Excel Error"))),TablePipeInsulation[[#This Row],[Total Cost]]),0)</f>
        <v>0</v>
      </c>
      <c r="BE880" s="212">
        <f>Boiler!$AA$9</f>
        <v>0</v>
      </c>
    </row>
    <row r="881" spans="1:57">
      <c r="A881" s="75">
        <v>860</v>
      </c>
      <c r="Q881" s="69"/>
      <c r="R881" s="1" t="str">
        <f>IFERROR(INDEX(TableInsulationCodeReq[],MATCH(TablePipeInsulation[[#This Row],[Coding - Temperature of Pipe]],TableInsulationCodeReq[Coding Pipe Temperature],-1),MATCH(TEXT($P881,"0.00"),TableInsulationCodeReq[#Headers],0)),"")</f>
        <v/>
      </c>
      <c r="Y881" s="189" t="str">
        <f t="shared" si="69"/>
        <v/>
      </c>
      <c r="AA88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81" s="3" t="str">
        <f>IF(OR(G881="",TablePipeInsulation[[#This Row],[Insulation to be Added (")]]&lt;TablePipeInsulation[[#This Row],[Insulation Required by Code (")]]),"",IF(System_App_Only_DHW,(AN881-AR881)/(0.8*100000)*L881*AS881*AT881*1,(AN881-AR881)/($G$10*100000)*L881*AS881*AT881*1))</f>
        <v/>
      </c>
      <c r="AC881" s="78">
        <f>IF(TablePipeInsulation[[#This Row],[Insulation to be Added (")]]&lt;TablePipeInsulation[[#This Row],[Insulation Required by Code (")]],"",BC881)</f>
        <v>0</v>
      </c>
      <c r="AD881" s="78">
        <f>IF(TablePipeInsulation[[#This Row],[Insulation to be Added (")]]&lt;TablePipeInsulation[[#This Row],[Insulation Required by Code (")]],"",BD881)</f>
        <v>0</v>
      </c>
      <c r="AG881" s="67" t="e">
        <f>VLOOKUP(G881,'Insulation Table'!$AE$61:$AF$64,2,FALSE)</f>
        <v>#N/A</v>
      </c>
      <c r="AH881" s="75" t="str">
        <f>IF(TablePipeInsulation[[#This Row],[System Application]]="Custom",TablePipeInsulation[[#This Row],[Pipe Surface Temperature, °F (If Custom Application)]],IF(G881="","",VLOOKUP(G881,$BG$21:$BH$24,2,FALSE)))</f>
        <v/>
      </c>
      <c r="AI881" s="75" t="str">
        <f>IF(TablePipeInsulation[[#This Row],[System Application]]="Custom",TablePipeInsulation[[#This Row],[Ambient Temperature, °F (If Custom Application)]],IF(G881="","",VLOOKUP(G881,$BG$21:$BI$24,3,FALSE)))</f>
        <v/>
      </c>
      <c r="AJ88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8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8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8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81" s="75" t="str">
        <f>IF(TablePipeInsulation[[#This Row],[System Application]]="Custom",TablePipeInsulation[[#This Row],[Custom Pipe Bare Heat Transfer Coefficient]],IF(P881="","",(VLOOKUP(AJ881,'Insulation Table'!$F$35:$G$124,2,FALSE))))</f>
        <v/>
      </c>
      <c r="AO881" s="75" t="e">
        <f t="shared" si="65"/>
        <v>#N/A</v>
      </c>
      <c r="AP881" s="75" t="e">
        <f>VLOOKUP(AO881,'Insulation Table'!$Y$35:$Z$103,2,FALSE)</f>
        <v>#N/A</v>
      </c>
      <c r="AQ881" s="67" t="str">
        <f>CONCATENATE(P881,U881,MIN(TablePipeInsulation[[#This Row],[Insulation to be Added (")]],3))</f>
        <v>3</v>
      </c>
      <c r="AR881" s="75" t="str">
        <f>IF(P881="","",(VLOOKUP(AQ881,'Insulation Table'!$N$35:$O$250,2,FALSE)))</f>
        <v/>
      </c>
      <c r="AS881" s="67" t="e">
        <f t="shared" si="66"/>
        <v>#VALUE!</v>
      </c>
      <c r="AT881" s="75" t="str">
        <f>IF(TablePipeInsulation[[#This Row],[System Application]]="Custom",TablePipeInsulation[[#This Row],[Full Load Hours (If Custom Application)]],IF(G881="","",IF(G881="Domestic Hot Water",8760,$AJ$16)))</f>
        <v/>
      </c>
      <c r="AU881" s="75" t="str">
        <f>VLOOKUP($G$7,'Incentive Structure'!$C$6:$D$10,2,FALSE)</f>
        <v>CI</v>
      </c>
      <c r="AV881" s="75" t="str">
        <f>IF(ISNUMBER(FIND("MF",TablePipeInsulation[[#This Row],[Incentive Code]]))=TRUE,"MF Logic","CI Logic")</f>
        <v>CI Logic</v>
      </c>
      <c r="AW88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81" t="str">
        <f t="shared" si="67"/>
        <v/>
      </c>
      <c r="AY881" t="str">
        <f t="shared" si="68"/>
        <v>CI</v>
      </c>
      <c r="AZ88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8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81" s="190" t="e">
        <f>INDEX(#REF!,MATCH(TablePipeInsulation[[#This Row],[Coding - Temperature of Pipe]],#REF!,0),MATCH(TEXT($P881,"#.00"),#REF!,0))</f>
        <v>#REF!</v>
      </c>
      <c r="BC881" s="211">
        <f>IFERROR(MIN(IF(TablePipeInsulation[[#This Row],[System Application]]="Custom",(TablePipeInsulation[[#This Row],[Therms saved]]*BE881)*CI_Custom_Incentive_USD_per_therm,IF(OR(TablePipeInsulation[[#This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saved]]*BE881),"Excel Error"))),TablePipeInsulation[[#This Row],[Total Cost]]),0)</f>
        <v>0</v>
      </c>
      <c r="BD881" s="216">
        <f>IFERROR(MIN(IF(TablePipeInsulation[[#This Row],[System Application]]="Custom",(TablePipeInsulation[[#This Row],[Therms saved]]*BE881)*CI_Custom_Bonus_Incentive_USD_per_therm,IF(OR(TablePipeInsulation[[#This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saved]]*BE881),"Excel Error"))),TablePipeInsulation[[#This Row],[Total Cost]]),0)</f>
        <v>0</v>
      </c>
      <c r="BE881" s="212">
        <f>Boiler!$AA$9</f>
        <v>0</v>
      </c>
    </row>
    <row r="882" spans="1:57">
      <c r="A882" s="75">
        <v>861</v>
      </c>
      <c r="Q882" s="69"/>
      <c r="R882" s="1" t="str">
        <f>IFERROR(INDEX(TableInsulationCodeReq[],MATCH(TablePipeInsulation[[#This Row],[Coding - Temperature of Pipe]],TableInsulationCodeReq[Coding Pipe Temperature],-1),MATCH(TEXT($P882,"0.00"),TableInsulationCodeReq[#Headers],0)),"")</f>
        <v/>
      </c>
      <c r="Y882" s="189" t="str">
        <f t="shared" si="69"/>
        <v/>
      </c>
      <c r="AA88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82" s="3" t="str">
        <f>IF(OR(G882="",TablePipeInsulation[[#This Row],[Insulation to be Added (")]]&lt;TablePipeInsulation[[#This Row],[Insulation Required by Code (")]]),"",IF(System_App_Only_DHW,(AN882-AR882)/(0.8*100000)*L882*AS882*AT882*1,(AN882-AR882)/($G$10*100000)*L882*AS882*AT882*1))</f>
        <v/>
      </c>
      <c r="AC882" s="78">
        <f>IF(TablePipeInsulation[[#This Row],[Insulation to be Added (")]]&lt;TablePipeInsulation[[#This Row],[Insulation Required by Code (")]],"",BC882)</f>
        <v>0</v>
      </c>
      <c r="AD882" s="78">
        <f>IF(TablePipeInsulation[[#This Row],[Insulation to be Added (")]]&lt;TablePipeInsulation[[#This Row],[Insulation Required by Code (")]],"",BD882)</f>
        <v>0</v>
      </c>
      <c r="AG882" s="67" t="e">
        <f>VLOOKUP(G882,'Insulation Table'!$AE$61:$AF$64,2,FALSE)</f>
        <v>#N/A</v>
      </c>
      <c r="AH882" s="75" t="str">
        <f>IF(TablePipeInsulation[[#This Row],[System Application]]="Custom",TablePipeInsulation[[#This Row],[Pipe Surface Temperature, °F (If Custom Application)]],IF(G882="","",VLOOKUP(G882,$BG$21:$BH$24,2,FALSE)))</f>
        <v/>
      </c>
      <c r="AI882" s="75" t="str">
        <f>IF(TablePipeInsulation[[#This Row],[System Application]]="Custom",TablePipeInsulation[[#This Row],[Ambient Temperature, °F (If Custom Application)]],IF(G882="","",VLOOKUP(G882,$BG$21:$BI$24,3,FALSE)))</f>
        <v/>
      </c>
      <c r="AJ88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8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8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8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82" s="75" t="str">
        <f>IF(TablePipeInsulation[[#This Row],[System Application]]="Custom",TablePipeInsulation[[#This Row],[Custom Pipe Bare Heat Transfer Coefficient]],IF(P882="","",(VLOOKUP(AJ882,'Insulation Table'!$F$35:$G$124,2,FALSE))))</f>
        <v/>
      </c>
      <c r="AO882" s="75" t="e">
        <f t="shared" si="65"/>
        <v>#N/A</v>
      </c>
      <c r="AP882" s="75" t="e">
        <f>VLOOKUP(AO882,'Insulation Table'!$Y$35:$Z$103,2,FALSE)</f>
        <v>#N/A</v>
      </c>
      <c r="AQ882" s="67" t="str">
        <f>CONCATENATE(P882,U882,MIN(TablePipeInsulation[[#This Row],[Insulation to be Added (")]],3))</f>
        <v>3</v>
      </c>
      <c r="AR882" s="75" t="str">
        <f>IF(P882="","",(VLOOKUP(AQ882,'Insulation Table'!$N$35:$O$250,2,FALSE)))</f>
        <v/>
      </c>
      <c r="AS882" s="67" t="e">
        <f t="shared" si="66"/>
        <v>#VALUE!</v>
      </c>
      <c r="AT882" s="75" t="str">
        <f>IF(TablePipeInsulation[[#This Row],[System Application]]="Custom",TablePipeInsulation[[#This Row],[Full Load Hours (If Custom Application)]],IF(G882="","",IF(G882="Domestic Hot Water",8760,$AJ$16)))</f>
        <v/>
      </c>
      <c r="AU882" s="75" t="str">
        <f>VLOOKUP($G$7,'Incentive Structure'!$C$6:$D$10,2,FALSE)</f>
        <v>CI</v>
      </c>
      <c r="AV882" s="75" t="str">
        <f>IF(ISNUMBER(FIND("MF",TablePipeInsulation[[#This Row],[Incentive Code]]))=TRUE,"MF Logic","CI Logic")</f>
        <v>CI Logic</v>
      </c>
      <c r="AW88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82" t="str">
        <f t="shared" si="67"/>
        <v/>
      </c>
      <c r="AY882" t="str">
        <f t="shared" si="68"/>
        <v>CI</v>
      </c>
      <c r="AZ88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8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82" s="190" t="e">
        <f>INDEX(#REF!,MATCH(TablePipeInsulation[[#This Row],[Coding - Temperature of Pipe]],#REF!,0),MATCH(TEXT($P882,"#.00"),#REF!,0))</f>
        <v>#REF!</v>
      </c>
      <c r="BC882" s="211">
        <f>IFERROR(MIN(IF(TablePipeInsulation[[#This Row],[System Application]]="Custom",(TablePipeInsulation[[#This Row],[Therms saved]]*BE882)*CI_Custom_Incentive_USD_per_therm,IF(OR(TablePipeInsulation[[#This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saved]]*BE882),"Excel Error"))),TablePipeInsulation[[#This Row],[Total Cost]]),0)</f>
        <v>0</v>
      </c>
      <c r="BD882" s="216">
        <f>IFERROR(MIN(IF(TablePipeInsulation[[#This Row],[System Application]]="Custom",(TablePipeInsulation[[#This Row],[Therms saved]]*BE882)*CI_Custom_Bonus_Incentive_USD_per_therm,IF(OR(TablePipeInsulation[[#This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saved]]*BE882),"Excel Error"))),TablePipeInsulation[[#This Row],[Total Cost]]),0)</f>
        <v>0</v>
      </c>
      <c r="BE882" s="212">
        <f>Boiler!$AA$9</f>
        <v>0</v>
      </c>
    </row>
    <row r="883" spans="1:57">
      <c r="A883" s="75">
        <v>862</v>
      </c>
      <c r="Q883" s="69"/>
      <c r="R883" s="1" t="str">
        <f>IFERROR(INDEX(TableInsulationCodeReq[],MATCH(TablePipeInsulation[[#This Row],[Coding - Temperature of Pipe]],TableInsulationCodeReq[Coding Pipe Temperature],-1),MATCH(TEXT($P883,"0.00"),TableInsulationCodeReq[#Headers],0)),"")</f>
        <v/>
      </c>
      <c r="Y883" s="189" t="str">
        <f t="shared" si="69"/>
        <v/>
      </c>
      <c r="AA88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83" s="3" t="str">
        <f>IF(OR(G883="",TablePipeInsulation[[#This Row],[Insulation to be Added (")]]&lt;TablePipeInsulation[[#This Row],[Insulation Required by Code (")]]),"",IF(System_App_Only_DHW,(AN883-AR883)/(0.8*100000)*L883*AS883*AT883*1,(AN883-AR883)/($G$10*100000)*L883*AS883*AT883*1))</f>
        <v/>
      </c>
      <c r="AC883" s="78">
        <f>IF(TablePipeInsulation[[#This Row],[Insulation to be Added (")]]&lt;TablePipeInsulation[[#This Row],[Insulation Required by Code (")]],"",BC883)</f>
        <v>0</v>
      </c>
      <c r="AD883" s="78">
        <f>IF(TablePipeInsulation[[#This Row],[Insulation to be Added (")]]&lt;TablePipeInsulation[[#This Row],[Insulation Required by Code (")]],"",BD883)</f>
        <v>0</v>
      </c>
      <c r="AG883" s="67" t="e">
        <f>VLOOKUP(G883,'Insulation Table'!$AE$61:$AF$64,2,FALSE)</f>
        <v>#N/A</v>
      </c>
      <c r="AH883" s="75" t="str">
        <f>IF(TablePipeInsulation[[#This Row],[System Application]]="Custom",TablePipeInsulation[[#This Row],[Pipe Surface Temperature, °F (If Custom Application)]],IF(G883="","",VLOOKUP(G883,$BG$21:$BH$24,2,FALSE)))</f>
        <v/>
      </c>
      <c r="AI883" s="75" t="str">
        <f>IF(TablePipeInsulation[[#This Row],[System Application]]="Custom",TablePipeInsulation[[#This Row],[Ambient Temperature, °F (If Custom Application)]],IF(G883="","",VLOOKUP(G883,$BG$21:$BI$24,3,FALSE)))</f>
        <v/>
      </c>
      <c r="AJ88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8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8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8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83" s="75" t="str">
        <f>IF(TablePipeInsulation[[#This Row],[System Application]]="Custom",TablePipeInsulation[[#This Row],[Custom Pipe Bare Heat Transfer Coefficient]],IF(P883="","",(VLOOKUP(AJ883,'Insulation Table'!$F$35:$G$124,2,FALSE))))</f>
        <v/>
      </c>
      <c r="AO883" s="75" t="e">
        <f t="shared" si="65"/>
        <v>#N/A</v>
      </c>
      <c r="AP883" s="75" t="e">
        <f>VLOOKUP(AO883,'Insulation Table'!$Y$35:$Z$103,2,FALSE)</f>
        <v>#N/A</v>
      </c>
      <c r="AQ883" s="67" t="str">
        <f>CONCATENATE(P883,U883,MIN(TablePipeInsulation[[#This Row],[Insulation to be Added (")]],3))</f>
        <v>3</v>
      </c>
      <c r="AR883" s="75" t="str">
        <f>IF(P883="","",(VLOOKUP(AQ883,'Insulation Table'!$N$35:$O$250,2,FALSE)))</f>
        <v/>
      </c>
      <c r="AS883" s="67" t="e">
        <f t="shared" si="66"/>
        <v>#VALUE!</v>
      </c>
      <c r="AT883" s="75" t="str">
        <f>IF(TablePipeInsulation[[#This Row],[System Application]]="Custom",TablePipeInsulation[[#This Row],[Full Load Hours (If Custom Application)]],IF(G883="","",IF(G883="Domestic Hot Water",8760,$AJ$16)))</f>
        <v/>
      </c>
      <c r="AU883" s="75" t="str">
        <f>VLOOKUP($G$7,'Incentive Structure'!$C$6:$D$10,2,FALSE)</f>
        <v>CI</v>
      </c>
      <c r="AV883" s="75" t="str">
        <f>IF(ISNUMBER(FIND("MF",TablePipeInsulation[[#This Row],[Incentive Code]]))=TRUE,"MF Logic","CI Logic")</f>
        <v>CI Logic</v>
      </c>
      <c r="AW88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83" t="str">
        <f t="shared" si="67"/>
        <v/>
      </c>
      <c r="AY883" t="str">
        <f t="shared" si="68"/>
        <v>CI</v>
      </c>
      <c r="AZ88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8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83" s="190" t="e">
        <f>INDEX(#REF!,MATCH(TablePipeInsulation[[#This Row],[Coding - Temperature of Pipe]],#REF!,0),MATCH(TEXT($P883,"#.00"),#REF!,0))</f>
        <v>#REF!</v>
      </c>
      <c r="BC883" s="211">
        <f>IFERROR(MIN(IF(TablePipeInsulation[[#This Row],[System Application]]="Custom",(TablePipeInsulation[[#This Row],[Therms saved]]*BE883)*CI_Custom_Incentive_USD_per_therm,IF(OR(TablePipeInsulation[[#This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saved]]*BE883),"Excel Error"))),TablePipeInsulation[[#This Row],[Total Cost]]),0)</f>
        <v>0</v>
      </c>
      <c r="BD883" s="216">
        <f>IFERROR(MIN(IF(TablePipeInsulation[[#This Row],[System Application]]="Custom",(TablePipeInsulation[[#This Row],[Therms saved]]*BE883)*CI_Custom_Bonus_Incentive_USD_per_therm,IF(OR(TablePipeInsulation[[#This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saved]]*BE883),"Excel Error"))),TablePipeInsulation[[#This Row],[Total Cost]]),0)</f>
        <v>0</v>
      </c>
      <c r="BE883" s="212">
        <f>Boiler!$AA$9</f>
        <v>0</v>
      </c>
    </row>
    <row r="884" spans="1:57">
      <c r="A884" s="75">
        <v>863</v>
      </c>
      <c r="Q884" s="69"/>
      <c r="R884" s="1" t="str">
        <f>IFERROR(INDEX(TableInsulationCodeReq[],MATCH(TablePipeInsulation[[#This Row],[Coding - Temperature of Pipe]],TableInsulationCodeReq[Coding Pipe Temperature],-1),MATCH(TEXT($P884,"0.00"),TableInsulationCodeReq[#Headers],0)),"")</f>
        <v/>
      </c>
      <c r="Y884" s="189" t="str">
        <f t="shared" si="69"/>
        <v/>
      </c>
      <c r="AA88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84" s="3" t="str">
        <f>IF(OR(G884="",TablePipeInsulation[[#This Row],[Insulation to be Added (")]]&lt;TablePipeInsulation[[#This Row],[Insulation Required by Code (")]]),"",IF(System_App_Only_DHW,(AN884-AR884)/(0.8*100000)*L884*AS884*AT884*1,(AN884-AR884)/($G$10*100000)*L884*AS884*AT884*1))</f>
        <v/>
      </c>
      <c r="AC884" s="78">
        <f>IF(TablePipeInsulation[[#This Row],[Insulation to be Added (")]]&lt;TablePipeInsulation[[#This Row],[Insulation Required by Code (")]],"",BC884)</f>
        <v>0</v>
      </c>
      <c r="AD884" s="78">
        <f>IF(TablePipeInsulation[[#This Row],[Insulation to be Added (")]]&lt;TablePipeInsulation[[#This Row],[Insulation Required by Code (")]],"",BD884)</f>
        <v>0</v>
      </c>
      <c r="AG884" s="67" t="e">
        <f>VLOOKUP(G884,'Insulation Table'!$AE$61:$AF$64,2,FALSE)</f>
        <v>#N/A</v>
      </c>
      <c r="AH884" s="75" t="str">
        <f>IF(TablePipeInsulation[[#This Row],[System Application]]="Custom",TablePipeInsulation[[#This Row],[Pipe Surface Temperature, °F (If Custom Application)]],IF(G884="","",VLOOKUP(G884,$BG$21:$BH$24,2,FALSE)))</f>
        <v/>
      </c>
      <c r="AI884" s="75" t="str">
        <f>IF(TablePipeInsulation[[#This Row],[System Application]]="Custom",TablePipeInsulation[[#This Row],[Ambient Temperature, °F (If Custom Application)]],IF(G884="","",VLOOKUP(G884,$BG$21:$BI$24,3,FALSE)))</f>
        <v/>
      </c>
      <c r="AJ88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8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8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8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84" s="75" t="str">
        <f>IF(TablePipeInsulation[[#This Row],[System Application]]="Custom",TablePipeInsulation[[#This Row],[Custom Pipe Bare Heat Transfer Coefficient]],IF(P884="","",(VLOOKUP(AJ884,'Insulation Table'!$F$35:$G$124,2,FALSE))))</f>
        <v/>
      </c>
      <c r="AO884" s="75" t="e">
        <f t="shared" si="65"/>
        <v>#N/A</v>
      </c>
      <c r="AP884" s="75" t="e">
        <f>VLOOKUP(AO884,'Insulation Table'!$Y$35:$Z$103,2,FALSE)</f>
        <v>#N/A</v>
      </c>
      <c r="AQ884" s="67" t="str">
        <f>CONCATENATE(P884,U884,MIN(TablePipeInsulation[[#This Row],[Insulation to be Added (")]],3))</f>
        <v>3</v>
      </c>
      <c r="AR884" s="75" t="str">
        <f>IF(P884="","",(VLOOKUP(AQ884,'Insulation Table'!$N$35:$O$250,2,FALSE)))</f>
        <v/>
      </c>
      <c r="AS884" s="67" t="e">
        <f t="shared" si="66"/>
        <v>#VALUE!</v>
      </c>
      <c r="AT884" s="75" t="str">
        <f>IF(TablePipeInsulation[[#This Row],[System Application]]="Custom",TablePipeInsulation[[#This Row],[Full Load Hours (If Custom Application)]],IF(G884="","",IF(G884="Domestic Hot Water",8760,$AJ$16)))</f>
        <v/>
      </c>
      <c r="AU884" s="75" t="str">
        <f>VLOOKUP($G$7,'Incentive Structure'!$C$6:$D$10,2,FALSE)</f>
        <v>CI</v>
      </c>
      <c r="AV884" s="75" t="str">
        <f>IF(ISNUMBER(FIND("MF",TablePipeInsulation[[#This Row],[Incentive Code]]))=TRUE,"MF Logic","CI Logic")</f>
        <v>CI Logic</v>
      </c>
      <c r="AW88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84" t="str">
        <f t="shared" si="67"/>
        <v/>
      </c>
      <c r="AY884" t="str">
        <f t="shared" si="68"/>
        <v>CI</v>
      </c>
      <c r="AZ88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8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84" s="190" t="e">
        <f>INDEX(#REF!,MATCH(TablePipeInsulation[[#This Row],[Coding - Temperature of Pipe]],#REF!,0),MATCH(TEXT($P884,"#.00"),#REF!,0))</f>
        <v>#REF!</v>
      </c>
      <c r="BC884" s="211">
        <f>IFERROR(MIN(IF(TablePipeInsulation[[#This Row],[System Application]]="Custom",(TablePipeInsulation[[#This Row],[Therms saved]]*BE884)*CI_Custom_Incentive_USD_per_therm,IF(OR(TablePipeInsulation[[#This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saved]]*BE884),"Excel Error"))),TablePipeInsulation[[#This Row],[Total Cost]]),0)</f>
        <v>0</v>
      </c>
      <c r="BD884" s="216">
        <f>IFERROR(MIN(IF(TablePipeInsulation[[#This Row],[System Application]]="Custom",(TablePipeInsulation[[#This Row],[Therms saved]]*BE884)*CI_Custom_Bonus_Incentive_USD_per_therm,IF(OR(TablePipeInsulation[[#This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saved]]*BE884),"Excel Error"))),TablePipeInsulation[[#This Row],[Total Cost]]),0)</f>
        <v>0</v>
      </c>
      <c r="BE884" s="212">
        <f>Boiler!$AA$9</f>
        <v>0</v>
      </c>
    </row>
    <row r="885" spans="1:57">
      <c r="A885" s="75">
        <v>864</v>
      </c>
      <c r="Q885" s="69"/>
      <c r="R885" s="1" t="str">
        <f>IFERROR(INDEX(TableInsulationCodeReq[],MATCH(TablePipeInsulation[[#This Row],[Coding - Temperature of Pipe]],TableInsulationCodeReq[Coding Pipe Temperature],-1),MATCH(TEXT($P885,"0.00"),TableInsulationCodeReq[#Headers],0)),"")</f>
        <v/>
      </c>
      <c r="Y885" s="189" t="str">
        <f t="shared" si="69"/>
        <v/>
      </c>
      <c r="AA88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85" s="3" t="str">
        <f>IF(OR(G885="",TablePipeInsulation[[#This Row],[Insulation to be Added (")]]&lt;TablePipeInsulation[[#This Row],[Insulation Required by Code (")]]),"",IF(System_App_Only_DHW,(AN885-AR885)/(0.8*100000)*L885*AS885*AT885*1,(AN885-AR885)/($G$10*100000)*L885*AS885*AT885*1))</f>
        <v/>
      </c>
      <c r="AC885" s="78">
        <f>IF(TablePipeInsulation[[#This Row],[Insulation to be Added (")]]&lt;TablePipeInsulation[[#This Row],[Insulation Required by Code (")]],"",BC885)</f>
        <v>0</v>
      </c>
      <c r="AD885" s="78">
        <f>IF(TablePipeInsulation[[#This Row],[Insulation to be Added (")]]&lt;TablePipeInsulation[[#This Row],[Insulation Required by Code (")]],"",BD885)</f>
        <v>0</v>
      </c>
      <c r="AG885" s="67" t="e">
        <f>VLOOKUP(G885,'Insulation Table'!$AE$61:$AF$64,2,FALSE)</f>
        <v>#N/A</v>
      </c>
      <c r="AH885" s="75" t="str">
        <f>IF(TablePipeInsulation[[#This Row],[System Application]]="Custom",TablePipeInsulation[[#This Row],[Pipe Surface Temperature, °F (If Custom Application)]],IF(G885="","",VLOOKUP(G885,$BG$21:$BH$24,2,FALSE)))</f>
        <v/>
      </c>
      <c r="AI885" s="75" t="str">
        <f>IF(TablePipeInsulation[[#This Row],[System Application]]="Custom",TablePipeInsulation[[#This Row],[Ambient Temperature, °F (If Custom Application)]],IF(G885="","",VLOOKUP(G885,$BG$21:$BI$24,3,FALSE)))</f>
        <v/>
      </c>
      <c r="AJ88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8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8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8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85" s="75" t="str">
        <f>IF(TablePipeInsulation[[#This Row],[System Application]]="Custom",TablePipeInsulation[[#This Row],[Custom Pipe Bare Heat Transfer Coefficient]],IF(P885="","",(VLOOKUP(AJ885,'Insulation Table'!$F$35:$G$124,2,FALSE))))</f>
        <v/>
      </c>
      <c r="AO885" s="75" t="e">
        <f t="shared" si="65"/>
        <v>#N/A</v>
      </c>
      <c r="AP885" s="75" t="e">
        <f>VLOOKUP(AO885,'Insulation Table'!$Y$35:$Z$103,2,FALSE)</f>
        <v>#N/A</v>
      </c>
      <c r="AQ885" s="67" t="str">
        <f>CONCATENATE(P885,U885,MIN(TablePipeInsulation[[#This Row],[Insulation to be Added (")]],3))</f>
        <v>3</v>
      </c>
      <c r="AR885" s="75" t="str">
        <f>IF(P885="","",(VLOOKUP(AQ885,'Insulation Table'!$N$35:$O$250,2,FALSE)))</f>
        <v/>
      </c>
      <c r="AS885" s="67" t="e">
        <f t="shared" si="66"/>
        <v>#VALUE!</v>
      </c>
      <c r="AT885" s="75" t="str">
        <f>IF(TablePipeInsulation[[#This Row],[System Application]]="Custom",TablePipeInsulation[[#This Row],[Full Load Hours (If Custom Application)]],IF(G885="","",IF(G885="Domestic Hot Water",8760,$AJ$16)))</f>
        <v/>
      </c>
      <c r="AU885" s="75" t="str">
        <f>VLOOKUP($G$7,'Incentive Structure'!$C$6:$D$10,2,FALSE)</f>
        <v>CI</v>
      </c>
      <c r="AV885" s="75" t="str">
        <f>IF(ISNUMBER(FIND("MF",TablePipeInsulation[[#This Row],[Incentive Code]]))=TRUE,"MF Logic","CI Logic")</f>
        <v>CI Logic</v>
      </c>
      <c r="AW88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85" t="str">
        <f t="shared" si="67"/>
        <v/>
      </c>
      <c r="AY885" t="str">
        <f t="shared" si="68"/>
        <v>CI</v>
      </c>
      <c r="AZ88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8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85" s="190" t="e">
        <f>INDEX(#REF!,MATCH(TablePipeInsulation[[#This Row],[Coding - Temperature of Pipe]],#REF!,0),MATCH(TEXT($P885,"#.00"),#REF!,0))</f>
        <v>#REF!</v>
      </c>
      <c r="BC885" s="211">
        <f>IFERROR(MIN(IF(TablePipeInsulation[[#This Row],[System Application]]="Custom",(TablePipeInsulation[[#This Row],[Therms saved]]*BE885)*CI_Custom_Incentive_USD_per_therm,IF(OR(TablePipeInsulation[[#This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saved]]*BE885),"Excel Error"))),TablePipeInsulation[[#This Row],[Total Cost]]),0)</f>
        <v>0</v>
      </c>
      <c r="BD885" s="216">
        <f>IFERROR(MIN(IF(TablePipeInsulation[[#This Row],[System Application]]="Custom",(TablePipeInsulation[[#This Row],[Therms saved]]*BE885)*CI_Custom_Bonus_Incentive_USD_per_therm,IF(OR(TablePipeInsulation[[#This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saved]]*BE885),"Excel Error"))),TablePipeInsulation[[#This Row],[Total Cost]]),0)</f>
        <v>0</v>
      </c>
      <c r="BE885" s="212">
        <f>Boiler!$AA$9</f>
        <v>0</v>
      </c>
    </row>
    <row r="886" spans="1:57">
      <c r="A886" s="75">
        <v>865</v>
      </c>
      <c r="Q886" s="69"/>
      <c r="R886" s="1" t="str">
        <f>IFERROR(INDEX(TableInsulationCodeReq[],MATCH(TablePipeInsulation[[#This Row],[Coding - Temperature of Pipe]],TableInsulationCodeReq[Coding Pipe Temperature],-1),MATCH(TEXT($P886,"0.00"),TableInsulationCodeReq[#Headers],0)),"")</f>
        <v/>
      </c>
      <c r="Y886" s="189" t="str">
        <f t="shared" si="69"/>
        <v/>
      </c>
      <c r="AA88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86" s="3" t="str">
        <f>IF(OR(G886="",TablePipeInsulation[[#This Row],[Insulation to be Added (")]]&lt;TablePipeInsulation[[#This Row],[Insulation Required by Code (")]]),"",IF(System_App_Only_DHW,(AN886-AR886)/(0.8*100000)*L886*AS886*AT886*1,(AN886-AR886)/($G$10*100000)*L886*AS886*AT886*1))</f>
        <v/>
      </c>
      <c r="AC886" s="78">
        <f>IF(TablePipeInsulation[[#This Row],[Insulation to be Added (")]]&lt;TablePipeInsulation[[#This Row],[Insulation Required by Code (")]],"",BC886)</f>
        <v>0</v>
      </c>
      <c r="AD886" s="78">
        <f>IF(TablePipeInsulation[[#This Row],[Insulation to be Added (")]]&lt;TablePipeInsulation[[#This Row],[Insulation Required by Code (")]],"",BD886)</f>
        <v>0</v>
      </c>
      <c r="AG886" s="67" t="e">
        <f>VLOOKUP(G886,'Insulation Table'!$AE$61:$AF$64,2,FALSE)</f>
        <v>#N/A</v>
      </c>
      <c r="AH886" s="75" t="str">
        <f>IF(TablePipeInsulation[[#This Row],[System Application]]="Custom",TablePipeInsulation[[#This Row],[Pipe Surface Temperature, °F (If Custom Application)]],IF(G886="","",VLOOKUP(G886,$BG$21:$BH$24,2,FALSE)))</f>
        <v/>
      </c>
      <c r="AI886" s="75" t="str">
        <f>IF(TablePipeInsulation[[#This Row],[System Application]]="Custom",TablePipeInsulation[[#This Row],[Ambient Temperature, °F (If Custom Application)]],IF(G886="","",VLOOKUP(G886,$BG$21:$BI$24,3,FALSE)))</f>
        <v/>
      </c>
      <c r="AJ88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8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8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8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86" s="75" t="str">
        <f>IF(TablePipeInsulation[[#This Row],[System Application]]="Custom",TablePipeInsulation[[#This Row],[Custom Pipe Bare Heat Transfer Coefficient]],IF(P886="","",(VLOOKUP(AJ886,'Insulation Table'!$F$35:$G$124,2,FALSE))))</f>
        <v/>
      </c>
      <c r="AO886" s="75" t="e">
        <f t="shared" si="65"/>
        <v>#N/A</v>
      </c>
      <c r="AP886" s="75" t="e">
        <f>VLOOKUP(AO886,'Insulation Table'!$Y$35:$Z$103,2,FALSE)</f>
        <v>#N/A</v>
      </c>
      <c r="AQ886" s="67" t="str">
        <f>CONCATENATE(P886,U886,MIN(TablePipeInsulation[[#This Row],[Insulation to be Added (")]],3))</f>
        <v>3</v>
      </c>
      <c r="AR886" s="75" t="str">
        <f>IF(P886="","",(VLOOKUP(AQ886,'Insulation Table'!$N$35:$O$250,2,FALSE)))</f>
        <v/>
      </c>
      <c r="AS886" s="67" t="e">
        <f t="shared" si="66"/>
        <v>#VALUE!</v>
      </c>
      <c r="AT886" s="75" t="str">
        <f>IF(TablePipeInsulation[[#This Row],[System Application]]="Custom",TablePipeInsulation[[#This Row],[Full Load Hours (If Custom Application)]],IF(G886="","",IF(G886="Domestic Hot Water",8760,$AJ$16)))</f>
        <v/>
      </c>
      <c r="AU886" s="75" t="str">
        <f>VLOOKUP($G$7,'Incentive Structure'!$C$6:$D$10,2,FALSE)</f>
        <v>CI</v>
      </c>
      <c r="AV886" s="75" t="str">
        <f>IF(ISNUMBER(FIND("MF",TablePipeInsulation[[#This Row],[Incentive Code]]))=TRUE,"MF Logic","CI Logic")</f>
        <v>CI Logic</v>
      </c>
      <c r="AW88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86" t="str">
        <f t="shared" si="67"/>
        <v/>
      </c>
      <c r="AY886" t="str">
        <f t="shared" si="68"/>
        <v>CI</v>
      </c>
      <c r="AZ88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8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86" s="190" t="e">
        <f>INDEX(#REF!,MATCH(TablePipeInsulation[[#This Row],[Coding - Temperature of Pipe]],#REF!,0),MATCH(TEXT($P886,"#.00"),#REF!,0))</f>
        <v>#REF!</v>
      </c>
      <c r="BC886" s="211">
        <f>IFERROR(MIN(IF(TablePipeInsulation[[#This Row],[System Application]]="Custom",(TablePipeInsulation[[#This Row],[Therms saved]]*BE886)*CI_Custom_Incentive_USD_per_therm,IF(OR(TablePipeInsulation[[#This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saved]]*BE886),"Excel Error"))),TablePipeInsulation[[#This Row],[Total Cost]]),0)</f>
        <v>0</v>
      </c>
      <c r="BD886" s="216">
        <f>IFERROR(MIN(IF(TablePipeInsulation[[#This Row],[System Application]]="Custom",(TablePipeInsulation[[#This Row],[Therms saved]]*BE886)*CI_Custom_Bonus_Incentive_USD_per_therm,IF(OR(TablePipeInsulation[[#This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saved]]*BE886),"Excel Error"))),TablePipeInsulation[[#This Row],[Total Cost]]),0)</f>
        <v>0</v>
      </c>
      <c r="BE886" s="212">
        <f>Boiler!$AA$9</f>
        <v>0</v>
      </c>
    </row>
    <row r="887" spans="1:57">
      <c r="A887" s="75">
        <v>866</v>
      </c>
      <c r="Q887" s="69"/>
      <c r="R887" s="1" t="str">
        <f>IFERROR(INDEX(TableInsulationCodeReq[],MATCH(TablePipeInsulation[[#This Row],[Coding - Temperature of Pipe]],TableInsulationCodeReq[Coding Pipe Temperature],-1),MATCH(TEXT($P887,"0.00"),TableInsulationCodeReq[#Headers],0)),"")</f>
        <v/>
      </c>
      <c r="Y887" s="189" t="str">
        <f t="shared" si="69"/>
        <v/>
      </c>
      <c r="AA88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87" s="3" t="str">
        <f>IF(OR(G887="",TablePipeInsulation[[#This Row],[Insulation to be Added (")]]&lt;TablePipeInsulation[[#This Row],[Insulation Required by Code (")]]),"",IF(System_App_Only_DHW,(AN887-AR887)/(0.8*100000)*L887*AS887*AT887*1,(AN887-AR887)/($G$10*100000)*L887*AS887*AT887*1))</f>
        <v/>
      </c>
      <c r="AC887" s="78">
        <f>IF(TablePipeInsulation[[#This Row],[Insulation to be Added (")]]&lt;TablePipeInsulation[[#This Row],[Insulation Required by Code (")]],"",BC887)</f>
        <v>0</v>
      </c>
      <c r="AD887" s="78">
        <f>IF(TablePipeInsulation[[#This Row],[Insulation to be Added (")]]&lt;TablePipeInsulation[[#This Row],[Insulation Required by Code (")]],"",BD887)</f>
        <v>0</v>
      </c>
      <c r="AG887" s="67" t="e">
        <f>VLOOKUP(G887,'Insulation Table'!$AE$61:$AF$64,2,FALSE)</f>
        <v>#N/A</v>
      </c>
      <c r="AH887" s="75" t="str">
        <f>IF(TablePipeInsulation[[#This Row],[System Application]]="Custom",TablePipeInsulation[[#This Row],[Pipe Surface Temperature, °F (If Custom Application)]],IF(G887="","",VLOOKUP(G887,$BG$21:$BH$24,2,FALSE)))</f>
        <v/>
      </c>
      <c r="AI887" s="75" t="str">
        <f>IF(TablePipeInsulation[[#This Row],[System Application]]="Custom",TablePipeInsulation[[#This Row],[Ambient Temperature, °F (If Custom Application)]],IF(G887="","",VLOOKUP(G887,$BG$21:$BI$24,3,FALSE)))</f>
        <v/>
      </c>
      <c r="AJ88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8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8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8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87" s="75" t="str">
        <f>IF(TablePipeInsulation[[#This Row],[System Application]]="Custom",TablePipeInsulation[[#This Row],[Custom Pipe Bare Heat Transfer Coefficient]],IF(P887="","",(VLOOKUP(AJ887,'Insulation Table'!$F$35:$G$124,2,FALSE))))</f>
        <v/>
      </c>
      <c r="AO887" s="75" t="e">
        <f t="shared" si="65"/>
        <v>#N/A</v>
      </c>
      <c r="AP887" s="75" t="e">
        <f>VLOOKUP(AO887,'Insulation Table'!$Y$35:$Z$103,2,FALSE)</f>
        <v>#N/A</v>
      </c>
      <c r="AQ887" s="67" t="str">
        <f>CONCATENATE(P887,U887,MIN(TablePipeInsulation[[#This Row],[Insulation to be Added (")]],3))</f>
        <v>3</v>
      </c>
      <c r="AR887" s="75" t="str">
        <f>IF(P887="","",(VLOOKUP(AQ887,'Insulation Table'!$N$35:$O$250,2,FALSE)))</f>
        <v/>
      </c>
      <c r="AS887" s="67" t="e">
        <f t="shared" si="66"/>
        <v>#VALUE!</v>
      </c>
      <c r="AT887" s="75" t="str">
        <f>IF(TablePipeInsulation[[#This Row],[System Application]]="Custom",TablePipeInsulation[[#This Row],[Full Load Hours (If Custom Application)]],IF(G887="","",IF(G887="Domestic Hot Water",8760,$AJ$16)))</f>
        <v/>
      </c>
      <c r="AU887" s="75" t="str">
        <f>VLOOKUP($G$7,'Incentive Structure'!$C$6:$D$10,2,FALSE)</f>
        <v>CI</v>
      </c>
      <c r="AV887" s="75" t="str">
        <f>IF(ISNUMBER(FIND("MF",TablePipeInsulation[[#This Row],[Incentive Code]]))=TRUE,"MF Logic","CI Logic")</f>
        <v>CI Logic</v>
      </c>
      <c r="AW88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87" t="str">
        <f t="shared" si="67"/>
        <v/>
      </c>
      <c r="AY887" t="str">
        <f t="shared" si="68"/>
        <v>CI</v>
      </c>
      <c r="AZ88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8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87" s="190" t="e">
        <f>INDEX(#REF!,MATCH(TablePipeInsulation[[#This Row],[Coding - Temperature of Pipe]],#REF!,0),MATCH(TEXT($P887,"#.00"),#REF!,0))</f>
        <v>#REF!</v>
      </c>
      <c r="BC887" s="211">
        <f>IFERROR(MIN(IF(TablePipeInsulation[[#This Row],[System Application]]="Custom",(TablePipeInsulation[[#This Row],[Therms saved]]*BE887)*CI_Custom_Incentive_USD_per_therm,IF(OR(TablePipeInsulation[[#This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saved]]*BE887),"Excel Error"))),TablePipeInsulation[[#This Row],[Total Cost]]),0)</f>
        <v>0</v>
      </c>
      <c r="BD887" s="216">
        <f>IFERROR(MIN(IF(TablePipeInsulation[[#This Row],[System Application]]="Custom",(TablePipeInsulation[[#This Row],[Therms saved]]*BE887)*CI_Custom_Bonus_Incentive_USD_per_therm,IF(OR(TablePipeInsulation[[#This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saved]]*BE887),"Excel Error"))),TablePipeInsulation[[#This Row],[Total Cost]]),0)</f>
        <v>0</v>
      </c>
      <c r="BE887" s="212">
        <f>Boiler!$AA$9</f>
        <v>0</v>
      </c>
    </row>
    <row r="888" spans="1:57">
      <c r="A888" s="75">
        <v>867</v>
      </c>
      <c r="Q888" s="69"/>
      <c r="R888" s="1" t="str">
        <f>IFERROR(INDEX(TableInsulationCodeReq[],MATCH(TablePipeInsulation[[#This Row],[Coding - Temperature of Pipe]],TableInsulationCodeReq[Coding Pipe Temperature],-1),MATCH(TEXT($P888,"0.00"),TableInsulationCodeReq[#Headers],0)),"")</f>
        <v/>
      </c>
      <c r="Y888" s="189" t="str">
        <f t="shared" si="69"/>
        <v/>
      </c>
      <c r="AA88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88" s="3" t="str">
        <f>IF(OR(G888="",TablePipeInsulation[[#This Row],[Insulation to be Added (")]]&lt;TablePipeInsulation[[#This Row],[Insulation Required by Code (")]]),"",IF(System_App_Only_DHW,(AN888-AR888)/(0.8*100000)*L888*AS888*AT888*1,(AN888-AR888)/($G$10*100000)*L888*AS888*AT888*1))</f>
        <v/>
      </c>
      <c r="AC888" s="78">
        <f>IF(TablePipeInsulation[[#This Row],[Insulation to be Added (")]]&lt;TablePipeInsulation[[#This Row],[Insulation Required by Code (")]],"",BC888)</f>
        <v>0</v>
      </c>
      <c r="AD888" s="78">
        <f>IF(TablePipeInsulation[[#This Row],[Insulation to be Added (")]]&lt;TablePipeInsulation[[#This Row],[Insulation Required by Code (")]],"",BD888)</f>
        <v>0</v>
      </c>
      <c r="AG888" s="67" t="e">
        <f>VLOOKUP(G888,'Insulation Table'!$AE$61:$AF$64,2,FALSE)</f>
        <v>#N/A</v>
      </c>
      <c r="AH888" s="75" t="str">
        <f>IF(TablePipeInsulation[[#This Row],[System Application]]="Custom",TablePipeInsulation[[#This Row],[Pipe Surface Temperature, °F (If Custom Application)]],IF(G888="","",VLOOKUP(G888,$BG$21:$BH$24,2,FALSE)))</f>
        <v/>
      </c>
      <c r="AI888" s="75" t="str">
        <f>IF(TablePipeInsulation[[#This Row],[System Application]]="Custom",TablePipeInsulation[[#This Row],[Ambient Temperature, °F (If Custom Application)]],IF(G888="","",VLOOKUP(G888,$BG$21:$BI$24,3,FALSE)))</f>
        <v/>
      </c>
      <c r="AJ88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8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8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8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88" s="75" t="str">
        <f>IF(TablePipeInsulation[[#This Row],[System Application]]="Custom",TablePipeInsulation[[#This Row],[Custom Pipe Bare Heat Transfer Coefficient]],IF(P888="","",(VLOOKUP(AJ888,'Insulation Table'!$F$35:$G$124,2,FALSE))))</f>
        <v/>
      </c>
      <c r="AO888" s="75" t="e">
        <f t="shared" si="65"/>
        <v>#N/A</v>
      </c>
      <c r="AP888" s="75" t="e">
        <f>VLOOKUP(AO888,'Insulation Table'!$Y$35:$Z$103,2,FALSE)</f>
        <v>#N/A</v>
      </c>
      <c r="AQ888" s="67" t="str">
        <f>CONCATENATE(P888,U888,MIN(TablePipeInsulation[[#This Row],[Insulation to be Added (")]],3))</f>
        <v>3</v>
      </c>
      <c r="AR888" s="75" t="str">
        <f>IF(P888="","",(VLOOKUP(AQ888,'Insulation Table'!$N$35:$O$250,2,FALSE)))</f>
        <v/>
      </c>
      <c r="AS888" s="67" t="e">
        <f t="shared" si="66"/>
        <v>#VALUE!</v>
      </c>
      <c r="AT888" s="75" t="str">
        <f>IF(TablePipeInsulation[[#This Row],[System Application]]="Custom",TablePipeInsulation[[#This Row],[Full Load Hours (If Custom Application)]],IF(G888="","",IF(G888="Domestic Hot Water",8760,$AJ$16)))</f>
        <v/>
      </c>
      <c r="AU888" s="75" t="str">
        <f>VLOOKUP($G$7,'Incentive Structure'!$C$6:$D$10,2,FALSE)</f>
        <v>CI</v>
      </c>
      <c r="AV888" s="75" t="str">
        <f>IF(ISNUMBER(FIND("MF",TablePipeInsulation[[#This Row],[Incentive Code]]))=TRUE,"MF Logic","CI Logic")</f>
        <v>CI Logic</v>
      </c>
      <c r="AW88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88" t="str">
        <f t="shared" si="67"/>
        <v/>
      </c>
      <c r="AY888" t="str">
        <f t="shared" si="68"/>
        <v>CI</v>
      </c>
      <c r="AZ88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8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88" s="190" t="e">
        <f>INDEX(#REF!,MATCH(TablePipeInsulation[[#This Row],[Coding - Temperature of Pipe]],#REF!,0),MATCH(TEXT($P888,"#.00"),#REF!,0))</f>
        <v>#REF!</v>
      </c>
      <c r="BC888" s="211">
        <f>IFERROR(MIN(IF(TablePipeInsulation[[#This Row],[System Application]]="Custom",(TablePipeInsulation[[#This Row],[Therms saved]]*BE888)*CI_Custom_Incentive_USD_per_therm,IF(OR(TablePipeInsulation[[#This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saved]]*BE888),"Excel Error"))),TablePipeInsulation[[#This Row],[Total Cost]]),0)</f>
        <v>0</v>
      </c>
      <c r="BD888" s="216">
        <f>IFERROR(MIN(IF(TablePipeInsulation[[#This Row],[System Application]]="Custom",(TablePipeInsulation[[#This Row],[Therms saved]]*BE888)*CI_Custom_Bonus_Incentive_USD_per_therm,IF(OR(TablePipeInsulation[[#This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saved]]*BE888),"Excel Error"))),TablePipeInsulation[[#This Row],[Total Cost]]),0)</f>
        <v>0</v>
      </c>
      <c r="BE888" s="212">
        <f>Boiler!$AA$9</f>
        <v>0</v>
      </c>
    </row>
    <row r="889" spans="1:57">
      <c r="A889" s="75">
        <v>868</v>
      </c>
      <c r="Q889" s="69"/>
      <c r="R889" s="1" t="str">
        <f>IFERROR(INDEX(TableInsulationCodeReq[],MATCH(TablePipeInsulation[[#This Row],[Coding - Temperature of Pipe]],TableInsulationCodeReq[Coding Pipe Temperature],-1),MATCH(TEXT($P889,"0.00"),TableInsulationCodeReq[#Headers],0)),"")</f>
        <v/>
      </c>
      <c r="Y889" s="189" t="str">
        <f t="shared" si="69"/>
        <v/>
      </c>
      <c r="AA88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89" s="3" t="str">
        <f>IF(OR(G889="",TablePipeInsulation[[#This Row],[Insulation to be Added (")]]&lt;TablePipeInsulation[[#This Row],[Insulation Required by Code (")]]),"",IF(System_App_Only_DHW,(AN889-AR889)/(0.8*100000)*L889*AS889*AT889*1,(AN889-AR889)/($G$10*100000)*L889*AS889*AT889*1))</f>
        <v/>
      </c>
      <c r="AC889" s="78">
        <f>IF(TablePipeInsulation[[#This Row],[Insulation to be Added (")]]&lt;TablePipeInsulation[[#This Row],[Insulation Required by Code (")]],"",BC889)</f>
        <v>0</v>
      </c>
      <c r="AD889" s="78">
        <f>IF(TablePipeInsulation[[#This Row],[Insulation to be Added (")]]&lt;TablePipeInsulation[[#This Row],[Insulation Required by Code (")]],"",BD889)</f>
        <v>0</v>
      </c>
      <c r="AG889" s="67" t="e">
        <f>VLOOKUP(G889,'Insulation Table'!$AE$61:$AF$64,2,FALSE)</f>
        <v>#N/A</v>
      </c>
      <c r="AH889" s="75" t="str">
        <f>IF(TablePipeInsulation[[#This Row],[System Application]]="Custom",TablePipeInsulation[[#This Row],[Pipe Surface Temperature, °F (If Custom Application)]],IF(G889="","",VLOOKUP(G889,$BG$21:$BH$24,2,FALSE)))</f>
        <v/>
      </c>
      <c r="AI889" s="75" t="str">
        <f>IF(TablePipeInsulation[[#This Row],[System Application]]="Custom",TablePipeInsulation[[#This Row],[Ambient Temperature, °F (If Custom Application)]],IF(G889="","",VLOOKUP(G889,$BG$21:$BI$24,3,FALSE)))</f>
        <v/>
      </c>
      <c r="AJ88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8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8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8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89" s="75" t="str">
        <f>IF(TablePipeInsulation[[#This Row],[System Application]]="Custom",TablePipeInsulation[[#This Row],[Custom Pipe Bare Heat Transfer Coefficient]],IF(P889="","",(VLOOKUP(AJ889,'Insulation Table'!$F$35:$G$124,2,FALSE))))</f>
        <v/>
      </c>
      <c r="AO889" s="75" t="e">
        <f t="shared" si="65"/>
        <v>#N/A</v>
      </c>
      <c r="AP889" s="75" t="e">
        <f>VLOOKUP(AO889,'Insulation Table'!$Y$35:$Z$103,2,FALSE)</f>
        <v>#N/A</v>
      </c>
      <c r="AQ889" s="67" t="str">
        <f>CONCATENATE(P889,U889,MIN(TablePipeInsulation[[#This Row],[Insulation to be Added (")]],3))</f>
        <v>3</v>
      </c>
      <c r="AR889" s="75" t="str">
        <f>IF(P889="","",(VLOOKUP(AQ889,'Insulation Table'!$N$35:$O$250,2,FALSE)))</f>
        <v/>
      </c>
      <c r="AS889" s="67" t="e">
        <f t="shared" si="66"/>
        <v>#VALUE!</v>
      </c>
      <c r="AT889" s="75" t="str">
        <f>IF(TablePipeInsulation[[#This Row],[System Application]]="Custom",TablePipeInsulation[[#This Row],[Full Load Hours (If Custom Application)]],IF(G889="","",IF(G889="Domestic Hot Water",8760,$AJ$16)))</f>
        <v/>
      </c>
      <c r="AU889" s="75" t="str">
        <f>VLOOKUP($G$7,'Incentive Structure'!$C$6:$D$10,2,FALSE)</f>
        <v>CI</v>
      </c>
      <c r="AV889" s="75" t="str">
        <f>IF(ISNUMBER(FIND("MF",TablePipeInsulation[[#This Row],[Incentive Code]]))=TRUE,"MF Logic","CI Logic")</f>
        <v>CI Logic</v>
      </c>
      <c r="AW88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89" t="str">
        <f t="shared" si="67"/>
        <v/>
      </c>
      <c r="AY889" t="str">
        <f t="shared" si="68"/>
        <v>CI</v>
      </c>
      <c r="AZ88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8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89" s="190" t="e">
        <f>INDEX(#REF!,MATCH(TablePipeInsulation[[#This Row],[Coding - Temperature of Pipe]],#REF!,0),MATCH(TEXT($P889,"#.00"),#REF!,0))</f>
        <v>#REF!</v>
      </c>
      <c r="BC889" s="211">
        <f>IFERROR(MIN(IF(TablePipeInsulation[[#This Row],[System Application]]="Custom",(TablePipeInsulation[[#This Row],[Therms saved]]*BE889)*CI_Custom_Incentive_USD_per_therm,IF(OR(TablePipeInsulation[[#This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saved]]*BE889),"Excel Error"))),TablePipeInsulation[[#This Row],[Total Cost]]),0)</f>
        <v>0</v>
      </c>
      <c r="BD889" s="216">
        <f>IFERROR(MIN(IF(TablePipeInsulation[[#This Row],[System Application]]="Custom",(TablePipeInsulation[[#This Row],[Therms saved]]*BE889)*CI_Custom_Bonus_Incentive_USD_per_therm,IF(OR(TablePipeInsulation[[#This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saved]]*BE889),"Excel Error"))),TablePipeInsulation[[#This Row],[Total Cost]]),0)</f>
        <v>0</v>
      </c>
      <c r="BE889" s="212">
        <f>Boiler!$AA$9</f>
        <v>0</v>
      </c>
    </row>
    <row r="890" spans="1:57">
      <c r="A890" s="75">
        <v>869</v>
      </c>
      <c r="Q890" s="69"/>
      <c r="R890" s="1" t="str">
        <f>IFERROR(INDEX(TableInsulationCodeReq[],MATCH(TablePipeInsulation[[#This Row],[Coding - Temperature of Pipe]],TableInsulationCodeReq[Coding Pipe Temperature],-1),MATCH(TEXT($P890,"0.00"),TableInsulationCodeReq[#Headers],0)),"")</f>
        <v/>
      </c>
      <c r="Y890" s="189" t="str">
        <f t="shared" si="69"/>
        <v/>
      </c>
      <c r="AA89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90" s="3" t="str">
        <f>IF(OR(G890="",TablePipeInsulation[[#This Row],[Insulation to be Added (")]]&lt;TablePipeInsulation[[#This Row],[Insulation Required by Code (")]]),"",IF(System_App_Only_DHW,(AN890-AR890)/(0.8*100000)*L890*AS890*AT890*1,(AN890-AR890)/($G$10*100000)*L890*AS890*AT890*1))</f>
        <v/>
      </c>
      <c r="AC890" s="78">
        <f>IF(TablePipeInsulation[[#This Row],[Insulation to be Added (")]]&lt;TablePipeInsulation[[#This Row],[Insulation Required by Code (")]],"",BC890)</f>
        <v>0</v>
      </c>
      <c r="AD890" s="78">
        <f>IF(TablePipeInsulation[[#This Row],[Insulation to be Added (")]]&lt;TablePipeInsulation[[#This Row],[Insulation Required by Code (")]],"",BD890)</f>
        <v>0</v>
      </c>
      <c r="AG890" s="67" t="e">
        <f>VLOOKUP(G890,'Insulation Table'!$AE$61:$AF$64,2,FALSE)</f>
        <v>#N/A</v>
      </c>
      <c r="AH890" s="75" t="str">
        <f>IF(TablePipeInsulation[[#This Row],[System Application]]="Custom",TablePipeInsulation[[#This Row],[Pipe Surface Temperature, °F (If Custom Application)]],IF(G890="","",VLOOKUP(G890,$BG$21:$BH$24,2,FALSE)))</f>
        <v/>
      </c>
      <c r="AI890" s="75" t="str">
        <f>IF(TablePipeInsulation[[#This Row],[System Application]]="Custom",TablePipeInsulation[[#This Row],[Ambient Temperature, °F (If Custom Application)]],IF(G890="","",VLOOKUP(G890,$BG$21:$BI$24,3,FALSE)))</f>
        <v/>
      </c>
      <c r="AJ89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9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9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9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90" s="75" t="str">
        <f>IF(TablePipeInsulation[[#This Row],[System Application]]="Custom",TablePipeInsulation[[#This Row],[Custom Pipe Bare Heat Transfer Coefficient]],IF(P890="","",(VLOOKUP(AJ890,'Insulation Table'!$F$35:$G$124,2,FALSE))))</f>
        <v/>
      </c>
      <c r="AO890" s="75" t="e">
        <f t="shared" si="65"/>
        <v>#N/A</v>
      </c>
      <c r="AP890" s="75" t="e">
        <f>VLOOKUP(AO890,'Insulation Table'!$Y$35:$Z$103,2,FALSE)</f>
        <v>#N/A</v>
      </c>
      <c r="AQ890" s="67" t="str">
        <f>CONCATENATE(P890,U890,MIN(TablePipeInsulation[[#This Row],[Insulation to be Added (")]],3))</f>
        <v>3</v>
      </c>
      <c r="AR890" s="75" t="str">
        <f>IF(P890="","",(VLOOKUP(AQ890,'Insulation Table'!$N$35:$O$250,2,FALSE)))</f>
        <v/>
      </c>
      <c r="AS890" s="67" t="e">
        <f t="shared" si="66"/>
        <v>#VALUE!</v>
      </c>
      <c r="AT890" s="75" t="str">
        <f>IF(TablePipeInsulation[[#This Row],[System Application]]="Custom",TablePipeInsulation[[#This Row],[Full Load Hours (If Custom Application)]],IF(G890="","",IF(G890="Domestic Hot Water",8760,$AJ$16)))</f>
        <v/>
      </c>
      <c r="AU890" s="75" t="str">
        <f>VLOOKUP($G$7,'Incentive Structure'!$C$6:$D$10,2,FALSE)</f>
        <v>CI</v>
      </c>
      <c r="AV890" s="75" t="str">
        <f>IF(ISNUMBER(FIND("MF",TablePipeInsulation[[#This Row],[Incentive Code]]))=TRUE,"MF Logic","CI Logic")</f>
        <v>CI Logic</v>
      </c>
      <c r="AW89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90" t="str">
        <f t="shared" si="67"/>
        <v/>
      </c>
      <c r="AY890" t="str">
        <f t="shared" si="68"/>
        <v>CI</v>
      </c>
      <c r="AZ89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9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90" s="190" t="e">
        <f>INDEX(#REF!,MATCH(TablePipeInsulation[[#This Row],[Coding - Temperature of Pipe]],#REF!,0),MATCH(TEXT($P890,"#.00"),#REF!,0))</f>
        <v>#REF!</v>
      </c>
      <c r="BC890" s="211">
        <f>IFERROR(MIN(IF(TablePipeInsulation[[#This Row],[System Application]]="Custom",(TablePipeInsulation[[#This Row],[Therms saved]]*BE890)*CI_Custom_Incentive_USD_per_therm,IF(OR(TablePipeInsulation[[#This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saved]]*BE890),"Excel Error"))),TablePipeInsulation[[#This Row],[Total Cost]]),0)</f>
        <v>0</v>
      </c>
      <c r="BD890" s="216">
        <f>IFERROR(MIN(IF(TablePipeInsulation[[#This Row],[System Application]]="Custom",(TablePipeInsulation[[#This Row],[Therms saved]]*BE890)*CI_Custom_Bonus_Incentive_USD_per_therm,IF(OR(TablePipeInsulation[[#This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saved]]*BE890),"Excel Error"))),TablePipeInsulation[[#This Row],[Total Cost]]),0)</f>
        <v>0</v>
      </c>
      <c r="BE890" s="212">
        <f>Boiler!$AA$9</f>
        <v>0</v>
      </c>
    </row>
    <row r="891" spans="1:57">
      <c r="A891" s="75">
        <v>870</v>
      </c>
      <c r="Q891" s="69"/>
      <c r="R891" s="1" t="str">
        <f>IFERROR(INDEX(TableInsulationCodeReq[],MATCH(TablePipeInsulation[[#This Row],[Coding - Temperature of Pipe]],TableInsulationCodeReq[Coding Pipe Temperature],-1),MATCH(TEXT($P891,"0.00"),TableInsulationCodeReq[#Headers],0)),"")</f>
        <v/>
      </c>
      <c r="Y891" s="189" t="str">
        <f t="shared" si="69"/>
        <v/>
      </c>
      <c r="AA89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91" s="3" t="str">
        <f>IF(OR(G891="",TablePipeInsulation[[#This Row],[Insulation to be Added (")]]&lt;TablePipeInsulation[[#This Row],[Insulation Required by Code (")]]),"",IF(System_App_Only_DHW,(AN891-AR891)/(0.8*100000)*L891*AS891*AT891*1,(AN891-AR891)/($G$10*100000)*L891*AS891*AT891*1))</f>
        <v/>
      </c>
      <c r="AC891" s="78">
        <f>IF(TablePipeInsulation[[#This Row],[Insulation to be Added (")]]&lt;TablePipeInsulation[[#This Row],[Insulation Required by Code (")]],"",BC891)</f>
        <v>0</v>
      </c>
      <c r="AD891" s="78">
        <f>IF(TablePipeInsulation[[#This Row],[Insulation to be Added (")]]&lt;TablePipeInsulation[[#This Row],[Insulation Required by Code (")]],"",BD891)</f>
        <v>0</v>
      </c>
      <c r="AG891" s="67" t="e">
        <f>VLOOKUP(G891,'Insulation Table'!$AE$61:$AF$64,2,FALSE)</f>
        <v>#N/A</v>
      </c>
      <c r="AH891" s="75" t="str">
        <f>IF(TablePipeInsulation[[#This Row],[System Application]]="Custom",TablePipeInsulation[[#This Row],[Pipe Surface Temperature, °F (If Custom Application)]],IF(G891="","",VLOOKUP(G891,$BG$21:$BH$24,2,FALSE)))</f>
        <v/>
      </c>
      <c r="AI891" s="75" t="str">
        <f>IF(TablePipeInsulation[[#This Row],[System Application]]="Custom",TablePipeInsulation[[#This Row],[Ambient Temperature, °F (If Custom Application)]],IF(G891="","",VLOOKUP(G891,$BG$21:$BI$24,3,FALSE)))</f>
        <v/>
      </c>
      <c r="AJ89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9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9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9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91" s="75" t="str">
        <f>IF(TablePipeInsulation[[#This Row],[System Application]]="Custom",TablePipeInsulation[[#This Row],[Custom Pipe Bare Heat Transfer Coefficient]],IF(P891="","",(VLOOKUP(AJ891,'Insulation Table'!$F$35:$G$124,2,FALSE))))</f>
        <v/>
      </c>
      <c r="AO891" s="75" t="e">
        <f t="shared" si="65"/>
        <v>#N/A</v>
      </c>
      <c r="AP891" s="75" t="e">
        <f>VLOOKUP(AO891,'Insulation Table'!$Y$35:$Z$103,2,FALSE)</f>
        <v>#N/A</v>
      </c>
      <c r="AQ891" s="67" t="str">
        <f>CONCATENATE(P891,U891,MIN(TablePipeInsulation[[#This Row],[Insulation to be Added (")]],3))</f>
        <v>3</v>
      </c>
      <c r="AR891" s="75" t="str">
        <f>IF(P891="","",(VLOOKUP(AQ891,'Insulation Table'!$N$35:$O$250,2,FALSE)))</f>
        <v/>
      </c>
      <c r="AS891" s="67" t="e">
        <f t="shared" si="66"/>
        <v>#VALUE!</v>
      </c>
      <c r="AT891" s="75" t="str">
        <f>IF(TablePipeInsulation[[#This Row],[System Application]]="Custom",TablePipeInsulation[[#This Row],[Full Load Hours (If Custom Application)]],IF(G891="","",IF(G891="Domestic Hot Water",8760,$AJ$16)))</f>
        <v/>
      </c>
      <c r="AU891" s="75" t="str">
        <f>VLOOKUP($G$7,'Incentive Structure'!$C$6:$D$10,2,FALSE)</f>
        <v>CI</v>
      </c>
      <c r="AV891" s="75" t="str">
        <f>IF(ISNUMBER(FIND("MF",TablePipeInsulation[[#This Row],[Incentive Code]]))=TRUE,"MF Logic","CI Logic")</f>
        <v>CI Logic</v>
      </c>
      <c r="AW89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91" t="str">
        <f t="shared" si="67"/>
        <v/>
      </c>
      <c r="AY891" t="str">
        <f t="shared" si="68"/>
        <v>CI</v>
      </c>
      <c r="AZ89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9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91" s="190" t="e">
        <f>INDEX(#REF!,MATCH(TablePipeInsulation[[#This Row],[Coding - Temperature of Pipe]],#REF!,0),MATCH(TEXT($P891,"#.00"),#REF!,0))</f>
        <v>#REF!</v>
      </c>
      <c r="BC891" s="211">
        <f>IFERROR(MIN(IF(TablePipeInsulation[[#This Row],[System Application]]="Custom",(TablePipeInsulation[[#This Row],[Therms saved]]*BE891)*CI_Custom_Incentive_USD_per_therm,IF(OR(TablePipeInsulation[[#This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saved]]*BE891),"Excel Error"))),TablePipeInsulation[[#This Row],[Total Cost]]),0)</f>
        <v>0</v>
      </c>
      <c r="BD891" s="216">
        <f>IFERROR(MIN(IF(TablePipeInsulation[[#This Row],[System Application]]="Custom",(TablePipeInsulation[[#This Row],[Therms saved]]*BE891)*CI_Custom_Bonus_Incentive_USD_per_therm,IF(OR(TablePipeInsulation[[#This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saved]]*BE891),"Excel Error"))),TablePipeInsulation[[#This Row],[Total Cost]]),0)</f>
        <v>0</v>
      </c>
      <c r="BE891" s="212">
        <f>Boiler!$AA$9</f>
        <v>0</v>
      </c>
    </row>
    <row r="892" spans="1:57">
      <c r="A892" s="75">
        <v>871</v>
      </c>
      <c r="Q892" s="69"/>
      <c r="R892" s="1" t="str">
        <f>IFERROR(INDEX(TableInsulationCodeReq[],MATCH(TablePipeInsulation[[#This Row],[Coding - Temperature of Pipe]],TableInsulationCodeReq[Coding Pipe Temperature],-1),MATCH(TEXT($P892,"0.00"),TableInsulationCodeReq[#Headers],0)),"")</f>
        <v/>
      </c>
      <c r="Y892" s="189" t="str">
        <f t="shared" si="69"/>
        <v/>
      </c>
      <c r="AA89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92" s="3" t="str">
        <f>IF(OR(G892="",TablePipeInsulation[[#This Row],[Insulation to be Added (")]]&lt;TablePipeInsulation[[#This Row],[Insulation Required by Code (")]]),"",IF(System_App_Only_DHW,(AN892-AR892)/(0.8*100000)*L892*AS892*AT892*1,(AN892-AR892)/($G$10*100000)*L892*AS892*AT892*1))</f>
        <v/>
      </c>
      <c r="AC892" s="78">
        <f>IF(TablePipeInsulation[[#This Row],[Insulation to be Added (")]]&lt;TablePipeInsulation[[#This Row],[Insulation Required by Code (")]],"",BC892)</f>
        <v>0</v>
      </c>
      <c r="AD892" s="78">
        <f>IF(TablePipeInsulation[[#This Row],[Insulation to be Added (")]]&lt;TablePipeInsulation[[#This Row],[Insulation Required by Code (")]],"",BD892)</f>
        <v>0</v>
      </c>
      <c r="AG892" s="67" t="e">
        <f>VLOOKUP(G892,'Insulation Table'!$AE$61:$AF$64,2,FALSE)</f>
        <v>#N/A</v>
      </c>
      <c r="AH892" s="75" t="str">
        <f>IF(TablePipeInsulation[[#This Row],[System Application]]="Custom",TablePipeInsulation[[#This Row],[Pipe Surface Temperature, °F (If Custom Application)]],IF(G892="","",VLOOKUP(G892,$BG$21:$BH$24,2,FALSE)))</f>
        <v/>
      </c>
      <c r="AI892" s="75" t="str">
        <f>IF(TablePipeInsulation[[#This Row],[System Application]]="Custom",TablePipeInsulation[[#This Row],[Ambient Temperature, °F (If Custom Application)]],IF(G892="","",VLOOKUP(G892,$BG$21:$BI$24,3,FALSE)))</f>
        <v/>
      </c>
      <c r="AJ89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9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9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9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92" s="75" t="str">
        <f>IF(TablePipeInsulation[[#This Row],[System Application]]="Custom",TablePipeInsulation[[#This Row],[Custom Pipe Bare Heat Transfer Coefficient]],IF(P892="","",(VLOOKUP(AJ892,'Insulation Table'!$F$35:$G$124,2,FALSE))))</f>
        <v/>
      </c>
      <c r="AO892" s="75" t="e">
        <f t="shared" si="65"/>
        <v>#N/A</v>
      </c>
      <c r="AP892" s="75" t="e">
        <f>VLOOKUP(AO892,'Insulation Table'!$Y$35:$Z$103,2,FALSE)</f>
        <v>#N/A</v>
      </c>
      <c r="AQ892" s="67" t="str">
        <f>CONCATENATE(P892,U892,MIN(TablePipeInsulation[[#This Row],[Insulation to be Added (")]],3))</f>
        <v>3</v>
      </c>
      <c r="AR892" s="75" t="str">
        <f>IF(P892="","",(VLOOKUP(AQ892,'Insulation Table'!$N$35:$O$250,2,FALSE)))</f>
        <v/>
      </c>
      <c r="AS892" s="67" t="e">
        <f t="shared" si="66"/>
        <v>#VALUE!</v>
      </c>
      <c r="AT892" s="75" t="str">
        <f>IF(TablePipeInsulation[[#This Row],[System Application]]="Custom",TablePipeInsulation[[#This Row],[Full Load Hours (If Custom Application)]],IF(G892="","",IF(G892="Domestic Hot Water",8760,$AJ$16)))</f>
        <v/>
      </c>
      <c r="AU892" s="75" t="str">
        <f>VLOOKUP($G$7,'Incentive Structure'!$C$6:$D$10,2,FALSE)</f>
        <v>CI</v>
      </c>
      <c r="AV892" s="75" t="str">
        <f>IF(ISNUMBER(FIND("MF",TablePipeInsulation[[#This Row],[Incentive Code]]))=TRUE,"MF Logic","CI Logic")</f>
        <v>CI Logic</v>
      </c>
      <c r="AW89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92" t="str">
        <f t="shared" si="67"/>
        <v/>
      </c>
      <c r="AY892" t="str">
        <f t="shared" si="68"/>
        <v>CI</v>
      </c>
      <c r="AZ89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9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92" s="190" t="e">
        <f>INDEX(#REF!,MATCH(TablePipeInsulation[[#This Row],[Coding - Temperature of Pipe]],#REF!,0),MATCH(TEXT($P892,"#.00"),#REF!,0))</f>
        <v>#REF!</v>
      </c>
      <c r="BC892" s="211">
        <f>IFERROR(MIN(IF(TablePipeInsulation[[#This Row],[System Application]]="Custom",(TablePipeInsulation[[#This Row],[Therms saved]]*BE892)*CI_Custom_Incentive_USD_per_therm,IF(OR(TablePipeInsulation[[#This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saved]]*BE892),"Excel Error"))),TablePipeInsulation[[#This Row],[Total Cost]]),0)</f>
        <v>0</v>
      </c>
      <c r="BD892" s="216">
        <f>IFERROR(MIN(IF(TablePipeInsulation[[#This Row],[System Application]]="Custom",(TablePipeInsulation[[#This Row],[Therms saved]]*BE892)*CI_Custom_Bonus_Incentive_USD_per_therm,IF(OR(TablePipeInsulation[[#This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saved]]*BE892),"Excel Error"))),TablePipeInsulation[[#This Row],[Total Cost]]),0)</f>
        <v>0</v>
      </c>
      <c r="BE892" s="212">
        <f>Boiler!$AA$9</f>
        <v>0</v>
      </c>
    </row>
    <row r="893" spans="1:57">
      <c r="A893" s="75">
        <v>872</v>
      </c>
      <c r="Q893" s="69"/>
      <c r="R893" s="1" t="str">
        <f>IFERROR(INDEX(TableInsulationCodeReq[],MATCH(TablePipeInsulation[[#This Row],[Coding - Temperature of Pipe]],TableInsulationCodeReq[Coding Pipe Temperature],-1),MATCH(TEXT($P893,"0.00"),TableInsulationCodeReq[#Headers],0)),"")</f>
        <v/>
      </c>
      <c r="Y893" s="189" t="str">
        <f t="shared" si="69"/>
        <v/>
      </c>
      <c r="AA89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93" s="3" t="str">
        <f>IF(OR(G893="",TablePipeInsulation[[#This Row],[Insulation to be Added (")]]&lt;TablePipeInsulation[[#This Row],[Insulation Required by Code (")]]),"",IF(System_App_Only_DHW,(AN893-AR893)/(0.8*100000)*L893*AS893*AT893*1,(AN893-AR893)/($G$10*100000)*L893*AS893*AT893*1))</f>
        <v/>
      </c>
      <c r="AC893" s="78">
        <f>IF(TablePipeInsulation[[#This Row],[Insulation to be Added (")]]&lt;TablePipeInsulation[[#This Row],[Insulation Required by Code (")]],"",BC893)</f>
        <v>0</v>
      </c>
      <c r="AD893" s="78">
        <f>IF(TablePipeInsulation[[#This Row],[Insulation to be Added (")]]&lt;TablePipeInsulation[[#This Row],[Insulation Required by Code (")]],"",BD893)</f>
        <v>0</v>
      </c>
      <c r="AG893" s="67" t="e">
        <f>VLOOKUP(G893,'Insulation Table'!$AE$61:$AF$64,2,FALSE)</f>
        <v>#N/A</v>
      </c>
      <c r="AH893" s="75" t="str">
        <f>IF(TablePipeInsulation[[#This Row],[System Application]]="Custom",TablePipeInsulation[[#This Row],[Pipe Surface Temperature, °F (If Custom Application)]],IF(G893="","",VLOOKUP(G893,$BG$21:$BH$24,2,FALSE)))</f>
        <v/>
      </c>
      <c r="AI893" s="75" t="str">
        <f>IF(TablePipeInsulation[[#This Row],[System Application]]="Custom",TablePipeInsulation[[#This Row],[Ambient Temperature, °F (If Custom Application)]],IF(G893="","",VLOOKUP(G893,$BG$21:$BI$24,3,FALSE)))</f>
        <v/>
      </c>
      <c r="AJ89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9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9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9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93" s="75" t="str">
        <f>IF(TablePipeInsulation[[#This Row],[System Application]]="Custom",TablePipeInsulation[[#This Row],[Custom Pipe Bare Heat Transfer Coefficient]],IF(P893="","",(VLOOKUP(AJ893,'Insulation Table'!$F$35:$G$124,2,FALSE))))</f>
        <v/>
      </c>
      <c r="AO893" s="75" t="e">
        <f t="shared" si="65"/>
        <v>#N/A</v>
      </c>
      <c r="AP893" s="75" t="e">
        <f>VLOOKUP(AO893,'Insulation Table'!$Y$35:$Z$103,2,FALSE)</f>
        <v>#N/A</v>
      </c>
      <c r="AQ893" s="67" t="str">
        <f>CONCATENATE(P893,U893,MIN(TablePipeInsulation[[#This Row],[Insulation to be Added (")]],3))</f>
        <v>3</v>
      </c>
      <c r="AR893" s="75" t="str">
        <f>IF(P893="","",(VLOOKUP(AQ893,'Insulation Table'!$N$35:$O$250,2,FALSE)))</f>
        <v/>
      </c>
      <c r="AS893" s="67" t="e">
        <f t="shared" si="66"/>
        <v>#VALUE!</v>
      </c>
      <c r="AT893" s="75" t="str">
        <f>IF(TablePipeInsulation[[#This Row],[System Application]]="Custom",TablePipeInsulation[[#This Row],[Full Load Hours (If Custom Application)]],IF(G893="","",IF(G893="Domestic Hot Water",8760,$AJ$16)))</f>
        <v/>
      </c>
      <c r="AU893" s="75" t="str">
        <f>VLOOKUP($G$7,'Incentive Structure'!$C$6:$D$10,2,FALSE)</f>
        <v>CI</v>
      </c>
      <c r="AV893" s="75" t="str">
        <f>IF(ISNUMBER(FIND("MF",TablePipeInsulation[[#This Row],[Incentive Code]]))=TRUE,"MF Logic","CI Logic")</f>
        <v>CI Logic</v>
      </c>
      <c r="AW89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93" t="str">
        <f t="shared" si="67"/>
        <v/>
      </c>
      <c r="AY893" t="str">
        <f t="shared" si="68"/>
        <v>CI</v>
      </c>
      <c r="AZ89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9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93" s="190" t="e">
        <f>INDEX(#REF!,MATCH(TablePipeInsulation[[#This Row],[Coding - Temperature of Pipe]],#REF!,0),MATCH(TEXT($P893,"#.00"),#REF!,0))</f>
        <v>#REF!</v>
      </c>
      <c r="BC893" s="211">
        <f>IFERROR(MIN(IF(TablePipeInsulation[[#This Row],[System Application]]="Custom",(TablePipeInsulation[[#This Row],[Therms saved]]*BE893)*CI_Custom_Incentive_USD_per_therm,IF(OR(TablePipeInsulation[[#This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saved]]*BE893),"Excel Error"))),TablePipeInsulation[[#This Row],[Total Cost]]),0)</f>
        <v>0</v>
      </c>
      <c r="BD893" s="216">
        <f>IFERROR(MIN(IF(TablePipeInsulation[[#This Row],[System Application]]="Custom",(TablePipeInsulation[[#This Row],[Therms saved]]*BE893)*CI_Custom_Bonus_Incentive_USD_per_therm,IF(OR(TablePipeInsulation[[#This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saved]]*BE893),"Excel Error"))),TablePipeInsulation[[#This Row],[Total Cost]]),0)</f>
        <v>0</v>
      </c>
      <c r="BE893" s="212">
        <f>Boiler!$AA$9</f>
        <v>0</v>
      </c>
    </row>
    <row r="894" spans="1:57">
      <c r="A894" s="75">
        <v>873</v>
      </c>
      <c r="Q894" s="69"/>
      <c r="R894" s="1" t="str">
        <f>IFERROR(INDEX(TableInsulationCodeReq[],MATCH(TablePipeInsulation[[#This Row],[Coding - Temperature of Pipe]],TableInsulationCodeReq[Coding Pipe Temperature],-1),MATCH(TEXT($P894,"0.00"),TableInsulationCodeReq[#Headers],0)),"")</f>
        <v/>
      </c>
      <c r="Y894" s="189" t="str">
        <f t="shared" si="69"/>
        <v/>
      </c>
      <c r="AA89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94" s="3" t="str">
        <f>IF(OR(G894="",TablePipeInsulation[[#This Row],[Insulation to be Added (")]]&lt;TablePipeInsulation[[#This Row],[Insulation Required by Code (")]]),"",IF(System_App_Only_DHW,(AN894-AR894)/(0.8*100000)*L894*AS894*AT894*1,(AN894-AR894)/($G$10*100000)*L894*AS894*AT894*1))</f>
        <v/>
      </c>
      <c r="AC894" s="78">
        <f>IF(TablePipeInsulation[[#This Row],[Insulation to be Added (")]]&lt;TablePipeInsulation[[#This Row],[Insulation Required by Code (")]],"",BC894)</f>
        <v>0</v>
      </c>
      <c r="AD894" s="78">
        <f>IF(TablePipeInsulation[[#This Row],[Insulation to be Added (")]]&lt;TablePipeInsulation[[#This Row],[Insulation Required by Code (")]],"",BD894)</f>
        <v>0</v>
      </c>
      <c r="AG894" s="67" t="e">
        <f>VLOOKUP(G894,'Insulation Table'!$AE$61:$AF$64,2,FALSE)</f>
        <v>#N/A</v>
      </c>
      <c r="AH894" s="75" t="str">
        <f>IF(TablePipeInsulation[[#This Row],[System Application]]="Custom",TablePipeInsulation[[#This Row],[Pipe Surface Temperature, °F (If Custom Application)]],IF(G894="","",VLOOKUP(G894,$BG$21:$BH$24,2,FALSE)))</f>
        <v/>
      </c>
      <c r="AI894" s="75" t="str">
        <f>IF(TablePipeInsulation[[#This Row],[System Application]]="Custom",TablePipeInsulation[[#This Row],[Ambient Temperature, °F (If Custom Application)]],IF(G894="","",VLOOKUP(G894,$BG$21:$BI$24,3,FALSE)))</f>
        <v/>
      </c>
      <c r="AJ89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9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9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9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94" s="75" t="str">
        <f>IF(TablePipeInsulation[[#This Row],[System Application]]="Custom",TablePipeInsulation[[#This Row],[Custom Pipe Bare Heat Transfer Coefficient]],IF(P894="","",(VLOOKUP(AJ894,'Insulation Table'!$F$35:$G$124,2,FALSE))))</f>
        <v/>
      </c>
      <c r="AO894" s="75" t="e">
        <f t="shared" si="65"/>
        <v>#N/A</v>
      </c>
      <c r="AP894" s="75" t="e">
        <f>VLOOKUP(AO894,'Insulation Table'!$Y$35:$Z$103,2,FALSE)</f>
        <v>#N/A</v>
      </c>
      <c r="AQ894" s="67" t="str">
        <f>CONCATENATE(P894,U894,MIN(TablePipeInsulation[[#This Row],[Insulation to be Added (")]],3))</f>
        <v>3</v>
      </c>
      <c r="AR894" s="75" t="str">
        <f>IF(P894="","",(VLOOKUP(AQ894,'Insulation Table'!$N$35:$O$250,2,FALSE)))</f>
        <v/>
      </c>
      <c r="AS894" s="67" t="e">
        <f t="shared" si="66"/>
        <v>#VALUE!</v>
      </c>
      <c r="AT894" s="75" t="str">
        <f>IF(TablePipeInsulation[[#This Row],[System Application]]="Custom",TablePipeInsulation[[#This Row],[Full Load Hours (If Custom Application)]],IF(G894="","",IF(G894="Domestic Hot Water",8760,$AJ$16)))</f>
        <v/>
      </c>
      <c r="AU894" s="75" t="str">
        <f>VLOOKUP($G$7,'Incentive Structure'!$C$6:$D$10,2,FALSE)</f>
        <v>CI</v>
      </c>
      <c r="AV894" s="75" t="str">
        <f>IF(ISNUMBER(FIND("MF",TablePipeInsulation[[#This Row],[Incentive Code]]))=TRUE,"MF Logic","CI Logic")</f>
        <v>CI Logic</v>
      </c>
      <c r="AW89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94" t="str">
        <f t="shared" si="67"/>
        <v/>
      </c>
      <c r="AY894" t="str">
        <f t="shared" si="68"/>
        <v>CI</v>
      </c>
      <c r="AZ89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9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94" s="190" t="e">
        <f>INDEX(#REF!,MATCH(TablePipeInsulation[[#This Row],[Coding - Temperature of Pipe]],#REF!,0),MATCH(TEXT($P894,"#.00"),#REF!,0))</f>
        <v>#REF!</v>
      </c>
      <c r="BC894" s="211">
        <f>IFERROR(MIN(IF(TablePipeInsulation[[#This Row],[System Application]]="Custom",(TablePipeInsulation[[#This Row],[Therms saved]]*BE894)*CI_Custom_Incentive_USD_per_therm,IF(OR(TablePipeInsulation[[#This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saved]]*BE894),"Excel Error"))),TablePipeInsulation[[#This Row],[Total Cost]]),0)</f>
        <v>0</v>
      </c>
      <c r="BD894" s="216">
        <f>IFERROR(MIN(IF(TablePipeInsulation[[#This Row],[System Application]]="Custom",(TablePipeInsulation[[#This Row],[Therms saved]]*BE894)*CI_Custom_Bonus_Incentive_USD_per_therm,IF(OR(TablePipeInsulation[[#This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saved]]*BE894),"Excel Error"))),TablePipeInsulation[[#This Row],[Total Cost]]),0)</f>
        <v>0</v>
      </c>
      <c r="BE894" s="212">
        <f>Boiler!$AA$9</f>
        <v>0</v>
      </c>
    </row>
    <row r="895" spans="1:57">
      <c r="A895" s="75">
        <v>874</v>
      </c>
      <c r="Q895" s="69"/>
      <c r="R895" s="1" t="str">
        <f>IFERROR(INDEX(TableInsulationCodeReq[],MATCH(TablePipeInsulation[[#This Row],[Coding - Temperature of Pipe]],TableInsulationCodeReq[Coding Pipe Temperature],-1),MATCH(TEXT($P895,"0.00"),TableInsulationCodeReq[#Headers],0)),"")</f>
        <v/>
      </c>
      <c r="Y895" s="189" t="str">
        <f t="shared" si="69"/>
        <v/>
      </c>
      <c r="AA89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95" s="3" t="str">
        <f>IF(OR(G895="",TablePipeInsulation[[#This Row],[Insulation to be Added (")]]&lt;TablePipeInsulation[[#This Row],[Insulation Required by Code (")]]),"",IF(System_App_Only_DHW,(AN895-AR895)/(0.8*100000)*L895*AS895*AT895*1,(AN895-AR895)/($G$10*100000)*L895*AS895*AT895*1))</f>
        <v/>
      </c>
      <c r="AC895" s="78">
        <f>IF(TablePipeInsulation[[#This Row],[Insulation to be Added (")]]&lt;TablePipeInsulation[[#This Row],[Insulation Required by Code (")]],"",BC895)</f>
        <v>0</v>
      </c>
      <c r="AD895" s="78">
        <f>IF(TablePipeInsulation[[#This Row],[Insulation to be Added (")]]&lt;TablePipeInsulation[[#This Row],[Insulation Required by Code (")]],"",BD895)</f>
        <v>0</v>
      </c>
      <c r="AG895" s="67" t="e">
        <f>VLOOKUP(G895,'Insulation Table'!$AE$61:$AF$64,2,FALSE)</f>
        <v>#N/A</v>
      </c>
      <c r="AH895" s="75" t="str">
        <f>IF(TablePipeInsulation[[#This Row],[System Application]]="Custom",TablePipeInsulation[[#This Row],[Pipe Surface Temperature, °F (If Custom Application)]],IF(G895="","",VLOOKUP(G895,$BG$21:$BH$24,2,FALSE)))</f>
        <v/>
      </c>
      <c r="AI895" s="75" t="str">
        <f>IF(TablePipeInsulation[[#This Row],[System Application]]="Custom",TablePipeInsulation[[#This Row],[Ambient Temperature, °F (If Custom Application)]],IF(G895="","",VLOOKUP(G895,$BG$21:$BI$24,3,FALSE)))</f>
        <v/>
      </c>
      <c r="AJ89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9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9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9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95" s="75" t="str">
        <f>IF(TablePipeInsulation[[#This Row],[System Application]]="Custom",TablePipeInsulation[[#This Row],[Custom Pipe Bare Heat Transfer Coefficient]],IF(P895="","",(VLOOKUP(AJ895,'Insulation Table'!$F$35:$G$124,2,FALSE))))</f>
        <v/>
      </c>
      <c r="AO895" s="75" t="e">
        <f t="shared" si="65"/>
        <v>#N/A</v>
      </c>
      <c r="AP895" s="75" t="e">
        <f>VLOOKUP(AO895,'Insulation Table'!$Y$35:$Z$103,2,FALSE)</f>
        <v>#N/A</v>
      </c>
      <c r="AQ895" s="67" t="str">
        <f>CONCATENATE(P895,U895,MIN(TablePipeInsulation[[#This Row],[Insulation to be Added (")]],3))</f>
        <v>3</v>
      </c>
      <c r="AR895" s="75" t="str">
        <f>IF(P895="","",(VLOOKUP(AQ895,'Insulation Table'!$N$35:$O$250,2,FALSE)))</f>
        <v/>
      </c>
      <c r="AS895" s="67" t="e">
        <f t="shared" si="66"/>
        <v>#VALUE!</v>
      </c>
      <c r="AT895" s="75" t="str">
        <f>IF(TablePipeInsulation[[#This Row],[System Application]]="Custom",TablePipeInsulation[[#This Row],[Full Load Hours (If Custom Application)]],IF(G895="","",IF(G895="Domestic Hot Water",8760,$AJ$16)))</f>
        <v/>
      </c>
      <c r="AU895" s="75" t="str">
        <f>VLOOKUP($G$7,'Incentive Structure'!$C$6:$D$10,2,FALSE)</f>
        <v>CI</v>
      </c>
      <c r="AV895" s="75" t="str">
        <f>IF(ISNUMBER(FIND("MF",TablePipeInsulation[[#This Row],[Incentive Code]]))=TRUE,"MF Logic","CI Logic")</f>
        <v>CI Logic</v>
      </c>
      <c r="AW89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95" t="str">
        <f t="shared" si="67"/>
        <v/>
      </c>
      <c r="AY895" t="str">
        <f t="shared" si="68"/>
        <v>CI</v>
      </c>
      <c r="AZ89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9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95" s="190" t="e">
        <f>INDEX(#REF!,MATCH(TablePipeInsulation[[#This Row],[Coding - Temperature of Pipe]],#REF!,0),MATCH(TEXT($P895,"#.00"),#REF!,0))</f>
        <v>#REF!</v>
      </c>
      <c r="BC895" s="211">
        <f>IFERROR(MIN(IF(TablePipeInsulation[[#This Row],[System Application]]="Custom",(TablePipeInsulation[[#This Row],[Therms saved]]*BE895)*CI_Custom_Incentive_USD_per_therm,IF(OR(TablePipeInsulation[[#This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saved]]*BE895),"Excel Error"))),TablePipeInsulation[[#This Row],[Total Cost]]),0)</f>
        <v>0</v>
      </c>
      <c r="BD895" s="216">
        <f>IFERROR(MIN(IF(TablePipeInsulation[[#This Row],[System Application]]="Custom",(TablePipeInsulation[[#This Row],[Therms saved]]*BE895)*CI_Custom_Bonus_Incentive_USD_per_therm,IF(OR(TablePipeInsulation[[#This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saved]]*BE895),"Excel Error"))),TablePipeInsulation[[#This Row],[Total Cost]]),0)</f>
        <v>0</v>
      </c>
      <c r="BE895" s="212">
        <f>Boiler!$AA$9</f>
        <v>0</v>
      </c>
    </row>
    <row r="896" spans="1:57">
      <c r="A896" s="75">
        <v>875</v>
      </c>
      <c r="Q896" s="69"/>
      <c r="R896" s="1" t="str">
        <f>IFERROR(INDEX(TableInsulationCodeReq[],MATCH(TablePipeInsulation[[#This Row],[Coding - Temperature of Pipe]],TableInsulationCodeReq[Coding Pipe Temperature],-1),MATCH(TEXT($P896,"0.00"),TableInsulationCodeReq[#Headers],0)),"")</f>
        <v/>
      </c>
      <c r="Y896" s="189" t="str">
        <f t="shared" si="69"/>
        <v/>
      </c>
      <c r="AA89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96" s="3" t="str">
        <f>IF(OR(G896="",TablePipeInsulation[[#This Row],[Insulation to be Added (")]]&lt;TablePipeInsulation[[#This Row],[Insulation Required by Code (")]]),"",IF(System_App_Only_DHW,(AN896-AR896)/(0.8*100000)*L896*AS896*AT896*1,(AN896-AR896)/($G$10*100000)*L896*AS896*AT896*1))</f>
        <v/>
      </c>
      <c r="AC896" s="78">
        <f>IF(TablePipeInsulation[[#This Row],[Insulation to be Added (")]]&lt;TablePipeInsulation[[#This Row],[Insulation Required by Code (")]],"",BC896)</f>
        <v>0</v>
      </c>
      <c r="AD896" s="78">
        <f>IF(TablePipeInsulation[[#This Row],[Insulation to be Added (")]]&lt;TablePipeInsulation[[#This Row],[Insulation Required by Code (")]],"",BD896)</f>
        <v>0</v>
      </c>
      <c r="AG896" s="67" t="e">
        <f>VLOOKUP(G896,'Insulation Table'!$AE$61:$AF$64,2,FALSE)</f>
        <v>#N/A</v>
      </c>
      <c r="AH896" s="75" t="str">
        <f>IF(TablePipeInsulation[[#This Row],[System Application]]="Custom",TablePipeInsulation[[#This Row],[Pipe Surface Temperature, °F (If Custom Application)]],IF(G896="","",VLOOKUP(G896,$BG$21:$BH$24,2,FALSE)))</f>
        <v/>
      </c>
      <c r="AI896" s="75" t="str">
        <f>IF(TablePipeInsulation[[#This Row],[System Application]]="Custom",TablePipeInsulation[[#This Row],[Ambient Temperature, °F (If Custom Application)]],IF(G896="","",VLOOKUP(G896,$BG$21:$BI$24,3,FALSE)))</f>
        <v/>
      </c>
      <c r="AJ89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9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9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9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96" s="75" t="str">
        <f>IF(TablePipeInsulation[[#This Row],[System Application]]="Custom",TablePipeInsulation[[#This Row],[Custom Pipe Bare Heat Transfer Coefficient]],IF(P896="","",(VLOOKUP(AJ896,'Insulation Table'!$F$35:$G$124,2,FALSE))))</f>
        <v/>
      </c>
      <c r="AO896" s="75" t="e">
        <f t="shared" si="65"/>
        <v>#N/A</v>
      </c>
      <c r="AP896" s="75" t="e">
        <f>VLOOKUP(AO896,'Insulation Table'!$Y$35:$Z$103,2,FALSE)</f>
        <v>#N/A</v>
      </c>
      <c r="AQ896" s="67" t="str">
        <f>CONCATENATE(P896,U896,MIN(TablePipeInsulation[[#This Row],[Insulation to be Added (")]],3))</f>
        <v>3</v>
      </c>
      <c r="AR896" s="75" t="str">
        <f>IF(P896="","",(VLOOKUP(AQ896,'Insulation Table'!$N$35:$O$250,2,FALSE)))</f>
        <v/>
      </c>
      <c r="AS896" s="67" t="e">
        <f t="shared" si="66"/>
        <v>#VALUE!</v>
      </c>
      <c r="AT896" s="75" t="str">
        <f>IF(TablePipeInsulation[[#This Row],[System Application]]="Custom",TablePipeInsulation[[#This Row],[Full Load Hours (If Custom Application)]],IF(G896="","",IF(G896="Domestic Hot Water",8760,$AJ$16)))</f>
        <v/>
      </c>
      <c r="AU896" s="75" t="str">
        <f>VLOOKUP($G$7,'Incentive Structure'!$C$6:$D$10,2,FALSE)</f>
        <v>CI</v>
      </c>
      <c r="AV896" s="75" t="str">
        <f>IF(ISNUMBER(FIND("MF",TablePipeInsulation[[#This Row],[Incentive Code]]))=TRUE,"MF Logic","CI Logic")</f>
        <v>CI Logic</v>
      </c>
      <c r="AW89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96" t="str">
        <f t="shared" si="67"/>
        <v/>
      </c>
      <c r="AY896" t="str">
        <f t="shared" si="68"/>
        <v>CI</v>
      </c>
      <c r="AZ89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9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96" s="190" t="e">
        <f>INDEX(#REF!,MATCH(TablePipeInsulation[[#This Row],[Coding - Temperature of Pipe]],#REF!,0),MATCH(TEXT($P896,"#.00"),#REF!,0))</f>
        <v>#REF!</v>
      </c>
      <c r="BC896" s="211">
        <f>IFERROR(MIN(IF(TablePipeInsulation[[#This Row],[System Application]]="Custom",(TablePipeInsulation[[#This Row],[Therms saved]]*BE896)*CI_Custom_Incentive_USD_per_therm,IF(OR(TablePipeInsulation[[#This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saved]]*BE896),"Excel Error"))),TablePipeInsulation[[#This Row],[Total Cost]]),0)</f>
        <v>0</v>
      </c>
      <c r="BD896" s="216">
        <f>IFERROR(MIN(IF(TablePipeInsulation[[#This Row],[System Application]]="Custom",(TablePipeInsulation[[#This Row],[Therms saved]]*BE896)*CI_Custom_Bonus_Incentive_USD_per_therm,IF(OR(TablePipeInsulation[[#This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saved]]*BE896),"Excel Error"))),TablePipeInsulation[[#This Row],[Total Cost]]),0)</f>
        <v>0</v>
      </c>
      <c r="BE896" s="212">
        <f>Boiler!$AA$9</f>
        <v>0</v>
      </c>
    </row>
    <row r="897" spans="1:57">
      <c r="A897" s="75">
        <v>876</v>
      </c>
      <c r="Q897" s="69"/>
      <c r="R897" s="1" t="str">
        <f>IFERROR(INDEX(TableInsulationCodeReq[],MATCH(TablePipeInsulation[[#This Row],[Coding - Temperature of Pipe]],TableInsulationCodeReq[Coding Pipe Temperature],-1),MATCH(TEXT($P897,"0.00"),TableInsulationCodeReq[#Headers],0)),"")</f>
        <v/>
      </c>
      <c r="Y897" s="189" t="str">
        <f t="shared" si="69"/>
        <v/>
      </c>
      <c r="AA89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97" s="3" t="str">
        <f>IF(OR(G897="",TablePipeInsulation[[#This Row],[Insulation to be Added (")]]&lt;TablePipeInsulation[[#This Row],[Insulation Required by Code (")]]),"",IF(System_App_Only_DHW,(AN897-AR897)/(0.8*100000)*L897*AS897*AT897*1,(AN897-AR897)/($G$10*100000)*L897*AS897*AT897*1))</f>
        <v/>
      </c>
      <c r="AC897" s="78">
        <f>IF(TablePipeInsulation[[#This Row],[Insulation to be Added (")]]&lt;TablePipeInsulation[[#This Row],[Insulation Required by Code (")]],"",BC897)</f>
        <v>0</v>
      </c>
      <c r="AD897" s="78">
        <f>IF(TablePipeInsulation[[#This Row],[Insulation to be Added (")]]&lt;TablePipeInsulation[[#This Row],[Insulation Required by Code (")]],"",BD897)</f>
        <v>0</v>
      </c>
      <c r="AG897" s="67" t="e">
        <f>VLOOKUP(G897,'Insulation Table'!$AE$61:$AF$64,2,FALSE)</f>
        <v>#N/A</v>
      </c>
      <c r="AH897" s="75" t="str">
        <f>IF(TablePipeInsulation[[#This Row],[System Application]]="Custom",TablePipeInsulation[[#This Row],[Pipe Surface Temperature, °F (If Custom Application)]],IF(G897="","",VLOOKUP(G897,$BG$21:$BH$24,2,FALSE)))</f>
        <v/>
      </c>
      <c r="AI897" s="75" t="str">
        <f>IF(TablePipeInsulation[[#This Row],[System Application]]="Custom",TablePipeInsulation[[#This Row],[Ambient Temperature, °F (If Custom Application)]],IF(G897="","",VLOOKUP(G897,$BG$21:$BI$24,3,FALSE)))</f>
        <v/>
      </c>
      <c r="AJ89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9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9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9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97" s="75" t="str">
        <f>IF(TablePipeInsulation[[#This Row],[System Application]]="Custom",TablePipeInsulation[[#This Row],[Custom Pipe Bare Heat Transfer Coefficient]],IF(P897="","",(VLOOKUP(AJ897,'Insulation Table'!$F$35:$G$124,2,FALSE))))</f>
        <v/>
      </c>
      <c r="AO897" s="75" t="e">
        <f t="shared" si="65"/>
        <v>#N/A</v>
      </c>
      <c r="AP897" s="75" t="e">
        <f>VLOOKUP(AO897,'Insulation Table'!$Y$35:$Z$103,2,FALSE)</f>
        <v>#N/A</v>
      </c>
      <c r="AQ897" s="67" t="str">
        <f>CONCATENATE(P897,U897,MIN(TablePipeInsulation[[#This Row],[Insulation to be Added (")]],3))</f>
        <v>3</v>
      </c>
      <c r="AR897" s="75" t="str">
        <f>IF(P897="","",(VLOOKUP(AQ897,'Insulation Table'!$N$35:$O$250,2,FALSE)))</f>
        <v/>
      </c>
      <c r="AS897" s="67" t="e">
        <f t="shared" si="66"/>
        <v>#VALUE!</v>
      </c>
      <c r="AT897" s="75" t="str">
        <f>IF(TablePipeInsulation[[#This Row],[System Application]]="Custom",TablePipeInsulation[[#This Row],[Full Load Hours (If Custom Application)]],IF(G897="","",IF(G897="Domestic Hot Water",8760,$AJ$16)))</f>
        <v/>
      </c>
      <c r="AU897" s="75" t="str">
        <f>VLOOKUP($G$7,'Incentive Structure'!$C$6:$D$10,2,FALSE)</f>
        <v>CI</v>
      </c>
      <c r="AV897" s="75" t="str">
        <f>IF(ISNUMBER(FIND("MF",TablePipeInsulation[[#This Row],[Incentive Code]]))=TRUE,"MF Logic","CI Logic")</f>
        <v>CI Logic</v>
      </c>
      <c r="AW89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97" t="str">
        <f t="shared" si="67"/>
        <v/>
      </c>
      <c r="AY897" t="str">
        <f t="shared" si="68"/>
        <v>CI</v>
      </c>
      <c r="AZ89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9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97" s="190" t="e">
        <f>INDEX(#REF!,MATCH(TablePipeInsulation[[#This Row],[Coding - Temperature of Pipe]],#REF!,0),MATCH(TEXT($P897,"#.00"),#REF!,0))</f>
        <v>#REF!</v>
      </c>
      <c r="BC897" s="211">
        <f>IFERROR(MIN(IF(TablePipeInsulation[[#This Row],[System Application]]="Custom",(TablePipeInsulation[[#This Row],[Therms saved]]*BE897)*CI_Custom_Incentive_USD_per_therm,IF(OR(TablePipeInsulation[[#This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saved]]*BE897),"Excel Error"))),TablePipeInsulation[[#This Row],[Total Cost]]),0)</f>
        <v>0</v>
      </c>
      <c r="BD897" s="216">
        <f>IFERROR(MIN(IF(TablePipeInsulation[[#This Row],[System Application]]="Custom",(TablePipeInsulation[[#This Row],[Therms saved]]*BE897)*CI_Custom_Bonus_Incentive_USD_per_therm,IF(OR(TablePipeInsulation[[#This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saved]]*BE897),"Excel Error"))),TablePipeInsulation[[#This Row],[Total Cost]]),0)</f>
        <v>0</v>
      </c>
      <c r="BE897" s="212">
        <f>Boiler!$AA$9</f>
        <v>0</v>
      </c>
    </row>
    <row r="898" spans="1:57">
      <c r="A898" s="75">
        <v>877</v>
      </c>
      <c r="Q898" s="69"/>
      <c r="R898" s="1" t="str">
        <f>IFERROR(INDEX(TableInsulationCodeReq[],MATCH(TablePipeInsulation[[#This Row],[Coding - Temperature of Pipe]],TableInsulationCodeReq[Coding Pipe Temperature],-1),MATCH(TEXT($P898,"0.00"),TableInsulationCodeReq[#Headers],0)),"")</f>
        <v/>
      </c>
      <c r="Y898" s="189" t="str">
        <f t="shared" si="69"/>
        <v/>
      </c>
      <c r="AA89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98" s="3" t="str">
        <f>IF(OR(G898="",TablePipeInsulation[[#This Row],[Insulation to be Added (")]]&lt;TablePipeInsulation[[#This Row],[Insulation Required by Code (")]]),"",IF(System_App_Only_DHW,(AN898-AR898)/(0.8*100000)*L898*AS898*AT898*1,(AN898-AR898)/($G$10*100000)*L898*AS898*AT898*1))</f>
        <v/>
      </c>
      <c r="AC898" s="78">
        <f>IF(TablePipeInsulation[[#This Row],[Insulation to be Added (")]]&lt;TablePipeInsulation[[#This Row],[Insulation Required by Code (")]],"",BC898)</f>
        <v>0</v>
      </c>
      <c r="AD898" s="78">
        <f>IF(TablePipeInsulation[[#This Row],[Insulation to be Added (")]]&lt;TablePipeInsulation[[#This Row],[Insulation Required by Code (")]],"",BD898)</f>
        <v>0</v>
      </c>
      <c r="AG898" s="67" t="e">
        <f>VLOOKUP(G898,'Insulation Table'!$AE$61:$AF$64,2,FALSE)</f>
        <v>#N/A</v>
      </c>
      <c r="AH898" s="75" t="str">
        <f>IF(TablePipeInsulation[[#This Row],[System Application]]="Custom",TablePipeInsulation[[#This Row],[Pipe Surface Temperature, °F (If Custom Application)]],IF(G898="","",VLOOKUP(G898,$BG$21:$BH$24,2,FALSE)))</f>
        <v/>
      </c>
      <c r="AI898" s="75" t="str">
        <f>IF(TablePipeInsulation[[#This Row],[System Application]]="Custom",TablePipeInsulation[[#This Row],[Ambient Temperature, °F (If Custom Application)]],IF(G898="","",VLOOKUP(G898,$BG$21:$BI$24,3,FALSE)))</f>
        <v/>
      </c>
      <c r="AJ89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9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9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9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98" s="75" t="str">
        <f>IF(TablePipeInsulation[[#This Row],[System Application]]="Custom",TablePipeInsulation[[#This Row],[Custom Pipe Bare Heat Transfer Coefficient]],IF(P898="","",(VLOOKUP(AJ898,'Insulation Table'!$F$35:$G$124,2,FALSE))))</f>
        <v/>
      </c>
      <c r="AO898" s="75" t="e">
        <f t="shared" si="65"/>
        <v>#N/A</v>
      </c>
      <c r="AP898" s="75" t="e">
        <f>VLOOKUP(AO898,'Insulation Table'!$Y$35:$Z$103,2,FALSE)</f>
        <v>#N/A</v>
      </c>
      <c r="AQ898" s="67" t="str">
        <f>CONCATENATE(P898,U898,MIN(TablePipeInsulation[[#This Row],[Insulation to be Added (")]],3))</f>
        <v>3</v>
      </c>
      <c r="AR898" s="75" t="str">
        <f>IF(P898="","",(VLOOKUP(AQ898,'Insulation Table'!$N$35:$O$250,2,FALSE)))</f>
        <v/>
      </c>
      <c r="AS898" s="67" t="e">
        <f t="shared" si="66"/>
        <v>#VALUE!</v>
      </c>
      <c r="AT898" s="75" t="str">
        <f>IF(TablePipeInsulation[[#This Row],[System Application]]="Custom",TablePipeInsulation[[#This Row],[Full Load Hours (If Custom Application)]],IF(G898="","",IF(G898="Domestic Hot Water",8760,$AJ$16)))</f>
        <v/>
      </c>
      <c r="AU898" s="75" t="str">
        <f>VLOOKUP($G$7,'Incentive Structure'!$C$6:$D$10,2,FALSE)</f>
        <v>CI</v>
      </c>
      <c r="AV898" s="75" t="str">
        <f>IF(ISNUMBER(FIND("MF",TablePipeInsulation[[#This Row],[Incentive Code]]))=TRUE,"MF Logic","CI Logic")</f>
        <v>CI Logic</v>
      </c>
      <c r="AW89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98" t="str">
        <f t="shared" si="67"/>
        <v/>
      </c>
      <c r="AY898" t="str">
        <f t="shared" si="68"/>
        <v>CI</v>
      </c>
      <c r="AZ89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9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98" s="190" t="e">
        <f>INDEX(#REF!,MATCH(TablePipeInsulation[[#This Row],[Coding - Temperature of Pipe]],#REF!,0),MATCH(TEXT($P898,"#.00"),#REF!,0))</f>
        <v>#REF!</v>
      </c>
      <c r="BC898" s="211">
        <f>IFERROR(MIN(IF(TablePipeInsulation[[#This Row],[System Application]]="Custom",(TablePipeInsulation[[#This Row],[Therms saved]]*BE898)*CI_Custom_Incentive_USD_per_therm,IF(OR(TablePipeInsulation[[#This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saved]]*BE898),"Excel Error"))),TablePipeInsulation[[#This Row],[Total Cost]]),0)</f>
        <v>0</v>
      </c>
      <c r="BD898" s="216">
        <f>IFERROR(MIN(IF(TablePipeInsulation[[#This Row],[System Application]]="Custom",(TablePipeInsulation[[#This Row],[Therms saved]]*BE898)*CI_Custom_Bonus_Incentive_USD_per_therm,IF(OR(TablePipeInsulation[[#This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saved]]*BE898),"Excel Error"))),TablePipeInsulation[[#This Row],[Total Cost]]),0)</f>
        <v>0</v>
      </c>
      <c r="BE898" s="212">
        <f>Boiler!$AA$9</f>
        <v>0</v>
      </c>
    </row>
    <row r="899" spans="1:57">
      <c r="A899" s="75">
        <v>878</v>
      </c>
      <c r="Q899" s="69"/>
      <c r="R899" s="1" t="str">
        <f>IFERROR(INDEX(TableInsulationCodeReq[],MATCH(TablePipeInsulation[[#This Row],[Coding - Temperature of Pipe]],TableInsulationCodeReq[Coding Pipe Temperature],-1),MATCH(TEXT($P899,"0.00"),TableInsulationCodeReq[#Headers],0)),"")</f>
        <v/>
      </c>
      <c r="Y899" s="189" t="str">
        <f t="shared" si="69"/>
        <v/>
      </c>
      <c r="AA89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899" s="3" t="str">
        <f>IF(OR(G899="",TablePipeInsulation[[#This Row],[Insulation to be Added (")]]&lt;TablePipeInsulation[[#This Row],[Insulation Required by Code (")]]),"",IF(System_App_Only_DHW,(AN899-AR899)/(0.8*100000)*L899*AS899*AT899*1,(AN899-AR899)/($G$10*100000)*L899*AS899*AT899*1))</f>
        <v/>
      </c>
      <c r="AC899" s="78">
        <f>IF(TablePipeInsulation[[#This Row],[Insulation to be Added (")]]&lt;TablePipeInsulation[[#This Row],[Insulation Required by Code (")]],"",BC899)</f>
        <v>0</v>
      </c>
      <c r="AD899" s="78">
        <f>IF(TablePipeInsulation[[#This Row],[Insulation to be Added (")]]&lt;TablePipeInsulation[[#This Row],[Insulation Required by Code (")]],"",BD899)</f>
        <v>0</v>
      </c>
      <c r="AG899" s="67" t="e">
        <f>VLOOKUP(G899,'Insulation Table'!$AE$61:$AF$64,2,FALSE)</f>
        <v>#N/A</v>
      </c>
      <c r="AH899" s="75" t="str">
        <f>IF(TablePipeInsulation[[#This Row],[System Application]]="Custom",TablePipeInsulation[[#This Row],[Pipe Surface Temperature, °F (If Custom Application)]],IF(G899="","",VLOOKUP(G899,$BG$21:$BH$24,2,FALSE)))</f>
        <v/>
      </c>
      <c r="AI899" s="75" t="str">
        <f>IF(TablePipeInsulation[[#This Row],[System Application]]="Custom",TablePipeInsulation[[#This Row],[Ambient Temperature, °F (If Custom Application)]],IF(G899="","",VLOOKUP(G899,$BG$21:$BI$24,3,FALSE)))</f>
        <v/>
      </c>
      <c r="AJ89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89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89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89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899" s="75" t="str">
        <f>IF(TablePipeInsulation[[#This Row],[System Application]]="Custom",TablePipeInsulation[[#This Row],[Custom Pipe Bare Heat Transfer Coefficient]],IF(P899="","",(VLOOKUP(AJ899,'Insulation Table'!$F$35:$G$124,2,FALSE))))</f>
        <v/>
      </c>
      <c r="AO899" s="75" t="e">
        <f t="shared" si="65"/>
        <v>#N/A</v>
      </c>
      <c r="AP899" s="75" t="e">
        <f>VLOOKUP(AO899,'Insulation Table'!$Y$35:$Z$103,2,FALSE)</f>
        <v>#N/A</v>
      </c>
      <c r="AQ899" s="67" t="str">
        <f>CONCATENATE(P899,U899,MIN(TablePipeInsulation[[#This Row],[Insulation to be Added (")]],3))</f>
        <v>3</v>
      </c>
      <c r="AR899" s="75" t="str">
        <f>IF(P899="","",(VLOOKUP(AQ899,'Insulation Table'!$N$35:$O$250,2,FALSE)))</f>
        <v/>
      </c>
      <c r="AS899" s="67" t="e">
        <f t="shared" si="66"/>
        <v>#VALUE!</v>
      </c>
      <c r="AT899" s="75" t="str">
        <f>IF(TablePipeInsulation[[#This Row],[System Application]]="Custom",TablePipeInsulation[[#This Row],[Full Load Hours (If Custom Application)]],IF(G899="","",IF(G899="Domestic Hot Water",8760,$AJ$16)))</f>
        <v/>
      </c>
      <c r="AU899" s="75" t="str">
        <f>VLOOKUP($G$7,'Incentive Structure'!$C$6:$D$10,2,FALSE)</f>
        <v>CI</v>
      </c>
      <c r="AV899" s="75" t="str">
        <f>IF(ISNUMBER(FIND("MF",TablePipeInsulation[[#This Row],[Incentive Code]]))=TRUE,"MF Logic","CI Logic")</f>
        <v>CI Logic</v>
      </c>
      <c r="AW89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899" t="str">
        <f t="shared" si="67"/>
        <v/>
      </c>
      <c r="AY899" t="str">
        <f t="shared" si="68"/>
        <v>CI</v>
      </c>
      <c r="AZ89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89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899" s="190" t="e">
        <f>INDEX(#REF!,MATCH(TablePipeInsulation[[#This Row],[Coding - Temperature of Pipe]],#REF!,0),MATCH(TEXT($P899,"#.00"),#REF!,0))</f>
        <v>#REF!</v>
      </c>
      <c r="BC899" s="211">
        <f>IFERROR(MIN(IF(TablePipeInsulation[[#This Row],[System Application]]="Custom",(TablePipeInsulation[[#This Row],[Therms saved]]*BE899)*CI_Custom_Incentive_USD_per_therm,IF(OR(TablePipeInsulation[[#This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saved]]*BE899),"Excel Error"))),TablePipeInsulation[[#This Row],[Total Cost]]),0)</f>
        <v>0</v>
      </c>
      <c r="BD899" s="216">
        <f>IFERROR(MIN(IF(TablePipeInsulation[[#This Row],[System Application]]="Custom",(TablePipeInsulation[[#This Row],[Therms saved]]*BE899)*CI_Custom_Bonus_Incentive_USD_per_therm,IF(OR(TablePipeInsulation[[#This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saved]]*BE899),"Excel Error"))),TablePipeInsulation[[#This Row],[Total Cost]]),0)</f>
        <v>0</v>
      </c>
      <c r="BE899" s="212">
        <f>Boiler!$AA$9</f>
        <v>0</v>
      </c>
    </row>
    <row r="900" spans="1:57">
      <c r="A900" s="75">
        <v>879</v>
      </c>
      <c r="Q900" s="69"/>
      <c r="R900" s="1" t="str">
        <f>IFERROR(INDEX(TableInsulationCodeReq[],MATCH(TablePipeInsulation[[#This Row],[Coding - Temperature of Pipe]],TableInsulationCodeReq[Coding Pipe Temperature],-1),MATCH(TEXT($P900,"0.00"),TableInsulationCodeReq[#Headers],0)),"")</f>
        <v/>
      </c>
      <c r="Y900" s="189" t="str">
        <f t="shared" si="69"/>
        <v/>
      </c>
      <c r="AA90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00" s="3" t="str">
        <f>IF(OR(G900="",TablePipeInsulation[[#This Row],[Insulation to be Added (")]]&lt;TablePipeInsulation[[#This Row],[Insulation Required by Code (")]]),"",IF(System_App_Only_DHW,(AN900-AR900)/(0.8*100000)*L900*AS900*AT900*1,(AN900-AR900)/($G$10*100000)*L900*AS900*AT900*1))</f>
        <v/>
      </c>
      <c r="AC900" s="78">
        <f>IF(TablePipeInsulation[[#This Row],[Insulation to be Added (")]]&lt;TablePipeInsulation[[#This Row],[Insulation Required by Code (")]],"",BC900)</f>
        <v>0</v>
      </c>
      <c r="AD900" s="78">
        <f>IF(TablePipeInsulation[[#This Row],[Insulation to be Added (")]]&lt;TablePipeInsulation[[#This Row],[Insulation Required by Code (")]],"",BD900)</f>
        <v>0</v>
      </c>
      <c r="AG900" s="67" t="e">
        <f>VLOOKUP(G900,'Insulation Table'!$AE$61:$AF$64,2,FALSE)</f>
        <v>#N/A</v>
      </c>
      <c r="AH900" s="75" t="str">
        <f>IF(TablePipeInsulation[[#This Row],[System Application]]="Custom",TablePipeInsulation[[#This Row],[Pipe Surface Temperature, °F (If Custom Application)]],IF(G900="","",VLOOKUP(G900,$BG$21:$BH$24,2,FALSE)))</f>
        <v/>
      </c>
      <c r="AI900" s="75" t="str">
        <f>IF(TablePipeInsulation[[#This Row],[System Application]]="Custom",TablePipeInsulation[[#This Row],[Ambient Temperature, °F (If Custom Application)]],IF(G900="","",VLOOKUP(G900,$BG$21:$BI$24,3,FALSE)))</f>
        <v/>
      </c>
      <c r="AJ90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0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0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0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00" s="75" t="str">
        <f>IF(TablePipeInsulation[[#This Row],[System Application]]="Custom",TablePipeInsulation[[#This Row],[Custom Pipe Bare Heat Transfer Coefficient]],IF(P900="","",(VLOOKUP(AJ900,'Insulation Table'!$F$35:$G$124,2,FALSE))))</f>
        <v/>
      </c>
      <c r="AO900" s="75" t="e">
        <f t="shared" si="65"/>
        <v>#N/A</v>
      </c>
      <c r="AP900" s="75" t="e">
        <f>VLOOKUP(AO900,'Insulation Table'!$Y$35:$Z$103,2,FALSE)</f>
        <v>#N/A</v>
      </c>
      <c r="AQ900" s="67" t="str">
        <f>CONCATENATE(P900,U900,MIN(TablePipeInsulation[[#This Row],[Insulation to be Added (")]],3))</f>
        <v>3</v>
      </c>
      <c r="AR900" s="75" t="str">
        <f>IF(P900="","",(VLOOKUP(AQ900,'Insulation Table'!$N$35:$O$250,2,FALSE)))</f>
        <v/>
      </c>
      <c r="AS900" s="67" t="e">
        <f t="shared" si="66"/>
        <v>#VALUE!</v>
      </c>
      <c r="AT900" s="75" t="str">
        <f>IF(TablePipeInsulation[[#This Row],[System Application]]="Custom",TablePipeInsulation[[#This Row],[Full Load Hours (If Custom Application)]],IF(G900="","",IF(G900="Domestic Hot Water",8760,$AJ$16)))</f>
        <v/>
      </c>
      <c r="AU900" s="75" t="str">
        <f>VLOOKUP($G$7,'Incentive Structure'!$C$6:$D$10,2,FALSE)</f>
        <v>CI</v>
      </c>
      <c r="AV900" s="75" t="str">
        <f>IF(ISNUMBER(FIND("MF",TablePipeInsulation[[#This Row],[Incentive Code]]))=TRUE,"MF Logic","CI Logic")</f>
        <v>CI Logic</v>
      </c>
      <c r="AW90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00" t="str">
        <f t="shared" si="67"/>
        <v/>
      </c>
      <c r="AY900" t="str">
        <f t="shared" si="68"/>
        <v>CI</v>
      </c>
      <c r="AZ90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0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00" s="190" t="e">
        <f>INDEX(#REF!,MATCH(TablePipeInsulation[[#This Row],[Coding - Temperature of Pipe]],#REF!,0),MATCH(TEXT($P900,"#.00"),#REF!,0))</f>
        <v>#REF!</v>
      </c>
      <c r="BC900" s="211">
        <f>IFERROR(MIN(IF(TablePipeInsulation[[#This Row],[System Application]]="Custom",(TablePipeInsulation[[#This Row],[Therms saved]]*BE900)*CI_Custom_Incentive_USD_per_therm,IF(OR(TablePipeInsulation[[#This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saved]]*BE900),"Excel Error"))),TablePipeInsulation[[#This Row],[Total Cost]]),0)</f>
        <v>0</v>
      </c>
      <c r="BD900" s="216">
        <f>IFERROR(MIN(IF(TablePipeInsulation[[#This Row],[System Application]]="Custom",(TablePipeInsulation[[#This Row],[Therms saved]]*BE900)*CI_Custom_Bonus_Incentive_USD_per_therm,IF(OR(TablePipeInsulation[[#This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saved]]*BE900),"Excel Error"))),TablePipeInsulation[[#This Row],[Total Cost]]),0)</f>
        <v>0</v>
      </c>
      <c r="BE900" s="212">
        <f>Boiler!$AA$9</f>
        <v>0</v>
      </c>
    </row>
    <row r="901" spans="1:57">
      <c r="A901" s="75">
        <v>880</v>
      </c>
      <c r="Q901" s="69"/>
      <c r="R901" s="1" t="str">
        <f>IFERROR(INDEX(TableInsulationCodeReq[],MATCH(TablePipeInsulation[[#This Row],[Coding - Temperature of Pipe]],TableInsulationCodeReq[Coding Pipe Temperature],-1),MATCH(TEXT($P901,"0.00"),TableInsulationCodeReq[#Headers],0)),"")</f>
        <v/>
      </c>
      <c r="Y901" s="189" t="str">
        <f t="shared" si="69"/>
        <v/>
      </c>
      <c r="AA90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01" s="3" t="str">
        <f>IF(OR(G901="",TablePipeInsulation[[#This Row],[Insulation to be Added (")]]&lt;TablePipeInsulation[[#This Row],[Insulation Required by Code (")]]),"",IF(System_App_Only_DHW,(AN901-AR901)/(0.8*100000)*L901*AS901*AT901*1,(AN901-AR901)/($G$10*100000)*L901*AS901*AT901*1))</f>
        <v/>
      </c>
      <c r="AC901" s="78">
        <f>IF(TablePipeInsulation[[#This Row],[Insulation to be Added (")]]&lt;TablePipeInsulation[[#This Row],[Insulation Required by Code (")]],"",BC901)</f>
        <v>0</v>
      </c>
      <c r="AD901" s="78">
        <f>IF(TablePipeInsulation[[#This Row],[Insulation to be Added (")]]&lt;TablePipeInsulation[[#This Row],[Insulation Required by Code (")]],"",BD901)</f>
        <v>0</v>
      </c>
      <c r="AG901" s="67" t="e">
        <f>VLOOKUP(G901,'Insulation Table'!$AE$61:$AF$64,2,FALSE)</f>
        <v>#N/A</v>
      </c>
      <c r="AH901" s="75" t="str">
        <f>IF(TablePipeInsulation[[#This Row],[System Application]]="Custom",TablePipeInsulation[[#This Row],[Pipe Surface Temperature, °F (If Custom Application)]],IF(G901="","",VLOOKUP(G901,$BG$21:$BH$24,2,FALSE)))</f>
        <v/>
      </c>
      <c r="AI901" s="75" t="str">
        <f>IF(TablePipeInsulation[[#This Row],[System Application]]="Custom",TablePipeInsulation[[#This Row],[Ambient Temperature, °F (If Custom Application)]],IF(G901="","",VLOOKUP(G901,$BG$21:$BI$24,3,FALSE)))</f>
        <v/>
      </c>
      <c r="AJ90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0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0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0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01" s="75" t="str">
        <f>IF(TablePipeInsulation[[#This Row],[System Application]]="Custom",TablePipeInsulation[[#This Row],[Custom Pipe Bare Heat Transfer Coefficient]],IF(P901="","",(VLOOKUP(AJ901,'Insulation Table'!$F$35:$G$124,2,FALSE))))</f>
        <v/>
      </c>
      <c r="AO901" s="75" t="e">
        <f t="shared" si="65"/>
        <v>#N/A</v>
      </c>
      <c r="AP901" s="75" t="e">
        <f>VLOOKUP(AO901,'Insulation Table'!$Y$35:$Z$103,2,FALSE)</f>
        <v>#N/A</v>
      </c>
      <c r="AQ901" s="67" t="str">
        <f>CONCATENATE(P901,U901,MIN(TablePipeInsulation[[#This Row],[Insulation to be Added (")]],3))</f>
        <v>3</v>
      </c>
      <c r="AR901" s="75" t="str">
        <f>IF(P901="","",(VLOOKUP(AQ901,'Insulation Table'!$N$35:$O$250,2,FALSE)))</f>
        <v/>
      </c>
      <c r="AS901" s="67" t="e">
        <f t="shared" si="66"/>
        <v>#VALUE!</v>
      </c>
      <c r="AT901" s="75" t="str">
        <f>IF(TablePipeInsulation[[#This Row],[System Application]]="Custom",TablePipeInsulation[[#This Row],[Full Load Hours (If Custom Application)]],IF(G901="","",IF(G901="Domestic Hot Water",8760,$AJ$16)))</f>
        <v/>
      </c>
      <c r="AU901" s="75" t="str">
        <f>VLOOKUP($G$7,'Incentive Structure'!$C$6:$D$10,2,FALSE)</f>
        <v>CI</v>
      </c>
      <c r="AV901" s="75" t="str">
        <f>IF(ISNUMBER(FIND("MF",TablePipeInsulation[[#This Row],[Incentive Code]]))=TRUE,"MF Logic","CI Logic")</f>
        <v>CI Logic</v>
      </c>
      <c r="AW90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01" t="str">
        <f t="shared" si="67"/>
        <v/>
      </c>
      <c r="AY901" t="str">
        <f t="shared" si="68"/>
        <v>CI</v>
      </c>
      <c r="AZ90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0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01" s="190" t="e">
        <f>INDEX(#REF!,MATCH(TablePipeInsulation[[#This Row],[Coding - Temperature of Pipe]],#REF!,0),MATCH(TEXT($P901,"#.00"),#REF!,0))</f>
        <v>#REF!</v>
      </c>
      <c r="BC901" s="211">
        <f>IFERROR(MIN(IF(TablePipeInsulation[[#This Row],[System Application]]="Custom",(TablePipeInsulation[[#This Row],[Therms saved]]*BE901)*CI_Custom_Incentive_USD_per_therm,IF(OR(TablePipeInsulation[[#This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saved]]*BE901),"Excel Error"))),TablePipeInsulation[[#This Row],[Total Cost]]),0)</f>
        <v>0</v>
      </c>
      <c r="BD901" s="216">
        <f>IFERROR(MIN(IF(TablePipeInsulation[[#This Row],[System Application]]="Custom",(TablePipeInsulation[[#This Row],[Therms saved]]*BE901)*CI_Custom_Bonus_Incentive_USD_per_therm,IF(OR(TablePipeInsulation[[#This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saved]]*BE901),"Excel Error"))),TablePipeInsulation[[#This Row],[Total Cost]]),0)</f>
        <v>0</v>
      </c>
      <c r="BE901" s="212">
        <f>Boiler!$AA$9</f>
        <v>0</v>
      </c>
    </row>
    <row r="902" spans="1:57">
      <c r="A902" s="75">
        <v>881</v>
      </c>
      <c r="Q902" s="69"/>
      <c r="R902" s="1" t="str">
        <f>IFERROR(INDEX(TableInsulationCodeReq[],MATCH(TablePipeInsulation[[#This Row],[Coding - Temperature of Pipe]],TableInsulationCodeReq[Coding Pipe Temperature],-1),MATCH(TEXT($P902,"0.00"),TableInsulationCodeReq[#Headers],0)),"")</f>
        <v/>
      </c>
      <c r="Y902" s="189" t="str">
        <f t="shared" si="69"/>
        <v/>
      </c>
      <c r="AA90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02" s="3" t="str">
        <f>IF(OR(G902="",TablePipeInsulation[[#This Row],[Insulation to be Added (")]]&lt;TablePipeInsulation[[#This Row],[Insulation Required by Code (")]]),"",IF(System_App_Only_DHW,(AN902-AR902)/(0.8*100000)*L902*AS902*AT902*1,(AN902-AR902)/($G$10*100000)*L902*AS902*AT902*1))</f>
        <v/>
      </c>
      <c r="AC902" s="78">
        <f>IF(TablePipeInsulation[[#This Row],[Insulation to be Added (")]]&lt;TablePipeInsulation[[#This Row],[Insulation Required by Code (")]],"",BC902)</f>
        <v>0</v>
      </c>
      <c r="AD902" s="78">
        <f>IF(TablePipeInsulation[[#This Row],[Insulation to be Added (")]]&lt;TablePipeInsulation[[#This Row],[Insulation Required by Code (")]],"",BD902)</f>
        <v>0</v>
      </c>
      <c r="AG902" s="67" t="e">
        <f>VLOOKUP(G902,'Insulation Table'!$AE$61:$AF$64,2,FALSE)</f>
        <v>#N/A</v>
      </c>
      <c r="AH902" s="75" t="str">
        <f>IF(TablePipeInsulation[[#This Row],[System Application]]="Custom",TablePipeInsulation[[#This Row],[Pipe Surface Temperature, °F (If Custom Application)]],IF(G902="","",VLOOKUP(G902,$BG$21:$BH$24,2,FALSE)))</f>
        <v/>
      </c>
      <c r="AI902" s="75" t="str">
        <f>IF(TablePipeInsulation[[#This Row],[System Application]]="Custom",TablePipeInsulation[[#This Row],[Ambient Temperature, °F (If Custom Application)]],IF(G902="","",VLOOKUP(G902,$BG$21:$BI$24,3,FALSE)))</f>
        <v/>
      </c>
      <c r="AJ90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0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0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0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02" s="75" t="str">
        <f>IF(TablePipeInsulation[[#This Row],[System Application]]="Custom",TablePipeInsulation[[#This Row],[Custom Pipe Bare Heat Transfer Coefficient]],IF(P902="","",(VLOOKUP(AJ902,'Insulation Table'!$F$35:$G$124,2,FALSE))))</f>
        <v/>
      </c>
      <c r="AO902" s="75" t="e">
        <f t="shared" si="65"/>
        <v>#N/A</v>
      </c>
      <c r="AP902" s="75" t="e">
        <f>VLOOKUP(AO902,'Insulation Table'!$Y$35:$Z$103,2,FALSE)</f>
        <v>#N/A</v>
      </c>
      <c r="AQ902" s="67" t="str">
        <f>CONCATENATE(P902,U902,MIN(TablePipeInsulation[[#This Row],[Insulation to be Added (")]],3))</f>
        <v>3</v>
      </c>
      <c r="AR902" s="75" t="str">
        <f>IF(P902="","",(VLOOKUP(AQ902,'Insulation Table'!$N$35:$O$250,2,FALSE)))</f>
        <v/>
      </c>
      <c r="AS902" s="67" t="e">
        <f t="shared" si="66"/>
        <v>#VALUE!</v>
      </c>
      <c r="AT902" s="75" t="str">
        <f>IF(TablePipeInsulation[[#This Row],[System Application]]="Custom",TablePipeInsulation[[#This Row],[Full Load Hours (If Custom Application)]],IF(G902="","",IF(G902="Domestic Hot Water",8760,$AJ$16)))</f>
        <v/>
      </c>
      <c r="AU902" s="75" t="str">
        <f>VLOOKUP($G$7,'Incentive Structure'!$C$6:$D$10,2,FALSE)</f>
        <v>CI</v>
      </c>
      <c r="AV902" s="75" t="str">
        <f>IF(ISNUMBER(FIND("MF",TablePipeInsulation[[#This Row],[Incentive Code]]))=TRUE,"MF Logic","CI Logic")</f>
        <v>CI Logic</v>
      </c>
      <c r="AW90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02" t="str">
        <f t="shared" si="67"/>
        <v/>
      </c>
      <c r="AY902" t="str">
        <f t="shared" si="68"/>
        <v>CI</v>
      </c>
      <c r="AZ90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0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02" s="190" t="e">
        <f>INDEX(#REF!,MATCH(TablePipeInsulation[[#This Row],[Coding - Temperature of Pipe]],#REF!,0),MATCH(TEXT($P902,"#.00"),#REF!,0))</f>
        <v>#REF!</v>
      </c>
      <c r="BC902" s="211">
        <f>IFERROR(MIN(IF(TablePipeInsulation[[#This Row],[System Application]]="Custom",(TablePipeInsulation[[#This Row],[Therms saved]]*BE902)*CI_Custom_Incentive_USD_per_therm,IF(OR(TablePipeInsulation[[#This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saved]]*BE902),"Excel Error"))),TablePipeInsulation[[#This Row],[Total Cost]]),0)</f>
        <v>0</v>
      </c>
      <c r="BD902" s="216">
        <f>IFERROR(MIN(IF(TablePipeInsulation[[#This Row],[System Application]]="Custom",(TablePipeInsulation[[#This Row],[Therms saved]]*BE902)*CI_Custom_Bonus_Incentive_USD_per_therm,IF(OR(TablePipeInsulation[[#This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saved]]*BE902),"Excel Error"))),TablePipeInsulation[[#This Row],[Total Cost]]),0)</f>
        <v>0</v>
      </c>
      <c r="BE902" s="212">
        <f>Boiler!$AA$9</f>
        <v>0</v>
      </c>
    </row>
    <row r="903" spans="1:57">
      <c r="A903" s="75">
        <v>882</v>
      </c>
      <c r="Q903" s="69"/>
      <c r="R903" s="1" t="str">
        <f>IFERROR(INDEX(TableInsulationCodeReq[],MATCH(TablePipeInsulation[[#This Row],[Coding - Temperature of Pipe]],TableInsulationCodeReq[Coding Pipe Temperature],-1),MATCH(TEXT($P903,"0.00"),TableInsulationCodeReq[#Headers],0)),"")</f>
        <v/>
      </c>
      <c r="Y903" s="189" t="str">
        <f t="shared" si="69"/>
        <v/>
      </c>
      <c r="AA90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03" s="3" t="str">
        <f>IF(OR(G903="",TablePipeInsulation[[#This Row],[Insulation to be Added (")]]&lt;TablePipeInsulation[[#This Row],[Insulation Required by Code (")]]),"",IF(System_App_Only_DHW,(AN903-AR903)/(0.8*100000)*L903*AS903*AT903*1,(AN903-AR903)/($G$10*100000)*L903*AS903*AT903*1))</f>
        <v/>
      </c>
      <c r="AC903" s="78">
        <f>IF(TablePipeInsulation[[#This Row],[Insulation to be Added (")]]&lt;TablePipeInsulation[[#This Row],[Insulation Required by Code (")]],"",BC903)</f>
        <v>0</v>
      </c>
      <c r="AD903" s="78">
        <f>IF(TablePipeInsulation[[#This Row],[Insulation to be Added (")]]&lt;TablePipeInsulation[[#This Row],[Insulation Required by Code (")]],"",BD903)</f>
        <v>0</v>
      </c>
      <c r="AG903" s="67" t="e">
        <f>VLOOKUP(G903,'Insulation Table'!$AE$61:$AF$64,2,FALSE)</f>
        <v>#N/A</v>
      </c>
      <c r="AH903" s="75" t="str">
        <f>IF(TablePipeInsulation[[#This Row],[System Application]]="Custom",TablePipeInsulation[[#This Row],[Pipe Surface Temperature, °F (If Custom Application)]],IF(G903="","",VLOOKUP(G903,$BG$21:$BH$24,2,FALSE)))</f>
        <v/>
      </c>
      <c r="AI903" s="75" t="str">
        <f>IF(TablePipeInsulation[[#This Row],[System Application]]="Custom",TablePipeInsulation[[#This Row],[Ambient Temperature, °F (If Custom Application)]],IF(G903="","",VLOOKUP(G903,$BG$21:$BI$24,3,FALSE)))</f>
        <v/>
      </c>
      <c r="AJ90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0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0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0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03" s="75" t="str">
        <f>IF(TablePipeInsulation[[#This Row],[System Application]]="Custom",TablePipeInsulation[[#This Row],[Custom Pipe Bare Heat Transfer Coefficient]],IF(P903="","",(VLOOKUP(AJ903,'Insulation Table'!$F$35:$G$124,2,FALSE))))</f>
        <v/>
      </c>
      <c r="AO903" s="75" t="e">
        <f t="shared" si="65"/>
        <v>#N/A</v>
      </c>
      <c r="AP903" s="75" t="e">
        <f>VLOOKUP(AO903,'Insulation Table'!$Y$35:$Z$103,2,FALSE)</f>
        <v>#N/A</v>
      </c>
      <c r="AQ903" s="67" t="str">
        <f>CONCATENATE(P903,U903,MIN(TablePipeInsulation[[#This Row],[Insulation to be Added (")]],3))</f>
        <v>3</v>
      </c>
      <c r="AR903" s="75" t="str">
        <f>IF(P903="","",(VLOOKUP(AQ903,'Insulation Table'!$N$35:$O$250,2,FALSE)))</f>
        <v/>
      </c>
      <c r="AS903" s="67" t="e">
        <f t="shared" si="66"/>
        <v>#VALUE!</v>
      </c>
      <c r="AT903" s="75" t="str">
        <f>IF(TablePipeInsulation[[#This Row],[System Application]]="Custom",TablePipeInsulation[[#This Row],[Full Load Hours (If Custom Application)]],IF(G903="","",IF(G903="Domestic Hot Water",8760,$AJ$16)))</f>
        <v/>
      </c>
      <c r="AU903" s="75" t="str">
        <f>VLOOKUP($G$7,'Incentive Structure'!$C$6:$D$10,2,FALSE)</f>
        <v>CI</v>
      </c>
      <c r="AV903" s="75" t="str">
        <f>IF(ISNUMBER(FIND("MF",TablePipeInsulation[[#This Row],[Incentive Code]]))=TRUE,"MF Logic","CI Logic")</f>
        <v>CI Logic</v>
      </c>
      <c r="AW90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03" t="str">
        <f t="shared" si="67"/>
        <v/>
      </c>
      <c r="AY903" t="str">
        <f t="shared" si="68"/>
        <v>CI</v>
      </c>
      <c r="AZ90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0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03" s="190" t="e">
        <f>INDEX(#REF!,MATCH(TablePipeInsulation[[#This Row],[Coding - Temperature of Pipe]],#REF!,0),MATCH(TEXT($P903,"#.00"),#REF!,0))</f>
        <v>#REF!</v>
      </c>
      <c r="BC903" s="211">
        <f>IFERROR(MIN(IF(TablePipeInsulation[[#This Row],[System Application]]="Custom",(TablePipeInsulation[[#This Row],[Therms saved]]*BE903)*CI_Custom_Incentive_USD_per_therm,IF(OR(TablePipeInsulation[[#This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saved]]*BE903),"Excel Error"))),TablePipeInsulation[[#This Row],[Total Cost]]),0)</f>
        <v>0</v>
      </c>
      <c r="BD903" s="216">
        <f>IFERROR(MIN(IF(TablePipeInsulation[[#This Row],[System Application]]="Custom",(TablePipeInsulation[[#This Row],[Therms saved]]*BE903)*CI_Custom_Bonus_Incentive_USD_per_therm,IF(OR(TablePipeInsulation[[#This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saved]]*BE903),"Excel Error"))),TablePipeInsulation[[#This Row],[Total Cost]]),0)</f>
        <v>0</v>
      </c>
      <c r="BE903" s="212">
        <f>Boiler!$AA$9</f>
        <v>0</v>
      </c>
    </row>
    <row r="904" spans="1:57">
      <c r="A904" s="75">
        <v>883</v>
      </c>
      <c r="Q904" s="69"/>
      <c r="R904" s="1" t="str">
        <f>IFERROR(INDEX(TableInsulationCodeReq[],MATCH(TablePipeInsulation[[#This Row],[Coding - Temperature of Pipe]],TableInsulationCodeReq[Coding Pipe Temperature],-1),MATCH(TEXT($P904,"0.00"),TableInsulationCodeReq[#Headers],0)),"")</f>
        <v/>
      </c>
      <c r="Y904" s="189" t="str">
        <f t="shared" si="69"/>
        <v/>
      </c>
      <c r="AA90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04" s="3" t="str">
        <f>IF(OR(G904="",TablePipeInsulation[[#This Row],[Insulation to be Added (")]]&lt;TablePipeInsulation[[#This Row],[Insulation Required by Code (")]]),"",IF(System_App_Only_DHW,(AN904-AR904)/(0.8*100000)*L904*AS904*AT904*1,(AN904-AR904)/($G$10*100000)*L904*AS904*AT904*1))</f>
        <v/>
      </c>
      <c r="AC904" s="78">
        <f>IF(TablePipeInsulation[[#This Row],[Insulation to be Added (")]]&lt;TablePipeInsulation[[#This Row],[Insulation Required by Code (")]],"",BC904)</f>
        <v>0</v>
      </c>
      <c r="AD904" s="78">
        <f>IF(TablePipeInsulation[[#This Row],[Insulation to be Added (")]]&lt;TablePipeInsulation[[#This Row],[Insulation Required by Code (")]],"",BD904)</f>
        <v>0</v>
      </c>
      <c r="AG904" s="67" t="e">
        <f>VLOOKUP(G904,'Insulation Table'!$AE$61:$AF$64,2,FALSE)</f>
        <v>#N/A</v>
      </c>
      <c r="AH904" s="75" t="str">
        <f>IF(TablePipeInsulation[[#This Row],[System Application]]="Custom",TablePipeInsulation[[#This Row],[Pipe Surface Temperature, °F (If Custom Application)]],IF(G904="","",VLOOKUP(G904,$BG$21:$BH$24,2,FALSE)))</f>
        <v/>
      </c>
      <c r="AI904" s="75" t="str">
        <f>IF(TablePipeInsulation[[#This Row],[System Application]]="Custom",TablePipeInsulation[[#This Row],[Ambient Temperature, °F (If Custom Application)]],IF(G904="","",VLOOKUP(G904,$BG$21:$BI$24,3,FALSE)))</f>
        <v/>
      </c>
      <c r="AJ90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0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0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0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04" s="75" t="str">
        <f>IF(TablePipeInsulation[[#This Row],[System Application]]="Custom",TablePipeInsulation[[#This Row],[Custom Pipe Bare Heat Transfer Coefficient]],IF(P904="","",(VLOOKUP(AJ904,'Insulation Table'!$F$35:$G$124,2,FALSE))))</f>
        <v/>
      </c>
      <c r="AO904" s="75" t="e">
        <f t="shared" si="65"/>
        <v>#N/A</v>
      </c>
      <c r="AP904" s="75" t="e">
        <f>VLOOKUP(AO904,'Insulation Table'!$Y$35:$Z$103,2,FALSE)</f>
        <v>#N/A</v>
      </c>
      <c r="AQ904" s="67" t="str">
        <f>CONCATENATE(P904,U904,MIN(TablePipeInsulation[[#This Row],[Insulation to be Added (")]],3))</f>
        <v>3</v>
      </c>
      <c r="AR904" s="75" t="str">
        <f>IF(P904="","",(VLOOKUP(AQ904,'Insulation Table'!$N$35:$O$250,2,FALSE)))</f>
        <v/>
      </c>
      <c r="AS904" s="67" t="e">
        <f t="shared" si="66"/>
        <v>#VALUE!</v>
      </c>
      <c r="AT904" s="75" t="str">
        <f>IF(TablePipeInsulation[[#This Row],[System Application]]="Custom",TablePipeInsulation[[#This Row],[Full Load Hours (If Custom Application)]],IF(G904="","",IF(G904="Domestic Hot Water",8760,$AJ$16)))</f>
        <v/>
      </c>
      <c r="AU904" s="75" t="str">
        <f>VLOOKUP($G$7,'Incentive Structure'!$C$6:$D$10,2,FALSE)</f>
        <v>CI</v>
      </c>
      <c r="AV904" s="75" t="str">
        <f>IF(ISNUMBER(FIND("MF",TablePipeInsulation[[#This Row],[Incentive Code]]))=TRUE,"MF Logic","CI Logic")</f>
        <v>CI Logic</v>
      </c>
      <c r="AW90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04" t="str">
        <f t="shared" si="67"/>
        <v/>
      </c>
      <c r="AY904" t="str">
        <f t="shared" si="68"/>
        <v>CI</v>
      </c>
      <c r="AZ90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0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04" s="190" t="e">
        <f>INDEX(#REF!,MATCH(TablePipeInsulation[[#This Row],[Coding - Temperature of Pipe]],#REF!,0),MATCH(TEXT($P904,"#.00"),#REF!,0))</f>
        <v>#REF!</v>
      </c>
      <c r="BC904" s="211">
        <f>IFERROR(MIN(IF(TablePipeInsulation[[#This Row],[System Application]]="Custom",(TablePipeInsulation[[#This Row],[Therms saved]]*BE904)*CI_Custom_Incentive_USD_per_therm,IF(OR(TablePipeInsulation[[#This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saved]]*BE904),"Excel Error"))),TablePipeInsulation[[#This Row],[Total Cost]]),0)</f>
        <v>0</v>
      </c>
      <c r="BD904" s="216">
        <f>IFERROR(MIN(IF(TablePipeInsulation[[#This Row],[System Application]]="Custom",(TablePipeInsulation[[#This Row],[Therms saved]]*BE904)*CI_Custom_Bonus_Incentive_USD_per_therm,IF(OR(TablePipeInsulation[[#This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saved]]*BE904),"Excel Error"))),TablePipeInsulation[[#This Row],[Total Cost]]),0)</f>
        <v>0</v>
      </c>
      <c r="BE904" s="212">
        <f>Boiler!$AA$9</f>
        <v>0</v>
      </c>
    </row>
    <row r="905" spans="1:57">
      <c r="A905" s="75">
        <v>884</v>
      </c>
      <c r="Q905" s="69"/>
      <c r="R905" s="1" t="str">
        <f>IFERROR(INDEX(TableInsulationCodeReq[],MATCH(TablePipeInsulation[[#This Row],[Coding - Temperature of Pipe]],TableInsulationCodeReq[Coding Pipe Temperature],-1),MATCH(TEXT($P905,"0.00"),TableInsulationCodeReq[#Headers],0)),"")</f>
        <v/>
      </c>
      <c r="Y905" s="189" t="str">
        <f t="shared" si="69"/>
        <v/>
      </c>
      <c r="AA90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05" s="3" t="str">
        <f>IF(OR(G905="",TablePipeInsulation[[#This Row],[Insulation to be Added (")]]&lt;TablePipeInsulation[[#This Row],[Insulation Required by Code (")]]),"",IF(System_App_Only_DHW,(AN905-AR905)/(0.8*100000)*L905*AS905*AT905*1,(AN905-AR905)/($G$10*100000)*L905*AS905*AT905*1))</f>
        <v/>
      </c>
      <c r="AC905" s="78">
        <f>IF(TablePipeInsulation[[#This Row],[Insulation to be Added (")]]&lt;TablePipeInsulation[[#This Row],[Insulation Required by Code (")]],"",BC905)</f>
        <v>0</v>
      </c>
      <c r="AD905" s="78">
        <f>IF(TablePipeInsulation[[#This Row],[Insulation to be Added (")]]&lt;TablePipeInsulation[[#This Row],[Insulation Required by Code (")]],"",BD905)</f>
        <v>0</v>
      </c>
      <c r="AG905" s="67" t="e">
        <f>VLOOKUP(G905,'Insulation Table'!$AE$61:$AF$64,2,FALSE)</f>
        <v>#N/A</v>
      </c>
      <c r="AH905" s="75" t="str">
        <f>IF(TablePipeInsulation[[#This Row],[System Application]]="Custom",TablePipeInsulation[[#This Row],[Pipe Surface Temperature, °F (If Custom Application)]],IF(G905="","",VLOOKUP(G905,$BG$21:$BH$24,2,FALSE)))</f>
        <v/>
      </c>
      <c r="AI905" s="75" t="str">
        <f>IF(TablePipeInsulation[[#This Row],[System Application]]="Custom",TablePipeInsulation[[#This Row],[Ambient Temperature, °F (If Custom Application)]],IF(G905="","",VLOOKUP(G905,$BG$21:$BI$24,3,FALSE)))</f>
        <v/>
      </c>
      <c r="AJ90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0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0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0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05" s="75" t="str">
        <f>IF(TablePipeInsulation[[#This Row],[System Application]]="Custom",TablePipeInsulation[[#This Row],[Custom Pipe Bare Heat Transfer Coefficient]],IF(P905="","",(VLOOKUP(AJ905,'Insulation Table'!$F$35:$G$124,2,FALSE))))</f>
        <v/>
      </c>
      <c r="AO905" s="75" t="e">
        <f t="shared" si="65"/>
        <v>#N/A</v>
      </c>
      <c r="AP905" s="75" t="e">
        <f>VLOOKUP(AO905,'Insulation Table'!$Y$35:$Z$103,2,FALSE)</f>
        <v>#N/A</v>
      </c>
      <c r="AQ905" s="67" t="str">
        <f>CONCATENATE(P905,U905,MIN(TablePipeInsulation[[#This Row],[Insulation to be Added (")]],3))</f>
        <v>3</v>
      </c>
      <c r="AR905" s="75" t="str">
        <f>IF(P905="","",(VLOOKUP(AQ905,'Insulation Table'!$N$35:$O$250,2,FALSE)))</f>
        <v/>
      </c>
      <c r="AS905" s="67" t="e">
        <f t="shared" si="66"/>
        <v>#VALUE!</v>
      </c>
      <c r="AT905" s="75" t="str">
        <f>IF(TablePipeInsulation[[#This Row],[System Application]]="Custom",TablePipeInsulation[[#This Row],[Full Load Hours (If Custom Application)]],IF(G905="","",IF(G905="Domestic Hot Water",8760,$AJ$16)))</f>
        <v/>
      </c>
      <c r="AU905" s="75" t="str">
        <f>VLOOKUP($G$7,'Incentive Structure'!$C$6:$D$10,2,FALSE)</f>
        <v>CI</v>
      </c>
      <c r="AV905" s="75" t="str">
        <f>IF(ISNUMBER(FIND("MF",TablePipeInsulation[[#This Row],[Incentive Code]]))=TRUE,"MF Logic","CI Logic")</f>
        <v>CI Logic</v>
      </c>
      <c r="AW90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05" t="str">
        <f t="shared" si="67"/>
        <v/>
      </c>
      <c r="AY905" t="str">
        <f t="shared" si="68"/>
        <v>CI</v>
      </c>
      <c r="AZ90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0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05" s="190" t="e">
        <f>INDEX(#REF!,MATCH(TablePipeInsulation[[#This Row],[Coding - Temperature of Pipe]],#REF!,0),MATCH(TEXT($P905,"#.00"),#REF!,0))</f>
        <v>#REF!</v>
      </c>
      <c r="BC905" s="211">
        <f>IFERROR(MIN(IF(TablePipeInsulation[[#This Row],[System Application]]="Custom",(TablePipeInsulation[[#This Row],[Therms saved]]*BE905)*CI_Custom_Incentive_USD_per_therm,IF(OR(TablePipeInsulation[[#This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saved]]*BE905),"Excel Error"))),TablePipeInsulation[[#This Row],[Total Cost]]),0)</f>
        <v>0</v>
      </c>
      <c r="BD905" s="216">
        <f>IFERROR(MIN(IF(TablePipeInsulation[[#This Row],[System Application]]="Custom",(TablePipeInsulation[[#This Row],[Therms saved]]*BE905)*CI_Custom_Bonus_Incentive_USD_per_therm,IF(OR(TablePipeInsulation[[#This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saved]]*BE905),"Excel Error"))),TablePipeInsulation[[#This Row],[Total Cost]]),0)</f>
        <v>0</v>
      </c>
      <c r="BE905" s="212">
        <f>Boiler!$AA$9</f>
        <v>0</v>
      </c>
    </row>
    <row r="906" spans="1:57">
      <c r="A906" s="75">
        <v>885</v>
      </c>
      <c r="Q906" s="69"/>
      <c r="R906" s="1" t="str">
        <f>IFERROR(INDEX(TableInsulationCodeReq[],MATCH(TablePipeInsulation[[#This Row],[Coding - Temperature of Pipe]],TableInsulationCodeReq[Coding Pipe Temperature],-1),MATCH(TEXT($P906,"0.00"),TableInsulationCodeReq[#Headers],0)),"")</f>
        <v/>
      </c>
      <c r="Y906" s="189" t="str">
        <f t="shared" si="69"/>
        <v/>
      </c>
      <c r="AA90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06" s="3" t="str">
        <f>IF(OR(G906="",TablePipeInsulation[[#This Row],[Insulation to be Added (")]]&lt;TablePipeInsulation[[#This Row],[Insulation Required by Code (")]]),"",IF(System_App_Only_DHW,(AN906-AR906)/(0.8*100000)*L906*AS906*AT906*1,(AN906-AR906)/($G$10*100000)*L906*AS906*AT906*1))</f>
        <v/>
      </c>
      <c r="AC906" s="78">
        <f>IF(TablePipeInsulation[[#This Row],[Insulation to be Added (")]]&lt;TablePipeInsulation[[#This Row],[Insulation Required by Code (")]],"",BC906)</f>
        <v>0</v>
      </c>
      <c r="AD906" s="78">
        <f>IF(TablePipeInsulation[[#This Row],[Insulation to be Added (")]]&lt;TablePipeInsulation[[#This Row],[Insulation Required by Code (")]],"",BD906)</f>
        <v>0</v>
      </c>
      <c r="AG906" s="67" t="e">
        <f>VLOOKUP(G906,'Insulation Table'!$AE$61:$AF$64,2,FALSE)</f>
        <v>#N/A</v>
      </c>
      <c r="AH906" s="75" t="str">
        <f>IF(TablePipeInsulation[[#This Row],[System Application]]="Custom",TablePipeInsulation[[#This Row],[Pipe Surface Temperature, °F (If Custom Application)]],IF(G906="","",VLOOKUP(G906,$BG$21:$BH$24,2,FALSE)))</f>
        <v/>
      </c>
      <c r="AI906" s="75" t="str">
        <f>IF(TablePipeInsulation[[#This Row],[System Application]]="Custom",TablePipeInsulation[[#This Row],[Ambient Temperature, °F (If Custom Application)]],IF(G906="","",VLOOKUP(G906,$BG$21:$BI$24,3,FALSE)))</f>
        <v/>
      </c>
      <c r="AJ90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0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0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0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06" s="75" t="str">
        <f>IF(TablePipeInsulation[[#This Row],[System Application]]="Custom",TablePipeInsulation[[#This Row],[Custom Pipe Bare Heat Transfer Coefficient]],IF(P906="","",(VLOOKUP(AJ906,'Insulation Table'!$F$35:$G$124,2,FALSE))))</f>
        <v/>
      </c>
      <c r="AO906" s="75" t="e">
        <f t="shared" si="65"/>
        <v>#N/A</v>
      </c>
      <c r="AP906" s="75" t="e">
        <f>VLOOKUP(AO906,'Insulation Table'!$Y$35:$Z$103,2,FALSE)</f>
        <v>#N/A</v>
      </c>
      <c r="AQ906" s="67" t="str">
        <f>CONCATENATE(P906,U906,MIN(TablePipeInsulation[[#This Row],[Insulation to be Added (")]],3))</f>
        <v>3</v>
      </c>
      <c r="AR906" s="75" t="str">
        <f>IF(P906="","",(VLOOKUP(AQ906,'Insulation Table'!$N$35:$O$250,2,FALSE)))</f>
        <v/>
      </c>
      <c r="AS906" s="67" t="e">
        <f t="shared" si="66"/>
        <v>#VALUE!</v>
      </c>
      <c r="AT906" s="75" t="str">
        <f>IF(TablePipeInsulation[[#This Row],[System Application]]="Custom",TablePipeInsulation[[#This Row],[Full Load Hours (If Custom Application)]],IF(G906="","",IF(G906="Domestic Hot Water",8760,$AJ$16)))</f>
        <v/>
      </c>
      <c r="AU906" s="75" t="str">
        <f>VLOOKUP($G$7,'Incentive Structure'!$C$6:$D$10,2,FALSE)</f>
        <v>CI</v>
      </c>
      <c r="AV906" s="75" t="str">
        <f>IF(ISNUMBER(FIND("MF",TablePipeInsulation[[#This Row],[Incentive Code]]))=TRUE,"MF Logic","CI Logic")</f>
        <v>CI Logic</v>
      </c>
      <c r="AW90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06" t="str">
        <f t="shared" si="67"/>
        <v/>
      </c>
      <c r="AY906" t="str">
        <f t="shared" si="68"/>
        <v>CI</v>
      </c>
      <c r="AZ90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0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06" s="190" t="e">
        <f>INDEX(#REF!,MATCH(TablePipeInsulation[[#This Row],[Coding - Temperature of Pipe]],#REF!,0),MATCH(TEXT($P906,"#.00"),#REF!,0))</f>
        <v>#REF!</v>
      </c>
      <c r="BC906" s="211">
        <f>IFERROR(MIN(IF(TablePipeInsulation[[#This Row],[System Application]]="Custom",(TablePipeInsulation[[#This Row],[Therms saved]]*BE906)*CI_Custom_Incentive_USD_per_therm,IF(OR(TablePipeInsulation[[#This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saved]]*BE906),"Excel Error"))),TablePipeInsulation[[#This Row],[Total Cost]]),0)</f>
        <v>0</v>
      </c>
      <c r="BD906" s="216">
        <f>IFERROR(MIN(IF(TablePipeInsulation[[#This Row],[System Application]]="Custom",(TablePipeInsulation[[#This Row],[Therms saved]]*BE906)*CI_Custom_Bonus_Incentive_USD_per_therm,IF(OR(TablePipeInsulation[[#This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saved]]*BE906),"Excel Error"))),TablePipeInsulation[[#This Row],[Total Cost]]),0)</f>
        <v>0</v>
      </c>
      <c r="BE906" s="212">
        <f>Boiler!$AA$9</f>
        <v>0</v>
      </c>
    </row>
    <row r="907" spans="1:57">
      <c r="A907" s="75">
        <v>886</v>
      </c>
      <c r="Q907" s="69"/>
      <c r="R907" s="1" t="str">
        <f>IFERROR(INDEX(TableInsulationCodeReq[],MATCH(TablePipeInsulation[[#This Row],[Coding - Temperature of Pipe]],TableInsulationCodeReq[Coding Pipe Temperature],-1),MATCH(TEXT($P907,"0.00"),TableInsulationCodeReq[#Headers],0)),"")</f>
        <v/>
      </c>
      <c r="Y907" s="189" t="str">
        <f t="shared" si="69"/>
        <v/>
      </c>
      <c r="AA90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07" s="3" t="str">
        <f>IF(OR(G907="",TablePipeInsulation[[#This Row],[Insulation to be Added (")]]&lt;TablePipeInsulation[[#This Row],[Insulation Required by Code (")]]),"",IF(System_App_Only_DHW,(AN907-AR907)/(0.8*100000)*L907*AS907*AT907*1,(AN907-AR907)/($G$10*100000)*L907*AS907*AT907*1))</f>
        <v/>
      </c>
      <c r="AC907" s="78">
        <f>IF(TablePipeInsulation[[#This Row],[Insulation to be Added (")]]&lt;TablePipeInsulation[[#This Row],[Insulation Required by Code (")]],"",BC907)</f>
        <v>0</v>
      </c>
      <c r="AD907" s="78">
        <f>IF(TablePipeInsulation[[#This Row],[Insulation to be Added (")]]&lt;TablePipeInsulation[[#This Row],[Insulation Required by Code (")]],"",BD907)</f>
        <v>0</v>
      </c>
      <c r="AG907" s="67" t="e">
        <f>VLOOKUP(G907,'Insulation Table'!$AE$61:$AF$64,2,FALSE)</f>
        <v>#N/A</v>
      </c>
      <c r="AH907" s="75" t="str">
        <f>IF(TablePipeInsulation[[#This Row],[System Application]]="Custom",TablePipeInsulation[[#This Row],[Pipe Surface Temperature, °F (If Custom Application)]],IF(G907="","",VLOOKUP(G907,$BG$21:$BH$24,2,FALSE)))</f>
        <v/>
      </c>
      <c r="AI907" s="75" t="str">
        <f>IF(TablePipeInsulation[[#This Row],[System Application]]="Custom",TablePipeInsulation[[#This Row],[Ambient Temperature, °F (If Custom Application)]],IF(G907="","",VLOOKUP(G907,$BG$21:$BI$24,3,FALSE)))</f>
        <v/>
      </c>
      <c r="AJ90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0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0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0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07" s="75" t="str">
        <f>IF(TablePipeInsulation[[#This Row],[System Application]]="Custom",TablePipeInsulation[[#This Row],[Custom Pipe Bare Heat Transfer Coefficient]],IF(P907="","",(VLOOKUP(AJ907,'Insulation Table'!$F$35:$G$124,2,FALSE))))</f>
        <v/>
      </c>
      <c r="AO907" s="75" t="e">
        <f t="shared" si="65"/>
        <v>#N/A</v>
      </c>
      <c r="AP907" s="75" t="e">
        <f>VLOOKUP(AO907,'Insulation Table'!$Y$35:$Z$103,2,FALSE)</f>
        <v>#N/A</v>
      </c>
      <c r="AQ907" s="67" t="str">
        <f>CONCATENATE(P907,U907,MIN(TablePipeInsulation[[#This Row],[Insulation to be Added (")]],3))</f>
        <v>3</v>
      </c>
      <c r="AR907" s="75" t="str">
        <f>IF(P907="","",(VLOOKUP(AQ907,'Insulation Table'!$N$35:$O$250,2,FALSE)))</f>
        <v/>
      </c>
      <c r="AS907" s="67" t="e">
        <f t="shared" si="66"/>
        <v>#VALUE!</v>
      </c>
      <c r="AT907" s="75" t="str">
        <f>IF(TablePipeInsulation[[#This Row],[System Application]]="Custom",TablePipeInsulation[[#This Row],[Full Load Hours (If Custom Application)]],IF(G907="","",IF(G907="Domestic Hot Water",8760,$AJ$16)))</f>
        <v/>
      </c>
      <c r="AU907" s="75" t="str">
        <f>VLOOKUP($G$7,'Incentive Structure'!$C$6:$D$10,2,FALSE)</f>
        <v>CI</v>
      </c>
      <c r="AV907" s="75" t="str">
        <f>IF(ISNUMBER(FIND("MF",TablePipeInsulation[[#This Row],[Incentive Code]]))=TRUE,"MF Logic","CI Logic")</f>
        <v>CI Logic</v>
      </c>
      <c r="AW90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07" t="str">
        <f t="shared" si="67"/>
        <v/>
      </c>
      <c r="AY907" t="str">
        <f t="shared" si="68"/>
        <v>CI</v>
      </c>
      <c r="AZ90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0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07" s="190" t="e">
        <f>INDEX(#REF!,MATCH(TablePipeInsulation[[#This Row],[Coding - Temperature of Pipe]],#REF!,0),MATCH(TEXT($P907,"#.00"),#REF!,0))</f>
        <v>#REF!</v>
      </c>
      <c r="BC907" s="211">
        <f>IFERROR(MIN(IF(TablePipeInsulation[[#This Row],[System Application]]="Custom",(TablePipeInsulation[[#This Row],[Therms saved]]*BE907)*CI_Custom_Incentive_USD_per_therm,IF(OR(TablePipeInsulation[[#This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saved]]*BE907),"Excel Error"))),TablePipeInsulation[[#This Row],[Total Cost]]),0)</f>
        <v>0</v>
      </c>
      <c r="BD907" s="216">
        <f>IFERROR(MIN(IF(TablePipeInsulation[[#This Row],[System Application]]="Custom",(TablePipeInsulation[[#This Row],[Therms saved]]*BE907)*CI_Custom_Bonus_Incentive_USD_per_therm,IF(OR(TablePipeInsulation[[#This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saved]]*BE907),"Excel Error"))),TablePipeInsulation[[#This Row],[Total Cost]]),0)</f>
        <v>0</v>
      </c>
      <c r="BE907" s="212">
        <f>Boiler!$AA$9</f>
        <v>0</v>
      </c>
    </row>
    <row r="908" spans="1:57">
      <c r="A908" s="75">
        <v>887</v>
      </c>
      <c r="Q908" s="69"/>
      <c r="R908" s="1" t="str">
        <f>IFERROR(INDEX(TableInsulationCodeReq[],MATCH(TablePipeInsulation[[#This Row],[Coding - Temperature of Pipe]],TableInsulationCodeReq[Coding Pipe Temperature],-1),MATCH(TEXT($P908,"0.00"),TableInsulationCodeReq[#Headers],0)),"")</f>
        <v/>
      </c>
      <c r="Y908" s="189" t="str">
        <f t="shared" si="69"/>
        <v/>
      </c>
      <c r="AA90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08" s="3" t="str">
        <f>IF(OR(G908="",TablePipeInsulation[[#This Row],[Insulation to be Added (")]]&lt;TablePipeInsulation[[#This Row],[Insulation Required by Code (")]]),"",IF(System_App_Only_DHW,(AN908-AR908)/(0.8*100000)*L908*AS908*AT908*1,(AN908-AR908)/($G$10*100000)*L908*AS908*AT908*1))</f>
        <v/>
      </c>
      <c r="AC908" s="78">
        <f>IF(TablePipeInsulation[[#This Row],[Insulation to be Added (")]]&lt;TablePipeInsulation[[#This Row],[Insulation Required by Code (")]],"",BC908)</f>
        <v>0</v>
      </c>
      <c r="AD908" s="78">
        <f>IF(TablePipeInsulation[[#This Row],[Insulation to be Added (")]]&lt;TablePipeInsulation[[#This Row],[Insulation Required by Code (")]],"",BD908)</f>
        <v>0</v>
      </c>
      <c r="AG908" s="67" t="e">
        <f>VLOOKUP(G908,'Insulation Table'!$AE$61:$AF$64,2,FALSE)</f>
        <v>#N/A</v>
      </c>
      <c r="AH908" s="75" t="str">
        <f>IF(TablePipeInsulation[[#This Row],[System Application]]="Custom",TablePipeInsulation[[#This Row],[Pipe Surface Temperature, °F (If Custom Application)]],IF(G908="","",VLOOKUP(G908,$BG$21:$BH$24,2,FALSE)))</f>
        <v/>
      </c>
      <c r="AI908" s="75" t="str">
        <f>IF(TablePipeInsulation[[#This Row],[System Application]]="Custom",TablePipeInsulation[[#This Row],[Ambient Temperature, °F (If Custom Application)]],IF(G908="","",VLOOKUP(G908,$BG$21:$BI$24,3,FALSE)))</f>
        <v/>
      </c>
      <c r="AJ90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0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0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0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08" s="75" t="str">
        <f>IF(TablePipeInsulation[[#This Row],[System Application]]="Custom",TablePipeInsulation[[#This Row],[Custom Pipe Bare Heat Transfer Coefficient]],IF(P908="","",(VLOOKUP(AJ908,'Insulation Table'!$F$35:$G$124,2,FALSE))))</f>
        <v/>
      </c>
      <c r="AO908" s="75" t="e">
        <f t="shared" si="65"/>
        <v>#N/A</v>
      </c>
      <c r="AP908" s="75" t="e">
        <f>VLOOKUP(AO908,'Insulation Table'!$Y$35:$Z$103,2,FALSE)</f>
        <v>#N/A</v>
      </c>
      <c r="AQ908" s="67" t="str">
        <f>CONCATENATE(P908,U908,MIN(TablePipeInsulation[[#This Row],[Insulation to be Added (")]],3))</f>
        <v>3</v>
      </c>
      <c r="AR908" s="75" t="str">
        <f>IF(P908="","",(VLOOKUP(AQ908,'Insulation Table'!$N$35:$O$250,2,FALSE)))</f>
        <v/>
      </c>
      <c r="AS908" s="67" t="e">
        <f t="shared" si="66"/>
        <v>#VALUE!</v>
      </c>
      <c r="AT908" s="75" t="str">
        <f>IF(TablePipeInsulation[[#This Row],[System Application]]="Custom",TablePipeInsulation[[#This Row],[Full Load Hours (If Custom Application)]],IF(G908="","",IF(G908="Domestic Hot Water",8760,$AJ$16)))</f>
        <v/>
      </c>
      <c r="AU908" s="75" t="str">
        <f>VLOOKUP($G$7,'Incentive Structure'!$C$6:$D$10,2,FALSE)</f>
        <v>CI</v>
      </c>
      <c r="AV908" s="75" t="str">
        <f>IF(ISNUMBER(FIND("MF",TablePipeInsulation[[#This Row],[Incentive Code]]))=TRUE,"MF Logic","CI Logic")</f>
        <v>CI Logic</v>
      </c>
      <c r="AW90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08" t="str">
        <f t="shared" si="67"/>
        <v/>
      </c>
      <c r="AY908" t="str">
        <f t="shared" si="68"/>
        <v>CI</v>
      </c>
      <c r="AZ90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0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08" s="190" t="e">
        <f>INDEX(#REF!,MATCH(TablePipeInsulation[[#This Row],[Coding - Temperature of Pipe]],#REF!,0),MATCH(TEXT($P908,"#.00"),#REF!,0))</f>
        <v>#REF!</v>
      </c>
      <c r="BC908" s="211">
        <f>IFERROR(MIN(IF(TablePipeInsulation[[#This Row],[System Application]]="Custom",(TablePipeInsulation[[#This Row],[Therms saved]]*BE908)*CI_Custom_Incentive_USD_per_therm,IF(OR(TablePipeInsulation[[#This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saved]]*BE908),"Excel Error"))),TablePipeInsulation[[#This Row],[Total Cost]]),0)</f>
        <v>0</v>
      </c>
      <c r="BD908" s="216">
        <f>IFERROR(MIN(IF(TablePipeInsulation[[#This Row],[System Application]]="Custom",(TablePipeInsulation[[#This Row],[Therms saved]]*BE908)*CI_Custom_Bonus_Incentive_USD_per_therm,IF(OR(TablePipeInsulation[[#This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saved]]*BE908),"Excel Error"))),TablePipeInsulation[[#This Row],[Total Cost]]),0)</f>
        <v>0</v>
      </c>
      <c r="BE908" s="212">
        <f>Boiler!$AA$9</f>
        <v>0</v>
      </c>
    </row>
    <row r="909" spans="1:57">
      <c r="A909" s="75">
        <v>888</v>
      </c>
      <c r="Q909" s="69"/>
      <c r="R909" s="1" t="str">
        <f>IFERROR(INDEX(TableInsulationCodeReq[],MATCH(TablePipeInsulation[[#This Row],[Coding - Temperature of Pipe]],TableInsulationCodeReq[Coding Pipe Temperature],-1),MATCH(TEXT($P909,"0.00"),TableInsulationCodeReq[#Headers],0)),"")</f>
        <v/>
      </c>
      <c r="Y909" s="189" t="str">
        <f t="shared" si="69"/>
        <v/>
      </c>
      <c r="AA90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09" s="3" t="str">
        <f>IF(OR(G909="",TablePipeInsulation[[#This Row],[Insulation to be Added (")]]&lt;TablePipeInsulation[[#This Row],[Insulation Required by Code (")]]),"",IF(System_App_Only_DHW,(AN909-AR909)/(0.8*100000)*L909*AS909*AT909*1,(AN909-AR909)/($G$10*100000)*L909*AS909*AT909*1))</f>
        <v/>
      </c>
      <c r="AC909" s="78">
        <f>IF(TablePipeInsulation[[#This Row],[Insulation to be Added (")]]&lt;TablePipeInsulation[[#This Row],[Insulation Required by Code (")]],"",BC909)</f>
        <v>0</v>
      </c>
      <c r="AD909" s="78">
        <f>IF(TablePipeInsulation[[#This Row],[Insulation to be Added (")]]&lt;TablePipeInsulation[[#This Row],[Insulation Required by Code (")]],"",BD909)</f>
        <v>0</v>
      </c>
      <c r="AG909" s="67" t="e">
        <f>VLOOKUP(G909,'Insulation Table'!$AE$61:$AF$64,2,FALSE)</f>
        <v>#N/A</v>
      </c>
      <c r="AH909" s="75" t="str">
        <f>IF(TablePipeInsulation[[#This Row],[System Application]]="Custom",TablePipeInsulation[[#This Row],[Pipe Surface Temperature, °F (If Custom Application)]],IF(G909="","",VLOOKUP(G909,$BG$21:$BH$24,2,FALSE)))</f>
        <v/>
      </c>
      <c r="AI909" s="75" t="str">
        <f>IF(TablePipeInsulation[[#This Row],[System Application]]="Custom",TablePipeInsulation[[#This Row],[Ambient Temperature, °F (If Custom Application)]],IF(G909="","",VLOOKUP(G909,$BG$21:$BI$24,3,FALSE)))</f>
        <v/>
      </c>
      <c r="AJ90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0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0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0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09" s="75" t="str">
        <f>IF(TablePipeInsulation[[#This Row],[System Application]]="Custom",TablePipeInsulation[[#This Row],[Custom Pipe Bare Heat Transfer Coefficient]],IF(P909="","",(VLOOKUP(AJ909,'Insulation Table'!$F$35:$G$124,2,FALSE))))</f>
        <v/>
      </c>
      <c r="AO909" s="75" t="e">
        <f t="shared" si="65"/>
        <v>#N/A</v>
      </c>
      <c r="AP909" s="75" t="e">
        <f>VLOOKUP(AO909,'Insulation Table'!$Y$35:$Z$103,2,FALSE)</f>
        <v>#N/A</v>
      </c>
      <c r="AQ909" s="67" t="str">
        <f>CONCATENATE(P909,U909,MIN(TablePipeInsulation[[#This Row],[Insulation to be Added (")]],3))</f>
        <v>3</v>
      </c>
      <c r="AR909" s="75" t="str">
        <f>IF(P909="","",(VLOOKUP(AQ909,'Insulation Table'!$N$35:$O$250,2,FALSE)))</f>
        <v/>
      </c>
      <c r="AS909" s="67" t="e">
        <f t="shared" si="66"/>
        <v>#VALUE!</v>
      </c>
      <c r="AT909" s="75" t="str">
        <f>IF(TablePipeInsulation[[#This Row],[System Application]]="Custom",TablePipeInsulation[[#This Row],[Full Load Hours (If Custom Application)]],IF(G909="","",IF(G909="Domestic Hot Water",8760,$AJ$16)))</f>
        <v/>
      </c>
      <c r="AU909" s="75" t="str">
        <f>VLOOKUP($G$7,'Incentive Structure'!$C$6:$D$10,2,FALSE)</f>
        <v>CI</v>
      </c>
      <c r="AV909" s="75" t="str">
        <f>IF(ISNUMBER(FIND("MF",TablePipeInsulation[[#This Row],[Incentive Code]]))=TRUE,"MF Logic","CI Logic")</f>
        <v>CI Logic</v>
      </c>
      <c r="AW90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09" t="str">
        <f t="shared" si="67"/>
        <v/>
      </c>
      <c r="AY909" t="str">
        <f t="shared" si="68"/>
        <v>CI</v>
      </c>
      <c r="AZ90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0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09" s="190" t="e">
        <f>INDEX(#REF!,MATCH(TablePipeInsulation[[#This Row],[Coding - Temperature of Pipe]],#REF!,0),MATCH(TEXT($P909,"#.00"),#REF!,0))</f>
        <v>#REF!</v>
      </c>
      <c r="BC909" s="211">
        <f>IFERROR(MIN(IF(TablePipeInsulation[[#This Row],[System Application]]="Custom",(TablePipeInsulation[[#This Row],[Therms saved]]*BE909)*CI_Custom_Incentive_USD_per_therm,IF(OR(TablePipeInsulation[[#This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saved]]*BE909),"Excel Error"))),TablePipeInsulation[[#This Row],[Total Cost]]),0)</f>
        <v>0</v>
      </c>
      <c r="BD909" s="216">
        <f>IFERROR(MIN(IF(TablePipeInsulation[[#This Row],[System Application]]="Custom",(TablePipeInsulation[[#This Row],[Therms saved]]*BE909)*CI_Custom_Bonus_Incentive_USD_per_therm,IF(OR(TablePipeInsulation[[#This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saved]]*BE909),"Excel Error"))),TablePipeInsulation[[#This Row],[Total Cost]]),0)</f>
        <v>0</v>
      </c>
      <c r="BE909" s="212">
        <f>Boiler!$AA$9</f>
        <v>0</v>
      </c>
    </row>
    <row r="910" spans="1:57">
      <c r="A910" s="75">
        <v>889</v>
      </c>
      <c r="Q910" s="69"/>
      <c r="R910" s="1" t="str">
        <f>IFERROR(INDEX(TableInsulationCodeReq[],MATCH(TablePipeInsulation[[#This Row],[Coding - Temperature of Pipe]],TableInsulationCodeReq[Coding Pipe Temperature],-1),MATCH(TEXT($P910,"0.00"),TableInsulationCodeReq[#Headers],0)),"")</f>
        <v/>
      </c>
      <c r="Y910" s="189" t="str">
        <f t="shared" si="69"/>
        <v/>
      </c>
      <c r="AA91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10" s="3" t="str">
        <f>IF(OR(G910="",TablePipeInsulation[[#This Row],[Insulation to be Added (")]]&lt;TablePipeInsulation[[#This Row],[Insulation Required by Code (")]]),"",IF(System_App_Only_DHW,(AN910-AR910)/(0.8*100000)*L910*AS910*AT910*1,(AN910-AR910)/($G$10*100000)*L910*AS910*AT910*1))</f>
        <v/>
      </c>
      <c r="AC910" s="78">
        <f>IF(TablePipeInsulation[[#This Row],[Insulation to be Added (")]]&lt;TablePipeInsulation[[#This Row],[Insulation Required by Code (")]],"",BC910)</f>
        <v>0</v>
      </c>
      <c r="AD910" s="78">
        <f>IF(TablePipeInsulation[[#This Row],[Insulation to be Added (")]]&lt;TablePipeInsulation[[#This Row],[Insulation Required by Code (")]],"",BD910)</f>
        <v>0</v>
      </c>
      <c r="AG910" s="67" t="e">
        <f>VLOOKUP(G910,'Insulation Table'!$AE$61:$AF$64,2,FALSE)</f>
        <v>#N/A</v>
      </c>
      <c r="AH910" s="75" t="str">
        <f>IF(TablePipeInsulation[[#This Row],[System Application]]="Custom",TablePipeInsulation[[#This Row],[Pipe Surface Temperature, °F (If Custom Application)]],IF(G910="","",VLOOKUP(G910,$BG$21:$BH$24,2,FALSE)))</f>
        <v/>
      </c>
      <c r="AI910" s="75" t="str">
        <f>IF(TablePipeInsulation[[#This Row],[System Application]]="Custom",TablePipeInsulation[[#This Row],[Ambient Temperature, °F (If Custom Application)]],IF(G910="","",VLOOKUP(G910,$BG$21:$BI$24,3,FALSE)))</f>
        <v/>
      </c>
      <c r="AJ91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1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1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1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10" s="75" t="str">
        <f>IF(TablePipeInsulation[[#This Row],[System Application]]="Custom",TablePipeInsulation[[#This Row],[Custom Pipe Bare Heat Transfer Coefficient]],IF(P910="","",(VLOOKUP(AJ910,'Insulation Table'!$F$35:$G$124,2,FALSE))))</f>
        <v/>
      </c>
      <c r="AO910" s="75" t="e">
        <f t="shared" si="65"/>
        <v>#N/A</v>
      </c>
      <c r="AP910" s="75" t="e">
        <f>VLOOKUP(AO910,'Insulation Table'!$Y$35:$Z$103,2,FALSE)</f>
        <v>#N/A</v>
      </c>
      <c r="AQ910" s="67" t="str">
        <f>CONCATENATE(P910,U910,MIN(TablePipeInsulation[[#This Row],[Insulation to be Added (")]],3))</f>
        <v>3</v>
      </c>
      <c r="AR910" s="75" t="str">
        <f>IF(P910="","",(VLOOKUP(AQ910,'Insulation Table'!$N$35:$O$250,2,FALSE)))</f>
        <v/>
      </c>
      <c r="AS910" s="67" t="e">
        <f t="shared" si="66"/>
        <v>#VALUE!</v>
      </c>
      <c r="AT910" s="75" t="str">
        <f>IF(TablePipeInsulation[[#This Row],[System Application]]="Custom",TablePipeInsulation[[#This Row],[Full Load Hours (If Custom Application)]],IF(G910="","",IF(G910="Domestic Hot Water",8760,$AJ$16)))</f>
        <v/>
      </c>
      <c r="AU910" s="75" t="str">
        <f>VLOOKUP($G$7,'Incentive Structure'!$C$6:$D$10,2,FALSE)</f>
        <v>CI</v>
      </c>
      <c r="AV910" s="75" t="str">
        <f>IF(ISNUMBER(FIND("MF",TablePipeInsulation[[#This Row],[Incentive Code]]))=TRUE,"MF Logic","CI Logic")</f>
        <v>CI Logic</v>
      </c>
      <c r="AW91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10" t="str">
        <f t="shared" si="67"/>
        <v/>
      </c>
      <c r="AY910" t="str">
        <f t="shared" si="68"/>
        <v>CI</v>
      </c>
      <c r="AZ91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1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10" s="190" t="e">
        <f>INDEX(#REF!,MATCH(TablePipeInsulation[[#This Row],[Coding - Temperature of Pipe]],#REF!,0),MATCH(TEXT($P910,"#.00"),#REF!,0))</f>
        <v>#REF!</v>
      </c>
      <c r="BC910" s="211">
        <f>IFERROR(MIN(IF(TablePipeInsulation[[#This Row],[System Application]]="Custom",(TablePipeInsulation[[#This Row],[Therms saved]]*BE910)*CI_Custom_Incentive_USD_per_therm,IF(OR(TablePipeInsulation[[#This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saved]]*BE910),"Excel Error"))),TablePipeInsulation[[#This Row],[Total Cost]]),0)</f>
        <v>0</v>
      </c>
      <c r="BD910" s="216">
        <f>IFERROR(MIN(IF(TablePipeInsulation[[#This Row],[System Application]]="Custom",(TablePipeInsulation[[#This Row],[Therms saved]]*BE910)*CI_Custom_Bonus_Incentive_USD_per_therm,IF(OR(TablePipeInsulation[[#This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saved]]*BE910),"Excel Error"))),TablePipeInsulation[[#This Row],[Total Cost]]),0)</f>
        <v>0</v>
      </c>
      <c r="BE910" s="212">
        <f>Boiler!$AA$9</f>
        <v>0</v>
      </c>
    </row>
    <row r="911" spans="1:57">
      <c r="A911" s="75">
        <v>890</v>
      </c>
      <c r="Q911" s="69"/>
      <c r="R911" s="1" t="str">
        <f>IFERROR(INDEX(TableInsulationCodeReq[],MATCH(TablePipeInsulation[[#This Row],[Coding - Temperature of Pipe]],TableInsulationCodeReq[Coding Pipe Temperature],-1),MATCH(TEXT($P911,"0.00"),TableInsulationCodeReq[#Headers],0)),"")</f>
        <v/>
      </c>
      <c r="Y911" s="189" t="str">
        <f t="shared" si="69"/>
        <v/>
      </c>
      <c r="AA91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11" s="3" t="str">
        <f>IF(OR(G911="",TablePipeInsulation[[#This Row],[Insulation to be Added (")]]&lt;TablePipeInsulation[[#This Row],[Insulation Required by Code (")]]),"",IF(System_App_Only_DHW,(AN911-AR911)/(0.8*100000)*L911*AS911*AT911*1,(AN911-AR911)/($G$10*100000)*L911*AS911*AT911*1))</f>
        <v/>
      </c>
      <c r="AC911" s="78">
        <f>IF(TablePipeInsulation[[#This Row],[Insulation to be Added (")]]&lt;TablePipeInsulation[[#This Row],[Insulation Required by Code (")]],"",BC911)</f>
        <v>0</v>
      </c>
      <c r="AD911" s="78">
        <f>IF(TablePipeInsulation[[#This Row],[Insulation to be Added (")]]&lt;TablePipeInsulation[[#This Row],[Insulation Required by Code (")]],"",BD911)</f>
        <v>0</v>
      </c>
      <c r="AG911" s="67" t="e">
        <f>VLOOKUP(G911,'Insulation Table'!$AE$61:$AF$64,2,FALSE)</f>
        <v>#N/A</v>
      </c>
      <c r="AH911" s="75" t="str">
        <f>IF(TablePipeInsulation[[#This Row],[System Application]]="Custom",TablePipeInsulation[[#This Row],[Pipe Surface Temperature, °F (If Custom Application)]],IF(G911="","",VLOOKUP(G911,$BG$21:$BH$24,2,FALSE)))</f>
        <v/>
      </c>
      <c r="AI911" s="75" t="str">
        <f>IF(TablePipeInsulation[[#This Row],[System Application]]="Custom",TablePipeInsulation[[#This Row],[Ambient Temperature, °F (If Custom Application)]],IF(G911="","",VLOOKUP(G911,$BG$21:$BI$24,3,FALSE)))</f>
        <v/>
      </c>
      <c r="AJ91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1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1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1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11" s="75" t="str">
        <f>IF(TablePipeInsulation[[#This Row],[System Application]]="Custom",TablePipeInsulation[[#This Row],[Custom Pipe Bare Heat Transfer Coefficient]],IF(P911="","",(VLOOKUP(AJ911,'Insulation Table'!$F$35:$G$124,2,FALSE))))</f>
        <v/>
      </c>
      <c r="AO911" s="75" t="e">
        <f t="shared" si="65"/>
        <v>#N/A</v>
      </c>
      <c r="AP911" s="75" t="e">
        <f>VLOOKUP(AO911,'Insulation Table'!$Y$35:$Z$103,2,FALSE)</f>
        <v>#N/A</v>
      </c>
      <c r="AQ911" s="67" t="str">
        <f>CONCATENATE(P911,U911,MIN(TablePipeInsulation[[#This Row],[Insulation to be Added (")]],3))</f>
        <v>3</v>
      </c>
      <c r="AR911" s="75" t="str">
        <f>IF(P911="","",(VLOOKUP(AQ911,'Insulation Table'!$N$35:$O$250,2,FALSE)))</f>
        <v/>
      </c>
      <c r="AS911" s="67" t="e">
        <f t="shared" si="66"/>
        <v>#VALUE!</v>
      </c>
      <c r="AT911" s="75" t="str">
        <f>IF(TablePipeInsulation[[#This Row],[System Application]]="Custom",TablePipeInsulation[[#This Row],[Full Load Hours (If Custom Application)]],IF(G911="","",IF(G911="Domestic Hot Water",8760,$AJ$16)))</f>
        <v/>
      </c>
      <c r="AU911" s="75" t="str">
        <f>VLOOKUP($G$7,'Incentive Structure'!$C$6:$D$10,2,FALSE)</f>
        <v>CI</v>
      </c>
      <c r="AV911" s="75" t="str">
        <f>IF(ISNUMBER(FIND("MF",TablePipeInsulation[[#This Row],[Incentive Code]]))=TRUE,"MF Logic","CI Logic")</f>
        <v>CI Logic</v>
      </c>
      <c r="AW91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11" t="str">
        <f t="shared" si="67"/>
        <v/>
      </c>
      <c r="AY911" t="str">
        <f t="shared" si="68"/>
        <v>CI</v>
      </c>
      <c r="AZ91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1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11" s="190" t="e">
        <f>INDEX(#REF!,MATCH(TablePipeInsulation[[#This Row],[Coding - Temperature of Pipe]],#REF!,0),MATCH(TEXT($P911,"#.00"),#REF!,0))</f>
        <v>#REF!</v>
      </c>
      <c r="BC911" s="211">
        <f>IFERROR(MIN(IF(TablePipeInsulation[[#This Row],[System Application]]="Custom",(TablePipeInsulation[[#This Row],[Therms saved]]*BE911)*CI_Custom_Incentive_USD_per_therm,IF(OR(TablePipeInsulation[[#This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saved]]*BE911),"Excel Error"))),TablePipeInsulation[[#This Row],[Total Cost]]),0)</f>
        <v>0</v>
      </c>
      <c r="BD911" s="216">
        <f>IFERROR(MIN(IF(TablePipeInsulation[[#This Row],[System Application]]="Custom",(TablePipeInsulation[[#This Row],[Therms saved]]*BE911)*CI_Custom_Bonus_Incentive_USD_per_therm,IF(OR(TablePipeInsulation[[#This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saved]]*BE911),"Excel Error"))),TablePipeInsulation[[#This Row],[Total Cost]]),0)</f>
        <v>0</v>
      </c>
      <c r="BE911" s="212">
        <f>Boiler!$AA$9</f>
        <v>0</v>
      </c>
    </row>
    <row r="912" spans="1:57">
      <c r="A912" s="75">
        <v>891</v>
      </c>
      <c r="Q912" s="69"/>
      <c r="R912" s="1" t="str">
        <f>IFERROR(INDEX(TableInsulationCodeReq[],MATCH(TablePipeInsulation[[#This Row],[Coding - Temperature of Pipe]],TableInsulationCodeReq[Coding Pipe Temperature],-1),MATCH(TEXT($P912,"0.00"),TableInsulationCodeReq[#Headers],0)),"")</f>
        <v/>
      </c>
      <c r="Y912" s="189" t="str">
        <f t="shared" si="69"/>
        <v/>
      </c>
      <c r="AA91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12" s="3" t="str">
        <f>IF(OR(G912="",TablePipeInsulation[[#This Row],[Insulation to be Added (")]]&lt;TablePipeInsulation[[#This Row],[Insulation Required by Code (")]]),"",IF(System_App_Only_DHW,(AN912-AR912)/(0.8*100000)*L912*AS912*AT912*1,(AN912-AR912)/($G$10*100000)*L912*AS912*AT912*1))</f>
        <v/>
      </c>
      <c r="AC912" s="78">
        <f>IF(TablePipeInsulation[[#This Row],[Insulation to be Added (")]]&lt;TablePipeInsulation[[#This Row],[Insulation Required by Code (")]],"",BC912)</f>
        <v>0</v>
      </c>
      <c r="AD912" s="78">
        <f>IF(TablePipeInsulation[[#This Row],[Insulation to be Added (")]]&lt;TablePipeInsulation[[#This Row],[Insulation Required by Code (")]],"",BD912)</f>
        <v>0</v>
      </c>
      <c r="AG912" s="67" t="e">
        <f>VLOOKUP(G912,'Insulation Table'!$AE$61:$AF$64,2,FALSE)</f>
        <v>#N/A</v>
      </c>
      <c r="AH912" s="75" t="str">
        <f>IF(TablePipeInsulation[[#This Row],[System Application]]="Custom",TablePipeInsulation[[#This Row],[Pipe Surface Temperature, °F (If Custom Application)]],IF(G912="","",VLOOKUP(G912,$BG$21:$BH$24,2,FALSE)))</f>
        <v/>
      </c>
      <c r="AI912" s="75" t="str">
        <f>IF(TablePipeInsulation[[#This Row],[System Application]]="Custom",TablePipeInsulation[[#This Row],[Ambient Temperature, °F (If Custom Application)]],IF(G912="","",VLOOKUP(G912,$BG$21:$BI$24,3,FALSE)))</f>
        <v/>
      </c>
      <c r="AJ91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1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1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1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12" s="75" t="str">
        <f>IF(TablePipeInsulation[[#This Row],[System Application]]="Custom",TablePipeInsulation[[#This Row],[Custom Pipe Bare Heat Transfer Coefficient]],IF(P912="","",(VLOOKUP(AJ912,'Insulation Table'!$F$35:$G$124,2,FALSE))))</f>
        <v/>
      </c>
      <c r="AO912" s="75" t="e">
        <f t="shared" ref="AO912:AO975" si="70">CONCATENATE(AG912,P912)</f>
        <v>#N/A</v>
      </c>
      <c r="AP912" s="75" t="e">
        <f>VLOOKUP(AO912,'Insulation Table'!$Y$35:$Z$103,2,FALSE)</f>
        <v>#N/A</v>
      </c>
      <c r="AQ912" s="67" t="str">
        <f>CONCATENATE(P912,U912,MIN(TablePipeInsulation[[#This Row],[Insulation to be Added (")]],3))</f>
        <v>3</v>
      </c>
      <c r="AR912" s="75" t="str">
        <f>IF(P912="","",(VLOOKUP(AQ912,'Insulation Table'!$N$35:$O$250,2,FALSE)))</f>
        <v/>
      </c>
      <c r="AS912" s="67" t="e">
        <f t="shared" ref="AS912:AS975" si="71">AH912-AI912</f>
        <v>#VALUE!</v>
      </c>
      <c r="AT912" s="75" t="str">
        <f>IF(TablePipeInsulation[[#This Row],[System Application]]="Custom",TablePipeInsulation[[#This Row],[Full Load Hours (If Custom Application)]],IF(G912="","",IF(G912="Domestic Hot Water",8760,$AJ$16)))</f>
        <v/>
      </c>
      <c r="AU912" s="75" t="str">
        <f>VLOOKUP($G$7,'Incentive Structure'!$C$6:$D$10,2,FALSE)</f>
        <v>CI</v>
      </c>
      <c r="AV912" s="75" t="str">
        <f>IF(ISNUMBER(FIND("MF",TablePipeInsulation[[#This Row],[Incentive Code]]))=TRUE,"MF Logic","CI Logic")</f>
        <v>CI Logic</v>
      </c>
      <c r="AW91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12" t="str">
        <f t="shared" ref="AX912:AX975" si="72">CONCATENATE(G912,AW912)</f>
        <v/>
      </c>
      <c r="AY912" t="str">
        <f t="shared" ref="AY912:AY975" si="73">CONCATENATE(AU912,AW912)</f>
        <v>CI</v>
      </c>
      <c r="AZ91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1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12" s="190" t="e">
        <f>INDEX(#REF!,MATCH(TablePipeInsulation[[#This Row],[Coding - Temperature of Pipe]],#REF!,0),MATCH(TEXT($P912,"#.00"),#REF!,0))</f>
        <v>#REF!</v>
      </c>
      <c r="BC912" s="211">
        <f>IFERROR(MIN(IF(TablePipeInsulation[[#This Row],[System Application]]="Custom",(TablePipeInsulation[[#This Row],[Therms saved]]*BE912)*CI_Custom_Incentive_USD_per_therm,IF(OR(TablePipeInsulation[[#This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saved]]*BE912),"Excel Error"))),TablePipeInsulation[[#This Row],[Total Cost]]),0)</f>
        <v>0</v>
      </c>
      <c r="BD912" s="216">
        <f>IFERROR(MIN(IF(TablePipeInsulation[[#This Row],[System Application]]="Custom",(TablePipeInsulation[[#This Row],[Therms saved]]*BE912)*CI_Custom_Bonus_Incentive_USD_per_therm,IF(OR(TablePipeInsulation[[#This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saved]]*BE912),"Excel Error"))),TablePipeInsulation[[#This Row],[Total Cost]]),0)</f>
        <v>0</v>
      </c>
      <c r="BE912" s="212">
        <f>Boiler!$AA$9</f>
        <v>0</v>
      </c>
    </row>
    <row r="913" spans="1:57">
      <c r="A913" s="75">
        <v>892</v>
      </c>
      <c r="Q913" s="69"/>
      <c r="R913" s="1" t="str">
        <f>IFERROR(INDEX(TableInsulationCodeReq[],MATCH(TablePipeInsulation[[#This Row],[Coding - Temperature of Pipe]],TableInsulationCodeReq[Coding Pipe Temperature],-1),MATCH(TEXT($P913,"0.00"),TableInsulationCodeReq[#Headers],0)),"")</f>
        <v/>
      </c>
      <c r="Y913" s="189" t="str">
        <f t="shared" si="69"/>
        <v/>
      </c>
      <c r="AA91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13" s="3" t="str">
        <f>IF(OR(G913="",TablePipeInsulation[[#This Row],[Insulation to be Added (")]]&lt;TablePipeInsulation[[#This Row],[Insulation Required by Code (")]]),"",IF(System_App_Only_DHW,(AN913-AR913)/(0.8*100000)*L913*AS913*AT913*1,(AN913-AR913)/($G$10*100000)*L913*AS913*AT913*1))</f>
        <v/>
      </c>
      <c r="AC913" s="78">
        <f>IF(TablePipeInsulation[[#This Row],[Insulation to be Added (")]]&lt;TablePipeInsulation[[#This Row],[Insulation Required by Code (")]],"",BC913)</f>
        <v>0</v>
      </c>
      <c r="AD913" s="78">
        <f>IF(TablePipeInsulation[[#This Row],[Insulation to be Added (")]]&lt;TablePipeInsulation[[#This Row],[Insulation Required by Code (")]],"",BD913)</f>
        <v>0</v>
      </c>
      <c r="AG913" s="67" t="e">
        <f>VLOOKUP(G913,'Insulation Table'!$AE$61:$AF$64,2,FALSE)</f>
        <v>#N/A</v>
      </c>
      <c r="AH913" s="75" t="str">
        <f>IF(TablePipeInsulation[[#This Row],[System Application]]="Custom",TablePipeInsulation[[#This Row],[Pipe Surface Temperature, °F (If Custom Application)]],IF(G913="","",VLOOKUP(G913,$BG$21:$BH$24,2,FALSE)))</f>
        <v/>
      </c>
      <c r="AI913" s="75" t="str">
        <f>IF(TablePipeInsulation[[#This Row],[System Application]]="Custom",TablePipeInsulation[[#This Row],[Ambient Temperature, °F (If Custom Application)]],IF(G913="","",VLOOKUP(G913,$BG$21:$BI$24,3,FALSE)))</f>
        <v/>
      </c>
      <c r="AJ91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1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1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1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13" s="75" t="str">
        <f>IF(TablePipeInsulation[[#This Row],[System Application]]="Custom",TablePipeInsulation[[#This Row],[Custom Pipe Bare Heat Transfer Coefficient]],IF(P913="","",(VLOOKUP(AJ913,'Insulation Table'!$F$35:$G$124,2,FALSE))))</f>
        <v/>
      </c>
      <c r="AO913" s="75" t="e">
        <f t="shared" si="70"/>
        <v>#N/A</v>
      </c>
      <c r="AP913" s="75" t="e">
        <f>VLOOKUP(AO913,'Insulation Table'!$Y$35:$Z$103,2,FALSE)</f>
        <v>#N/A</v>
      </c>
      <c r="AQ913" s="67" t="str">
        <f>CONCATENATE(P913,U913,MIN(TablePipeInsulation[[#This Row],[Insulation to be Added (")]],3))</f>
        <v>3</v>
      </c>
      <c r="AR913" s="75" t="str">
        <f>IF(P913="","",(VLOOKUP(AQ913,'Insulation Table'!$N$35:$O$250,2,FALSE)))</f>
        <v/>
      </c>
      <c r="AS913" s="67" t="e">
        <f t="shared" si="71"/>
        <v>#VALUE!</v>
      </c>
      <c r="AT913" s="75" t="str">
        <f>IF(TablePipeInsulation[[#This Row],[System Application]]="Custom",TablePipeInsulation[[#This Row],[Full Load Hours (If Custom Application)]],IF(G913="","",IF(G913="Domestic Hot Water",8760,$AJ$16)))</f>
        <v/>
      </c>
      <c r="AU913" s="75" t="str">
        <f>VLOOKUP($G$7,'Incentive Structure'!$C$6:$D$10,2,FALSE)</f>
        <v>CI</v>
      </c>
      <c r="AV913" s="75" t="str">
        <f>IF(ISNUMBER(FIND("MF",TablePipeInsulation[[#This Row],[Incentive Code]]))=TRUE,"MF Logic","CI Logic")</f>
        <v>CI Logic</v>
      </c>
      <c r="AW91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13" t="str">
        <f t="shared" si="72"/>
        <v/>
      </c>
      <c r="AY913" t="str">
        <f t="shared" si="73"/>
        <v>CI</v>
      </c>
      <c r="AZ91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1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13" s="190" t="e">
        <f>INDEX(#REF!,MATCH(TablePipeInsulation[[#This Row],[Coding - Temperature of Pipe]],#REF!,0),MATCH(TEXT($P913,"#.00"),#REF!,0))</f>
        <v>#REF!</v>
      </c>
      <c r="BC913" s="211">
        <f>IFERROR(MIN(IF(TablePipeInsulation[[#This Row],[System Application]]="Custom",(TablePipeInsulation[[#This Row],[Therms saved]]*BE913)*CI_Custom_Incentive_USD_per_therm,IF(OR(TablePipeInsulation[[#This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saved]]*BE913),"Excel Error"))),TablePipeInsulation[[#This Row],[Total Cost]]),0)</f>
        <v>0</v>
      </c>
      <c r="BD913" s="216">
        <f>IFERROR(MIN(IF(TablePipeInsulation[[#This Row],[System Application]]="Custom",(TablePipeInsulation[[#This Row],[Therms saved]]*BE913)*CI_Custom_Bonus_Incentive_USD_per_therm,IF(OR(TablePipeInsulation[[#This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saved]]*BE913),"Excel Error"))),TablePipeInsulation[[#This Row],[Total Cost]]),0)</f>
        <v>0</v>
      </c>
      <c r="BE913" s="212">
        <f>Boiler!$AA$9</f>
        <v>0</v>
      </c>
    </row>
    <row r="914" spans="1:57">
      <c r="A914" s="75">
        <v>893</v>
      </c>
      <c r="Q914" s="69"/>
      <c r="R914" s="1" t="str">
        <f>IFERROR(INDEX(TableInsulationCodeReq[],MATCH(TablePipeInsulation[[#This Row],[Coding - Temperature of Pipe]],TableInsulationCodeReq[Coding Pipe Temperature],-1),MATCH(TEXT($P914,"0.00"),TableInsulationCodeReq[#Headers],0)),"")</f>
        <v/>
      </c>
      <c r="Y914" s="189" t="str">
        <f t="shared" si="69"/>
        <v/>
      </c>
      <c r="AA91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14" s="3" t="str">
        <f>IF(OR(G914="",TablePipeInsulation[[#This Row],[Insulation to be Added (")]]&lt;TablePipeInsulation[[#This Row],[Insulation Required by Code (")]]),"",IF(System_App_Only_DHW,(AN914-AR914)/(0.8*100000)*L914*AS914*AT914*1,(AN914-AR914)/($G$10*100000)*L914*AS914*AT914*1))</f>
        <v/>
      </c>
      <c r="AC914" s="78">
        <f>IF(TablePipeInsulation[[#This Row],[Insulation to be Added (")]]&lt;TablePipeInsulation[[#This Row],[Insulation Required by Code (")]],"",BC914)</f>
        <v>0</v>
      </c>
      <c r="AD914" s="78">
        <f>IF(TablePipeInsulation[[#This Row],[Insulation to be Added (")]]&lt;TablePipeInsulation[[#This Row],[Insulation Required by Code (")]],"",BD914)</f>
        <v>0</v>
      </c>
      <c r="AG914" s="67" t="e">
        <f>VLOOKUP(G914,'Insulation Table'!$AE$61:$AF$64,2,FALSE)</f>
        <v>#N/A</v>
      </c>
      <c r="AH914" s="75" t="str">
        <f>IF(TablePipeInsulation[[#This Row],[System Application]]="Custom",TablePipeInsulation[[#This Row],[Pipe Surface Temperature, °F (If Custom Application)]],IF(G914="","",VLOOKUP(G914,$BG$21:$BH$24,2,FALSE)))</f>
        <v/>
      </c>
      <c r="AI914" s="75" t="str">
        <f>IF(TablePipeInsulation[[#This Row],[System Application]]="Custom",TablePipeInsulation[[#This Row],[Ambient Temperature, °F (If Custom Application)]],IF(G914="","",VLOOKUP(G914,$BG$21:$BI$24,3,FALSE)))</f>
        <v/>
      </c>
      <c r="AJ91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1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1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1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14" s="75" t="str">
        <f>IF(TablePipeInsulation[[#This Row],[System Application]]="Custom",TablePipeInsulation[[#This Row],[Custom Pipe Bare Heat Transfer Coefficient]],IF(P914="","",(VLOOKUP(AJ914,'Insulation Table'!$F$35:$G$124,2,FALSE))))</f>
        <v/>
      </c>
      <c r="AO914" s="75" t="e">
        <f t="shared" si="70"/>
        <v>#N/A</v>
      </c>
      <c r="AP914" s="75" t="e">
        <f>VLOOKUP(AO914,'Insulation Table'!$Y$35:$Z$103,2,FALSE)</f>
        <v>#N/A</v>
      </c>
      <c r="AQ914" s="67" t="str">
        <f>CONCATENATE(P914,U914,MIN(TablePipeInsulation[[#This Row],[Insulation to be Added (")]],3))</f>
        <v>3</v>
      </c>
      <c r="AR914" s="75" t="str">
        <f>IF(P914="","",(VLOOKUP(AQ914,'Insulation Table'!$N$35:$O$250,2,FALSE)))</f>
        <v/>
      </c>
      <c r="AS914" s="67" t="e">
        <f t="shared" si="71"/>
        <v>#VALUE!</v>
      </c>
      <c r="AT914" s="75" t="str">
        <f>IF(TablePipeInsulation[[#This Row],[System Application]]="Custom",TablePipeInsulation[[#This Row],[Full Load Hours (If Custom Application)]],IF(G914="","",IF(G914="Domestic Hot Water",8760,$AJ$16)))</f>
        <v/>
      </c>
      <c r="AU914" s="75" t="str">
        <f>VLOOKUP($G$7,'Incentive Structure'!$C$6:$D$10,2,FALSE)</f>
        <v>CI</v>
      </c>
      <c r="AV914" s="75" t="str">
        <f>IF(ISNUMBER(FIND("MF",TablePipeInsulation[[#This Row],[Incentive Code]]))=TRUE,"MF Logic","CI Logic")</f>
        <v>CI Logic</v>
      </c>
      <c r="AW91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14" t="str">
        <f t="shared" si="72"/>
        <v/>
      </c>
      <c r="AY914" t="str">
        <f t="shared" si="73"/>
        <v>CI</v>
      </c>
      <c r="AZ91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1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14" s="190" t="e">
        <f>INDEX(#REF!,MATCH(TablePipeInsulation[[#This Row],[Coding - Temperature of Pipe]],#REF!,0),MATCH(TEXT($P914,"#.00"),#REF!,0))</f>
        <v>#REF!</v>
      </c>
      <c r="BC914" s="211">
        <f>IFERROR(MIN(IF(TablePipeInsulation[[#This Row],[System Application]]="Custom",(TablePipeInsulation[[#This Row],[Therms saved]]*BE914)*CI_Custom_Incentive_USD_per_therm,IF(OR(TablePipeInsulation[[#This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saved]]*BE914),"Excel Error"))),TablePipeInsulation[[#This Row],[Total Cost]]),0)</f>
        <v>0</v>
      </c>
      <c r="BD914" s="216">
        <f>IFERROR(MIN(IF(TablePipeInsulation[[#This Row],[System Application]]="Custom",(TablePipeInsulation[[#This Row],[Therms saved]]*BE914)*CI_Custom_Bonus_Incentive_USD_per_therm,IF(OR(TablePipeInsulation[[#This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saved]]*BE914),"Excel Error"))),TablePipeInsulation[[#This Row],[Total Cost]]),0)</f>
        <v>0</v>
      </c>
      <c r="BE914" s="212">
        <f>Boiler!$AA$9</f>
        <v>0</v>
      </c>
    </row>
    <row r="915" spans="1:57">
      <c r="A915" s="75">
        <v>894</v>
      </c>
      <c r="Q915" s="69"/>
      <c r="R915" s="1" t="str">
        <f>IFERROR(INDEX(TableInsulationCodeReq[],MATCH(TablePipeInsulation[[#This Row],[Coding - Temperature of Pipe]],TableInsulationCodeReq[Coding Pipe Temperature],-1),MATCH(TEXT($P915,"0.00"),TableInsulationCodeReq[#Headers],0)),"")</f>
        <v/>
      </c>
      <c r="Y915" s="189" t="str">
        <f t="shared" si="69"/>
        <v/>
      </c>
      <c r="AA91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15" s="3" t="str">
        <f>IF(OR(G915="",TablePipeInsulation[[#This Row],[Insulation to be Added (")]]&lt;TablePipeInsulation[[#This Row],[Insulation Required by Code (")]]),"",IF(System_App_Only_DHW,(AN915-AR915)/(0.8*100000)*L915*AS915*AT915*1,(AN915-AR915)/($G$10*100000)*L915*AS915*AT915*1))</f>
        <v/>
      </c>
      <c r="AC915" s="78">
        <f>IF(TablePipeInsulation[[#This Row],[Insulation to be Added (")]]&lt;TablePipeInsulation[[#This Row],[Insulation Required by Code (")]],"",BC915)</f>
        <v>0</v>
      </c>
      <c r="AD915" s="78">
        <f>IF(TablePipeInsulation[[#This Row],[Insulation to be Added (")]]&lt;TablePipeInsulation[[#This Row],[Insulation Required by Code (")]],"",BD915)</f>
        <v>0</v>
      </c>
      <c r="AG915" s="67" t="e">
        <f>VLOOKUP(G915,'Insulation Table'!$AE$61:$AF$64,2,FALSE)</f>
        <v>#N/A</v>
      </c>
      <c r="AH915" s="75" t="str">
        <f>IF(TablePipeInsulation[[#This Row],[System Application]]="Custom",TablePipeInsulation[[#This Row],[Pipe Surface Temperature, °F (If Custom Application)]],IF(G915="","",VLOOKUP(G915,$BG$21:$BH$24,2,FALSE)))</f>
        <v/>
      </c>
      <c r="AI915" s="75" t="str">
        <f>IF(TablePipeInsulation[[#This Row],[System Application]]="Custom",TablePipeInsulation[[#This Row],[Ambient Temperature, °F (If Custom Application)]],IF(G915="","",VLOOKUP(G915,$BG$21:$BI$24,3,FALSE)))</f>
        <v/>
      </c>
      <c r="AJ91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1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1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1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15" s="75" t="str">
        <f>IF(TablePipeInsulation[[#This Row],[System Application]]="Custom",TablePipeInsulation[[#This Row],[Custom Pipe Bare Heat Transfer Coefficient]],IF(P915="","",(VLOOKUP(AJ915,'Insulation Table'!$F$35:$G$124,2,FALSE))))</f>
        <v/>
      </c>
      <c r="AO915" s="75" t="e">
        <f t="shared" si="70"/>
        <v>#N/A</v>
      </c>
      <c r="AP915" s="75" t="e">
        <f>VLOOKUP(AO915,'Insulation Table'!$Y$35:$Z$103,2,FALSE)</f>
        <v>#N/A</v>
      </c>
      <c r="AQ915" s="67" t="str">
        <f>CONCATENATE(P915,U915,MIN(TablePipeInsulation[[#This Row],[Insulation to be Added (")]],3))</f>
        <v>3</v>
      </c>
      <c r="AR915" s="75" t="str">
        <f>IF(P915="","",(VLOOKUP(AQ915,'Insulation Table'!$N$35:$O$250,2,FALSE)))</f>
        <v/>
      </c>
      <c r="AS915" s="67" t="e">
        <f t="shared" si="71"/>
        <v>#VALUE!</v>
      </c>
      <c r="AT915" s="75" t="str">
        <f>IF(TablePipeInsulation[[#This Row],[System Application]]="Custom",TablePipeInsulation[[#This Row],[Full Load Hours (If Custom Application)]],IF(G915="","",IF(G915="Domestic Hot Water",8760,$AJ$16)))</f>
        <v/>
      </c>
      <c r="AU915" s="75" t="str">
        <f>VLOOKUP($G$7,'Incentive Structure'!$C$6:$D$10,2,FALSE)</f>
        <v>CI</v>
      </c>
      <c r="AV915" s="75" t="str">
        <f>IF(ISNUMBER(FIND("MF",TablePipeInsulation[[#This Row],[Incentive Code]]))=TRUE,"MF Logic","CI Logic")</f>
        <v>CI Logic</v>
      </c>
      <c r="AW91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15" t="str">
        <f t="shared" si="72"/>
        <v/>
      </c>
      <c r="AY915" t="str">
        <f t="shared" si="73"/>
        <v>CI</v>
      </c>
      <c r="AZ91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1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15" s="190" t="e">
        <f>INDEX(#REF!,MATCH(TablePipeInsulation[[#This Row],[Coding - Temperature of Pipe]],#REF!,0),MATCH(TEXT($P915,"#.00"),#REF!,0))</f>
        <v>#REF!</v>
      </c>
      <c r="BC915" s="211">
        <f>IFERROR(MIN(IF(TablePipeInsulation[[#This Row],[System Application]]="Custom",(TablePipeInsulation[[#This Row],[Therms saved]]*BE915)*CI_Custom_Incentive_USD_per_therm,IF(OR(TablePipeInsulation[[#This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saved]]*BE915),"Excel Error"))),TablePipeInsulation[[#This Row],[Total Cost]]),0)</f>
        <v>0</v>
      </c>
      <c r="BD915" s="216">
        <f>IFERROR(MIN(IF(TablePipeInsulation[[#This Row],[System Application]]="Custom",(TablePipeInsulation[[#This Row],[Therms saved]]*BE915)*CI_Custom_Bonus_Incentive_USD_per_therm,IF(OR(TablePipeInsulation[[#This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saved]]*BE915),"Excel Error"))),TablePipeInsulation[[#This Row],[Total Cost]]),0)</f>
        <v>0</v>
      </c>
      <c r="BE915" s="212">
        <f>Boiler!$AA$9</f>
        <v>0</v>
      </c>
    </row>
    <row r="916" spans="1:57">
      <c r="A916" s="75">
        <v>895</v>
      </c>
      <c r="Q916" s="69"/>
      <c r="R916" s="1" t="str">
        <f>IFERROR(INDEX(TableInsulationCodeReq[],MATCH(TablePipeInsulation[[#This Row],[Coding - Temperature of Pipe]],TableInsulationCodeReq[Coding Pipe Temperature],-1),MATCH(TEXT($P916,"0.00"),TableInsulationCodeReq[#Headers],0)),"")</f>
        <v/>
      </c>
      <c r="Y916" s="189" t="str">
        <f t="shared" si="69"/>
        <v/>
      </c>
      <c r="AA91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16" s="3" t="str">
        <f>IF(OR(G916="",TablePipeInsulation[[#This Row],[Insulation to be Added (")]]&lt;TablePipeInsulation[[#This Row],[Insulation Required by Code (")]]),"",IF(System_App_Only_DHW,(AN916-AR916)/(0.8*100000)*L916*AS916*AT916*1,(AN916-AR916)/($G$10*100000)*L916*AS916*AT916*1))</f>
        <v/>
      </c>
      <c r="AC916" s="78">
        <f>IF(TablePipeInsulation[[#This Row],[Insulation to be Added (")]]&lt;TablePipeInsulation[[#This Row],[Insulation Required by Code (")]],"",BC916)</f>
        <v>0</v>
      </c>
      <c r="AD916" s="78">
        <f>IF(TablePipeInsulation[[#This Row],[Insulation to be Added (")]]&lt;TablePipeInsulation[[#This Row],[Insulation Required by Code (")]],"",BD916)</f>
        <v>0</v>
      </c>
      <c r="AG916" s="67" t="e">
        <f>VLOOKUP(G916,'Insulation Table'!$AE$61:$AF$64,2,FALSE)</f>
        <v>#N/A</v>
      </c>
      <c r="AH916" s="75" t="str">
        <f>IF(TablePipeInsulation[[#This Row],[System Application]]="Custom",TablePipeInsulation[[#This Row],[Pipe Surface Temperature, °F (If Custom Application)]],IF(G916="","",VLOOKUP(G916,$BG$21:$BH$24,2,FALSE)))</f>
        <v/>
      </c>
      <c r="AI916" s="75" t="str">
        <f>IF(TablePipeInsulation[[#This Row],[System Application]]="Custom",TablePipeInsulation[[#This Row],[Ambient Temperature, °F (If Custom Application)]],IF(G916="","",VLOOKUP(G916,$BG$21:$BI$24,3,FALSE)))</f>
        <v/>
      </c>
      <c r="AJ91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1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1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1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16" s="75" t="str">
        <f>IF(TablePipeInsulation[[#This Row],[System Application]]="Custom",TablePipeInsulation[[#This Row],[Custom Pipe Bare Heat Transfer Coefficient]],IF(P916="","",(VLOOKUP(AJ916,'Insulation Table'!$F$35:$G$124,2,FALSE))))</f>
        <v/>
      </c>
      <c r="AO916" s="75" t="e">
        <f t="shared" si="70"/>
        <v>#N/A</v>
      </c>
      <c r="AP916" s="75" t="e">
        <f>VLOOKUP(AO916,'Insulation Table'!$Y$35:$Z$103,2,FALSE)</f>
        <v>#N/A</v>
      </c>
      <c r="AQ916" s="67" t="str">
        <f>CONCATENATE(P916,U916,MIN(TablePipeInsulation[[#This Row],[Insulation to be Added (")]],3))</f>
        <v>3</v>
      </c>
      <c r="AR916" s="75" t="str">
        <f>IF(P916="","",(VLOOKUP(AQ916,'Insulation Table'!$N$35:$O$250,2,FALSE)))</f>
        <v/>
      </c>
      <c r="AS916" s="67" t="e">
        <f t="shared" si="71"/>
        <v>#VALUE!</v>
      </c>
      <c r="AT916" s="75" t="str">
        <f>IF(TablePipeInsulation[[#This Row],[System Application]]="Custom",TablePipeInsulation[[#This Row],[Full Load Hours (If Custom Application)]],IF(G916="","",IF(G916="Domestic Hot Water",8760,$AJ$16)))</f>
        <v/>
      </c>
      <c r="AU916" s="75" t="str">
        <f>VLOOKUP($G$7,'Incentive Structure'!$C$6:$D$10,2,FALSE)</f>
        <v>CI</v>
      </c>
      <c r="AV916" s="75" t="str">
        <f>IF(ISNUMBER(FIND("MF",TablePipeInsulation[[#This Row],[Incentive Code]]))=TRUE,"MF Logic","CI Logic")</f>
        <v>CI Logic</v>
      </c>
      <c r="AW91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16" t="str">
        <f t="shared" si="72"/>
        <v/>
      </c>
      <c r="AY916" t="str">
        <f t="shared" si="73"/>
        <v>CI</v>
      </c>
      <c r="AZ91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1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16" s="190" t="e">
        <f>INDEX(#REF!,MATCH(TablePipeInsulation[[#This Row],[Coding - Temperature of Pipe]],#REF!,0),MATCH(TEXT($P916,"#.00"),#REF!,0))</f>
        <v>#REF!</v>
      </c>
      <c r="BC916" s="211">
        <f>IFERROR(MIN(IF(TablePipeInsulation[[#This Row],[System Application]]="Custom",(TablePipeInsulation[[#This Row],[Therms saved]]*BE916)*CI_Custom_Incentive_USD_per_therm,IF(OR(TablePipeInsulation[[#This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saved]]*BE916),"Excel Error"))),TablePipeInsulation[[#This Row],[Total Cost]]),0)</f>
        <v>0</v>
      </c>
      <c r="BD916" s="216">
        <f>IFERROR(MIN(IF(TablePipeInsulation[[#This Row],[System Application]]="Custom",(TablePipeInsulation[[#This Row],[Therms saved]]*BE916)*CI_Custom_Bonus_Incentive_USD_per_therm,IF(OR(TablePipeInsulation[[#This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saved]]*BE916),"Excel Error"))),TablePipeInsulation[[#This Row],[Total Cost]]),0)</f>
        <v>0</v>
      </c>
      <c r="BE916" s="212">
        <f>Boiler!$AA$9</f>
        <v>0</v>
      </c>
    </row>
    <row r="917" spans="1:57">
      <c r="A917" s="75">
        <v>896</v>
      </c>
      <c r="Q917" s="69"/>
      <c r="R917" s="1" t="str">
        <f>IFERROR(INDEX(TableInsulationCodeReq[],MATCH(TablePipeInsulation[[#This Row],[Coding - Temperature of Pipe]],TableInsulationCodeReq[Coding Pipe Temperature],-1),MATCH(TEXT($P917,"0.00"),TableInsulationCodeReq[#Headers],0)),"")</f>
        <v/>
      </c>
      <c r="Y917" s="189" t="str">
        <f t="shared" si="69"/>
        <v/>
      </c>
      <c r="AA91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17" s="3" t="str">
        <f>IF(OR(G917="",TablePipeInsulation[[#This Row],[Insulation to be Added (")]]&lt;TablePipeInsulation[[#This Row],[Insulation Required by Code (")]]),"",IF(System_App_Only_DHW,(AN917-AR917)/(0.8*100000)*L917*AS917*AT917*1,(AN917-AR917)/($G$10*100000)*L917*AS917*AT917*1))</f>
        <v/>
      </c>
      <c r="AC917" s="78">
        <f>IF(TablePipeInsulation[[#This Row],[Insulation to be Added (")]]&lt;TablePipeInsulation[[#This Row],[Insulation Required by Code (")]],"",BC917)</f>
        <v>0</v>
      </c>
      <c r="AD917" s="78">
        <f>IF(TablePipeInsulation[[#This Row],[Insulation to be Added (")]]&lt;TablePipeInsulation[[#This Row],[Insulation Required by Code (")]],"",BD917)</f>
        <v>0</v>
      </c>
      <c r="AG917" s="67" t="e">
        <f>VLOOKUP(G917,'Insulation Table'!$AE$61:$AF$64,2,FALSE)</f>
        <v>#N/A</v>
      </c>
      <c r="AH917" s="75" t="str">
        <f>IF(TablePipeInsulation[[#This Row],[System Application]]="Custom",TablePipeInsulation[[#This Row],[Pipe Surface Temperature, °F (If Custom Application)]],IF(G917="","",VLOOKUP(G917,$BG$21:$BH$24,2,FALSE)))</f>
        <v/>
      </c>
      <c r="AI917" s="75" t="str">
        <f>IF(TablePipeInsulation[[#This Row],[System Application]]="Custom",TablePipeInsulation[[#This Row],[Ambient Temperature, °F (If Custom Application)]],IF(G917="","",VLOOKUP(G917,$BG$21:$BI$24,3,FALSE)))</f>
        <v/>
      </c>
      <c r="AJ91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1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1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1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17" s="75" t="str">
        <f>IF(TablePipeInsulation[[#This Row],[System Application]]="Custom",TablePipeInsulation[[#This Row],[Custom Pipe Bare Heat Transfer Coefficient]],IF(P917="","",(VLOOKUP(AJ917,'Insulation Table'!$F$35:$G$124,2,FALSE))))</f>
        <v/>
      </c>
      <c r="AO917" s="75" t="e">
        <f t="shared" si="70"/>
        <v>#N/A</v>
      </c>
      <c r="AP917" s="75" t="e">
        <f>VLOOKUP(AO917,'Insulation Table'!$Y$35:$Z$103,2,FALSE)</f>
        <v>#N/A</v>
      </c>
      <c r="AQ917" s="67" t="str">
        <f>CONCATENATE(P917,U917,MIN(TablePipeInsulation[[#This Row],[Insulation to be Added (")]],3))</f>
        <v>3</v>
      </c>
      <c r="AR917" s="75" t="str">
        <f>IF(P917="","",(VLOOKUP(AQ917,'Insulation Table'!$N$35:$O$250,2,FALSE)))</f>
        <v/>
      </c>
      <c r="AS917" s="67" t="e">
        <f t="shared" si="71"/>
        <v>#VALUE!</v>
      </c>
      <c r="AT917" s="75" t="str">
        <f>IF(TablePipeInsulation[[#This Row],[System Application]]="Custom",TablePipeInsulation[[#This Row],[Full Load Hours (If Custom Application)]],IF(G917="","",IF(G917="Domestic Hot Water",8760,$AJ$16)))</f>
        <v/>
      </c>
      <c r="AU917" s="75" t="str">
        <f>VLOOKUP($G$7,'Incentive Structure'!$C$6:$D$10,2,FALSE)</f>
        <v>CI</v>
      </c>
      <c r="AV917" s="75" t="str">
        <f>IF(ISNUMBER(FIND("MF",TablePipeInsulation[[#This Row],[Incentive Code]]))=TRUE,"MF Logic","CI Logic")</f>
        <v>CI Logic</v>
      </c>
      <c r="AW91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17" t="str">
        <f t="shared" si="72"/>
        <v/>
      </c>
      <c r="AY917" t="str">
        <f t="shared" si="73"/>
        <v>CI</v>
      </c>
      <c r="AZ91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1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17" s="190" t="e">
        <f>INDEX(#REF!,MATCH(TablePipeInsulation[[#This Row],[Coding - Temperature of Pipe]],#REF!,0),MATCH(TEXT($P917,"#.00"),#REF!,0))</f>
        <v>#REF!</v>
      </c>
      <c r="BC917" s="211">
        <f>IFERROR(MIN(IF(TablePipeInsulation[[#This Row],[System Application]]="Custom",(TablePipeInsulation[[#This Row],[Therms saved]]*BE917)*CI_Custom_Incentive_USD_per_therm,IF(OR(TablePipeInsulation[[#This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saved]]*BE917),"Excel Error"))),TablePipeInsulation[[#This Row],[Total Cost]]),0)</f>
        <v>0</v>
      </c>
      <c r="BD917" s="216">
        <f>IFERROR(MIN(IF(TablePipeInsulation[[#This Row],[System Application]]="Custom",(TablePipeInsulation[[#This Row],[Therms saved]]*BE917)*CI_Custom_Bonus_Incentive_USD_per_therm,IF(OR(TablePipeInsulation[[#This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saved]]*BE917),"Excel Error"))),TablePipeInsulation[[#This Row],[Total Cost]]),0)</f>
        <v>0</v>
      </c>
      <c r="BE917" s="212">
        <f>Boiler!$AA$9</f>
        <v>0</v>
      </c>
    </row>
    <row r="918" spans="1:57">
      <c r="A918" s="75">
        <v>897</v>
      </c>
      <c r="Q918" s="69"/>
      <c r="R918" s="1" t="str">
        <f>IFERROR(INDEX(TableInsulationCodeReq[],MATCH(TablePipeInsulation[[#This Row],[Coding - Temperature of Pipe]],TableInsulationCodeReq[Coding Pipe Temperature],-1),MATCH(TEXT($P918,"0.00"),TableInsulationCodeReq[#Headers],0)),"")</f>
        <v/>
      </c>
      <c r="Y918" s="189" t="str">
        <f t="shared" ref="Y918:Y981" si="74">IF(B918="","",(X918+W918))</f>
        <v/>
      </c>
      <c r="AA91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18" s="3" t="str">
        <f>IF(OR(G918="",TablePipeInsulation[[#This Row],[Insulation to be Added (")]]&lt;TablePipeInsulation[[#This Row],[Insulation Required by Code (")]]),"",IF(System_App_Only_DHW,(AN918-AR918)/(0.8*100000)*L918*AS918*AT918*1,(AN918-AR918)/($G$10*100000)*L918*AS918*AT918*1))</f>
        <v/>
      </c>
      <c r="AC918" s="78">
        <f>IF(TablePipeInsulation[[#This Row],[Insulation to be Added (")]]&lt;TablePipeInsulation[[#This Row],[Insulation Required by Code (")]],"",BC918)</f>
        <v>0</v>
      </c>
      <c r="AD918" s="78">
        <f>IF(TablePipeInsulation[[#This Row],[Insulation to be Added (")]]&lt;TablePipeInsulation[[#This Row],[Insulation Required by Code (")]],"",BD918)</f>
        <v>0</v>
      </c>
      <c r="AG918" s="67" t="e">
        <f>VLOOKUP(G918,'Insulation Table'!$AE$61:$AF$64,2,FALSE)</f>
        <v>#N/A</v>
      </c>
      <c r="AH918" s="75" t="str">
        <f>IF(TablePipeInsulation[[#This Row],[System Application]]="Custom",TablePipeInsulation[[#This Row],[Pipe Surface Temperature, °F (If Custom Application)]],IF(G918="","",VLOOKUP(G918,$BG$21:$BH$24,2,FALSE)))</f>
        <v/>
      </c>
      <c r="AI918" s="75" t="str">
        <f>IF(TablePipeInsulation[[#This Row],[System Application]]="Custom",TablePipeInsulation[[#This Row],[Ambient Temperature, °F (If Custom Application)]],IF(G918="","",VLOOKUP(G918,$BG$21:$BI$24,3,FALSE)))</f>
        <v/>
      </c>
      <c r="AJ91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1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1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1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18" s="75" t="str">
        <f>IF(TablePipeInsulation[[#This Row],[System Application]]="Custom",TablePipeInsulation[[#This Row],[Custom Pipe Bare Heat Transfer Coefficient]],IF(P918="","",(VLOOKUP(AJ918,'Insulation Table'!$F$35:$G$124,2,FALSE))))</f>
        <v/>
      </c>
      <c r="AO918" s="75" t="e">
        <f t="shared" si="70"/>
        <v>#N/A</v>
      </c>
      <c r="AP918" s="75" t="e">
        <f>VLOOKUP(AO918,'Insulation Table'!$Y$35:$Z$103,2,FALSE)</f>
        <v>#N/A</v>
      </c>
      <c r="AQ918" s="67" t="str">
        <f>CONCATENATE(P918,U918,MIN(TablePipeInsulation[[#This Row],[Insulation to be Added (")]],3))</f>
        <v>3</v>
      </c>
      <c r="AR918" s="75" t="str">
        <f>IF(P918="","",(VLOOKUP(AQ918,'Insulation Table'!$N$35:$O$250,2,FALSE)))</f>
        <v/>
      </c>
      <c r="AS918" s="67" t="e">
        <f t="shared" si="71"/>
        <v>#VALUE!</v>
      </c>
      <c r="AT918" s="75" t="str">
        <f>IF(TablePipeInsulation[[#This Row],[System Application]]="Custom",TablePipeInsulation[[#This Row],[Full Load Hours (If Custom Application)]],IF(G918="","",IF(G918="Domestic Hot Water",8760,$AJ$16)))</f>
        <v/>
      </c>
      <c r="AU918" s="75" t="str">
        <f>VLOOKUP($G$7,'Incentive Structure'!$C$6:$D$10,2,FALSE)</f>
        <v>CI</v>
      </c>
      <c r="AV918" s="75" t="str">
        <f>IF(ISNUMBER(FIND("MF",TablePipeInsulation[[#This Row],[Incentive Code]]))=TRUE,"MF Logic","CI Logic")</f>
        <v>CI Logic</v>
      </c>
      <c r="AW91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18" t="str">
        <f t="shared" si="72"/>
        <v/>
      </c>
      <c r="AY918" t="str">
        <f t="shared" si="73"/>
        <v>CI</v>
      </c>
      <c r="AZ91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1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18" s="190" t="e">
        <f>INDEX(#REF!,MATCH(TablePipeInsulation[[#This Row],[Coding - Temperature of Pipe]],#REF!,0),MATCH(TEXT($P918,"#.00"),#REF!,0))</f>
        <v>#REF!</v>
      </c>
      <c r="BC918" s="211">
        <f>IFERROR(MIN(IF(TablePipeInsulation[[#This Row],[System Application]]="Custom",(TablePipeInsulation[[#This Row],[Therms saved]]*BE918)*CI_Custom_Incentive_USD_per_therm,IF(OR(TablePipeInsulation[[#This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saved]]*BE918),"Excel Error"))),TablePipeInsulation[[#This Row],[Total Cost]]),0)</f>
        <v>0</v>
      </c>
      <c r="BD918" s="216">
        <f>IFERROR(MIN(IF(TablePipeInsulation[[#This Row],[System Application]]="Custom",(TablePipeInsulation[[#This Row],[Therms saved]]*BE918)*CI_Custom_Bonus_Incentive_USD_per_therm,IF(OR(TablePipeInsulation[[#This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saved]]*BE918),"Excel Error"))),TablePipeInsulation[[#This Row],[Total Cost]]),0)</f>
        <v>0</v>
      </c>
      <c r="BE918" s="212">
        <f>Boiler!$AA$9</f>
        <v>0</v>
      </c>
    </row>
    <row r="919" spans="1:57">
      <c r="A919" s="75">
        <v>898</v>
      </c>
      <c r="Q919" s="69"/>
      <c r="R919" s="1" t="str">
        <f>IFERROR(INDEX(TableInsulationCodeReq[],MATCH(TablePipeInsulation[[#This Row],[Coding - Temperature of Pipe]],TableInsulationCodeReq[Coding Pipe Temperature],-1),MATCH(TEXT($P919,"0.00"),TableInsulationCodeReq[#Headers],0)),"")</f>
        <v/>
      </c>
      <c r="Y919" s="189" t="str">
        <f t="shared" si="74"/>
        <v/>
      </c>
      <c r="AA91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19" s="3" t="str">
        <f>IF(OR(G919="",TablePipeInsulation[[#This Row],[Insulation to be Added (")]]&lt;TablePipeInsulation[[#This Row],[Insulation Required by Code (")]]),"",IF(System_App_Only_DHW,(AN919-AR919)/(0.8*100000)*L919*AS919*AT919*1,(AN919-AR919)/($G$10*100000)*L919*AS919*AT919*1))</f>
        <v/>
      </c>
      <c r="AC919" s="78">
        <f>IF(TablePipeInsulation[[#This Row],[Insulation to be Added (")]]&lt;TablePipeInsulation[[#This Row],[Insulation Required by Code (")]],"",BC919)</f>
        <v>0</v>
      </c>
      <c r="AD919" s="78">
        <f>IF(TablePipeInsulation[[#This Row],[Insulation to be Added (")]]&lt;TablePipeInsulation[[#This Row],[Insulation Required by Code (")]],"",BD919)</f>
        <v>0</v>
      </c>
      <c r="AG919" s="67" t="e">
        <f>VLOOKUP(G919,'Insulation Table'!$AE$61:$AF$64,2,FALSE)</f>
        <v>#N/A</v>
      </c>
      <c r="AH919" s="75" t="str">
        <f>IF(TablePipeInsulation[[#This Row],[System Application]]="Custom",TablePipeInsulation[[#This Row],[Pipe Surface Temperature, °F (If Custom Application)]],IF(G919="","",VLOOKUP(G919,$BG$21:$BH$24,2,FALSE)))</f>
        <v/>
      </c>
      <c r="AI919" s="75" t="str">
        <f>IF(TablePipeInsulation[[#This Row],[System Application]]="Custom",TablePipeInsulation[[#This Row],[Ambient Temperature, °F (If Custom Application)]],IF(G919="","",VLOOKUP(G919,$BG$21:$BI$24,3,FALSE)))</f>
        <v/>
      </c>
      <c r="AJ91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1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1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1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19" s="75" t="str">
        <f>IF(TablePipeInsulation[[#This Row],[System Application]]="Custom",TablePipeInsulation[[#This Row],[Custom Pipe Bare Heat Transfer Coefficient]],IF(P919="","",(VLOOKUP(AJ919,'Insulation Table'!$F$35:$G$124,2,FALSE))))</f>
        <v/>
      </c>
      <c r="AO919" s="75" t="e">
        <f t="shared" si="70"/>
        <v>#N/A</v>
      </c>
      <c r="AP919" s="75" t="e">
        <f>VLOOKUP(AO919,'Insulation Table'!$Y$35:$Z$103,2,FALSE)</f>
        <v>#N/A</v>
      </c>
      <c r="AQ919" s="67" t="str">
        <f>CONCATENATE(P919,U919,MIN(TablePipeInsulation[[#This Row],[Insulation to be Added (")]],3))</f>
        <v>3</v>
      </c>
      <c r="AR919" s="75" t="str">
        <f>IF(P919="","",(VLOOKUP(AQ919,'Insulation Table'!$N$35:$O$250,2,FALSE)))</f>
        <v/>
      </c>
      <c r="AS919" s="67" t="e">
        <f t="shared" si="71"/>
        <v>#VALUE!</v>
      </c>
      <c r="AT919" s="75" t="str">
        <f>IF(TablePipeInsulation[[#This Row],[System Application]]="Custom",TablePipeInsulation[[#This Row],[Full Load Hours (If Custom Application)]],IF(G919="","",IF(G919="Domestic Hot Water",8760,$AJ$16)))</f>
        <v/>
      </c>
      <c r="AU919" s="75" t="str">
        <f>VLOOKUP($G$7,'Incentive Structure'!$C$6:$D$10,2,FALSE)</f>
        <v>CI</v>
      </c>
      <c r="AV919" s="75" t="str">
        <f>IF(ISNUMBER(FIND("MF",TablePipeInsulation[[#This Row],[Incentive Code]]))=TRUE,"MF Logic","CI Logic")</f>
        <v>CI Logic</v>
      </c>
      <c r="AW91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19" t="str">
        <f t="shared" si="72"/>
        <v/>
      </c>
      <c r="AY919" t="str">
        <f t="shared" si="73"/>
        <v>CI</v>
      </c>
      <c r="AZ91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1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19" s="190" t="e">
        <f>INDEX(#REF!,MATCH(TablePipeInsulation[[#This Row],[Coding - Temperature of Pipe]],#REF!,0),MATCH(TEXT($P919,"#.00"),#REF!,0))</f>
        <v>#REF!</v>
      </c>
      <c r="BC919" s="211">
        <f>IFERROR(MIN(IF(TablePipeInsulation[[#This Row],[System Application]]="Custom",(TablePipeInsulation[[#This Row],[Therms saved]]*BE919)*CI_Custom_Incentive_USD_per_therm,IF(OR(TablePipeInsulation[[#This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saved]]*BE919),"Excel Error"))),TablePipeInsulation[[#This Row],[Total Cost]]),0)</f>
        <v>0</v>
      </c>
      <c r="BD919" s="216">
        <f>IFERROR(MIN(IF(TablePipeInsulation[[#This Row],[System Application]]="Custom",(TablePipeInsulation[[#This Row],[Therms saved]]*BE919)*CI_Custom_Bonus_Incentive_USD_per_therm,IF(OR(TablePipeInsulation[[#This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saved]]*BE919),"Excel Error"))),TablePipeInsulation[[#This Row],[Total Cost]]),0)</f>
        <v>0</v>
      </c>
      <c r="BE919" s="212">
        <f>Boiler!$AA$9</f>
        <v>0</v>
      </c>
    </row>
    <row r="920" spans="1:57">
      <c r="A920" s="75">
        <v>899</v>
      </c>
      <c r="Q920" s="69"/>
      <c r="R920" s="1" t="str">
        <f>IFERROR(INDEX(TableInsulationCodeReq[],MATCH(TablePipeInsulation[[#This Row],[Coding - Temperature of Pipe]],TableInsulationCodeReq[Coding Pipe Temperature],-1),MATCH(TEXT($P920,"0.00"),TableInsulationCodeReq[#Headers],0)),"")</f>
        <v/>
      </c>
      <c r="Y920" s="189" t="str">
        <f t="shared" si="74"/>
        <v/>
      </c>
      <c r="AA92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20" s="3" t="str">
        <f>IF(OR(G920="",TablePipeInsulation[[#This Row],[Insulation to be Added (")]]&lt;TablePipeInsulation[[#This Row],[Insulation Required by Code (")]]),"",IF(System_App_Only_DHW,(AN920-AR920)/(0.8*100000)*L920*AS920*AT920*1,(AN920-AR920)/($G$10*100000)*L920*AS920*AT920*1))</f>
        <v/>
      </c>
      <c r="AC920" s="78">
        <f>IF(TablePipeInsulation[[#This Row],[Insulation to be Added (")]]&lt;TablePipeInsulation[[#This Row],[Insulation Required by Code (")]],"",BC920)</f>
        <v>0</v>
      </c>
      <c r="AD920" s="78">
        <f>IF(TablePipeInsulation[[#This Row],[Insulation to be Added (")]]&lt;TablePipeInsulation[[#This Row],[Insulation Required by Code (")]],"",BD920)</f>
        <v>0</v>
      </c>
      <c r="AG920" s="67" t="e">
        <f>VLOOKUP(G920,'Insulation Table'!$AE$61:$AF$64,2,FALSE)</f>
        <v>#N/A</v>
      </c>
      <c r="AH920" s="75" t="str">
        <f>IF(TablePipeInsulation[[#This Row],[System Application]]="Custom",TablePipeInsulation[[#This Row],[Pipe Surface Temperature, °F (If Custom Application)]],IF(G920="","",VLOOKUP(G920,$BG$21:$BH$24,2,FALSE)))</f>
        <v/>
      </c>
      <c r="AI920" s="75" t="str">
        <f>IF(TablePipeInsulation[[#This Row],[System Application]]="Custom",TablePipeInsulation[[#This Row],[Ambient Temperature, °F (If Custom Application)]],IF(G920="","",VLOOKUP(G920,$BG$21:$BI$24,3,FALSE)))</f>
        <v/>
      </c>
      <c r="AJ92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2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2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2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20" s="75" t="str">
        <f>IF(TablePipeInsulation[[#This Row],[System Application]]="Custom",TablePipeInsulation[[#This Row],[Custom Pipe Bare Heat Transfer Coefficient]],IF(P920="","",(VLOOKUP(AJ920,'Insulation Table'!$F$35:$G$124,2,FALSE))))</f>
        <v/>
      </c>
      <c r="AO920" s="75" t="e">
        <f t="shared" si="70"/>
        <v>#N/A</v>
      </c>
      <c r="AP920" s="75" t="e">
        <f>VLOOKUP(AO920,'Insulation Table'!$Y$35:$Z$103,2,FALSE)</f>
        <v>#N/A</v>
      </c>
      <c r="AQ920" s="67" t="str">
        <f>CONCATENATE(P920,U920,MIN(TablePipeInsulation[[#This Row],[Insulation to be Added (")]],3))</f>
        <v>3</v>
      </c>
      <c r="AR920" s="75" t="str">
        <f>IF(P920="","",(VLOOKUP(AQ920,'Insulation Table'!$N$35:$O$250,2,FALSE)))</f>
        <v/>
      </c>
      <c r="AS920" s="67" t="e">
        <f t="shared" si="71"/>
        <v>#VALUE!</v>
      </c>
      <c r="AT920" s="75" t="str">
        <f>IF(TablePipeInsulation[[#This Row],[System Application]]="Custom",TablePipeInsulation[[#This Row],[Full Load Hours (If Custom Application)]],IF(G920="","",IF(G920="Domestic Hot Water",8760,$AJ$16)))</f>
        <v/>
      </c>
      <c r="AU920" s="75" t="str">
        <f>VLOOKUP($G$7,'Incentive Structure'!$C$6:$D$10,2,FALSE)</f>
        <v>CI</v>
      </c>
      <c r="AV920" s="75" t="str">
        <f>IF(ISNUMBER(FIND("MF",TablePipeInsulation[[#This Row],[Incentive Code]]))=TRUE,"MF Logic","CI Logic")</f>
        <v>CI Logic</v>
      </c>
      <c r="AW92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20" t="str">
        <f t="shared" si="72"/>
        <v/>
      </c>
      <c r="AY920" t="str">
        <f t="shared" si="73"/>
        <v>CI</v>
      </c>
      <c r="AZ92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2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20" s="190" t="e">
        <f>INDEX(#REF!,MATCH(TablePipeInsulation[[#This Row],[Coding - Temperature of Pipe]],#REF!,0),MATCH(TEXT($P920,"#.00"),#REF!,0))</f>
        <v>#REF!</v>
      </c>
      <c r="BC920" s="211">
        <f>IFERROR(MIN(IF(TablePipeInsulation[[#This Row],[System Application]]="Custom",(TablePipeInsulation[[#This Row],[Therms saved]]*BE920)*CI_Custom_Incentive_USD_per_therm,IF(OR(TablePipeInsulation[[#This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saved]]*BE920),"Excel Error"))),TablePipeInsulation[[#This Row],[Total Cost]]),0)</f>
        <v>0</v>
      </c>
      <c r="BD920" s="216">
        <f>IFERROR(MIN(IF(TablePipeInsulation[[#This Row],[System Application]]="Custom",(TablePipeInsulation[[#This Row],[Therms saved]]*BE920)*CI_Custom_Bonus_Incentive_USD_per_therm,IF(OR(TablePipeInsulation[[#This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saved]]*BE920),"Excel Error"))),TablePipeInsulation[[#This Row],[Total Cost]]),0)</f>
        <v>0</v>
      </c>
      <c r="BE920" s="212">
        <f>Boiler!$AA$9</f>
        <v>0</v>
      </c>
    </row>
    <row r="921" spans="1:57">
      <c r="A921" s="75">
        <v>900</v>
      </c>
      <c r="Q921" s="69"/>
      <c r="R921" s="1" t="str">
        <f>IFERROR(INDEX(TableInsulationCodeReq[],MATCH(TablePipeInsulation[[#This Row],[Coding - Temperature of Pipe]],TableInsulationCodeReq[Coding Pipe Temperature],-1),MATCH(TEXT($P921,"0.00"),TableInsulationCodeReq[#Headers],0)),"")</f>
        <v/>
      </c>
      <c r="Y921" s="189" t="str">
        <f t="shared" si="74"/>
        <v/>
      </c>
      <c r="AA92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21" s="3" t="str">
        <f>IF(OR(G921="",TablePipeInsulation[[#This Row],[Insulation to be Added (")]]&lt;TablePipeInsulation[[#This Row],[Insulation Required by Code (")]]),"",IF(System_App_Only_DHW,(AN921-AR921)/(0.8*100000)*L921*AS921*AT921*1,(AN921-AR921)/($G$10*100000)*L921*AS921*AT921*1))</f>
        <v/>
      </c>
      <c r="AC921" s="78">
        <f>IF(TablePipeInsulation[[#This Row],[Insulation to be Added (")]]&lt;TablePipeInsulation[[#This Row],[Insulation Required by Code (")]],"",BC921)</f>
        <v>0</v>
      </c>
      <c r="AD921" s="78">
        <f>IF(TablePipeInsulation[[#This Row],[Insulation to be Added (")]]&lt;TablePipeInsulation[[#This Row],[Insulation Required by Code (")]],"",BD921)</f>
        <v>0</v>
      </c>
      <c r="AG921" s="67" t="e">
        <f>VLOOKUP(G921,'Insulation Table'!$AE$61:$AF$64,2,FALSE)</f>
        <v>#N/A</v>
      </c>
      <c r="AH921" s="75" t="str">
        <f>IF(TablePipeInsulation[[#This Row],[System Application]]="Custom",TablePipeInsulation[[#This Row],[Pipe Surface Temperature, °F (If Custom Application)]],IF(G921="","",VLOOKUP(G921,$BG$21:$BH$24,2,FALSE)))</f>
        <v/>
      </c>
      <c r="AI921" s="75" t="str">
        <f>IF(TablePipeInsulation[[#This Row],[System Application]]="Custom",TablePipeInsulation[[#This Row],[Ambient Temperature, °F (If Custom Application)]],IF(G921="","",VLOOKUP(G921,$BG$21:$BI$24,3,FALSE)))</f>
        <v/>
      </c>
      <c r="AJ92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2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2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2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21" s="75" t="str">
        <f>IF(TablePipeInsulation[[#This Row],[System Application]]="Custom",TablePipeInsulation[[#This Row],[Custom Pipe Bare Heat Transfer Coefficient]],IF(P921="","",(VLOOKUP(AJ921,'Insulation Table'!$F$35:$G$124,2,FALSE))))</f>
        <v/>
      </c>
      <c r="AO921" s="75" t="e">
        <f t="shared" si="70"/>
        <v>#N/A</v>
      </c>
      <c r="AP921" s="75" t="e">
        <f>VLOOKUP(AO921,'Insulation Table'!$Y$35:$Z$103,2,FALSE)</f>
        <v>#N/A</v>
      </c>
      <c r="AQ921" s="67" t="str">
        <f>CONCATENATE(P921,U921,MIN(TablePipeInsulation[[#This Row],[Insulation to be Added (")]],3))</f>
        <v>3</v>
      </c>
      <c r="AR921" s="75" t="str">
        <f>IF(P921="","",(VLOOKUP(AQ921,'Insulation Table'!$N$35:$O$250,2,FALSE)))</f>
        <v/>
      </c>
      <c r="AS921" s="67" t="e">
        <f t="shared" si="71"/>
        <v>#VALUE!</v>
      </c>
      <c r="AT921" s="75" t="str">
        <f>IF(TablePipeInsulation[[#This Row],[System Application]]="Custom",TablePipeInsulation[[#This Row],[Full Load Hours (If Custom Application)]],IF(G921="","",IF(G921="Domestic Hot Water",8760,$AJ$16)))</f>
        <v/>
      </c>
      <c r="AU921" s="75" t="str">
        <f>VLOOKUP($G$7,'Incentive Structure'!$C$6:$D$10,2,FALSE)</f>
        <v>CI</v>
      </c>
      <c r="AV921" s="75" t="str">
        <f>IF(ISNUMBER(FIND("MF",TablePipeInsulation[[#This Row],[Incentive Code]]))=TRUE,"MF Logic","CI Logic")</f>
        <v>CI Logic</v>
      </c>
      <c r="AW92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21" t="str">
        <f t="shared" si="72"/>
        <v/>
      </c>
      <c r="AY921" t="str">
        <f t="shared" si="73"/>
        <v>CI</v>
      </c>
      <c r="AZ92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2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21" s="190" t="e">
        <f>INDEX(#REF!,MATCH(TablePipeInsulation[[#This Row],[Coding - Temperature of Pipe]],#REF!,0),MATCH(TEXT($P921,"#.00"),#REF!,0))</f>
        <v>#REF!</v>
      </c>
      <c r="BC921" s="211">
        <f>IFERROR(MIN(IF(TablePipeInsulation[[#This Row],[System Application]]="Custom",(TablePipeInsulation[[#This Row],[Therms saved]]*BE921)*CI_Custom_Incentive_USD_per_therm,IF(OR(TablePipeInsulation[[#This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saved]]*BE921),"Excel Error"))),TablePipeInsulation[[#This Row],[Total Cost]]),0)</f>
        <v>0</v>
      </c>
      <c r="BD921" s="216">
        <f>IFERROR(MIN(IF(TablePipeInsulation[[#This Row],[System Application]]="Custom",(TablePipeInsulation[[#This Row],[Therms saved]]*BE921)*CI_Custom_Bonus_Incentive_USD_per_therm,IF(OR(TablePipeInsulation[[#This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saved]]*BE921),"Excel Error"))),TablePipeInsulation[[#This Row],[Total Cost]]),0)</f>
        <v>0</v>
      </c>
      <c r="BE921" s="212">
        <f>Boiler!$AA$9</f>
        <v>0</v>
      </c>
    </row>
    <row r="922" spans="1:57">
      <c r="A922" s="75">
        <v>901</v>
      </c>
      <c r="Q922" s="69"/>
      <c r="R922" s="1" t="str">
        <f>IFERROR(INDEX(TableInsulationCodeReq[],MATCH(TablePipeInsulation[[#This Row],[Coding - Temperature of Pipe]],TableInsulationCodeReq[Coding Pipe Temperature],-1),MATCH(TEXT($P922,"0.00"),TableInsulationCodeReq[#Headers],0)),"")</f>
        <v/>
      </c>
      <c r="Y922" s="189" t="str">
        <f t="shared" si="74"/>
        <v/>
      </c>
      <c r="AA92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22" s="3" t="str">
        <f>IF(OR(G922="",TablePipeInsulation[[#This Row],[Insulation to be Added (")]]&lt;TablePipeInsulation[[#This Row],[Insulation Required by Code (")]]),"",IF(System_App_Only_DHW,(AN922-AR922)/(0.8*100000)*L922*AS922*AT922*1,(AN922-AR922)/($G$10*100000)*L922*AS922*AT922*1))</f>
        <v/>
      </c>
      <c r="AC922" s="78">
        <f>IF(TablePipeInsulation[[#This Row],[Insulation to be Added (")]]&lt;TablePipeInsulation[[#This Row],[Insulation Required by Code (")]],"",BC922)</f>
        <v>0</v>
      </c>
      <c r="AD922" s="78">
        <f>IF(TablePipeInsulation[[#This Row],[Insulation to be Added (")]]&lt;TablePipeInsulation[[#This Row],[Insulation Required by Code (")]],"",BD922)</f>
        <v>0</v>
      </c>
      <c r="AG922" s="67" t="e">
        <f>VLOOKUP(G922,'Insulation Table'!$AE$61:$AF$64,2,FALSE)</f>
        <v>#N/A</v>
      </c>
      <c r="AH922" s="75" t="str">
        <f>IF(TablePipeInsulation[[#This Row],[System Application]]="Custom",TablePipeInsulation[[#This Row],[Pipe Surface Temperature, °F (If Custom Application)]],IF(G922="","",VLOOKUP(G922,$BG$21:$BH$24,2,FALSE)))</f>
        <v/>
      </c>
      <c r="AI922" s="75" t="str">
        <f>IF(TablePipeInsulation[[#This Row],[System Application]]="Custom",TablePipeInsulation[[#This Row],[Ambient Temperature, °F (If Custom Application)]],IF(G922="","",VLOOKUP(G922,$BG$21:$BI$24,3,FALSE)))</f>
        <v/>
      </c>
      <c r="AJ92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2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2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2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22" s="75" t="str">
        <f>IF(TablePipeInsulation[[#This Row],[System Application]]="Custom",TablePipeInsulation[[#This Row],[Custom Pipe Bare Heat Transfer Coefficient]],IF(P922="","",(VLOOKUP(AJ922,'Insulation Table'!$F$35:$G$124,2,FALSE))))</f>
        <v/>
      </c>
      <c r="AO922" s="75" t="e">
        <f t="shared" si="70"/>
        <v>#N/A</v>
      </c>
      <c r="AP922" s="75" t="e">
        <f>VLOOKUP(AO922,'Insulation Table'!$Y$35:$Z$103,2,FALSE)</f>
        <v>#N/A</v>
      </c>
      <c r="AQ922" s="67" t="str">
        <f>CONCATENATE(P922,U922,MIN(TablePipeInsulation[[#This Row],[Insulation to be Added (")]],3))</f>
        <v>3</v>
      </c>
      <c r="AR922" s="75" t="str">
        <f>IF(P922="","",(VLOOKUP(AQ922,'Insulation Table'!$N$35:$O$250,2,FALSE)))</f>
        <v/>
      </c>
      <c r="AS922" s="67" t="e">
        <f t="shared" si="71"/>
        <v>#VALUE!</v>
      </c>
      <c r="AT922" s="75" t="str">
        <f>IF(TablePipeInsulation[[#This Row],[System Application]]="Custom",TablePipeInsulation[[#This Row],[Full Load Hours (If Custom Application)]],IF(G922="","",IF(G922="Domestic Hot Water",8760,$AJ$16)))</f>
        <v/>
      </c>
      <c r="AU922" s="75" t="str">
        <f>VLOOKUP($G$7,'Incentive Structure'!$C$6:$D$10,2,FALSE)</f>
        <v>CI</v>
      </c>
      <c r="AV922" s="75" t="str">
        <f>IF(ISNUMBER(FIND("MF",TablePipeInsulation[[#This Row],[Incentive Code]]))=TRUE,"MF Logic","CI Logic")</f>
        <v>CI Logic</v>
      </c>
      <c r="AW92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22" t="str">
        <f t="shared" si="72"/>
        <v/>
      </c>
      <c r="AY922" t="str">
        <f t="shared" si="73"/>
        <v>CI</v>
      </c>
      <c r="AZ92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2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22" s="190" t="e">
        <f>INDEX(#REF!,MATCH(TablePipeInsulation[[#This Row],[Coding - Temperature of Pipe]],#REF!,0),MATCH(TEXT($P922,"#.00"),#REF!,0))</f>
        <v>#REF!</v>
      </c>
      <c r="BC922" s="211">
        <f>IFERROR(MIN(IF(TablePipeInsulation[[#This Row],[System Application]]="Custom",(TablePipeInsulation[[#This Row],[Therms saved]]*BE922)*CI_Custom_Incentive_USD_per_therm,IF(OR(TablePipeInsulation[[#This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saved]]*BE922),"Excel Error"))),TablePipeInsulation[[#This Row],[Total Cost]]),0)</f>
        <v>0</v>
      </c>
      <c r="BD922" s="216">
        <f>IFERROR(MIN(IF(TablePipeInsulation[[#This Row],[System Application]]="Custom",(TablePipeInsulation[[#This Row],[Therms saved]]*BE922)*CI_Custom_Bonus_Incentive_USD_per_therm,IF(OR(TablePipeInsulation[[#This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saved]]*BE922),"Excel Error"))),TablePipeInsulation[[#This Row],[Total Cost]]),0)</f>
        <v>0</v>
      </c>
      <c r="BE922" s="212">
        <f>Boiler!$AA$9</f>
        <v>0</v>
      </c>
    </row>
    <row r="923" spans="1:57">
      <c r="A923" s="75">
        <v>902</v>
      </c>
      <c r="Q923" s="69"/>
      <c r="R923" s="1" t="str">
        <f>IFERROR(INDEX(TableInsulationCodeReq[],MATCH(TablePipeInsulation[[#This Row],[Coding - Temperature of Pipe]],TableInsulationCodeReq[Coding Pipe Temperature],-1),MATCH(TEXT($P923,"0.00"),TableInsulationCodeReq[#Headers],0)),"")</f>
        <v/>
      </c>
      <c r="Y923" s="189" t="str">
        <f t="shared" si="74"/>
        <v/>
      </c>
      <c r="AA92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23" s="3" t="str">
        <f>IF(OR(G923="",TablePipeInsulation[[#This Row],[Insulation to be Added (")]]&lt;TablePipeInsulation[[#This Row],[Insulation Required by Code (")]]),"",IF(System_App_Only_DHW,(AN923-AR923)/(0.8*100000)*L923*AS923*AT923*1,(AN923-AR923)/($G$10*100000)*L923*AS923*AT923*1))</f>
        <v/>
      </c>
      <c r="AC923" s="78">
        <f>IF(TablePipeInsulation[[#This Row],[Insulation to be Added (")]]&lt;TablePipeInsulation[[#This Row],[Insulation Required by Code (")]],"",BC923)</f>
        <v>0</v>
      </c>
      <c r="AD923" s="78">
        <f>IF(TablePipeInsulation[[#This Row],[Insulation to be Added (")]]&lt;TablePipeInsulation[[#This Row],[Insulation Required by Code (")]],"",BD923)</f>
        <v>0</v>
      </c>
      <c r="AG923" s="67" t="e">
        <f>VLOOKUP(G923,'Insulation Table'!$AE$61:$AF$64,2,FALSE)</f>
        <v>#N/A</v>
      </c>
      <c r="AH923" s="75" t="str">
        <f>IF(TablePipeInsulation[[#This Row],[System Application]]="Custom",TablePipeInsulation[[#This Row],[Pipe Surface Temperature, °F (If Custom Application)]],IF(G923="","",VLOOKUP(G923,$BG$21:$BH$24,2,FALSE)))</f>
        <v/>
      </c>
      <c r="AI923" s="75" t="str">
        <f>IF(TablePipeInsulation[[#This Row],[System Application]]="Custom",TablePipeInsulation[[#This Row],[Ambient Temperature, °F (If Custom Application)]],IF(G923="","",VLOOKUP(G923,$BG$21:$BI$24,3,FALSE)))</f>
        <v/>
      </c>
      <c r="AJ92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2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2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2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23" s="75" t="str">
        <f>IF(TablePipeInsulation[[#This Row],[System Application]]="Custom",TablePipeInsulation[[#This Row],[Custom Pipe Bare Heat Transfer Coefficient]],IF(P923="","",(VLOOKUP(AJ923,'Insulation Table'!$F$35:$G$124,2,FALSE))))</f>
        <v/>
      </c>
      <c r="AO923" s="75" t="e">
        <f t="shared" si="70"/>
        <v>#N/A</v>
      </c>
      <c r="AP923" s="75" t="e">
        <f>VLOOKUP(AO923,'Insulation Table'!$Y$35:$Z$103,2,FALSE)</f>
        <v>#N/A</v>
      </c>
      <c r="AQ923" s="67" t="str">
        <f>CONCATENATE(P923,U923,MIN(TablePipeInsulation[[#This Row],[Insulation to be Added (")]],3))</f>
        <v>3</v>
      </c>
      <c r="AR923" s="75" t="str">
        <f>IF(P923="","",(VLOOKUP(AQ923,'Insulation Table'!$N$35:$O$250,2,FALSE)))</f>
        <v/>
      </c>
      <c r="AS923" s="67" t="e">
        <f t="shared" si="71"/>
        <v>#VALUE!</v>
      </c>
      <c r="AT923" s="75" t="str">
        <f>IF(TablePipeInsulation[[#This Row],[System Application]]="Custom",TablePipeInsulation[[#This Row],[Full Load Hours (If Custom Application)]],IF(G923="","",IF(G923="Domestic Hot Water",8760,$AJ$16)))</f>
        <v/>
      </c>
      <c r="AU923" s="75" t="str">
        <f>VLOOKUP($G$7,'Incentive Structure'!$C$6:$D$10,2,FALSE)</f>
        <v>CI</v>
      </c>
      <c r="AV923" s="75" t="str">
        <f>IF(ISNUMBER(FIND("MF",TablePipeInsulation[[#This Row],[Incentive Code]]))=TRUE,"MF Logic","CI Logic")</f>
        <v>CI Logic</v>
      </c>
      <c r="AW92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23" t="str">
        <f t="shared" si="72"/>
        <v/>
      </c>
      <c r="AY923" t="str">
        <f t="shared" si="73"/>
        <v>CI</v>
      </c>
      <c r="AZ92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2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23" s="190" t="e">
        <f>INDEX(#REF!,MATCH(TablePipeInsulation[[#This Row],[Coding - Temperature of Pipe]],#REF!,0),MATCH(TEXT($P923,"#.00"),#REF!,0))</f>
        <v>#REF!</v>
      </c>
      <c r="BC923" s="211">
        <f>IFERROR(MIN(IF(TablePipeInsulation[[#This Row],[System Application]]="Custom",(TablePipeInsulation[[#This Row],[Therms saved]]*BE923)*CI_Custom_Incentive_USD_per_therm,IF(OR(TablePipeInsulation[[#This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saved]]*BE923),"Excel Error"))),TablePipeInsulation[[#This Row],[Total Cost]]),0)</f>
        <v>0</v>
      </c>
      <c r="BD923" s="216">
        <f>IFERROR(MIN(IF(TablePipeInsulation[[#This Row],[System Application]]="Custom",(TablePipeInsulation[[#This Row],[Therms saved]]*BE923)*CI_Custom_Bonus_Incentive_USD_per_therm,IF(OR(TablePipeInsulation[[#This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saved]]*BE923),"Excel Error"))),TablePipeInsulation[[#This Row],[Total Cost]]),0)</f>
        <v>0</v>
      </c>
      <c r="BE923" s="212">
        <f>Boiler!$AA$9</f>
        <v>0</v>
      </c>
    </row>
    <row r="924" spans="1:57">
      <c r="A924" s="75">
        <v>903</v>
      </c>
      <c r="Q924" s="69"/>
      <c r="R924" s="1" t="str">
        <f>IFERROR(INDEX(TableInsulationCodeReq[],MATCH(TablePipeInsulation[[#This Row],[Coding - Temperature of Pipe]],TableInsulationCodeReq[Coding Pipe Temperature],-1),MATCH(TEXT($P924,"0.00"),TableInsulationCodeReq[#Headers],0)),"")</f>
        <v/>
      </c>
      <c r="Y924" s="189" t="str">
        <f t="shared" si="74"/>
        <v/>
      </c>
      <c r="AA92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24" s="3" t="str">
        <f>IF(OR(G924="",TablePipeInsulation[[#This Row],[Insulation to be Added (")]]&lt;TablePipeInsulation[[#This Row],[Insulation Required by Code (")]]),"",IF(System_App_Only_DHW,(AN924-AR924)/(0.8*100000)*L924*AS924*AT924*1,(AN924-AR924)/($G$10*100000)*L924*AS924*AT924*1))</f>
        <v/>
      </c>
      <c r="AC924" s="78">
        <f>IF(TablePipeInsulation[[#This Row],[Insulation to be Added (")]]&lt;TablePipeInsulation[[#This Row],[Insulation Required by Code (")]],"",BC924)</f>
        <v>0</v>
      </c>
      <c r="AD924" s="78">
        <f>IF(TablePipeInsulation[[#This Row],[Insulation to be Added (")]]&lt;TablePipeInsulation[[#This Row],[Insulation Required by Code (")]],"",BD924)</f>
        <v>0</v>
      </c>
      <c r="AG924" s="67" t="e">
        <f>VLOOKUP(G924,'Insulation Table'!$AE$61:$AF$64,2,FALSE)</f>
        <v>#N/A</v>
      </c>
      <c r="AH924" s="75" t="str">
        <f>IF(TablePipeInsulation[[#This Row],[System Application]]="Custom",TablePipeInsulation[[#This Row],[Pipe Surface Temperature, °F (If Custom Application)]],IF(G924="","",VLOOKUP(G924,$BG$21:$BH$24,2,FALSE)))</f>
        <v/>
      </c>
      <c r="AI924" s="75" t="str">
        <f>IF(TablePipeInsulation[[#This Row],[System Application]]="Custom",TablePipeInsulation[[#This Row],[Ambient Temperature, °F (If Custom Application)]],IF(G924="","",VLOOKUP(G924,$BG$21:$BI$24,3,FALSE)))</f>
        <v/>
      </c>
      <c r="AJ92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2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2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2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24" s="75" t="str">
        <f>IF(TablePipeInsulation[[#This Row],[System Application]]="Custom",TablePipeInsulation[[#This Row],[Custom Pipe Bare Heat Transfer Coefficient]],IF(P924="","",(VLOOKUP(AJ924,'Insulation Table'!$F$35:$G$124,2,FALSE))))</f>
        <v/>
      </c>
      <c r="AO924" s="75" t="e">
        <f t="shared" si="70"/>
        <v>#N/A</v>
      </c>
      <c r="AP924" s="75" t="e">
        <f>VLOOKUP(AO924,'Insulation Table'!$Y$35:$Z$103,2,FALSE)</f>
        <v>#N/A</v>
      </c>
      <c r="AQ924" s="67" t="str">
        <f>CONCATENATE(P924,U924,MIN(TablePipeInsulation[[#This Row],[Insulation to be Added (")]],3))</f>
        <v>3</v>
      </c>
      <c r="AR924" s="75" t="str">
        <f>IF(P924="","",(VLOOKUP(AQ924,'Insulation Table'!$N$35:$O$250,2,FALSE)))</f>
        <v/>
      </c>
      <c r="AS924" s="67" t="e">
        <f t="shared" si="71"/>
        <v>#VALUE!</v>
      </c>
      <c r="AT924" s="75" t="str">
        <f>IF(TablePipeInsulation[[#This Row],[System Application]]="Custom",TablePipeInsulation[[#This Row],[Full Load Hours (If Custom Application)]],IF(G924="","",IF(G924="Domestic Hot Water",8760,$AJ$16)))</f>
        <v/>
      </c>
      <c r="AU924" s="75" t="str">
        <f>VLOOKUP($G$7,'Incentive Structure'!$C$6:$D$10,2,FALSE)</f>
        <v>CI</v>
      </c>
      <c r="AV924" s="75" t="str">
        <f>IF(ISNUMBER(FIND("MF",TablePipeInsulation[[#This Row],[Incentive Code]]))=TRUE,"MF Logic","CI Logic")</f>
        <v>CI Logic</v>
      </c>
      <c r="AW92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24" t="str">
        <f t="shared" si="72"/>
        <v/>
      </c>
      <c r="AY924" t="str">
        <f t="shared" si="73"/>
        <v>CI</v>
      </c>
      <c r="AZ92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2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24" s="190" t="e">
        <f>INDEX(#REF!,MATCH(TablePipeInsulation[[#This Row],[Coding - Temperature of Pipe]],#REF!,0),MATCH(TEXT($P924,"#.00"),#REF!,0))</f>
        <v>#REF!</v>
      </c>
      <c r="BC924" s="211">
        <f>IFERROR(MIN(IF(TablePipeInsulation[[#This Row],[System Application]]="Custom",(TablePipeInsulation[[#This Row],[Therms saved]]*BE924)*CI_Custom_Incentive_USD_per_therm,IF(OR(TablePipeInsulation[[#This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saved]]*BE924),"Excel Error"))),TablePipeInsulation[[#This Row],[Total Cost]]),0)</f>
        <v>0</v>
      </c>
      <c r="BD924" s="216">
        <f>IFERROR(MIN(IF(TablePipeInsulation[[#This Row],[System Application]]="Custom",(TablePipeInsulation[[#This Row],[Therms saved]]*BE924)*CI_Custom_Bonus_Incentive_USD_per_therm,IF(OR(TablePipeInsulation[[#This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saved]]*BE924),"Excel Error"))),TablePipeInsulation[[#This Row],[Total Cost]]),0)</f>
        <v>0</v>
      </c>
      <c r="BE924" s="212">
        <f>Boiler!$AA$9</f>
        <v>0</v>
      </c>
    </row>
    <row r="925" spans="1:57">
      <c r="A925" s="75">
        <v>904</v>
      </c>
      <c r="Q925" s="69"/>
      <c r="R925" s="1" t="str">
        <f>IFERROR(INDEX(TableInsulationCodeReq[],MATCH(TablePipeInsulation[[#This Row],[Coding - Temperature of Pipe]],TableInsulationCodeReq[Coding Pipe Temperature],-1),MATCH(TEXT($P925,"0.00"),TableInsulationCodeReq[#Headers],0)),"")</f>
        <v/>
      </c>
      <c r="Y925" s="189" t="str">
        <f t="shared" si="74"/>
        <v/>
      </c>
      <c r="AA92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25" s="3" t="str">
        <f>IF(OR(G925="",TablePipeInsulation[[#This Row],[Insulation to be Added (")]]&lt;TablePipeInsulation[[#This Row],[Insulation Required by Code (")]]),"",IF(System_App_Only_DHW,(AN925-AR925)/(0.8*100000)*L925*AS925*AT925*1,(AN925-AR925)/($G$10*100000)*L925*AS925*AT925*1))</f>
        <v/>
      </c>
      <c r="AC925" s="78">
        <f>IF(TablePipeInsulation[[#This Row],[Insulation to be Added (")]]&lt;TablePipeInsulation[[#This Row],[Insulation Required by Code (")]],"",BC925)</f>
        <v>0</v>
      </c>
      <c r="AD925" s="78">
        <f>IF(TablePipeInsulation[[#This Row],[Insulation to be Added (")]]&lt;TablePipeInsulation[[#This Row],[Insulation Required by Code (")]],"",BD925)</f>
        <v>0</v>
      </c>
      <c r="AG925" s="67" t="e">
        <f>VLOOKUP(G925,'Insulation Table'!$AE$61:$AF$64,2,FALSE)</f>
        <v>#N/A</v>
      </c>
      <c r="AH925" s="75" t="str">
        <f>IF(TablePipeInsulation[[#This Row],[System Application]]="Custom",TablePipeInsulation[[#This Row],[Pipe Surface Temperature, °F (If Custom Application)]],IF(G925="","",VLOOKUP(G925,$BG$21:$BH$24,2,FALSE)))</f>
        <v/>
      </c>
      <c r="AI925" s="75" t="str">
        <f>IF(TablePipeInsulation[[#This Row],[System Application]]="Custom",TablePipeInsulation[[#This Row],[Ambient Temperature, °F (If Custom Application)]],IF(G925="","",VLOOKUP(G925,$BG$21:$BI$24,3,FALSE)))</f>
        <v/>
      </c>
      <c r="AJ92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2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2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2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25" s="75" t="str">
        <f>IF(TablePipeInsulation[[#This Row],[System Application]]="Custom",TablePipeInsulation[[#This Row],[Custom Pipe Bare Heat Transfer Coefficient]],IF(P925="","",(VLOOKUP(AJ925,'Insulation Table'!$F$35:$G$124,2,FALSE))))</f>
        <v/>
      </c>
      <c r="AO925" s="75" t="e">
        <f t="shared" si="70"/>
        <v>#N/A</v>
      </c>
      <c r="AP925" s="75" t="e">
        <f>VLOOKUP(AO925,'Insulation Table'!$Y$35:$Z$103,2,FALSE)</f>
        <v>#N/A</v>
      </c>
      <c r="AQ925" s="67" t="str">
        <f>CONCATENATE(P925,U925,MIN(TablePipeInsulation[[#This Row],[Insulation to be Added (")]],3))</f>
        <v>3</v>
      </c>
      <c r="AR925" s="75" t="str">
        <f>IF(P925="","",(VLOOKUP(AQ925,'Insulation Table'!$N$35:$O$250,2,FALSE)))</f>
        <v/>
      </c>
      <c r="AS925" s="67" t="e">
        <f t="shared" si="71"/>
        <v>#VALUE!</v>
      </c>
      <c r="AT925" s="75" t="str">
        <f>IF(TablePipeInsulation[[#This Row],[System Application]]="Custom",TablePipeInsulation[[#This Row],[Full Load Hours (If Custom Application)]],IF(G925="","",IF(G925="Domestic Hot Water",8760,$AJ$16)))</f>
        <v/>
      </c>
      <c r="AU925" s="75" t="str">
        <f>VLOOKUP($G$7,'Incentive Structure'!$C$6:$D$10,2,FALSE)</f>
        <v>CI</v>
      </c>
      <c r="AV925" s="75" t="str">
        <f>IF(ISNUMBER(FIND("MF",TablePipeInsulation[[#This Row],[Incentive Code]]))=TRUE,"MF Logic","CI Logic")</f>
        <v>CI Logic</v>
      </c>
      <c r="AW92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25" t="str">
        <f t="shared" si="72"/>
        <v/>
      </c>
      <c r="AY925" t="str">
        <f t="shared" si="73"/>
        <v>CI</v>
      </c>
      <c r="AZ92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2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25" s="190" t="e">
        <f>INDEX(#REF!,MATCH(TablePipeInsulation[[#This Row],[Coding - Temperature of Pipe]],#REF!,0),MATCH(TEXT($P925,"#.00"),#REF!,0))</f>
        <v>#REF!</v>
      </c>
      <c r="BC925" s="211">
        <f>IFERROR(MIN(IF(TablePipeInsulation[[#This Row],[System Application]]="Custom",(TablePipeInsulation[[#This Row],[Therms saved]]*BE925)*CI_Custom_Incentive_USD_per_therm,IF(OR(TablePipeInsulation[[#This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saved]]*BE925),"Excel Error"))),TablePipeInsulation[[#This Row],[Total Cost]]),0)</f>
        <v>0</v>
      </c>
      <c r="BD925" s="216">
        <f>IFERROR(MIN(IF(TablePipeInsulation[[#This Row],[System Application]]="Custom",(TablePipeInsulation[[#This Row],[Therms saved]]*BE925)*CI_Custom_Bonus_Incentive_USD_per_therm,IF(OR(TablePipeInsulation[[#This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saved]]*BE925),"Excel Error"))),TablePipeInsulation[[#This Row],[Total Cost]]),0)</f>
        <v>0</v>
      </c>
      <c r="BE925" s="212">
        <f>Boiler!$AA$9</f>
        <v>0</v>
      </c>
    </row>
    <row r="926" spans="1:57">
      <c r="A926" s="75">
        <v>905</v>
      </c>
      <c r="Q926" s="69"/>
      <c r="R926" s="1" t="str">
        <f>IFERROR(INDEX(TableInsulationCodeReq[],MATCH(TablePipeInsulation[[#This Row],[Coding - Temperature of Pipe]],TableInsulationCodeReq[Coding Pipe Temperature],-1),MATCH(TEXT($P926,"0.00"),TableInsulationCodeReq[#Headers],0)),"")</f>
        <v/>
      </c>
      <c r="Y926" s="189" t="str">
        <f t="shared" si="74"/>
        <v/>
      </c>
      <c r="AA92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26" s="3" t="str">
        <f>IF(OR(G926="",TablePipeInsulation[[#This Row],[Insulation to be Added (")]]&lt;TablePipeInsulation[[#This Row],[Insulation Required by Code (")]]),"",IF(System_App_Only_DHW,(AN926-AR926)/(0.8*100000)*L926*AS926*AT926*1,(AN926-AR926)/($G$10*100000)*L926*AS926*AT926*1))</f>
        <v/>
      </c>
      <c r="AC926" s="78">
        <f>IF(TablePipeInsulation[[#This Row],[Insulation to be Added (")]]&lt;TablePipeInsulation[[#This Row],[Insulation Required by Code (")]],"",BC926)</f>
        <v>0</v>
      </c>
      <c r="AD926" s="78">
        <f>IF(TablePipeInsulation[[#This Row],[Insulation to be Added (")]]&lt;TablePipeInsulation[[#This Row],[Insulation Required by Code (")]],"",BD926)</f>
        <v>0</v>
      </c>
      <c r="AG926" s="67" t="e">
        <f>VLOOKUP(G926,'Insulation Table'!$AE$61:$AF$64,2,FALSE)</f>
        <v>#N/A</v>
      </c>
      <c r="AH926" s="75" t="str">
        <f>IF(TablePipeInsulation[[#This Row],[System Application]]="Custom",TablePipeInsulation[[#This Row],[Pipe Surface Temperature, °F (If Custom Application)]],IF(G926="","",VLOOKUP(G926,$BG$21:$BH$24,2,FALSE)))</f>
        <v/>
      </c>
      <c r="AI926" s="75" t="str">
        <f>IF(TablePipeInsulation[[#This Row],[System Application]]="Custom",TablePipeInsulation[[#This Row],[Ambient Temperature, °F (If Custom Application)]],IF(G926="","",VLOOKUP(G926,$BG$21:$BI$24,3,FALSE)))</f>
        <v/>
      </c>
      <c r="AJ92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2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2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2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26" s="75" t="str">
        <f>IF(TablePipeInsulation[[#This Row],[System Application]]="Custom",TablePipeInsulation[[#This Row],[Custom Pipe Bare Heat Transfer Coefficient]],IF(P926="","",(VLOOKUP(AJ926,'Insulation Table'!$F$35:$G$124,2,FALSE))))</f>
        <v/>
      </c>
      <c r="AO926" s="75" t="e">
        <f t="shared" si="70"/>
        <v>#N/A</v>
      </c>
      <c r="AP926" s="75" t="e">
        <f>VLOOKUP(AO926,'Insulation Table'!$Y$35:$Z$103,2,FALSE)</f>
        <v>#N/A</v>
      </c>
      <c r="AQ926" s="67" t="str">
        <f>CONCATENATE(P926,U926,MIN(TablePipeInsulation[[#This Row],[Insulation to be Added (")]],3))</f>
        <v>3</v>
      </c>
      <c r="AR926" s="75" t="str">
        <f>IF(P926="","",(VLOOKUP(AQ926,'Insulation Table'!$N$35:$O$250,2,FALSE)))</f>
        <v/>
      </c>
      <c r="AS926" s="67" t="e">
        <f t="shared" si="71"/>
        <v>#VALUE!</v>
      </c>
      <c r="AT926" s="75" t="str">
        <f>IF(TablePipeInsulation[[#This Row],[System Application]]="Custom",TablePipeInsulation[[#This Row],[Full Load Hours (If Custom Application)]],IF(G926="","",IF(G926="Domestic Hot Water",8760,$AJ$16)))</f>
        <v/>
      </c>
      <c r="AU926" s="75" t="str">
        <f>VLOOKUP($G$7,'Incentive Structure'!$C$6:$D$10,2,FALSE)</f>
        <v>CI</v>
      </c>
      <c r="AV926" s="75" t="str">
        <f>IF(ISNUMBER(FIND("MF",TablePipeInsulation[[#This Row],[Incentive Code]]))=TRUE,"MF Logic","CI Logic")</f>
        <v>CI Logic</v>
      </c>
      <c r="AW92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26" t="str">
        <f t="shared" si="72"/>
        <v/>
      </c>
      <c r="AY926" t="str">
        <f t="shared" si="73"/>
        <v>CI</v>
      </c>
      <c r="AZ92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2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26" s="190" t="e">
        <f>INDEX(#REF!,MATCH(TablePipeInsulation[[#This Row],[Coding - Temperature of Pipe]],#REF!,0),MATCH(TEXT($P926,"#.00"),#REF!,0))</f>
        <v>#REF!</v>
      </c>
      <c r="BC926" s="211">
        <f>IFERROR(MIN(IF(TablePipeInsulation[[#This Row],[System Application]]="Custom",(TablePipeInsulation[[#This Row],[Therms saved]]*BE926)*CI_Custom_Incentive_USD_per_therm,IF(OR(TablePipeInsulation[[#This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saved]]*BE926),"Excel Error"))),TablePipeInsulation[[#This Row],[Total Cost]]),0)</f>
        <v>0</v>
      </c>
      <c r="BD926" s="216">
        <f>IFERROR(MIN(IF(TablePipeInsulation[[#This Row],[System Application]]="Custom",(TablePipeInsulation[[#This Row],[Therms saved]]*BE926)*CI_Custom_Bonus_Incentive_USD_per_therm,IF(OR(TablePipeInsulation[[#This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saved]]*BE926),"Excel Error"))),TablePipeInsulation[[#This Row],[Total Cost]]),0)</f>
        <v>0</v>
      </c>
      <c r="BE926" s="212">
        <f>Boiler!$AA$9</f>
        <v>0</v>
      </c>
    </row>
    <row r="927" spans="1:57">
      <c r="A927" s="75">
        <v>906</v>
      </c>
      <c r="Q927" s="69"/>
      <c r="R927" s="1" t="str">
        <f>IFERROR(INDEX(TableInsulationCodeReq[],MATCH(TablePipeInsulation[[#This Row],[Coding - Temperature of Pipe]],TableInsulationCodeReq[Coding Pipe Temperature],-1),MATCH(TEXT($P927,"0.00"),TableInsulationCodeReq[#Headers],0)),"")</f>
        <v/>
      </c>
      <c r="Y927" s="189" t="str">
        <f t="shared" si="74"/>
        <v/>
      </c>
      <c r="AA92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27" s="3" t="str">
        <f>IF(OR(G927="",TablePipeInsulation[[#This Row],[Insulation to be Added (")]]&lt;TablePipeInsulation[[#This Row],[Insulation Required by Code (")]]),"",IF(System_App_Only_DHW,(AN927-AR927)/(0.8*100000)*L927*AS927*AT927*1,(AN927-AR927)/($G$10*100000)*L927*AS927*AT927*1))</f>
        <v/>
      </c>
      <c r="AC927" s="78">
        <f>IF(TablePipeInsulation[[#This Row],[Insulation to be Added (")]]&lt;TablePipeInsulation[[#This Row],[Insulation Required by Code (")]],"",BC927)</f>
        <v>0</v>
      </c>
      <c r="AD927" s="78">
        <f>IF(TablePipeInsulation[[#This Row],[Insulation to be Added (")]]&lt;TablePipeInsulation[[#This Row],[Insulation Required by Code (")]],"",BD927)</f>
        <v>0</v>
      </c>
      <c r="AG927" s="67" t="e">
        <f>VLOOKUP(G927,'Insulation Table'!$AE$61:$AF$64,2,FALSE)</f>
        <v>#N/A</v>
      </c>
      <c r="AH927" s="75" t="str">
        <f>IF(TablePipeInsulation[[#This Row],[System Application]]="Custom",TablePipeInsulation[[#This Row],[Pipe Surface Temperature, °F (If Custom Application)]],IF(G927="","",VLOOKUP(G927,$BG$21:$BH$24,2,FALSE)))</f>
        <v/>
      </c>
      <c r="AI927" s="75" t="str">
        <f>IF(TablePipeInsulation[[#This Row],[System Application]]="Custom",TablePipeInsulation[[#This Row],[Ambient Temperature, °F (If Custom Application)]],IF(G927="","",VLOOKUP(G927,$BG$21:$BI$24,3,FALSE)))</f>
        <v/>
      </c>
      <c r="AJ92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2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2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2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27" s="75" t="str">
        <f>IF(TablePipeInsulation[[#This Row],[System Application]]="Custom",TablePipeInsulation[[#This Row],[Custom Pipe Bare Heat Transfer Coefficient]],IF(P927="","",(VLOOKUP(AJ927,'Insulation Table'!$F$35:$G$124,2,FALSE))))</f>
        <v/>
      </c>
      <c r="AO927" s="75" t="e">
        <f t="shared" si="70"/>
        <v>#N/A</v>
      </c>
      <c r="AP927" s="75" t="e">
        <f>VLOOKUP(AO927,'Insulation Table'!$Y$35:$Z$103,2,FALSE)</f>
        <v>#N/A</v>
      </c>
      <c r="AQ927" s="67" t="str">
        <f>CONCATENATE(P927,U927,MIN(TablePipeInsulation[[#This Row],[Insulation to be Added (")]],3))</f>
        <v>3</v>
      </c>
      <c r="AR927" s="75" t="str">
        <f>IF(P927="","",(VLOOKUP(AQ927,'Insulation Table'!$N$35:$O$250,2,FALSE)))</f>
        <v/>
      </c>
      <c r="AS927" s="67" t="e">
        <f t="shared" si="71"/>
        <v>#VALUE!</v>
      </c>
      <c r="AT927" s="75" t="str">
        <f>IF(TablePipeInsulation[[#This Row],[System Application]]="Custom",TablePipeInsulation[[#This Row],[Full Load Hours (If Custom Application)]],IF(G927="","",IF(G927="Domestic Hot Water",8760,$AJ$16)))</f>
        <v/>
      </c>
      <c r="AU927" s="75" t="str">
        <f>VLOOKUP($G$7,'Incentive Structure'!$C$6:$D$10,2,FALSE)</f>
        <v>CI</v>
      </c>
      <c r="AV927" s="75" t="str">
        <f>IF(ISNUMBER(FIND("MF",TablePipeInsulation[[#This Row],[Incentive Code]]))=TRUE,"MF Logic","CI Logic")</f>
        <v>CI Logic</v>
      </c>
      <c r="AW92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27" t="str">
        <f t="shared" si="72"/>
        <v/>
      </c>
      <c r="AY927" t="str">
        <f t="shared" si="73"/>
        <v>CI</v>
      </c>
      <c r="AZ92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2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27" s="190" t="e">
        <f>INDEX(#REF!,MATCH(TablePipeInsulation[[#This Row],[Coding - Temperature of Pipe]],#REF!,0),MATCH(TEXT($P927,"#.00"),#REF!,0))</f>
        <v>#REF!</v>
      </c>
      <c r="BC927" s="211">
        <f>IFERROR(MIN(IF(TablePipeInsulation[[#This Row],[System Application]]="Custom",(TablePipeInsulation[[#This Row],[Therms saved]]*BE927)*CI_Custom_Incentive_USD_per_therm,IF(OR(TablePipeInsulation[[#This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saved]]*BE927),"Excel Error"))),TablePipeInsulation[[#This Row],[Total Cost]]),0)</f>
        <v>0</v>
      </c>
      <c r="BD927" s="216">
        <f>IFERROR(MIN(IF(TablePipeInsulation[[#This Row],[System Application]]="Custom",(TablePipeInsulation[[#This Row],[Therms saved]]*BE927)*CI_Custom_Bonus_Incentive_USD_per_therm,IF(OR(TablePipeInsulation[[#This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saved]]*BE927),"Excel Error"))),TablePipeInsulation[[#This Row],[Total Cost]]),0)</f>
        <v>0</v>
      </c>
      <c r="BE927" s="212">
        <f>Boiler!$AA$9</f>
        <v>0</v>
      </c>
    </row>
    <row r="928" spans="1:57">
      <c r="A928" s="75">
        <v>907</v>
      </c>
      <c r="Q928" s="69"/>
      <c r="R928" s="1" t="str">
        <f>IFERROR(INDEX(TableInsulationCodeReq[],MATCH(TablePipeInsulation[[#This Row],[Coding - Temperature of Pipe]],TableInsulationCodeReq[Coding Pipe Temperature],-1),MATCH(TEXT($P928,"0.00"),TableInsulationCodeReq[#Headers],0)),"")</f>
        <v/>
      </c>
      <c r="Y928" s="189" t="str">
        <f t="shared" si="74"/>
        <v/>
      </c>
      <c r="AA92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28" s="3" t="str">
        <f>IF(OR(G928="",TablePipeInsulation[[#This Row],[Insulation to be Added (")]]&lt;TablePipeInsulation[[#This Row],[Insulation Required by Code (")]]),"",IF(System_App_Only_DHW,(AN928-AR928)/(0.8*100000)*L928*AS928*AT928*1,(AN928-AR928)/($G$10*100000)*L928*AS928*AT928*1))</f>
        <v/>
      </c>
      <c r="AC928" s="78">
        <f>IF(TablePipeInsulation[[#This Row],[Insulation to be Added (")]]&lt;TablePipeInsulation[[#This Row],[Insulation Required by Code (")]],"",BC928)</f>
        <v>0</v>
      </c>
      <c r="AD928" s="78">
        <f>IF(TablePipeInsulation[[#This Row],[Insulation to be Added (")]]&lt;TablePipeInsulation[[#This Row],[Insulation Required by Code (")]],"",BD928)</f>
        <v>0</v>
      </c>
      <c r="AG928" s="67" t="e">
        <f>VLOOKUP(G928,'Insulation Table'!$AE$61:$AF$64,2,FALSE)</f>
        <v>#N/A</v>
      </c>
      <c r="AH928" s="75" t="str">
        <f>IF(TablePipeInsulation[[#This Row],[System Application]]="Custom",TablePipeInsulation[[#This Row],[Pipe Surface Temperature, °F (If Custom Application)]],IF(G928="","",VLOOKUP(G928,$BG$21:$BH$24,2,FALSE)))</f>
        <v/>
      </c>
      <c r="AI928" s="75" t="str">
        <f>IF(TablePipeInsulation[[#This Row],[System Application]]="Custom",TablePipeInsulation[[#This Row],[Ambient Temperature, °F (If Custom Application)]],IF(G928="","",VLOOKUP(G928,$BG$21:$BI$24,3,FALSE)))</f>
        <v/>
      </c>
      <c r="AJ92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2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2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2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28" s="75" t="str">
        <f>IF(TablePipeInsulation[[#This Row],[System Application]]="Custom",TablePipeInsulation[[#This Row],[Custom Pipe Bare Heat Transfer Coefficient]],IF(P928="","",(VLOOKUP(AJ928,'Insulation Table'!$F$35:$G$124,2,FALSE))))</f>
        <v/>
      </c>
      <c r="AO928" s="75" t="e">
        <f t="shared" si="70"/>
        <v>#N/A</v>
      </c>
      <c r="AP928" s="75" t="e">
        <f>VLOOKUP(AO928,'Insulation Table'!$Y$35:$Z$103,2,FALSE)</f>
        <v>#N/A</v>
      </c>
      <c r="AQ928" s="67" t="str">
        <f>CONCATENATE(P928,U928,MIN(TablePipeInsulation[[#This Row],[Insulation to be Added (")]],3))</f>
        <v>3</v>
      </c>
      <c r="AR928" s="75" t="str">
        <f>IF(P928="","",(VLOOKUP(AQ928,'Insulation Table'!$N$35:$O$250,2,FALSE)))</f>
        <v/>
      </c>
      <c r="AS928" s="67" t="e">
        <f t="shared" si="71"/>
        <v>#VALUE!</v>
      </c>
      <c r="AT928" s="75" t="str">
        <f>IF(TablePipeInsulation[[#This Row],[System Application]]="Custom",TablePipeInsulation[[#This Row],[Full Load Hours (If Custom Application)]],IF(G928="","",IF(G928="Domestic Hot Water",8760,$AJ$16)))</f>
        <v/>
      </c>
      <c r="AU928" s="75" t="str">
        <f>VLOOKUP($G$7,'Incentive Structure'!$C$6:$D$10,2,FALSE)</f>
        <v>CI</v>
      </c>
      <c r="AV928" s="75" t="str">
        <f>IF(ISNUMBER(FIND("MF",TablePipeInsulation[[#This Row],[Incentive Code]]))=TRUE,"MF Logic","CI Logic")</f>
        <v>CI Logic</v>
      </c>
      <c r="AW92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28" t="str">
        <f t="shared" si="72"/>
        <v/>
      </c>
      <c r="AY928" t="str">
        <f t="shared" si="73"/>
        <v>CI</v>
      </c>
      <c r="AZ92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2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28" s="190" t="e">
        <f>INDEX(#REF!,MATCH(TablePipeInsulation[[#This Row],[Coding - Temperature of Pipe]],#REF!,0),MATCH(TEXT($P928,"#.00"),#REF!,0))</f>
        <v>#REF!</v>
      </c>
      <c r="BC928" s="211">
        <f>IFERROR(MIN(IF(TablePipeInsulation[[#This Row],[System Application]]="Custom",(TablePipeInsulation[[#This Row],[Therms saved]]*BE928)*CI_Custom_Incentive_USD_per_therm,IF(OR(TablePipeInsulation[[#This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saved]]*BE928),"Excel Error"))),TablePipeInsulation[[#This Row],[Total Cost]]),0)</f>
        <v>0</v>
      </c>
      <c r="BD928" s="216">
        <f>IFERROR(MIN(IF(TablePipeInsulation[[#This Row],[System Application]]="Custom",(TablePipeInsulation[[#This Row],[Therms saved]]*BE928)*CI_Custom_Bonus_Incentive_USD_per_therm,IF(OR(TablePipeInsulation[[#This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saved]]*BE928),"Excel Error"))),TablePipeInsulation[[#This Row],[Total Cost]]),0)</f>
        <v>0</v>
      </c>
      <c r="BE928" s="212">
        <f>Boiler!$AA$9</f>
        <v>0</v>
      </c>
    </row>
    <row r="929" spans="1:57">
      <c r="A929" s="75">
        <v>908</v>
      </c>
      <c r="Q929" s="69"/>
      <c r="R929" s="1" t="str">
        <f>IFERROR(INDEX(TableInsulationCodeReq[],MATCH(TablePipeInsulation[[#This Row],[Coding - Temperature of Pipe]],TableInsulationCodeReq[Coding Pipe Temperature],-1),MATCH(TEXT($P929,"0.00"),TableInsulationCodeReq[#Headers],0)),"")</f>
        <v/>
      </c>
      <c r="Y929" s="189" t="str">
        <f t="shared" si="74"/>
        <v/>
      </c>
      <c r="AA92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29" s="3" t="str">
        <f>IF(OR(G929="",TablePipeInsulation[[#This Row],[Insulation to be Added (")]]&lt;TablePipeInsulation[[#This Row],[Insulation Required by Code (")]]),"",IF(System_App_Only_DHW,(AN929-AR929)/(0.8*100000)*L929*AS929*AT929*1,(AN929-AR929)/($G$10*100000)*L929*AS929*AT929*1))</f>
        <v/>
      </c>
      <c r="AC929" s="78">
        <f>IF(TablePipeInsulation[[#This Row],[Insulation to be Added (")]]&lt;TablePipeInsulation[[#This Row],[Insulation Required by Code (")]],"",BC929)</f>
        <v>0</v>
      </c>
      <c r="AD929" s="78">
        <f>IF(TablePipeInsulation[[#This Row],[Insulation to be Added (")]]&lt;TablePipeInsulation[[#This Row],[Insulation Required by Code (")]],"",BD929)</f>
        <v>0</v>
      </c>
      <c r="AG929" s="67" t="e">
        <f>VLOOKUP(G929,'Insulation Table'!$AE$61:$AF$64,2,FALSE)</f>
        <v>#N/A</v>
      </c>
      <c r="AH929" s="75" t="str">
        <f>IF(TablePipeInsulation[[#This Row],[System Application]]="Custom",TablePipeInsulation[[#This Row],[Pipe Surface Temperature, °F (If Custom Application)]],IF(G929="","",VLOOKUP(G929,$BG$21:$BH$24,2,FALSE)))</f>
        <v/>
      </c>
      <c r="AI929" s="75" t="str">
        <f>IF(TablePipeInsulation[[#This Row],[System Application]]="Custom",TablePipeInsulation[[#This Row],[Ambient Temperature, °F (If Custom Application)]],IF(G929="","",VLOOKUP(G929,$BG$21:$BI$24,3,FALSE)))</f>
        <v/>
      </c>
      <c r="AJ92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2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2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2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29" s="75" t="str">
        <f>IF(TablePipeInsulation[[#This Row],[System Application]]="Custom",TablePipeInsulation[[#This Row],[Custom Pipe Bare Heat Transfer Coefficient]],IF(P929="","",(VLOOKUP(AJ929,'Insulation Table'!$F$35:$G$124,2,FALSE))))</f>
        <v/>
      </c>
      <c r="AO929" s="75" t="e">
        <f t="shared" si="70"/>
        <v>#N/A</v>
      </c>
      <c r="AP929" s="75" t="e">
        <f>VLOOKUP(AO929,'Insulation Table'!$Y$35:$Z$103,2,FALSE)</f>
        <v>#N/A</v>
      </c>
      <c r="AQ929" s="67" t="str">
        <f>CONCATENATE(P929,U929,MIN(TablePipeInsulation[[#This Row],[Insulation to be Added (")]],3))</f>
        <v>3</v>
      </c>
      <c r="AR929" s="75" t="str">
        <f>IF(P929="","",(VLOOKUP(AQ929,'Insulation Table'!$N$35:$O$250,2,FALSE)))</f>
        <v/>
      </c>
      <c r="AS929" s="67" t="e">
        <f t="shared" si="71"/>
        <v>#VALUE!</v>
      </c>
      <c r="AT929" s="75" t="str">
        <f>IF(TablePipeInsulation[[#This Row],[System Application]]="Custom",TablePipeInsulation[[#This Row],[Full Load Hours (If Custom Application)]],IF(G929="","",IF(G929="Domestic Hot Water",8760,$AJ$16)))</f>
        <v/>
      </c>
      <c r="AU929" s="75" t="str">
        <f>VLOOKUP($G$7,'Incentive Structure'!$C$6:$D$10,2,FALSE)</f>
        <v>CI</v>
      </c>
      <c r="AV929" s="75" t="str">
        <f>IF(ISNUMBER(FIND("MF",TablePipeInsulation[[#This Row],[Incentive Code]]))=TRUE,"MF Logic","CI Logic")</f>
        <v>CI Logic</v>
      </c>
      <c r="AW92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29" t="str">
        <f t="shared" si="72"/>
        <v/>
      </c>
      <c r="AY929" t="str">
        <f t="shared" si="73"/>
        <v>CI</v>
      </c>
      <c r="AZ92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2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29" s="190" t="e">
        <f>INDEX(#REF!,MATCH(TablePipeInsulation[[#This Row],[Coding - Temperature of Pipe]],#REF!,0),MATCH(TEXT($P929,"#.00"),#REF!,0))</f>
        <v>#REF!</v>
      </c>
      <c r="BC929" s="211">
        <f>IFERROR(MIN(IF(TablePipeInsulation[[#This Row],[System Application]]="Custom",(TablePipeInsulation[[#This Row],[Therms saved]]*BE929)*CI_Custom_Incentive_USD_per_therm,IF(OR(TablePipeInsulation[[#This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saved]]*BE929),"Excel Error"))),TablePipeInsulation[[#This Row],[Total Cost]]),0)</f>
        <v>0</v>
      </c>
      <c r="BD929" s="216">
        <f>IFERROR(MIN(IF(TablePipeInsulation[[#This Row],[System Application]]="Custom",(TablePipeInsulation[[#This Row],[Therms saved]]*BE929)*CI_Custom_Bonus_Incentive_USD_per_therm,IF(OR(TablePipeInsulation[[#This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saved]]*BE929),"Excel Error"))),TablePipeInsulation[[#This Row],[Total Cost]]),0)</f>
        <v>0</v>
      </c>
      <c r="BE929" s="212">
        <f>Boiler!$AA$9</f>
        <v>0</v>
      </c>
    </row>
    <row r="930" spans="1:57">
      <c r="A930" s="75">
        <v>909</v>
      </c>
      <c r="Q930" s="69"/>
      <c r="R930" s="1" t="str">
        <f>IFERROR(INDEX(TableInsulationCodeReq[],MATCH(TablePipeInsulation[[#This Row],[Coding - Temperature of Pipe]],TableInsulationCodeReq[Coding Pipe Temperature],-1),MATCH(TEXT($P930,"0.00"),TableInsulationCodeReq[#Headers],0)),"")</f>
        <v/>
      </c>
      <c r="Y930" s="189" t="str">
        <f t="shared" si="74"/>
        <v/>
      </c>
      <c r="AA93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30" s="3" t="str">
        <f>IF(OR(G930="",TablePipeInsulation[[#This Row],[Insulation to be Added (")]]&lt;TablePipeInsulation[[#This Row],[Insulation Required by Code (")]]),"",IF(System_App_Only_DHW,(AN930-AR930)/(0.8*100000)*L930*AS930*AT930*1,(AN930-AR930)/($G$10*100000)*L930*AS930*AT930*1))</f>
        <v/>
      </c>
      <c r="AC930" s="78">
        <f>IF(TablePipeInsulation[[#This Row],[Insulation to be Added (")]]&lt;TablePipeInsulation[[#This Row],[Insulation Required by Code (")]],"",BC930)</f>
        <v>0</v>
      </c>
      <c r="AD930" s="78">
        <f>IF(TablePipeInsulation[[#This Row],[Insulation to be Added (")]]&lt;TablePipeInsulation[[#This Row],[Insulation Required by Code (")]],"",BD930)</f>
        <v>0</v>
      </c>
      <c r="AG930" s="67" t="e">
        <f>VLOOKUP(G930,'Insulation Table'!$AE$61:$AF$64,2,FALSE)</f>
        <v>#N/A</v>
      </c>
      <c r="AH930" s="75" t="str">
        <f>IF(TablePipeInsulation[[#This Row],[System Application]]="Custom",TablePipeInsulation[[#This Row],[Pipe Surface Temperature, °F (If Custom Application)]],IF(G930="","",VLOOKUP(G930,$BG$21:$BH$24,2,FALSE)))</f>
        <v/>
      </c>
      <c r="AI930" s="75" t="str">
        <f>IF(TablePipeInsulation[[#This Row],[System Application]]="Custom",TablePipeInsulation[[#This Row],[Ambient Temperature, °F (If Custom Application)]],IF(G930="","",VLOOKUP(G930,$BG$21:$BI$24,3,FALSE)))</f>
        <v/>
      </c>
      <c r="AJ93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3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3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3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30" s="75" t="str">
        <f>IF(TablePipeInsulation[[#This Row],[System Application]]="Custom",TablePipeInsulation[[#This Row],[Custom Pipe Bare Heat Transfer Coefficient]],IF(P930="","",(VLOOKUP(AJ930,'Insulation Table'!$F$35:$G$124,2,FALSE))))</f>
        <v/>
      </c>
      <c r="AO930" s="75" t="e">
        <f t="shared" si="70"/>
        <v>#N/A</v>
      </c>
      <c r="AP930" s="75" t="e">
        <f>VLOOKUP(AO930,'Insulation Table'!$Y$35:$Z$103,2,FALSE)</f>
        <v>#N/A</v>
      </c>
      <c r="AQ930" s="67" t="str">
        <f>CONCATENATE(P930,U930,MIN(TablePipeInsulation[[#This Row],[Insulation to be Added (")]],3))</f>
        <v>3</v>
      </c>
      <c r="AR930" s="75" t="str">
        <f>IF(P930="","",(VLOOKUP(AQ930,'Insulation Table'!$N$35:$O$250,2,FALSE)))</f>
        <v/>
      </c>
      <c r="AS930" s="67" t="e">
        <f t="shared" si="71"/>
        <v>#VALUE!</v>
      </c>
      <c r="AT930" s="75" t="str">
        <f>IF(TablePipeInsulation[[#This Row],[System Application]]="Custom",TablePipeInsulation[[#This Row],[Full Load Hours (If Custom Application)]],IF(G930="","",IF(G930="Domestic Hot Water",8760,$AJ$16)))</f>
        <v/>
      </c>
      <c r="AU930" s="75" t="str">
        <f>VLOOKUP($G$7,'Incentive Structure'!$C$6:$D$10,2,FALSE)</f>
        <v>CI</v>
      </c>
      <c r="AV930" s="75" t="str">
        <f>IF(ISNUMBER(FIND("MF",TablePipeInsulation[[#This Row],[Incentive Code]]))=TRUE,"MF Logic","CI Logic")</f>
        <v>CI Logic</v>
      </c>
      <c r="AW93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30" t="str">
        <f t="shared" si="72"/>
        <v/>
      </c>
      <c r="AY930" t="str">
        <f t="shared" si="73"/>
        <v>CI</v>
      </c>
      <c r="AZ93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3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30" s="190" t="e">
        <f>INDEX(#REF!,MATCH(TablePipeInsulation[[#This Row],[Coding - Temperature of Pipe]],#REF!,0),MATCH(TEXT($P930,"#.00"),#REF!,0))</f>
        <v>#REF!</v>
      </c>
      <c r="BC930" s="211">
        <f>IFERROR(MIN(IF(TablePipeInsulation[[#This Row],[System Application]]="Custom",(TablePipeInsulation[[#This Row],[Therms saved]]*BE930)*CI_Custom_Incentive_USD_per_therm,IF(OR(TablePipeInsulation[[#This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saved]]*BE930),"Excel Error"))),TablePipeInsulation[[#This Row],[Total Cost]]),0)</f>
        <v>0</v>
      </c>
      <c r="BD930" s="216">
        <f>IFERROR(MIN(IF(TablePipeInsulation[[#This Row],[System Application]]="Custom",(TablePipeInsulation[[#This Row],[Therms saved]]*BE930)*CI_Custom_Bonus_Incentive_USD_per_therm,IF(OR(TablePipeInsulation[[#This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saved]]*BE930),"Excel Error"))),TablePipeInsulation[[#This Row],[Total Cost]]),0)</f>
        <v>0</v>
      </c>
      <c r="BE930" s="212">
        <f>Boiler!$AA$9</f>
        <v>0</v>
      </c>
    </row>
    <row r="931" spans="1:57">
      <c r="A931" s="75">
        <v>910</v>
      </c>
      <c r="Q931" s="69"/>
      <c r="R931" s="1" t="str">
        <f>IFERROR(INDEX(TableInsulationCodeReq[],MATCH(TablePipeInsulation[[#This Row],[Coding - Temperature of Pipe]],TableInsulationCodeReq[Coding Pipe Temperature],-1),MATCH(TEXT($P931,"0.00"),TableInsulationCodeReq[#Headers],0)),"")</f>
        <v/>
      </c>
      <c r="Y931" s="189" t="str">
        <f t="shared" si="74"/>
        <v/>
      </c>
      <c r="AA93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31" s="3" t="str">
        <f>IF(OR(G931="",TablePipeInsulation[[#This Row],[Insulation to be Added (")]]&lt;TablePipeInsulation[[#This Row],[Insulation Required by Code (")]]),"",IF(System_App_Only_DHW,(AN931-AR931)/(0.8*100000)*L931*AS931*AT931*1,(AN931-AR931)/($G$10*100000)*L931*AS931*AT931*1))</f>
        <v/>
      </c>
      <c r="AC931" s="78">
        <f>IF(TablePipeInsulation[[#This Row],[Insulation to be Added (")]]&lt;TablePipeInsulation[[#This Row],[Insulation Required by Code (")]],"",BC931)</f>
        <v>0</v>
      </c>
      <c r="AD931" s="78">
        <f>IF(TablePipeInsulation[[#This Row],[Insulation to be Added (")]]&lt;TablePipeInsulation[[#This Row],[Insulation Required by Code (")]],"",BD931)</f>
        <v>0</v>
      </c>
      <c r="AG931" s="67" t="e">
        <f>VLOOKUP(G931,'Insulation Table'!$AE$61:$AF$64,2,FALSE)</f>
        <v>#N/A</v>
      </c>
      <c r="AH931" s="75" t="str">
        <f>IF(TablePipeInsulation[[#This Row],[System Application]]="Custom",TablePipeInsulation[[#This Row],[Pipe Surface Temperature, °F (If Custom Application)]],IF(G931="","",VLOOKUP(G931,$BG$21:$BH$24,2,FALSE)))</f>
        <v/>
      </c>
      <c r="AI931" s="75" t="str">
        <f>IF(TablePipeInsulation[[#This Row],[System Application]]="Custom",TablePipeInsulation[[#This Row],[Ambient Temperature, °F (If Custom Application)]],IF(G931="","",VLOOKUP(G931,$BG$21:$BI$24,3,FALSE)))</f>
        <v/>
      </c>
      <c r="AJ93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3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3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3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31" s="75" t="str">
        <f>IF(TablePipeInsulation[[#This Row],[System Application]]="Custom",TablePipeInsulation[[#This Row],[Custom Pipe Bare Heat Transfer Coefficient]],IF(P931="","",(VLOOKUP(AJ931,'Insulation Table'!$F$35:$G$124,2,FALSE))))</f>
        <v/>
      </c>
      <c r="AO931" s="75" t="e">
        <f t="shared" si="70"/>
        <v>#N/A</v>
      </c>
      <c r="AP931" s="75" t="e">
        <f>VLOOKUP(AO931,'Insulation Table'!$Y$35:$Z$103,2,FALSE)</f>
        <v>#N/A</v>
      </c>
      <c r="AQ931" s="67" t="str">
        <f>CONCATENATE(P931,U931,MIN(TablePipeInsulation[[#This Row],[Insulation to be Added (")]],3))</f>
        <v>3</v>
      </c>
      <c r="AR931" s="75" t="str">
        <f>IF(P931="","",(VLOOKUP(AQ931,'Insulation Table'!$N$35:$O$250,2,FALSE)))</f>
        <v/>
      </c>
      <c r="AS931" s="67" t="e">
        <f t="shared" si="71"/>
        <v>#VALUE!</v>
      </c>
      <c r="AT931" s="75" t="str">
        <f>IF(TablePipeInsulation[[#This Row],[System Application]]="Custom",TablePipeInsulation[[#This Row],[Full Load Hours (If Custom Application)]],IF(G931="","",IF(G931="Domestic Hot Water",8760,$AJ$16)))</f>
        <v/>
      </c>
      <c r="AU931" s="75" t="str">
        <f>VLOOKUP($G$7,'Incentive Structure'!$C$6:$D$10,2,FALSE)</f>
        <v>CI</v>
      </c>
      <c r="AV931" s="75" t="str">
        <f>IF(ISNUMBER(FIND("MF",TablePipeInsulation[[#This Row],[Incentive Code]]))=TRUE,"MF Logic","CI Logic")</f>
        <v>CI Logic</v>
      </c>
      <c r="AW93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31" t="str">
        <f t="shared" si="72"/>
        <v/>
      </c>
      <c r="AY931" t="str">
        <f t="shared" si="73"/>
        <v>CI</v>
      </c>
      <c r="AZ93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3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31" s="190" t="e">
        <f>INDEX(#REF!,MATCH(TablePipeInsulation[[#This Row],[Coding - Temperature of Pipe]],#REF!,0),MATCH(TEXT($P931,"#.00"),#REF!,0))</f>
        <v>#REF!</v>
      </c>
      <c r="BC931" s="211">
        <f>IFERROR(MIN(IF(TablePipeInsulation[[#This Row],[System Application]]="Custom",(TablePipeInsulation[[#This Row],[Therms saved]]*BE931)*CI_Custom_Incentive_USD_per_therm,IF(OR(TablePipeInsulation[[#This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saved]]*BE931),"Excel Error"))),TablePipeInsulation[[#This Row],[Total Cost]]),0)</f>
        <v>0</v>
      </c>
      <c r="BD931" s="216">
        <f>IFERROR(MIN(IF(TablePipeInsulation[[#This Row],[System Application]]="Custom",(TablePipeInsulation[[#This Row],[Therms saved]]*BE931)*CI_Custom_Bonus_Incentive_USD_per_therm,IF(OR(TablePipeInsulation[[#This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saved]]*BE931),"Excel Error"))),TablePipeInsulation[[#This Row],[Total Cost]]),0)</f>
        <v>0</v>
      </c>
      <c r="BE931" s="212">
        <f>Boiler!$AA$9</f>
        <v>0</v>
      </c>
    </row>
    <row r="932" spans="1:57">
      <c r="A932" s="75">
        <v>911</v>
      </c>
      <c r="Q932" s="69"/>
      <c r="R932" s="1" t="str">
        <f>IFERROR(INDEX(TableInsulationCodeReq[],MATCH(TablePipeInsulation[[#This Row],[Coding - Temperature of Pipe]],TableInsulationCodeReq[Coding Pipe Temperature],-1),MATCH(TEXT($P932,"0.00"),TableInsulationCodeReq[#Headers],0)),"")</f>
        <v/>
      </c>
      <c r="Y932" s="189" t="str">
        <f t="shared" si="74"/>
        <v/>
      </c>
      <c r="AA93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32" s="3" t="str">
        <f>IF(OR(G932="",TablePipeInsulation[[#This Row],[Insulation to be Added (")]]&lt;TablePipeInsulation[[#This Row],[Insulation Required by Code (")]]),"",IF(System_App_Only_DHW,(AN932-AR932)/(0.8*100000)*L932*AS932*AT932*1,(AN932-AR932)/($G$10*100000)*L932*AS932*AT932*1))</f>
        <v/>
      </c>
      <c r="AC932" s="78">
        <f>IF(TablePipeInsulation[[#This Row],[Insulation to be Added (")]]&lt;TablePipeInsulation[[#This Row],[Insulation Required by Code (")]],"",BC932)</f>
        <v>0</v>
      </c>
      <c r="AD932" s="78">
        <f>IF(TablePipeInsulation[[#This Row],[Insulation to be Added (")]]&lt;TablePipeInsulation[[#This Row],[Insulation Required by Code (")]],"",BD932)</f>
        <v>0</v>
      </c>
      <c r="AG932" s="67" t="e">
        <f>VLOOKUP(G932,'Insulation Table'!$AE$61:$AF$64,2,FALSE)</f>
        <v>#N/A</v>
      </c>
      <c r="AH932" s="75" t="str">
        <f>IF(TablePipeInsulation[[#This Row],[System Application]]="Custom",TablePipeInsulation[[#This Row],[Pipe Surface Temperature, °F (If Custom Application)]],IF(G932="","",VLOOKUP(G932,$BG$21:$BH$24,2,FALSE)))</f>
        <v/>
      </c>
      <c r="AI932" s="75" t="str">
        <f>IF(TablePipeInsulation[[#This Row],[System Application]]="Custom",TablePipeInsulation[[#This Row],[Ambient Temperature, °F (If Custom Application)]],IF(G932="","",VLOOKUP(G932,$BG$21:$BI$24,3,FALSE)))</f>
        <v/>
      </c>
      <c r="AJ93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3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3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3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32" s="75" t="str">
        <f>IF(TablePipeInsulation[[#This Row],[System Application]]="Custom",TablePipeInsulation[[#This Row],[Custom Pipe Bare Heat Transfer Coefficient]],IF(P932="","",(VLOOKUP(AJ932,'Insulation Table'!$F$35:$G$124,2,FALSE))))</f>
        <v/>
      </c>
      <c r="AO932" s="75" t="e">
        <f t="shared" si="70"/>
        <v>#N/A</v>
      </c>
      <c r="AP932" s="75" t="e">
        <f>VLOOKUP(AO932,'Insulation Table'!$Y$35:$Z$103,2,FALSE)</f>
        <v>#N/A</v>
      </c>
      <c r="AQ932" s="67" t="str">
        <f>CONCATENATE(P932,U932,MIN(TablePipeInsulation[[#This Row],[Insulation to be Added (")]],3))</f>
        <v>3</v>
      </c>
      <c r="AR932" s="75" t="str">
        <f>IF(P932="","",(VLOOKUP(AQ932,'Insulation Table'!$N$35:$O$250,2,FALSE)))</f>
        <v/>
      </c>
      <c r="AS932" s="67" t="e">
        <f t="shared" si="71"/>
        <v>#VALUE!</v>
      </c>
      <c r="AT932" s="75" t="str">
        <f>IF(TablePipeInsulation[[#This Row],[System Application]]="Custom",TablePipeInsulation[[#This Row],[Full Load Hours (If Custom Application)]],IF(G932="","",IF(G932="Domestic Hot Water",8760,$AJ$16)))</f>
        <v/>
      </c>
      <c r="AU932" s="75" t="str">
        <f>VLOOKUP($G$7,'Incentive Structure'!$C$6:$D$10,2,FALSE)</f>
        <v>CI</v>
      </c>
      <c r="AV932" s="75" t="str">
        <f>IF(ISNUMBER(FIND("MF",TablePipeInsulation[[#This Row],[Incentive Code]]))=TRUE,"MF Logic","CI Logic")</f>
        <v>CI Logic</v>
      </c>
      <c r="AW93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32" t="str">
        <f t="shared" si="72"/>
        <v/>
      </c>
      <c r="AY932" t="str">
        <f t="shared" si="73"/>
        <v>CI</v>
      </c>
      <c r="AZ93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3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32" s="190" t="e">
        <f>INDEX(#REF!,MATCH(TablePipeInsulation[[#This Row],[Coding - Temperature of Pipe]],#REF!,0),MATCH(TEXT($P932,"#.00"),#REF!,0))</f>
        <v>#REF!</v>
      </c>
      <c r="BC932" s="211">
        <f>IFERROR(MIN(IF(TablePipeInsulation[[#This Row],[System Application]]="Custom",(TablePipeInsulation[[#This Row],[Therms saved]]*BE932)*CI_Custom_Incentive_USD_per_therm,IF(OR(TablePipeInsulation[[#This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saved]]*BE932),"Excel Error"))),TablePipeInsulation[[#This Row],[Total Cost]]),0)</f>
        <v>0</v>
      </c>
      <c r="BD932" s="216">
        <f>IFERROR(MIN(IF(TablePipeInsulation[[#This Row],[System Application]]="Custom",(TablePipeInsulation[[#This Row],[Therms saved]]*BE932)*CI_Custom_Bonus_Incentive_USD_per_therm,IF(OR(TablePipeInsulation[[#This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saved]]*BE932),"Excel Error"))),TablePipeInsulation[[#This Row],[Total Cost]]),0)</f>
        <v>0</v>
      </c>
      <c r="BE932" s="212">
        <f>Boiler!$AA$9</f>
        <v>0</v>
      </c>
    </row>
    <row r="933" spans="1:57">
      <c r="A933" s="75">
        <v>912</v>
      </c>
      <c r="Q933" s="69"/>
      <c r="R933" s="1" t="str">
        <f>IFERROR(INDEX(TableInsulationCodeReq[],MATCH(TablePipeInsulation[[#This Row],[Coding - Temperature of Pipe]],TableInsulationCodeReq[Coding Pipe Temperature],-1),MATCH(TEXT($P933,"0.00"),TableInsulationCodeReq[#Headers],0)),"")</f>
        <v/>
      </c>
      <c r="Y933" s="189" t="str">
        <f t="shared" si="74"/>
        <v/>
      </c>
      <c r="AA93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33" s="3" t="str">
        <f>IF(OR(G933="",TablePipeInsulation[[#This Row],[Insulation to be Added (")]]&lt;TablePipeInsulation[[#This Row],[Insulation Required by Code (")]]),"",IF(System_App_Only_DHW,(AN933-AR933)/(0.8*100000)*L933*AS933*AT933*1,(AN933-AR933)/($G$10*100000)*L933*AS933*AT933*1))</f>
        <v/>
      </c>
      <c r="AC933" s="78">
        <f>IF(TablePipeInsulation[[#This Row],[Insulation to be Added (")]]&lt;TablePipeInsulation[[#This Row],[Insulation Required by Code (")]],"",BC933)</f>
        <v>0</v>
      </c>
      <c r="AD933" s="78">
        <f>IF(TablePipeInsulation[[#This Row],[Insulation to be Added (")]]&lt;TablePipeInsulation[[#This Row],[Insulation Required by Code (")]],"",BD933)</f>
        <v>0</v>
      </c>
      <c r="AG933" s="67" t="e">
        <f>VLOOKUP(G933,'Insulation Table'!$AE$61:$AF$64,2,FALSE)</f>
        <v>#N/A</v>
      </c>
      <c r="AH933" s="75" t="str">
        <f>IF(TablePipeInsulation[[#This Row],[System Application]]="Custom",TablePipeInsulation[[#This Row],[Pipe Surface Temperature, °F (If Custom Application)]],IF(G933="","",VLOOKUP(G933,$BG$21:$BH$24,2,FALSE)))</f>
        <v/>
      </c>
      <c r="AI933" s="75" t="str">
        <f>IF(TablePipeInsulation[[#This Row],[System Application]]="Custom",TablePipeInsulation[[#This Row],[Ambient Temperature, °F (If Custom Application)]],IF(G933="","",VLOOKUP(G933,$BG$21:$BI$24,3,FALSE)))</f>
        <v/>
      </c>
      <c r="AJ93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3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3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3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33" s="75" t="str">
        <f>IF(TablePipeInsulation[[#This Row],[System Application]]="Custom",TablePipeInsulation[[#This Row],[Custom Pipe Bare Heat Transfer Coefficient]],IF(P933="","",(VLOOKUP(AJ933,'Insulation Table'!$F$35:$G$124,2,FALSE))))</f>
        <v/>
      </c>
      <c r="AO933" s="75" t="e">
        <f t="shared" si="70"/>
        <v>#N/A</v>
      </c>
      <c r="AP933" s="75" t="e">
        <f>VLOOKUP(AO933,'Insulation Table'!$Y$35:$Z$103,2,FALSE)</f>
        <v>#N/A</v>
      </c>
      <c r="AQ933" s="67" t="str">
        <f>CONCATENATE(P933,U933,MIN(TablePipeInsulation[[#This Row],[Insulation to be Added (")]],3))</f>
        <v>3</v>
      </c>
      <c r="AR933" s="75" t="str">
        <f>IF(P933="","",(VLOOKUP(AQ933,'Insulation Table'!$N$35:$O$250,2,FALSE)))</f>
        <v/>
      </c>
      <c r="AS933" s="67" t="e">
        <f t="shared" si="71"/>
        <v>#VALUE!</v>
      </c>
      <c r="AT933" s="75" t="str">
        <f>IF(TablePipeInsulation[[#This Row],[System Application]]="Custom",TablePipeInsulation[[#This Row],[Full Load Hours (If Custom Application)]],IF(G933="","",IF(G933="Domestic Hot Water",8760,$AJ$16)))</f>
        <v/>
      </c>
      <c r="AU933" s="75" t="str">
        <f>VLOOKUP($G$7,'Incentive Structure'!$C$6:$D$10,2,FALSE)</f>
        <v>CI</v>
      </c>
      <c r="AV933" s="75" t="str">
        <f>IF(ISNUMBER(FIND("MF",TablePipeInsulation[[#This Row],[Incentive Code]]))=TRUE,"MF Logic","CI Logic")</f>
        <v>CI Logic</v>
      </c>
      <c r="AW93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33" t="str">
        <f t="shared" si="72"/>
        <v/>
      </c>
      <c r="AY933" t="str">
        <f t="shared" si="73"/>
        <v>CI</v>
      </c>
      <c r="AZ93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3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33" s="190" t="e">
        <f>INDEX(#REF!,MATCH(TablePipeInsulation[[#This Row],[Coding - Temperature of Pipe]],#REF!,0),MATCH(TEXT($P933,"#.00"),#REF!,0))</f>
        <v>#REF!</v>
      </c>
      <c r="BC933" s="211">
        <f>IFERROR(MIN(IF(TablePipeInsulation[[#This Row],[System Application]]="Custom",(TablePipeInsulation[[#This Row],[Therms saved]]*BE933)*CI_Custom_Incentive_USD_per_therm,IF(OR(TablePipeInsulation[[#This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saved]]*BE933),"Excel Error"))),TablePipeInsulation[[#This Row],[Total Cost]]),0)</f>
        <v>0</v>
      </c>
      <c r="BD933" s="216">
        <f>IFERROR(MIN(IF(TablePipeInsulation[[#This Row],[System Application]]="Custom",(TablePipeInsulation[[#This Row],[Therms saved]]*BE933)*CI_Custom_Bonus_Incentive_USD_per_therm,IF(OR(TablePipeInsulation[[#This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saved]]*BE933),"Excel Error"))),TablePipeInsulation[[#This Row],[Total Cost]]),0)</f>
        <v>0</v>
      </c>
      <c r="BE933" s="212">
        <f>Boiler!$AA$9</f>
        <v>0</v>
      </c>
    </row>
    <row r="934" spans="1:57">
      <c r="A934" s="75">
        <v>913</v>
      </c>
      <c r="Q934" s="69"/>
      <c r="R934" s="1" t="str">
        <f>IFERROR(INDEX(TableInsulationCodeReq[],MATCH(TablePipeInsulation[[#This Row],[Coding - Temperature of Pipe]],TableInsulationCodeReq[Coding Pipe Temperature],-1),MATCH(TEXT($P934,"0.00"),TableInsulationCodeReq[#Headers],0)),"")</f>
        <v/>
      </c>
      <c r="Y934" s="189" t="str">
        <f t="shared" si="74"/>
        <v/>
      </c>
      <c r="AA93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34" s="3" t="str">
        <f>IF(OR(G934="",TablePipeInsulation[[#This Row],[Insulation to be Added (")]]&lt;TablePipeInsulation[[#This Row],[Insulation Required by Code (")]]),"",IF(System_App_Only_DHW,(AN934-AR934)/(0.8*100000)*L934*AS934*AT934*1,(AN934-AR934)/($G$10*100000)*L934*AS934*AT934*1))</f>
        <v/>
      </c>
      <c r="AC934" s="78">
        <f>IF(TablePipeInsulation[[#This Row],[Insulation to be Added (")]]&lt;TablePipeInsulation[[#This Row],[Insulation Required by Code (")]],"",BC934)</f>
        <v>0</v>
      </c>
      <c r="AD934" s="78">
        <f>IF(TablePipeInsulation[[#This Row],[Insulation to be Added (")]]&lt;TablePipeInsulation[[#This Row],[Insulation Required by Code (")]],"",BD934)</f>
        <v>0</v>
      </c>
      <c r="AG934" s="67" t="e">
        <f>VLOOKUP(G934,'Insulation Table'!$AE$61:$AF$64,2,FALSE)</f>
        <v>#N/A</v>
      </c>
      <c r="AH934" s="75" t="str">
        <f>IF(TablePipeInsulation[[#This Row],[System Application]]="Custom",TablePipeInsulation[[#This Row],[Pipe Surface Temperature, °F (If Custom Application)]],IF(G934="","",VLOOKUP(G934,$BG$21:$BH$24,2,FALSE)))</f>
        <v/>
      </c>
      <c r="AI934" s="75" t="str">
        <f>IF(TablePipeInsulation[[#This Row],[System Application]]="Custom",TablePipeInsulation[[#This Row],[Ambient Temperature, °F (If Custom Application)]],IF(G934="","",VLOOKUP(G934,$BG$21:$BI$24,3,FALSE)))</f>
        <v/>
      </c>
      <c r="AJ93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3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3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3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34" s="75" t="str">
        <f>IF(TablePipeInsulation[[#This Row],[System Application]]="Custom",TablePipeInsulation[[#This Row],[Custom Pipe Bare Heat Transfer Coefficient]],IF(P934="","",(VLOOKUP(AJ934,'Insulation Table'!$F$35:$G$124,2,FALSE))))</f>
        <v/>
      </c>
      <c r="AO934" s="75" t="e">
        <f t="shared" si="70"/>
        <v>#N/A</v>
      </c>
      <c r="AP934" s="75" t="e">
        <f>VLOOKUP(AO934,'Insulation Table'!$Y$35:$Z$103,2,FALSE)</f>
        <v>#N/A</v>
      </c>
      <c r="AQ934" s="67" t="str">
        <f>CONCATENATE(P934,U934,MIN(TablePipeInsulation[[#This Row],[Insulation to be Added (")]],3))</f>
        <v>3</v>
      </c>
      <c r="AR934" s="75" t="str">
        <f>IF(P934="","",(VLOOKUP(AQ934,'Insulation Table'!$N$35:$O$250,2,FALSE)))</f>
        <v/>
      </c>
      <c r="AS934" s="67" t="e">
        <f t="shared" si="71"/>
        <v>#VALUE!</v>
      </c>
      <c r="AT934" s="75" t="str">
        <f>IF(TablePipeInsulation[[#This Row],[System Application]]="Custom",TablePipeInsulation[[#This Row],[Full Load Hours (If Custom Application)]],IF(G934="","",IF(G934="Domestic Hot Water",8760,$AJ$16)))</f>
        <v/>
      </c>
      <c r="AU934" s="75" t="str">
        <f>VLOOKUP($G$7,'Incentive Structure'!$C$6:$D$10,2,FALSE)</f>
        <v>CI</v>
      </c>
      <c r="AV934" s="75" t="str">
        <f>IF(ISNUMBER(FIND("MF",TablePipeInsulation[[#This Row],[Incentive Code]]))=TRUE,"MF Logic","CI Logic")</f>
        <v>CI Logic</v>
      </c>
      <c r="AW93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34" t="str">
        <f t="shared" si="72"/>
        <v/>
      </c>
      <c r="AY934" t="str">
        <f t="shared" si="73"/>
        <v>CI</v>
      </c>
      <c r="AZ93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3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34" s="190" t="e">
        <f>INDEX(#REF!,MATCH(TablePipeInsulation[[#This Row],[Coding - Temperature of Pipe]],#REF!,0),MATCH(TEXT($P934,"#.00"),#REF!,0))</f>
        <v>#REF!</v>
      </c>
      <c r="BC934" s="211">
        <f>IFERROR(MIN(IF(TablePipeInsulation[[#This Row],[System Application]]="Custom",(TablePipeInsulation[[#This Row],[Therms saved]]*BE934)*CI_Custom_Incentive_USD_per_therm,IF(OR(TablePipeInsulation[[#This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saved]]*BE934),"Excel Error"))),TablePipeInsulation[[#This Row],[Total Cost]]),0)</f>
        <v>0</v>
      </c>
      <c r="BD934" s="216">
        <f>IFERROR(MIN(IF(TablePipeInsulation[[#This Row],[System Application]]="Custom",(TablePipeInsulation[[#This Row],[Therms saved]]*BE934)*CI_Custom_Bonus_Incentive_USD_per_therm,IF(OR(TablePipeInsulation[[#This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saved]]*BE934),"Excel Error"))),TablePipeInsulation[[#This Row],[Total Cost]]),0)</f>
        <v>0</v>
      </c>
      <c r="BE934" s="212">
        <f>Boiler!$AA$9</f>
        <v>0</v>
      </c>
    </row>
    <row r="935" spans="1:57">
      <c r="A935" s="75">
        <v>914</v>
      </c>
      <c r="Q935" s="69"/>
      <c r="R935" s="1" t="str">
        <f>IFERROR(INDEX(TableInsulationCodeReq[],MATCH(TablePipeInsulation[[#This Row],[Coding - Temperature of Pipe]],TableInsulationCodeReq[Coding Pipe Temperature],-1),MATCH(TEXT($P935,"0.00"),TableInsulationCodeReq[#Headers],0)),"")</f>
        <v/>
      </c>
      <c r="Y935" s="189" t="str">
        <f t="shared" si="74"/>
        <v/>
      </c>
      <c r="AA93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35" s="3" t="str">
        <f>IF(OR(G935="",TablePipeInsulation[[#This Row],[Insulation to be Added (")]]&lt;TablePipeInsulation[[#This Row],[Insulation Required by Code (")]]),"",IF(System_App_Only_DHW,(AN935-AR935)/(0.8*100000)*L935*AS935*AT935*1,(AN935-AR935)/($G$10*100000)*L935*AS935*AT935*1))</f>
        <v/>
      </c>
      <c r="AC935" s="78">
        <f>IF(TablePipeInsulation[[#This Row],[Insulation to be Added (")]]&lt;TablePipeInsulation[[#This Row],[Insulation Required by Code (")]],"",BC935)</f>
        <v>0</v>
      </c>
      <c r="AD935" s="78">
        <f>IF(TablePipeInsulation[[#This Row],[Insulation to be Added (")]]&lt;TablePipeInsulation[[#This Row],[Insulation Required by Code (")]],"",BD935)</f>
        <v>0</v>
      </c>
      <c r="AG935" s="67" t="e">
        <f>VLOOKUP(G935,'Insulation Table'!$AE$61:$AF$64,2,FALSE)</f>
        <v>#N/A</v>
      </c>
      <c r="AH935" s="75" t="str">
        <f>IF(TablePipeInsulation[[#This Row],[System Application]]="Custom",TablePipeInsulation[[#This Row],[Pipe Surface Temperature, °F (If Custom Application)]],IF(G935="","",VLOOKUP(G935,$BG$21:$BH$24,2,FALSE)))</f>
        <v/>
      </c>
      <c r="AI935" s="75" t="str">
        <f>IF(TablePipeInsulation[[#This Row],[System Application]]="Custom",TablePipeInsulation[[#This Row],[Ambient Temperature, °F (If Custom Application)]],IF(G935="","",VLOOKUP(G935,$BG$21:$BI$24,3,FALSE)))</f>
        <v/>
      </c>
      <c r="AJ93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3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3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3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35" s="75" t="str">
        <f>IF(TablePipeInsulation[[#This Row],[System Application]]="Custom",TablePipeInsulation[[#This Row],[Custom Pipe Bare Heat Transfer Coefficient]],IF(P935="","",(VLOOKUP(AJ935,'Insulation Table'!$F$35:$G$124,2,FALSE))))</f>
        <v/>
      </c>
      <c r="AO935" s="75" t="e">
        <f t="shared" si="70"/>
        <v>#N/A</v>
      </c>
      <c r="AP935" s="75" t="e">
        <f>VLOOKUP(AO935,'Insulation Table'!$Y$35:$Z$103,2,FALSE)</f>
        <v>#N/A</v>
      </c>
      <c r="AQ935" s="67" t="str">
        <f>CONCATENATE(P935,U935,MIN(TablePipeInsulation[[#This Row],[Insulation to be Added (")]],3))</f>
        <v>3</v>
      </c>
      <c r="AR935" s="75" t="str">
        <f>IF(P935="","",(VLOOKUP(AQ935,'Insulation Table'!$N$35:$O$250,2,FALSE)))</f>
        <v/>
      </c>
      <c r="AS935" s="67" t="e">
        <f t="shared" si="71"/>
        <v>#VALUE!</v>
      </c>
      <c r="AT935" s="75" t="str">
        <f>IF(TablePipeInsulation[[#This Row],[System Application]]="Custom",TablePipeInsulation[[#This Row],[Full Load Hours (If Custom Application)]],IF(G935="","",IF(G935="Domestic Hot Water",8760,$AJ$16)))</f>
        <v/>
      </c>
      <c r="AU935" s="75" t="str">
        <f>VLOOKUP($G$7,'Incentive Structure'!$C$6:$D$10,2,FALSE)</f>
        <v>CI</v>
      </c>
      <c r="AV935" s="75" t="str">
        <f>IF(ISNUMBER(FIND("MF",TablePipeInsulation[[#This Row],[Incentive Code]]))=TRUE,"MF Logic","CI Logic")</f>
        <v>CI Logic</v>
      </c>
      <c r="AW93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35" t="str">
        <f t="shared" si="72"/>
        <v/>
      </c>
      <c r="AY935" t="str">
        <f t="shared" si="73"/>
        <v>CI</v>
      </c>
      <c r="AZ93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3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35" s="190" t="e">
        <f>INDEX(#REF!,MATCH(TablePipeInsulation[[#This Row],[Coding - Temperature of Pipe]],#REF!,0),MATCH(TEXT($P935,"#.00"),#REF!,0))</f>
        <v>#REF!</v>
      </c>
      <c r="BC935" s="211">
        <f>IFERROR(MIN(IF(TablePipeInsulation[[#This Row],[System Application]]="Custom",(TablePipeInsulation[[#This Row],[Therms saved]]*BE935)*CI_Custom_Incentive_USD_per_therm,IF(OR(TablePipeInsulation[[#This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saved]]*BE935),"Excel Error"))),TablePipeInsulation[[#This Row],[Total Cost]]),0)</f>
        <v>0</v>
      </c>
      <c r="BD935" s="216">
        <f>IFERROR(MIN(IF(TablePipeInsulation[[#This Row],[System Application]]="Custom",(TablePipeInsulation[[#This Row],[Therms saved]]*BE935)*CI_Custom_Bonus_Incentive_USD_per_therm,IF(OR(TablePipeInsulation[[#This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saved]]*BE935),"Excel Error"))),TablePipeInsulation[[#This Row],[Total Cost]]),0)</f>
        <v>0</v>
      </c>
      <c r="BE935" s="212">
        <f>Boiler!$AA$9</f>
        <v>0</v>
      </c>
    </row>
    <row r="936" spans="1:57">
      <c r="A936" s="75">
        <v>915</v>
      </c>
      <c r="Q936" s="69"/>
      <c r="R936" s="1" t="str">
        <f>IFERROR(INDEX(TableInsulationCodeReq[],MATCH(TablePipeInsulation[[#This Row],[Coding - Temperature of Pipe]],TableInsulationCodeReq[Coding Pipe Temperature],-1),MATCH(TEXT($P936,"0.00"),TableInsulationCodeReq[#Headers],0)),"")</f>
        <v/>
      </c>
      <c r="Y936" s="189" t="str">
        <f t="shared" si="74"/>
        <v/>
      </c>
      <c r="AA93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36" s="3" t="str">
        <f>IF(OR(G936="",TablePipeInsulation[[#This Row],[Insulation to be Added (")]]&lt;TablePipeInsulation[[#This Row],[Insulation Required by Code (")]]),"",IF(System_App_Only_DHW,(AN936-AR936)/(0.8*100000)*L936*AS936*AT936*1,(AN936-AR936)/($G$10*100000)*L936*AS936*AT936*1))</f>
        <v/>
      </c>
      <c r="AC936" s="78">
        <f>IF(TablePipeInsulation[[#This Row],[Insulation to be Added (")]]&lt;TablePipeInsulation[[#This Row],[Insulation Required by Code (")]],"",BC936)</f>
        <v>0</v>
      </c>
      <c r="AD936" s="78">
        <f>IF(TablePipeInsulation[[#This Row],[Insulation to be Added (")]]&lt;TablePipeInsulation[[#This Row],[Insulation Required by Code (")]],"",BD936)</f>
        <v>0</v>
      </c>
      <c r="AG936" s="67" t="e">
        <f>VLOOKUP(G936,'Insulation Table'!$AE$61:$AF$64,2,FALSE)</f>
        <v>#N/A</v>
      </c>
      <c r="AH936" s="75" t="str">
        <f>IF(TablePipeInsulation[[#This Row],[System Application]]="Custom",TablePipeInsulation[[#This Row],[Pipe Surface Temperature, °F (If Custom Application)]],IF(G936="","",VLOOKUP(G936,$BG$21:$BH$24,2,FALSE)))</f>
        <v/>
      </c>
      <c r="AI936" s="75" t="str">
        <f>IF(TablePipeInsulation[[#This Row],[System Application]]="Custom",TablePipeInsulation[[#This Row],[Ambient Temperature, °F (If Custom Application)]],IF(G936="","",VLOOKUP(G936,$BG$21:$BI$24,3,FALSE)))</f>
        <v/>
      </c>
      <c r="AJ93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3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3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3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36" s="75" t="str">
        <f>IF(TablePipeInsulation[[#This Row],[System Application]]="Custom",TablePipeInsulation[[#This Row],[Custom Pipe Bare Heat Transfer Coefficient]],IF(P936="","",(VLOOKUP(AJ936,'Insulation Table'!$F$35:$G$124,2,FALSE))))</f>
        <v/>
      </c>
      <c r="AO936" s="75" t="e">
        <f t="shared" si="70"/>
        <v>#N/A</v>
      </c>
      <c r="AP936" s="75" t="e">
        <f>VLOOKUP(AO936,'Insulation Table'!$Y$35:$Z$103,2,FALSE)</f>
        <v>#N/A</v>
      </c>
      <c r="AQ936" s="67" t="str">
        <f>CONCATENATE(P936,U936,MIN(TablePipeInsulation[[#This Row],[Insulation to be Added (")]],3))</f>
        <v>3</v>
      </c>
      <c r="AR936" s="75" t="str">
        <f>IF(P936="","",(VLOOKUP(AQ936,'Insulation Table'!$N$35:$O$250,2,FALSE)))</f>
        <v/>
      </c>
      <c r="AS936" s="67" t="e">
        <f t="shared" si="71"/>
        <v>#VALUE!</v>
      </c>
      <c r="AT936" s="75" t="str">
        <f>IF(TablePipeInsulation[[#This Row],[System Application]]="Custom",TablePipeInsulation[[#This Row],[Full Load Hours (If Custom Application)]],IF(G936="","",IF(G936="Domestic Hot Water",8760,$AJ$16)))</f>
        <v/>
      </c>
      <c r="AU936" s="75" t="str">
        <f>VLOOKUP($G$7,'Incentive Structure'!$C$6:$D$10,2,FALSE)</f>
        <v>CI</v>
      </c>
      <c r="AV936" s="75" t="str">
        <f>IF(ISNUMBER(FIND("MF",TablePipeInsulation[[#This Row],[Incentive Code]]))=TRUE,"MF Logic","CI Logic")</f>
        <v>CI Logic</v>
      </c>
      <c r="AW93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36" t="str">
        <f t="shared" si="72"/>
        <v/>
      </c>
      <c r="AY936" t="str">
        <f t="shared" si="73"/>
        <v>CI</v>
      </c>
      <c r="AZ93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3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36" s="190" t="e">
        <f>INDEX(#REF!,MATCH(TablePipeInsulation[[#This Row],[Coding - Temperature of Pipe]],#REF!,0),MATCH(TEXT($P936,"#.00"),#REF!,0))</f>
        <v>#REF!</v>
      </c>
      <c r="BC936" s="211">
        <f>IFERROR(MIN(IF(TablePipeInsulation[[#This Row],[System Application]]="Custom",(TablePipeInsulation[[#This Row],[Therms saved]]*BE936)*CI_Custom_Incentive_USD_per_therm,IF(OR(TablePipeInsulation[[#This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saved]]*BE936),"Excel Error"))),TablePipeInsulation[[#This Row],[Total Cost]]),0)</f>
        <v>0</v>
      </c>
      <c r="BD936" s="216">
        <f>IFERROR(MIN(IF(TablePipeInsulation[[#This Row],[System Application]]="Custom",(TablePipeInsulation[[#This Row],[Therms saved]]*BE936)*CI_Custom_Bonus_Incentive_USD_per_therm,IF(OR(TablePipeInsulation[[#This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saved]]*BE936),"Excel Error"))),TablePipeInsulation[[#This Row],[Total Cost]]),0)</f>
        <v>0</v>
      </c>
      <c r="BE936" s="212">
        <f>Boiler!$AA$9</f>
        <v>0</v>
      </c>
    </row>
    <row r="937" spans="1:57">
      <c r="A937" s="75">
        <v>916</v>
      </c>
      <c r="Q937" s="69"/>
      <c r="R937" s="1" t="str">
        <f>IFERROR(INDEX(TableInsulationCodeReq[],MATCH(TablePipeInsulation[[#This Row],[Coding - Temperature of Pipe]],TableInsulationCodeReq[Coding Pipe Temperature],-1),MATCH(TEXT($P937,"0.00"),TableInsulationCodeReq[#Headers],0)),"")</f>
        <v/>
      </c>
      <c r="Y937" s="189" t="str">
        <f t="shared" si="74"/>
        <v/>
      </c>
      <c r="AA93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37" s="3" t="str">
        <f>IF(OR(G937="",TablePipeInsulation[[#This Row],[Insulation to be Added (")]]&lt;TablePipeInsulation[[#This Row],[Insulation Required by Code (")]]),"",IF(System_App_Only_DHW,(AN937-AR937)/(0.8*100000)*L937*AS937*AT937*1,(AN937-AR937)/($G$10*100000)*L937*AS937*AT937*1))</f>
        <v/>
      </c>
      <c r="AC937" s="78">
        <f>IF(TablePipeInsulation[[#This Row],[Insulation to be Added (")]]&lt;TablePipeInsulation[[#This Row],[Insulation Required by Code (")]],"",BC937)</f>
        <v>0</v>
      </c>
      <c r="AD937" s="78">
        <f>IF(TablePipeInsulation[[#This Row],[Insulation to be Added (")]]&lt;TablePipeInsulation[[#This Row],[Insulation Required by Code (")]],"",BD937)</f>
        <v>0</v>
      </c>
      <c r="AG937" s="67" t="e">
        <f>VLOOKUP(G937,'Insulation Table'!$AE$61:$AF$64,2,FALSE)</f>
        <v>#N/A</v>
      </c>
      <c r="AH937" s="75" t="str">
        <f>IF(TablePipeInsulation[[#This Row],[System Application]]="Custom",TablePipeInsulation[[#This Row],[Pipe Surface Temperature, °F (If Custom Application)]],IF(G937="","",VLOOKUP(G937,$BG$21:$BH$24,2,FALSE)))</f>
        <v/>
      </c>
      <c r="AI937" s="75" t="str">
        <f>IF(TablePipeInsulation[[#This Row],[System Application]]="Custom",TablePipeInsulation[[#This Row],[Ambient Temperature, °F (If Custom Application)]],IF(G937="","",VLOOKUP(G937,$BG$21:$BI$24,3,FALSE)))</f>
        <v/>
      </c>
      <c r="AJ93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3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3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3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37" s="75" t="str">
        <f>IF(TablePipeInsulation[[#This Row],[System Application]]="Custom",TablePipeInsulation[[#This Row],[Custom Pipe Bare Heat Transfer Coefficient]],IF(P937="","",(VLOOKUP(AJ937,'Insulation Table'!$F$35:$G$124,2,FALSE))))</f>
        <v/>
      </c>
      <c r="AO937" s="75" t="e">
        <f t="shared" si="70"/>
        <v>#N/A</v>
      </c>
      <c r="AP937" s="75" t="e">
        <f>VLOOKUP(AO937,'Insulation Table'!$Y$35:$Z$103,2,FALSE)</f>
        <v>#N/A</v>
      </c>
      <c r="AQ937" s="67" t="str">
        <f>CONCATENATE(P937,U937,MIN(TablePipeInsulation[[#This Row],[Insulation to be Added (")]],3))</f>
        <v>3</v>
      </c>
      <c r="AR937" s="75" t="str">
        <f>IF(P937="","",(VLOOKUP(AQ937,'Insulation Table'!$N$35:$O$250,2,FALSE)))</f>
        <v/>
      </c>
      <c r="AS937" s="67" t="e">
        <f t="shared" si="71"/>
        <v>#VALUE!</v>
      </c>
      <c r="AT937" s="75" t="str">
        <f>IF(TablePipeInsulation[[#This Row],[System Application]]="Custom",TablePipeInsulation[[#This Row],[Full Load Hours (If Custom Application)]],IF(G937="","",IF(G937="Domestic Hot Water",8760,$AJ$16)))</f>
        <v/>
      </c>
      <c r="AU937" s="75" t="str">
        <f>VLOOKUP($G$7,'Incentive Structure'!$C$6:$D$10,2,FALSE)</f>
        <v>CI</v>
      </c>
      <c r="AV937" s="75" t="str">
        <f>IF(ISNUMBER(FIND("MF",TablePipeInsulation[[#This Row],[Incentive Code]]))=TRUE,"MF Logic","CI Logic")</f>
        <v>CI Logic</v>
      </c>
      <c r="AW93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37" t="str">
        <f t="shared" si="72"/>
        <v/>
      </c>
      <c r="AY937" t="str">
        <f t="shared" si="73"/>
        <v>CI</v>
      </c>
      <c r="AZ93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3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37" s="190" t="e">
        <f>INDEX(#REF!,MATCH(TablePipeInsulation[[#This Row],[Coding - Temperature of Pipe]],#REF!,0),MATCH(TEXT($P937,"#.00"),#REF!,0))</f>
        <v>#REF!</v>
      </c>
      <c r="BC937" s="211">
        <f>IFERROR(MIN(IF(TablePipeInsulation[[#This Row],[System Application]]="Custom",(TablePipeInsulation[[#This Row],[Therms saved]]*BE937)*CI_Custom_Incentive_USD_per_therm,IF(OR(TablePipeInsulation[[#This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saved]]*BE937),"Excel Error"))),TablePipeInsulation[[#This Row],[Total Cost]]),0)</f>
        <v>0</v>
      </c>
      <c r="BD937" s="216">
        <f>IFERROR(MIN(IF(TablePipeInsulation[[#This Row],[System Application]]="Custom",(TablePipeInsulation[[#This Row],[Therms saved]]*BE937)*CI_Custom_Bonus_Incentive_USD_per_therm,IF(OR(TablePipeInsulation[[#This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saved]]*BE937),"Excel Error"))),TablePipeInsulation[[#This Row],[Total Cost]]),0)</f>
        <v>0</v>
      </c>
      <c r="BE937" s="212">
        <f>Boiler!$AA$9</f>
        <v>0</v>
      </c>
    </row>
    <row r="938" spans="1:57">
      <c r="A938" s="75">
        <v>917</v>
      </c>
      <c r="Q938" s="69"/>
      <c r="R938" s="1" t="str">
        <f>IFERROR(INDEX(TableInsulationCodeReq[],MATCH(TablePipeInsulation[[#This Row],[Coding - Temperature of Pipe]],TableInsulationCodeReq[Coding Pipe Temperature],-1),MATCH(TEXT($P938,"0.00"),TableInsulationCodeReq[#Headers],0)),"")</f>
        <v/>
      </c>
      <c r="Y938" s="189" t="str">
        <f t="shared" si="74"/>
        <v/>
      </c>
      <c r="AA93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38" s="3" t="str">
        <f>IF(OR(G938="",TablePipeInsulation[[#This Row],[Insulation to be Added (")]]&lt;TablePipeInsulation[[#This Row],[Insulation Required by Code (")]]),"",IF(System_App_Only_DHW,(AN938-AR938)/(0.8*100000)*L938*AS938*AT938*1,(AN938-AR938)/($G$10*100000)*L938*AS938*AT938*1))</f>
        <v/>
      </c>
      <c r="AC938" s="78">
        <f>IF(TablePipeInsulation[[#This Row],[Insulation to be Added (")]]&lt;TablePipeInsulation[[#This Row],[Insulation Required by Code (")]],"",BC938)</f>
        <v>0</v>
      </c>
      <c r="AD938" s="78">
        <f>IF(TablePipeInsulation[[#This Row],[Insulation to be Added (")]]&lt;TablePipeInsulation[[#This Row],[Insulation Required by Code (")]],"",BD938)</f>
        <v>0</v>
      </c>
      <c r="AG938" s="67" t="e">
        <f>VLOOKUP(G938,'Insulation Table'!$AE$61:$AF$64,2,FALSE)</f>
        <v>#N/A</v>
      </c>
      <c r="AH938" s="75" t="str">
        <f>IF(TablePipeInsulation[[#This Row],[System Application]]="Custom",TablePipeInsulation[[#This Row],[Pipe Surface Temperature, °F (If Custom Application)]],IF(G938="","",VLOOKUP(G938,$BG$21:$BH$24,2,FALSE)))</f>
        <v/>
      </c>
      <c r="AI938" s="75" t="str">
        <f>IF(TablePipeInsulation[[#This Row],[System Application]]="Custom",TablePipeInsulation[[#This Row],[Ambient Temperature, °F (If Custom Application)]],IF(G938="","",VLOOKUP(G938,$BG$21:$BI$24,3,FALSE)))</f>
        <v/>
      </c>
      <c r="AJ93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3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3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3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38" s="75" t="str">
        <f>IF(TablePipeInsulation[[#This Row],[System Application]]="Custom",TablePipeInsulation[[#This Row],[Custom Pipe Bare Heat Transfer Coefficient]],IF(P938="","",(VLOOKUP(AJ938,'Insulation Table'!$F$35:$G$124,2,FALSE))))</f>
        <v/>
      </c>
      <c r="AO938" s="75" t="e">
        <f t="shared" si="70"/>
        <v>#N/A</v>
      </c>
      <c r="AP938" s="75" t="e">
        <f>VLOOKUP(AO938,'Insulation Table'!$Y$35:$Z$103,2,FALSE)</f>
        <v>#N/A</v>
      </c>
      <c r="AQ938" s="67" t="str">
        <f>CONCATENATE(P938,U938,MIN(TablePipeInsulation[[#This Row],[Insulation to be Added (")]],3))</f>
        <v>3</v>
      </c>
      <c r="AR938" s="75" t="str">
        <f>IF(P938="","",(VLOOKUP(AQ938,'Insulation Table'!$N$35:$O$250,2,FALSE)))</f>
        <v/>
      </c>
      <c r="AS938" s="67" t="e">
        <f t="shared" si="71"/>
        <v>#VALUE!</v>
      </c>
      <c r="AT938" s="75" t="str">
        <f>IF(TablePipeInsulation[[#This Row],[System Application]]="Custom",TablePipeInsulation[[#This Row],[Full Load Hours (If Custom Application)]],IF(G938="","",IF(G938="Domestic Hot Water",8760,$AJ$16)))</f>
        <v/>
      </c>
      <c r="AU938" s="75" t="str">
        <f>VLOOKUP($G$7,'Incentive Structure'!$C$6:$D$10,2,FALSE)</f>
        <v>CI</v>
      </c>
      <c r="AV938" s="75" t="str">
        <f>IF(ISNUMBER(FIND("MF",TablePipeInsulation[[#This Row],[Incentive Code]]))=TRUE,"MF Logic","CI Logic")</f>
        <v>CI Logic</v>
      </c>
      <c r="AW93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38" t="str">
        <f t="shared" si="72"/>
        <v/>
      </c>
      <c r="AY938" t="str">
        <f t="shared" si="73"/>
        <v>CI</v>
      </c>
      <c r="AZ93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3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38" s="190" t="e">
        <f>INDEX(#REF!,MATCH(TablePipeInsulation[[#This Row],[Coding - Temperature of Pipe]],#REF!,0),MATCH(TEXT($P938,"#.00"),#REF!,0))</f>
        <v>#REF!</v>
      </c>
      <c r="BC938" s="211">
        <f>IFERROR(MIN(IF(TablePipeInsulation[[#This Row],[System Application]]="Custom",(TablePipeInsulation[[#This Row],[Therms saved]]*BE938)*CI_Custom_Incentive_USD_per_therm,IF(OR(TablePipeInsulation[[#This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saved]]*BE938),"Excel Error"))),TablePipeInsulation[[#This Row],[Total Cost]]),0)</f>
        <v>0</v>
      </c>
      <c r="BD938" s="216">
        <f>IFERROR(MIN(IF(TablePipeInsulation[[#This Row],[System Application]]="Custom",(TablePipeInsulation[[#This Row],[Therms saved]]*BE938)*CI_Custom_Bonus_Incentive_USD_per_therm,IF(OR(TablePipeInsulation[[#This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saved]]*BE938),"Excel Error"))),TablePipeInsulation[[#This Row],[Total Cost]]),0)</f>
        <v>0</v>
      </c>
      <c r="BE938" s="212">
        <f>Boiler!$AA$9</f>
        <v>0</v>
      </c>
    </row>
    <row r="939" spans="1:57">
      <c r="A939" s="75">
        <v>918</v>
      </c>
      <c r="Q939" s="69"/>
      <c r="R939" s="1" t="str">
        <f>IFERROR(INDEX(TableInsulationCodeReq[],MATCH(TablePipeInsulation[[#This Row],[Coding - Temperature of Pipe]],TableInsulationCodeReq[Coding Pipe Temperature],-1),MATCH(TEXT($P939,"0.00"),TableInsulationCodeReq[#Headers],0)),"")</f>
        <v/>
      </c>
      <c r="Y939" s="189" t="str">
        <f t="shared" si="74"/>
        <v/>
      </c>
      <c r="AA93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39" s="3" t="str">
        <f>IF(OR(G939="",TablePipeInsulation[[#This Row],[Insulation to be Added (")]]&lt;TablePipeInsulation[[#This Row],[Insulation Required by Code (")]]),"",IF(System_App_Only_DHW,(AN939-AR939)/(0.8*100000)*L939*AS939*AT939*1,(AN939-AR939)/($G$10*100000)*L939*AS939*AT939*1))</f>
        <v/>
      </c>
      <c r="AC939" s="78">
        <f>IF(TablePipeInsulation[[#This Row],[Insulation to be Added (")]]&lt;TablePipeInsulation[[#This Row],[Insulation Required by Code (")]],"",BC939)</f>
        <v>0</v>
      </c>
      <c r="AD939" s="78">
        <f>IF(TablePipeInsulation[[#This Row],[Insulation to be Added (")]]&lt;TablePipeInsulation[[#This Row],[Insulation Required by Code (")]],"",BD939)</f>
        <v>0</v>
      </c>
      <c r="AG939" s="67" t="e">
        <f>VLOOKUP(G939,'Insulation Table'!$AE$61:$AF$64,2,FALSE)</f>
        <v>#N/A</v>
      </c>
      <c r="AH939" s="75" t="str">
        <f>IF(TablePipeInsulation[[#This Row],[System Application]]="Custom",TablePipeInsulation[[#This Row],[Pipe Surface Temperature, °F (If Custom Application)]],IF(G939="","",VLOOKUP(G939,$BG$21:$BH$24,2,FALSE)))</f>
        <v/>
      </c>
      <c r="AI939" s="75" t="str">
        <f>IF(TablePipeInsulation[[#This Row],[System Application]]="Custom",TablePipeInsulation[[#This Row],[Ambient Temperature, °F (If Custom Application)]],IF(G939="","",VLOOKUP(G939,$BG$21:$BI$24,3,FALSE)))</f>
        <v/>
      </c>
      <c r="AJ93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3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3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3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39" s="75" t="str">
        <f>IF(TablePipeInsulation[[#This Row],[System Application]]="Custom",TablePipeInsulation[[#This Row],[Custom Pipe Bare Heat Transfer Coefficient]],IF(P939="","",(VLOOKUP(AJ939,'Insulation Table'!$F$35:$G$124,2,FALSE))))</f>
        <v/>
      </c>
      <c r="AO939" s="75" t="e">
        <f t="shared" si="70"/>
        <v>#N/A</v>
      </c>
      <c r="AP939" s="75" t="e">
        <f>VLOOKUP(AO939,'Insulation Table'!$Y$35:$Z$103,2,FALSE)</f>
        <v>#N/A</v>
      </c>
      <c r="AQ939" s="67" t="str">
        <f>CONCATENATE(P939,U939,MIN(TablePipeInsulation[[#This Row],[Insulation to be Added (")]],3))</f>
        <v>3</v>
      </c>
      <c r="AR939" s="75" t="str">
        <f>IF(P939="","",(VLOOKUP(AQ939,'Insulation Table'!$N$35:$O$250,2,FALSE)))</f>
        <v/>
      </c>
      <c r="AS939" s="67" t="e">
        <f t="shared" si="71"/>
        <v>#VALUE!</v>
      </c>
      <c r="AT939" s="75" t="str">
        <f>IF(TablePipeInsulation[[#This Row],[System Application]]="Custom",TablePipeInsulation[[#This Row],[Full Load Hours (If Custom Application)]],IF(G939="","",IF(G939="Domestic Hot Water",8760,$AJ$16)))</f>
        <v/>
      </c>
      <c r="AU939" s="75" t="str">
        <f>VLOOKUP($G$7,'Incentive Structure'!$C$6:$D$10,2,FALSE)</f>
        <v>CI</v>
      </c>
      <c r="AV939" s="75" t="str">
        <f>IF(ISNUMBER(FIND("MF",TablePipeInsulation[[#This Row],[Incentive Code]]))=TRUE,"MF Logic","CI Logic")</f>
        <v>CI Logic</v>
      </c>
      <c r="AW93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39" t="str">
        <f t="shared" si="72"/>
        <v/>
      </c>
      <c r="AY939" t="str">
        <f t="shared" si="73"/>
        <v>CI</v>
      </c>
      <c r="AZ93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3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39" s="190" t="e">
        <f>INDEX(#REF!,MATCH(TablePipeInsulation[[#This Row],[Coding - Temperature of Pipe]],#REF!,0),MATCH(TEXT($P939,"#.00"),#REF!,0))</f>
        <v>#REF!</v>
      </c>
      <c r="BC939" s="211">
        <f>IFERROR(MIN(IF(TablePipeInsulation[[#This Row],[System Application]]="Custom",(TablePipeInsulation[[#This Row],[Therms saved]]*BE939)*CI_Custom_Incentive_USD_per_therm,IF(OR(TablePipeInsulation[[#This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saved]]*BE939),"Excel Error"))),TablePipeInsulation[[#This Row],[Total Cost]]),0)</f>
        <v>0</v>
      </c>
      <c r="BD939" s="216">
        <f>IFERROR(MIN(IF(TablePipeInsulation[[#This Row],[System Application]]="Custom",(TablePipeInsulation[[#This Row],[Therms saved]]*BE939)*CI_Custom_Bonus_Incentive_USD_per_therm,IF(OR(TablePipeInsulation[[#This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saved]]*BE939),"Excel Error"))),TablePipeInsulation[[#This Row],[Total Cost]]),0)</f>
        <v>0</v>
      </c>
      <c r="BE939" s="212">
        <f>Boiler!$AA$9</f>
        <v>0</v>
      </c>
    </row>
    <row r="940" spans="1:57">
      <c r="A940" s="75">
        <v>919</v>
      </c>
      <c r="Q940" s="69"/>
      <c r="R940" s="1" t="str">
        <f>IFERROR(INDEX(TableInsulationCodeReq[],MATCH(TablePipeInsulation[[#This Row],[Coding - Temperature of Pipe]],TableInsulationCodeReq[Coding Pipe Temperature],-1),MATCH(TEXT($P940,"0.00"),TableInsulationCodeReq[#Headers],0)),"")</f>
        <v/>
      </c>
      <c r="Y940" s="189" t="str">
        <f t="shared" si="74"/>
        <v/>
      </c>
      <c r="AA94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40" s="3" t="str">
        <f>IF(OR(G940="",TablePipeInsulation[[#This Row],[Insulation to be Added (")]]&lt;TablePipeInsulation[[#This Row],[Insulation Required by Code (")]]),"",IF(System_App_Only_DHW,(AN940-AR940)/(0.8*100000)*L940*AS940*AT940*1,(AN940-AR940)/($G$10*100000)*L940*AS940*AT940*1))</f>
        <v/>
      </c>
      <c r="AC940" s="78">
        <f>IF(TablePipeInsulation[[#This Row],[Insulation to be Added (")]]&lt;TablePipeInsulation[[#This Row],[Insulation Required by Code (")]],"",BC940)</f>
        <v>0</v>
      </c>
      <c r="AD940" s="78">
        <f>IF(TablePipeInsulation[[#This Row],[Insulation to be Added (")]]&lt;TablePipeInsulation[[#This Row],[Insulation Required by Code (")]],"",BD940)</f>
        <v>0</v>
      </c>
      <c r="AG940" s="67" t="e">
        <f>VLOOKUP(G940,'Insulation Table'!$AE$61:$AF$64,2,FALSE)</f>
        <v>#N/A</v>
      </c>
      <c r="AH940" s="75" t="str">
        <f>IF(TablePipeInsulation[[#This Row],[System Application]]="Custom",TablePipeInsulation[[#This Row],[Pipe Surface Temperature, °F (If Custom Application)]],IF(G940="","",VLOOKUP(G940,$BG$21:$BH$24,2,FALSE)))</f>
        <v/>
      </c>
      <c r="AI940" s="75" t="str">
        <f>IF(TablePipeInsulation[[#This Row],[System Application]]="Custom",TablePipeInsulation[[#This Row],[Ambient Temperature, °F (If Custom Application)]],IF(G940="","",VLOOKUP(G940,$BG$21:$BI$24,3,FALSE)))</f>
        <v/>
      </c>
      <c r="AJ94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4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4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4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40" s="75" t="str">
        <f>IF(TablePipeInsulation[[#This Row],[System Application]]="Custom",TablePipeInsulation[[#This Row],[Custom Pipe Bare Heat Transfer Coefficient]],IF(P940="","",(VLOOKUP(AJ940,'Insulation Table'!$F$35:$G$124,2,FALSE))))</f>
        <v/>
      </c>
      <c r="AO940" s="75" t="e">
        <f t="shared" si="70"/>
        <v>#N/A</v>
      </c>
      <c r="AP940" s="75" t="e">
        <f>VLOOKUP(AO940,'Insulation Table'!$Y$35:$Z$103,2,FALSE)</f>
        <v>#N/A</v>
      </c>
      <c r="AQ940" s="67" t="str">
        <f>CONCATENATE(P940,U940,MIN(TablePipeInsulation[[#This Row],[Insulation to be Added (")]],3))</f>
        <v>3</v>
      </c>
      <c r="AR940" s="75" t="str">
        <f>IF(P940="","",(VLOOKUP(AQ940,'Insulation Table'!$N$35:$O$250,2,FALSE)))</f>
        <v/>
      </c>
      <c r="AS940" s="67" t="e">
        <f t="shared" si="71"/>
        <v>#VALUE!</v>
      </c>
      <c r="AT940" s="75" t="str">
        <f>IF(TablePipeInsulation[[#This Row],[System Application]]="Custom",TablePipeInsulation[[#This Row],[Full Load Hours (If Custom Application)]],IF(G940="","",IF(G940="Domestic Hot Water",8760,$AJ$16)))</f>
        <v/>
      </c>
      <c r="AU940" s="75" t="str">
        <f>VLOOKUP($G$7,'Incentive Structure'!$C$6:$D$10,2,FALSE)</f>
        <v>CI</v>
      </c>
      <c r="AV940" s="75" t="str">
        <f>IF(ISNUMBER(FIND("MF",TablePipeInsulation[[#This Row],[Incentive Code]]))=TRUE,"MF Logic","CI Logic")</f>
        <v>CI Logic</v>
      </c>
      <c r="AW94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40" t="str">
        <f t="shared" si="72"/>
        <v/>
      </c>
      <c r="AY940" t="str">
        <f t="shared" si="73"/>
        <v>CI</v>
      </c>
      <c r="AZ94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4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40" s="190" t="e">
        <f>INDEX(#REF!,MATCH(TablePipeInsulation[[#This Row],[Coding - Temperature of Pipe]],#REF!,0),MATCH(TEXT($P940,"#.00"),#REF!,0))</f>
        <v>#REF!</v>
      </c>
      <c r="BC940" s="211">
        <f>IFERROR(MIN(IF(TablePipeInsulation[[#This Row],[System Application]]="Custom",(TablePipeInsulation[[#This Row],[Therms saved]]*BE940)*CI_Custom_Incentive_USD_per_therm,IF(OR(TablePipeInsulation[[#This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saved]]*BE940),"Excel Error"))),TablePipeInsulation[[#This Row],[Total Cost]]),0)</f>
        <v>0</v>
      </c>
      <c r="BD940" s="216">
        <f>IFERROR(MIN(IF(TablePipeInsulation[[#This Row],[System Application]]="Custom",(TablePipeInsulation[[#This Row],[Therms saved]]*BE940)*CI_Custom_Bonus_Incentive_USD_per_therm,IF(OR(TablePipeInsulation[[#This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saved]]*BE940),"Excel Error"))),TablePipeInsulation[[#This Row],[Total Cost]]),0)</f>
        <v>0</v>
      </c>
      <c r="BE940" s="212">
        <f>Boiler!$AA$9</f>
        <v>0</v>
      </c>
    </row>
    <row r="941" spans="1:57">
      <c r="A941" s="75">
        <v>920</v>
      </c>
      <c r="Q941" s="69"/>
      <c r="R941" s="1" t="str">
        <f>IFERROR(INDEX(TableInsulationCodeReq[],MATCH(TablePipeInsulation[[#This Row],[Coding - Temperature of Pipe]],TableInsulationCodeReq[Coding Pipe Temperature],-1),MATCH(TEXT($P941,"0.00"),TableInsulationCodeReq[#Headers],0)),"")</f>
        <v/>
      </c>
      <c r="Y941" s="189" t="str">
        <f t="shared" si="74"/>
        <v/>
      </c>
      <c r="AA94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41" s="3" t="str">
        <f>IF(OR(G941="",TablePipeInsulation[[#This Row],[Insulation to be Added (")]]&lt;TablePipeInsulation[[#This Row],[Insulation Required by Code (")]]),"",IF(System_App_Only_DHW,(AN941-AR941)/(0.8*100000)*L941*AS941*AT941*1,(AN941-AR941)/($G$10*100000)*L941*AS941*AT941*1))</f>
        <v/>
      </c>
      <c r="AC941" s="78">
        <f>IF(TablePipeInsulation[[#This Row],[Insulation to be Added (")]]&lt;TablePipeInsulation[[#This Row],[Insulation Required by Code (")]],"",BC941)</f>
        <v>0</v>
      </c>
      <c r="AD941" s="78">
        <f>IF(TablePipeInsulation[[#This Row],[Insulation to be Added (")]]&lt;TablePipeInsulation[[#This Row],[Insulation Required by Code (")]],"",BD941)</f>
        <v>0</v>
      </c>
      <c r="AG941" s="67" t="e">
        <f>VLOOKUP(G941,'Insulation Table'!$AE$61:$AF$64,2,FALSE)</f>
        <v>#N/A</v>
      </c>
      <c r="AH941" s="75" t="str">
        <f>IF(TablePipeInsulation[[#This Row],[System Application]]="Custom",TablePipeInsulation[[#This Row],[Pipe Surface Temperature, °F (If Custom Application)]],IF(G941="","",VLOOKUP(G941,$BG$21:$BH$24,2,FALSE)))</f>
        <v/>
      </c>
      <c r="AI941" s="75" t="str">
        <f>IF(TablePipeInsulation[[#This Row],[System Application]]="Custom",TablePipeInsulation[[#This Row],[Ambient Temperature, °F (If Custom Application)]],IF(G941="","",VLOOKUP(G941,$BG$21:$BI$24,3,FALSE)))</f>
        <v/>
      </c>
      <c r="AJ94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4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4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4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41" s="75" t="str">
        <f>IF(TablePipeInsulation[[#This Row],[System Application]]="Custom",TablePipeInsulation[[#This Row],[Custom Pipe Bare Heat Transfer Coefficient]],IF(P941="","",(VLOOKUP(AJ941,'Insulation Table'!$F$35:$G$124,2,FALSE))))</f>
        <v/>
      </c>
      <c r="AO941" s="75" t="e">
        <f t="shared" si="70"/>
        <v>#N/A</v>
      </c>
      <c r="AP941" s="75" t="e">
        <f>VLOOKUP(AO941,'Insulation Table'!$Y$35:$Z$103,2,FALSE)</f>
        <v>#N/A</v>
      </c>
      <c r="AQ941" s="67" t="str">
        <f>CONCATENATE(P941,U941,MIN(TablePipeInsulation[[#This Row],[Insulation to be Added (")]],3))</f>
        <v>3</v>
      </c>
      <c r="AR941" s="75" t="str">
        <f>IF(P941="","",(VLOOKUP(AQ941,'Insulation Table'!$N$35:$O$250,2,FALSE)))</f>
        <v/>
      </c>
      <c r="AS941" s="67" t="e">
        <f t="shared" si="71"/>
        <v>#VALUE!</v>
      </c>
      <c r="AT941" s="75" t="str">
        <f>IF(TablePipeInsulation[[#This Row],[System Application]]="Custom",TablePipeInsulation[[#This Row],[Full Load Hours (If Custom Application)]],IF(G941="","",IF(G941="Domestic Hot Water",8760,$AJ$16)))</f>
        <v/>
      </c>
      <c r="AU941" s="75" t="str">
        <f>VLOOKUP($G$7,'Incentive Structure'!$C$6:$D$10,2,FALSE)</f>
        <v>CI</v>
      </c>
      <c r="AV941" s="75" t="str">
        <f>IF(ISNUMBER(FIND("MF",TablePipeInsulation[[#This Row],[Incentive Code]]))=TRUE,"MF Logic","CI Logic")</f>
        <v>CI Logic</v>
      </c>
      <c r="AW94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41" t="str">
        <f t="shared" si="72"/>
        <v/>
      </c>
      <c r="AY941" t="str">
        <f t="shared" si="73"/>
        <v>CI</v>
      </c>
      <c r="AZ94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4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41" s="190" t="e">
        <f>INDEX(#REF!,MATCH(TablePipeInsulation[[#This Row],[Coding - Temperature of Pipe]],#REF!,0),MATCH(TEXT($P941,"#.00"),#REF!,0))</f>
        <v>#REF!</v>
      </c>
      <c r="BC941" s="211">
        <f>IFERROR(MIN(IF(TablePipeInsulation[[#This Row],[System Application]]="Custom",(TablePipeInsulation[[#This Row],[Therms saved]]*BE941)*CI_Custom_Incentive_USD_per_therm,IF(OR(TablePipeInsulation[[#This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saved]]*BE941),"Excel Error"))),TablePipeInsulation[[#This Row],[Total Cost]]),0)</f>
        <v>0</v>
      </c>
      <c r="BD941" s="216">
        <f>IFERROR(MIN(IF(TablePipeInsulation[[#This Row],[System Application]]="Custom",(TablePipeInsulation[[#This Row],[Therms saved]]*BE941)*CI_Custom_Bonus_Incentive_USD_per_therm,IF(OR(TablePipeInsulation[[#This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saved]]*BE941),"Excel Error"))),TablePipeInsulation[[#This Row],[Total Cost]]),0)</f>
        <v>0</v>
      </c>
      <c r="BE941" s="212">
        <f>Boiler!$AA$9</f>
        <v>0</v>
      </c>
    </row>
    <row r="942" spans="1:57">
      <c r="A942" s="75">
        <v>921</v>
      </c>
      <c r="Q942" s="69"/>
      <c r="R942" s="1" t="str">
        <f>IFERROR(INDEX(TableInsulationCodeReq[],MATCH(TablePipeInsulation[[#This Row],[Coding - Temperature of Pipe]],TableInsulationCodeReq[Coding Pipe Temperature],-1),MATCH(TEXT($P942,"0.00"),TableInsulationCodeReq[#Headers],0)),"")</f>
        <v/>
      </c>
      <c r="Y942" s="189" t="str">
        <f t="shared" si="74"/>
        <v/>
      </c>
      <c r="AA94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42" s="3" t="str">
        <f>IF(OR(G942="",TablePipeInsulation[[#This Row],[Insulation to be Added (")]]&lt;TablePipeInsulation[[#This Row],[Insulation Required by Code (")]]),"",IF(System_App_Only_DHW,(AN942-AR942)/(0.8*100000)*L942*AS942*AT942*1,(AN942-AR942)/($G$10*100000)*L942*AS942*AT942*1))</f>
        <v/>
      </c>
      <c r="AC942" s="78">
        <f>IF(TablePipeInsulation[[#This Row],[Insulation to be Added (")]]&lt;TablePipeInsulation[[#This Row],[Insulation Required by Code (")]],"",BC942)</f>
        <v>0</v>
      </c>
      <c r="AD942" s="78">
        <f>IF(TablePipeInsulation[[#This Row],[Insulation to be Added (")]]&lt;TablePipeInsulation[[#This Row],[Insulation Required by Code (")]],"",BD942)</f>
        <v>0</v>
      </c>
      <c r="AG942" s="67" t="e">
        <f>VLOOKUP(G942,'Insulation Table'!$AE$61:$AF$64,2,FALSE)</f>
        <v>#N/A</v>
      </c>
      <c r="AH942" s="75" t="str">
        <f>IF(TablePipeInsulation[[#This Row],[System Application]]="Custom",TablePipeInsulation[[#This Row],[Pipe Surface Temperature, °F (If Custom Application)]],IF(G942="","",VLOOKUP(G942,$BG$21:$BH$24,2,FALSE)))</f>
        <v/>
      </c>
      <c r="AI942" s="75" t="str">
        <f>IF(TablePipeInsulation[[#This Row],[System Application]]="Custom",TablePipeInsulation[[#This Row],[Ambient Temperature, °F (If Custom Application)]],IF(G942="","",VLOOKUP(G942,$BG$21:$BI$24,3,FALSE)))</f>
        <v/>
      </c>
      <c r="AJ94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4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4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4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42" s="75" t="str">
        <f>IF(TablePipeInsulation[[#This Row],[System Application]]="Custom",TablePipeInsulation[[#This Row],[Custom Pipe Bare Heat Transfer Coefficient]],IF(P942="","",(VLOOKUP(AJ942,'Insulation Table'!$F$35:$G$124,2,FALSE))))</f>
        <v/>
      </c>
      <c r="AO942" s="75" t="e">
        <f t="shared" si="70"/>
        <v>#N/A</v>
      </c>
      <c r="AP942" s="75" t="e">
        <f>VLOOKUP(AO942,'Insulation Table'!$Y$35:$Z$103,2,FALSE)</f>
        <v>#N/A</v>
      </c>
      <c r="AQ942" s="67" t="str">
        <f>CONCATENATE(P942,U942,MIN(TablePipeInsulation[[#This Row],[Insulation to be Added (")]],3))</f>
        <v>3</v>
      </c>
      <c r="AR942" s="75" t="str">
        <f>IF(P942="","",(VLOOKUP(AQ942,'Insulation Table'!$N$35:$O$250,2,FALSE)))</f>
        <v/>
      </c>
      <c r="AS942" s="67" t="e">
        <f t="shared" si="71"/>
        <v>#VALUE!</v>
      </c>
      <c r="AT942" s="75" t="str">
        <f>IF(TablePipeInsulation[[#This Row],[System Application]]="Custom",TablePipeInsulation[[#This Row],[Full Load Hours (If Custom Application)]],IF(G942="","",IF(G942="Domestic Hot Water",8760,$AJ$16)))</f>
        <v/>
      </c>
      <c r="AU942" s="75" t="str">
        <f>VLOOKUP($G$7,'Incentive Structure'!$C$6:$D$10,2,FALSE)</f>
        <v>CI</v>
      </c>
      <c r="AV942" s="75" t="str">
        <f>IF(ISNUMBER(FIND("MF",TablePipeInsulation[[#This Row],[Incentive Code]]))=TRUE,"MF Logic","CI Logic")</f>
        <v>CI Logic</v>
      </c>
      <c r="AW94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42" t="str">
        <f t="shared" si="72"/>
        <v/>
      </c>
      <c r="AY942" t="str">
        <f t="shared" si="73"/>
        <v>CI</v>
      </c>
      <c r="AZ94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4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42" s="190" t="e">
        <f>INDEX(#REF!,MATCH(TablePipeInsulation[[#This Row],[Coding - Temperature of Pipe]],#REF!,0),MATCH(TEXT($P942,"#.00"),#REF!,0))</f>
        <v>#REF!</v>
      </c>
      <c r="BC942" s="211">
        <f>IFERROR(MIN(IF(TablePipeInsulation[[#This Row],[System Application]]="Custom",(TablePipeInsulation[[#This Row],[Therms saved]]*BE942)*CI_Custom_Incentive_USD_per_therm,IF(OR(TablePipeInsulation[[#This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saved]]*BE942),"Excel Error"))),TablePipeInsulation[[#This Row],[Total Cost]]),0)</f>
        <v>0</v>
      </c>
      <c r="BD942" s="216">
        <f>IFERROR(MIN(IF(TablePipeInsulation[[#This Row],[System Application]]="Custom",(TablePipeInsulation[[#This Row],[Therms saved]]*BE942)*CI_Custom_Bonus_Incentive_USD_per_therm,IF(OR(TablePipeInsulation[[#This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saved]]*BE942),"Excel Error"))),TablePipeInsulation[[#This Row],[Total Cost]]),0)</f>
        <v>0</v>
      </c>
      <c r="BE942" s="212">
        <f>Boiler!$AA$9</f>
        <v>0</v>
      </c>
    </row>
    <row r="943" spans="1:57">
      <c r="A943" s="75">
        <v>922</v>
      </c>
      <c r="Q943" s="69"/>
      <c r="R943" s="1" t="str">
        <f>IFERROR(INDEX(TableInsulationCodeReq[],MATCH(TablePipeInsulation[[#This Row],[Coding - Temperature of Pipe]],TableInsulationCodeReq[Coding Pipe Temperature],-1),MATCH(TEXT($P943,"0.00"),TableInsulationCodeReq[#Headers],0)),"")</f>
        <v/>
      </c>
      <c r="Y943" s="189" t="str">
        <f t="shared" si="74"/>
        <v/>
      </c>
      <c r="AA94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43" s="3" t="str">
        <f>IF(OR(G943="",TablePipeInsulation[[#This Row],[Insulation to be Added (")]]&lt;TablePipeInsulation[[#This Row],[Insulation Required by Code (")]]),"",IF(System_App_Only_DHW,(AN943-AR943)/(0.8*100000)*L943*AS943*AT943*1,(AN943-AR943)/($G$10*100000)*L943*AS943*AT943*1))</f>
        <v/>
      </c>
      <c r="AC943" s="78">
        <f>IF(TablePipeInsulation[[#This Row],[Insulation to be Added (")]]&lt;TablePipeInsulation[[#This Row],[Insulation Required by Code (")]],"",BC943)</f>
        <v>0</v>
      </c>
      <c r="AD943" s="78">
        <f>IF(TablePipeInsulation[[#This Row],[Insulation to be Added (")]]&lt;TablePipeInsulation[[#This Row],[Insulation Required by Code (")]],"",BD943)</f>
        <v>0</v>
      </c>
      <c r="AG943" s="67" t="e">
        <f>VLOOKUP(G943,'Insulation Table'!$AE$61:$AF$64,2,FALSE)</f>
        <v>#N/A</v>
      </c>
      <c r="AH943" s="75" t="str">
        <f>IF(TablePipeInsulation[[#This Row],[System Application]]="Custom",TablePipeInsulation[[#This Row],[Pipe Surface Temperature, °F (If Custom Application)]],IF(G943="","",VLOOKUP(G943,$BG$21:$BH$24,2,FALSE)))</f>
        <v/>
      </c>
      <c r="AI943" s="75" t="str">
        <f>IF(TablePipeInsulation[[#This Row],[System Application]]="Custom",TablePipeInsulation[[#This Row],[Ambient Temperature, °F (If Custom Application)]],IF(G943="","",VLOOKUP(G943,$BG$21:$BI$24,3,FALSE)))</f>
        <v/>
      </c>
      <c r="AJ94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4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4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4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43" s="75" t="str">
        <f>IF(TablePipeInsulation[[#This Row],[System Application]]="Custom",TablePipeInsulation[[#This Row],[Custom Pipe Bare Heat Transfer Coefficient]],IF(P943="","",(VLOOKUP(AJ943,'Insulation Table'!$F$35:$G$124,2,FALSE))))</f>
        <v/>
      </c>
      <c r="AO943" s="75" t="e">
        <f t="shared" si="70"/>
        <v>#N/A</v>
      </c>
      <c r="AP943" s="75" t="e">
        <f>VLOOKUP(AO943,'Insulation Table'!$Y$35:$Z$103,2,FALSE)</f>
        <v>#N/A</v>
      </c>
      <c r="AQ943" s="67" t="str">
        <f>CONCATENATE(P943,U943,MIN(TablePipeInsulation[[#This Row],[Insulation to be Added (")]],3))</f>
        <v>3</v>
      </c>
      <c r="AR943" s="75" t="str">
        <f>IF(P943="","",(VLOOKUP(AQ943,'Insulation Table'!$N$35:$O$250,2,FALSE)))</f>
        <v/>
      </c>
      <c r="AS943" s="67" t="e">
        <f t="shared" si="71"/>
        <v>#VALUE!</v>
      </c>
      <c r="AT943" s="75" t="str">
        <f>IF(TablePipeInsulation[[#This Row],[System Application]]="Custom",TablePipeInsulation[[#This Row],[Full Load Hours (If Custom Application)]],IF(G943="","",IF(G943="Domestic Hot Water",8760,$AJ$16)))</f>
        <v/>
      </c>
      <c r="AU943" s="75" t="str">
        <f>VLOOKUP($G$7,'Incentive Structure'!$C$6:$D$10,2,FALSE)</f>
        <v>CI</v>
      </c>
      <c r="AV943" s="75" t="str">
        <f>IF(ISNUMBER(FIND("MF",TablePipeInsulation[[#This Row],[Incentive Code]]))=TRUE,"MF Logic","CI Logic")</f>
        <v>CI Logic</v>
      </c>
      <c r="AW94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43" t="str">
        <f t="shared" si="72"/>
        <v/>
      </c>
      <c r="AY943" t="str">
        <f t="shared" si="73"/>
        <v>CI</v>
      </c>
      <c r="AZ94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4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43" s="190" t="e">
        <f>INDEX(#REF!,MATCH(TablePipeInsulation[[#This Row],[Coding - Temperature of Pipe]],#REF!,0),MATCH(TEXT($P943,"#.00"),#REF!,0))</f>
        <v>#REF!</v>
      </c>
      <c r="BC943" s="211">
        <f>IFERROR(MIN(IF(TablePipeInsulation[[#This Row],[System Application]]="Custom",(TablePipeInsulation[[#This Row],[Therms saved]]*BE943)*CI_Custom_Incentive_USD_per_therm,IF(OR(TablePipeInsulation[[#This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saved]]*BE943),"Excel Error"))),TablePipeInsulation[[#This Row],[Total Cost]]),0)</f>
        <v>0</v>
      </c>
      <c r="BD943" s="216">
        <f>IFERROR(MIN(IF(TablePipeInsulation[[#This Row],[System Application]]="Custom",(TablePipeInsulation[[#This Row],[Therms saved]]*BE943)*CI_Custom_Bonus_Incentive_USD_per_therm,IF(OR(TablePipeInsulation[[#This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saved]]*BE943),"Excel Error"))),TablePipeInsulation[[#This Row],[Total Cost]]),0)</f>
        <v>0</v>
      </c>
      <c r="BE943" s="212">
        <f>Boiler!$AA$9</f>
        <v>0</v>
      </c>
    </row>
    <row r="944" spans="1:57">
      <c r="A944" s="75">
        <v>923</v>
      </c>
      <c r="Q944" s="69"/>
      <c r="R944" s="1" t="str">
        <f>IFERROR(INDEX(TableInsulationCodeReq[],MATCH(TablePipeInsulation[[#This Row],[Coding - Temperature of Pipe]],TableInsulationCodeReq[Coding Pipe Temperature],-1),MATCH(TEXT($P944,"0.00"),TableInsulationCodeReq[#Headers],0)),"")</f>
        <v/>
      </c>
      <c r="Y944" s="189" t="str">
        <f t="shared" si="74"/>
        <v/>
      </c>
      <c r="AA94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44" s="3" t="str">
        <f>IF(OR(G944="",TablePipeInsulation[[#This Row],[Insulation to be Added (")]]&lt;TablePipeInsulation[[#This Row],[Insulation Required by Code (")]]),"",IF(System_App_Only_DHW,(AN944-AR944)/(0.8*100000)*L944*AS944*AT944*1,(AN944-AR944)/($G$10*100000)*L944*AS944*AT944*1))</f>
        <v/>
      </c>
      <c r="AC944" s="78">
        <f>IF(TablePipeInsulation[[#This Row],[Insulation to be Added (")]]&lt;TablePipeInsulation[[#This Row],[Insulation Required by Code (")]],"",BC944)</f>
        <v>0</v>
      </c>
      <c r="AD944" s="78">
        <f>IF(TablePipeInsulation[[#This Row],[Insulation to be Added (")]]&lt;TablePipeInsulation[[#This Row],[Insulation Required by Code (")]],"",BD944)</f>
        <v>0</v>
      </c>
      <c r="AG944" s="67" t="e">
        <f>VLOOKUP(G944,'Insulation Table'!$AE$61:$AF$64,2,FALSE)</f>
        <v>#N/A</v>
      </c>
      <c r="AH944" s="75" t="str">
        <f>IF(TablePipeInsulation[[#This Row],[System Application]]="Custom",TablePipeInsulation[[#This Row],[Pipe Surface Temperature, °F (If Custom Application)]],IF(G944="","",VLOOKUP(G944,$BG$21:$BH$24,2,FALSE)))</f>
        <v/>
      </c>
      <c r="AI944" s="75" t="str">
        <f>IF(TablePipeInsulation[[#This Row],[System Application]]="Custom",TablePipeInsulation[[#This Row],[Ambient Temperature, °F (If Custom Application)]],IF(G944="","",VLOOKUP(G944,$BG$21:$BI$24,3,FALSE)))</f>
        <v/>
      </c>
      <c r="AJ94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4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4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4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44" s="75" t="str">
        <f>IF(TablePipeInsulation[[#This Row],[System Application]]="Custom",TablePipeInsulation[[#This Row],[Custom Pipe Bare Heat Transfer Coefficient]],IF(P944="","",(VLOOKUP(AJ944,'Insulation Table'!$F$35:$G$124,2,FALSE))))</f>
        <v/>
      </c>
      <c r="AO944" s="75" t="e">
        <f t="shared" si="70"/>
        <v>#N/A</v>
      </c>
      <c r="AP944" s="75" t="e">
        <f>VLOOKUP(AO944,'Insulation Table'!$Y$35:$Z$103,2,FALSE)</f>
        <v>#N/A</v>
      </c>
      <c r="AQ944" s="67" t="str">
        <f>CONCATENATE(P944,U944,MIN(TablePipeInsulation[[#This Row],[Insulation to be Added (")]],3))</f>
        <v>3</v>
      </c>
      <c r="AR944" s="75" t="str">
        <f>IF(P944="","",(VLOOKUP(AQ944,'Insulation Table'!$N$35:$O$250,2,FALSE)))</f>
        <v/>
      </c>
      <c r="AS944" s="67" t="e">
        <f t="shared" si="71"/>
        <v>#VALUE!</v>
      </c>
      <c r="AT944" s="75" t="str">
        <f>IF(TablePipeInsulation[[#This Row],[System Application]]="Custom",TablePipeInsulation[[#This Row],[Full Load Hours (If Custom Application)]],IF(G944="","",IF(G944="Domestic Hot Water",8760,$AJ$16)))</f>
        <v/>
      </c>
      <c r="AU944" s="75" t="str">
        <f>VLOOKUP($G$7,'Incentive Structure'!$C$6:$D$10,2,FALSE)</f>
        <v>CI</v>
      </c>
      <c r="AV944" s="75" t="str">
        <f>IF(ISNUMBER(FIND("MF",TablePipeInsulation[[#This Row],[Incentive Code]]))=TRUE,"MF Logic","CI Logic")</f>
        <v>CI Logic</v>
      </c>
      <c r="AW94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44" t="str">
        <f t="shared" si="72"/>
        <v/>
      </c>
      <c r="AY944" t="str">
        <f t="shared" si="73"/>
        <v>CI</v>
      </c>
      <c r="AZ94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4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44" s="190" t="e">
        <f>INDEX(#REF!,MATCH(TablePipeInsulation[[#This Row],[Coding - Temperature of Pipe]],#REF!,0),MATCH(TEXT($P944,"#.00"),#REF!,0))</f>
        <v>#REF!</v>
      </c>
      <c r="BC944" s="211">
        <f>IFERROR(MIN(IF(TablePipeInsulation[[#This Row],[System Application]]="Custom",(TablePipeInsulation[[#This Row],[Therms saved]]*BE944)*CI_Custom_Incentive_USD_per_therm,IF(OR(TablePipeInsulation[[#This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saved]]*BE944),"Excel Error"))),TablePipeInsulation[[#This Row],[Total Cost]]),0)</f>
        <v>0</v>
      </c>
      <c r="BD944" s="216">
        <f>IFERROR(MIN(IF(TablePipeInsulation[[#This Row],[System Application]]="Custom",(TablePipeInsulation[[#This Row],[Therms saved]]*BE944)*CI_Custom_Bonus_Incentive_USD_per_therm,IF(OR(TablePipeInsulation[[#This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saved]]*BE944),"Excel Error"))),TablePipeInsulation[[#This Row],[Total Cost]]),0)</f>
        <v>0</v>
      </c>
      <c r="BE944" s="212">
        <f>Boiler!$AA$9</f>
        <v>0</v>
      </c>
    </row>
    <row r="945" spans="1:57">
      <c r="A945" s="75">
        <v>924</v>
      </c>
      <c r="Q945" s="69"/>
      <c r="R945" s="1" t="str">
        <f>IFERROR(INDEX(TableInsulationCodeReq[],MATCH(TablePipeInsulation[[#This Row],[Coding - Temperature of Pipe]],TableInsulationCodeReq[Coding Pipe Temperature],-1),MATCH(TEXT($P945,"0.00"),TableInsulationCodeReq[#Headers],0)),"")</f>
        <v/>
      </c>
      <c r="Y945" s="189" t="str">
        <f t="shared" si="74"/>
        <v/>
      </c>
      <c r="AA94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45" s="3" t="str">
        <f>IF(OR(G945="",TablePipeInsulation[[#This Row],[Insulation to be Added (")]]&lt;TablePipeInsulation[[#This Row],[Insulation Required by Code (")]]),"",IF(System_App_Only_DHW,(AN945-AR945)/(0.8*100000)*L945*AS945*AT945*1,(AN945-AR945)/($G$10*100000)*L945*AS945*AT945*1))</f>
        <v/>
      </c>
      <c r="AC945" s="78">
        <f>IF(TablePipeInsulation[[#This Row],[Insulation to be Added (")]]&lt;TablePipeInsulation[[#This Row],[Insulation Required by Code (")]],"",BC945)</f>
        <v>0</v>
      </c>
      <c r="AD945" s="78">
        <f>IF(TablePipeInsulation[[#This Row],[Insulation to be Added (")]]&lt;TablePipeInsulation[[#This Row],[Insulation Required by Code (")]],"",BD945)</f>
        <v>0</v>
      </c>
      <c r="AG945" s="67" t="e">
        <f>VLOOKUP(G945,'Insulation Table'!$AE$61:$AF$64,2,FALSE)</f>
        <v>#N/A</v>
      </c>
      <c r="AH945" s="75" t="str">
        <f>IF(TablePipeInsulation[[#This Row],[System Application]]="Custom",TablePipeInsulation[[#This Row],[Pipe Surface Temperature, °F (If Custom Application)]],IF(G945="","",VLOOKUP(G945,$BG$21:$BH$24,2,FALSE)))</f>
        <v/>
      </c>
      <c r="AI945" s="75" t="str">
        <f>IF(TablePipeInsulation[[#This Row],[System Application]]="Custom",TablePipeInsulation[[#This Row],[Ambient Temperature, °F (If Custom Application)]],IF(G945="","",VLOOKUP(G945,$BG$21:$BI$24,3,FALSE)))</f>
        <v/>
      </c>
      <c r="AJ94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4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4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4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45" s="75" t="str">
        <f>IF(TablePipeInsulation[[#This Row],[System Application]]="Custom",TablePipeInsulation[[#This Row],[Custom Pipe Bare Heat Transfer Coefficient]],IF(P945="","",(VLOOKUP(AJ945,'Insulation Table'!$F$35:$G$124,2,FALSE))))</f>
        <v/>
      </c>
      <c r="AO945" s="75" t="e">
        <f t="shared" si="70"/>
        <v>#N/A</v>
      </c>
      <c r="AP945" s="75" t="e">
        <f>VLOOKUP(AO945,'Insulation Table'!$Y$35:$Z$103,2,FALSE)</f>
        <v>#N/A</v>
      </c>
      <c r="AQ945" s="67" t="str">
        <f>CONCATENATE(P945,U945,MIN(TablePipeInsulation[[#This Row],[Insulation to be Added (")]],3))</f>
        <v>3</v>
      </c>
      <c r="AR945" s="75" t="str">
        <f>IF(P945="","",(VLOOKUP(AQ945,'Insulation Table'!$N$35:$O$250,2,FALSE)))</f>
        <v/>
      </c>
      <c r="AS945" s="67" t="e">
        <f t="shared" si="71"/>
        <v>#VALUE!</v>
      </c>
      <c r="AT945" s="75" t="str">
        <f>IF(TablePipeInsulation[[#This Row],[System Application]]="Custom",TablePipeInsulation[[#This Row],[Full Load Hours (If Custom Application)]],IF(G945="","",IF(G945="Domestic Hot Water",8760,$AJ$16)))</f>
        <v/>
      </c>
      <c r="AU945" s="75" t="str">
        <f>VLOOKUP($G$7,'Incentive Structure'!$C$6:$D$10,2,FALSE)</f>
        <v>CI</v>
      </c>
      <c r="AV945" s="75" t="str">
        <f>IF(ISNUMBER(FIND("MF",TablePipeInsulation[[#This Row],[Incentive Code]]))=TRUE,"MF Logic","CI Logic")</f>
        <v>CI Logic</v>
      </c>
      <c r="AW94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45" t="str">
        <f t="shared" si="72"/>
        <v/>
      </c>
      <c r="AY945" t="str">
        <f t="shared" si="73"/>
        <v>CI</v>
      </c>
      <c r="AZ94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4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45" s="190" t="e">
        <f>INDEX(#REF!,MATCH(TablePipeInsulation[[#This Row],[Coding - Temperature of Pipe]],#REF!,0),MATCH(TEXT($P945,"#.00"),#REF!,0))</f>
        <v>#REF!</v>
      </c>
      <c r="BC945" s="211">
        <f>IFERROR(MIN(IF(TablePipeInsulation[[#This Row],[System Application]]="Custom",(TablePipeInsulation[[#This Row],[Therms saved]]*BE945)*CI_Custom_Incentive_USD_per_therm,IF(OR(TablePipeInsulation[[#This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saved]]*BE945),"Excel Error"))),TablePipeInsulation[[#This Row],[Total Cost]]),0)</f>
        <v>0</v>
      </c>
      <c r="BD945" s="216">
        <f>IFERROR(MIN(IF(TablePipeInsulation[[#This Row],[System Application]]="Custom",(TablePipeInsulation[[#This Row],[Therms saved]]*BE945)*CI_Custom_Bonus_Incentive_USD_per_therm,IF(OR(TablePipeInsulation[[#This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saved]]*BE945),"Excel Error"))),TablePipeInsulation[[#This Row],[Total Cost]]),0)</f>
        <v>0</v>
      </c>
      <c r="BE945" s="212">
        <f>Boiler!$AA$9</f>
        <v>0</v>
      </c>
    </row>
    <row r="946" spans="1:57">
      <c r="A946" s="75">
        <v>925</v>
      </c>
      <c r="Q946" s="69"/>
      <c r="R946" s="1" t="str">
        <f>IFERROR(INDEX(TableInsulationCodeReq[],MATCH(TablePipeInsulation[[#This Row],[Coding - Temperature of Pipe]],TableInsulationCodeReq[Coding Pipe Temperature],-1),MATCH(TEXT($P946,"0.00"),TableInsulationCodeReq[#Headers],0)),"")</f>
        <v/>
      </c>
      <c r="Y946" s="189" t="str">
        <f t="shared" si="74"/>
        <v/>
      </c>
      <c r="AA94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46" s="3" t="str">
        <f>IF(OR(G946="",TablePipeInsulation[[#This Row],[Insulation to be Added (")]]&lt;TablePipeInsulation[[#This Row],[Insulation Required by Code (")]]),"",IF(System_App_Only_DHW,(AN946-AR946)/(0.8*100000)*L946*AS946*AT946*1,(AN946-AR946)/($G$10*100000)*L946*AS946*AT946*1))</f>
        <v/>
      </c>
      <c r="AC946" s="78">
        <f>IF(TablePipeInsulation[[#This Row],[Insulation to be Added (")]]&lt;TablePipeInsulation[[#This Row],[Insulation Required by Code (")]],"",BC946)</f>
        <v>0</v>
      </c>
      <c r="AD946" s="78">
        <f>IF(TablePipeInsulation[[#This Row],[Insulation to be Added (")]]&lt;TablePipeInsulation[[#This Row],[Insulation Required by Code (")]],"",BD946)</f>
        <v>0</v>
      </c>
      <c r="AG946" s="67" t="e">
        <f>VLOOKUP(G946,'Insulation Table'!$AE$61:$AF$64,2,FALSE)</f>
        <v>#N/A</v>
      </c>
      <c r="AH946" s="75" t="str">
        <f>IF(TablePipeInsulation[[#This Row],[System Application]]="Custom",TablePipeInsulation[[#This Row],[Pipe Surface Temperature, °F (If Custom Application)]],IF(G946="","",VLOOKUP(G946,$BG$21:$BH$24,2,FALSE)))</f>
        <v/>
      </c>
      <c r="AI946" s="75" t="str">
        <f>IF(TablePipeInsulation[[#This Row],[System Application]]="Custom",TablePipeInsulation[[#This Row],[Ambient Temperature, °F (If Custom Application)]],IF(G946="","",VLOOKUP(G946,$BG$21:$BI$24,3,FALSE)))</f>
        <v/>
      </c>
      <c r="AJ94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4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4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4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46" s="75" t="str">
        <f>IF(TablePipeInsulation[[#This Row],[System Application]]="Custom",TablePipeInsulation[[#This Row],[Custom Pipe Bare Heat Transfer Coefficient]],IF(P946="","",(VLOOKUP(AJ946,'Insulation Table'!$F$35:$G$124,2,FALSE))))</f>
        <v/>
      </c>
      <c r="AO946" s="75" t="e">
        <f t="shared" si="70"/>
        <v>#N/A</v>
      </c>
      <c r="AP946" s="75" t="e">
        <f>VLOOKUP(AO946,'Insulation Table'!$Y$35:$Z$103,2,FALSE)</f>
        <v>#N/A</v>
      </c>
      <c r="AQ946" s="67" t="str">
        <f>CONCATENATE(P946,U946,MIN(TablePipeInsulation[[#This Row],[Insulation to be Added (")]],3))</f>
        <v>3</v>
      </c>
      <c r="AR946" s="75" t="str">
        <f>IF(P946="","",(VLOOKUP(AQ946,'Insulation Table'!$N$35:$O$250,2,FALSE)))</f>
        <v/>
      </c>
      <c r="AS946" s="67" t="e">
        <f t="shared" si="71"/>
        <v>#VALUE!</v>
      </c>
      <c r="AT946" s="75" t="str">
        <f>IF(TablePipeInsulation[[#This Row],[System Application]]="Custom",TablePipeInsulation[[#This Row],[Full Load Hours (If Custom Application)]],IF(G946="","",IF(G946="Domestic Hot Water",8760,$AJ$16)))</f>
        <v/>
      </c>
      <c r="AU946" s="75" t="str">
        <f>VLOOKUP($G$7,'Incentive Structure'!$C$6:$D$10,2,FALSE)</f>
        <v>CI</v>
      </c>
      <c r="AV946" s="75" t="str">
        <f>IF(ISNUMBER(FIND("MF",TablePipeInsulation[[#This Row],[Incentive Code]]))=TRUE,"MF Logic","CI Logic")</f>
        <v>CI Logic</v>
      </c>
      <c r="AW94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46" t="str">
        <f t="shared" si="72"/>
        <v/>
      </c>
      <c r="AY946" t="str">
        <f t="shared" si="73"/>
        <v>CI</v>
      </c>
      <c r="AZ94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4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46" s="190" t="e">
        <f>INDEX(#REF!,MATCH(TablePipeInsulation[[#This Row],[Coding - Temperature of Pipe]],#REF!,0),MATCH(TEXT($P946,"#.00"),#REF!,0))</f>
        <v>#REF!</v>
      </c>
      <c r="BC946" s="211">
        <f>IFERROR(MIN(IF(TablePipeInsulation[[#This Row],[System Application]]="Custom",(TablePipeInsulation[[#This Row],[Therms saved]]*BE946)*CI_Custom_Incentive_USD_per_therm,IF(OR(TablePipeInsulation[[#This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saved]]*BE946),"Excel Error"))),TablePipeInsulation[[#This Row],[Total Cost]]),0)</f>
        <v>0</v>
      </c>
      <c r="BD946" s="216">
        <f>IFERROR(MIN(IF(TablePipeInsulation[[#This Row],[System Application]]="Custom",(TablePipeInsulation[[#This Row],[Therms saved]]*BE946)*CI_Custom_Bonus_Incentive_USD_per_therm,IF(OR(TablePipeInsulation[[#This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saved]]*BE946),"Excel Error"))),TablePipeInsulation[[#This Row],[Total Cost]]),0)</f>
        <v>0</v>
      </c>
      <c r="BE946" s="212">
        <f>Boiler!$AA$9</f>
        <v>0</v>
      </c>
    </row>
    <row r="947" spans="1:57">
      <c r="A947" s="75">
        <v>926</v>
      </c>
      <c r="Q947" s="69"/>
      <c r="R947" s="1" t="str">
        <f>IFERROR(INDEX(TableInsulationCodeReq[],MATCH(TablePipeInsulation[[#This Row],[Coding - Temperature of Pipe]],TableInsulationCodeReq[Coding Pipe Temperature],-1),MATCH(TEXT($P947,"0.00"),TableInsulationCodeReq[#Headers],0)),"")</f>
        <v/>
      </c>
      <c r="Y947" s="189" t="str">
        <f t="shared" si="74"/>
        <v/>
      </c>
      <c r="AA94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47" s="3" t="str">
        <f>IF(OR(G947="",TablePipeInsulation[[#This Row],[Insulation to be Added (")]]&lt;TablePipeInsulation[[#This Row],[Insulation Required by Code (")]]),"",IF(System_App_Only_DHW,(AN947-AR947)/(0.8*100000)*L947*AS947*AT947*1,(AN947-AR947)/($G$10*100000)*L947*AS947*AT947*1))</f>
        <v/>
      </c>
      <c r="AC947" s="78">
        <f>IF(TablePipeInsulation[[#This Row],[Insulation to be Added (")]]&lt;TablePipeInsulation[[#This Row],[Insulation Required by Code (")]],"",BC947)</f>
        <v>0</v>
      </c>
      <c r="AD947" s="78">
        <f>IF(TablePipeInsulation[[#This Row],[Insulation to be Added (")]]&lt;TablePipeInsulation[[#This Row],[Insulation Required by Code (")]],"",BD947)</f>
        <v>0</v>
      </c>
      <c r="AG947" s="67" t="e">
        <f>VLOOKUP(G947,'Insulation Table'!$AE$61:$AF$64,2,FALSE)</f>
        <v>#N/A</v>
      </c>
      <c r="AH947" s="75" t="str">
        <f>IF(TablePipeInsulation[[#This Row],[System Application]]="Custom",TablePipeInsulation[[#This Row],[Pipe Surface Temperature, °F (If Custom Application)]],IF(G947="","",VLOOKUP(G947,$BG$21:$BH$24,2,FALSE)))</f>
        <v/>
      </c>
      <c r="AI947" s="75" t="str">
        <f>IF(TablePipeInsulation[[#This Row],[System Application]]="Custom",TablePipeInsulation[[#This Row],[Ambient Temperature, °F (If Custom Application)]],IF(G947="","",VLOOKUP(G947,$BG$21:$BI$24,3,FALSE)))</f>
        <v/>
      </c>
      <c r="AJ94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4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4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4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47" s="75" t="str">
        <f>IF(TablePipeInsulation[[#This Row],[System Application]]="Custom",TablePipeInsulation[[#This Row],[Custom Pipe Bare Heat Transfer Coefficient]],IF(P947="","",(VLOOKUP(AJ947,'Insulation Table'!$F$35:$G$124,2,FALSE))))</f>
        <v/>
      </c>
      <c r="AO947" s="75" t="e">
        <f t="shared" si="70"/>
        <v>#N/A</v>
      </c>
      <c r="AP947" s="75" t="e">
        <f>VLOOKUP(AO947,'Insulation Table'!$Y$35:$Z$103,2,FALSE)</f>
        <v>#N/A</v>
      </c>
      <c r="AQ947" s="67" t="str">
        <f>CONCATENATE(P947,U947,MIN(TablePipeInsulation[[#This Row],[Insulation to be Added (")]],3))</f>
        <v>3</v>
      </c>
      <c r="AR947" s="75" t="str">
        <f>IF(P947="","",(VLOOKUP(AQ947,'Insulation Table'!$N$35:$O$250,2,FALSE)))</f>
        <v/>
      </c>
      <c r="AS947" s="67" t="e">
        <f t="shared" si="71"/>
        <v>#VALUE!</v>
      </c>
      <c r="AT947" s="75" t="str">
        <f>IF(TablePipeInsulation[[#This Row],[System Application]]="Custom",TablePipeInsulation[[#This Row],[Full Load Hours (If Custom Application)]],IF(G947="","",IF(G947="Domestic Hot Water",8760,$AJ$16)))</f>
        <v/>
      </c>
      <c r="AU947" s="75" t="str">
        <f>VLOOKUP($G$7,'Incentive Structure'!$C$6:$D$10,2,FALSE)</f>
        <v>CI</v>
      </c>
      <c r="AV947" s="75" t="str">
        <f>IF(ISNUMBER(FIND("MF",TablePipeInsulation[[#This Row],[Incentive Code]]))=TRUE,"MF Logic","CI Logic")</f>
        <v>CI Logic</v>
      </c>
      <c r="AW94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47" t="str">
        <f t="shared" si="72"/>
        <v/>
      </c>
      <c r="AY947" t="str">
        <f t="shared" si="73"/>
        <v>CI</v>
      </c>
      <c r="AZ94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4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47" s="190" t="e">
        <f>INDEX(#REF!,MATCH(TablePipeInsulation[[#This Row],[Coding - Temperature of Pipe]],#REF!,0),MATCH(TEXT($P947,"#.00"),#REF!,0))</f>
        <v>#REF!</v>
      </c>
      <c r="BC947" s="211">
        <f>IFERROR(MIN(IF(TablePipeInsulation[[#This Row],[System Application]]="Custom",(TablePipeInsulation[[#This Row],[Therms saved]]*BE947)*CI_Custom_Incentive_USD_per_therm,IF(OR(TablePipeInsulation[[#This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saved]]*BE947),"Excel Error"))),TablePipeInsulation[[#This Row],[Total Cost]]),0)</f>
        <v>0</v>
      </c>
      <c r="BD947" s="216">
        <f>IFERROR(MIN(IF(TablePipeInsulation[[#This Row],[System Application]]="Custom",(TablePipeInsulation[[#This Row],[Therms saved]]*BE947)*CI_Custom_Bonus_Incentive_USD_per_therm,IF(OR(TablePipeInsulation[[#This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saved]]*BE947),"Excel Error"))),TablePipeInsulation[[#This Row],[Total Cost]]),0)</f>
        <v>0</v>
      </c>
      <c r="BE947" s="212">
        <f>Boiler!$AA$9</f>
        <v>0</v>
      </c>
    </row>
    <row r="948" spans="1:57">
      <c r="A948" s="75">
        <v>927</v>
      </c>
      <c r="Q948" s="69"/>
      <c r="R948" s="1" t="str">
        <f>IFERROR(INDEX(TableInsulationCodeReq[],MATCH(TablePipeInsulation[[#This Row],[Coding - Temperature of Pipe]],TableInsulationCodeReq[Coding Pipe Temperature],-1),MATCH(TEXT($P948,"0.00"),TableInsulationCodeReq[#Headers],0)),"")</f>
        <v/>
      </c>
      <c r="Y948" s="189" t="str">
        <f t="shared" si="74"/>
        <v/>
      </c>
      <c r="AA94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48" s="3" t="str">
        <f>IF(OR(G948="",TablePipeInsulation[[#This Row],[Insulation to be Added (")]]&lt;TablePipeInsulation[[#This Row],[Insulation Required by Code (")]]),"",IF(System_App_Only_DHW,(AN948-AR948)/(0.8*100000)*L948*AS948*AT948*1,(AN948-AR948)/($G$10*100000)*L948*AS948*AT948*1))</f>
        <v/>
      </c>
      <c r="AC948" s="78">
        <f>IF(TablePipeInsulation[[#This Row],[Insulation to be Added (")]]&lt;TablePipeInsulation[[#This Row],[Insulation Required by Code (")]],"",BC948)</f>
        <v>0</v>
      </c>
      <c r="AD948" s="78">
        <f>IF(TablePipeInsulation[[#This Row],[Insulation to be Added (")]]&lt;TablePipeInsulation[[#This Row],[Insulation Required by Code (")]],"",BD948)</f>
        <v>0</v>
      </c>
      <c r="AG948" s="67" t="e">
        <f>VLOOKUP(G948,'Insulation Table'!$AE$61:$AF$64,2,FALSE)</f>
        <v>#N/A</v>
      </c>
      <c r="AH948" s="75" t="str">
        <f>IF(TablePipeInsulation[[#This Row],[System Application]]="Custom",TablePipeInsulation[[#This Row],[Pipe Surface Temperature, °F (If Custom Application)]],IF(G948="","",VLOOKUP(G948,$BG$21:$BH$24,2,FALSE)))</f>
        <v/>
      </c>
      <c r="AI948" s="75" t="str">
        <f>IF(TablePipeInsulation[[#This Row],[System Application]]="Custom",TablePipeInsulation[[#This Row],[Ambient Temperature, °F (If Custom Application)]],IF(G948="","",VLOOKUP(G948,$BG$21:$BI$24,3,FALSE)))</f>
        <v/>
      </c>
      <c r="AJ94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4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4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4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48" s="75" t="str">
        <f>IF(TablePipeInsulation[[#This Row],[System Application]]="Custom",TablePipeInsulation[[#This Row],[Custom Pipe Bare Heat Transfer Coefficient]],IF(P948="","",(VLOOKUP(AJ948,'Insulation Table'!$F$35:$G$124,2,FALSE))))</f>
        <v/>
      </c>
      <c r="AO948" s="75" t="e">
        <f t="shared" si="70"/>
        <v>#N/A</v>
      </c>
      <c r="AP948" s="75" t="e">
        <f>VLOOKUP(AO948,'Insulation Table'!$Y$35:$Z$103,2,FALSE)</f>
        <v>#N/A</v>
      </c>
      <c r="AQ948" s="67" t="str">
        <f>CONCATENATE(P948,U948,MIN(TablePipeInsulation[[#This Row],[Insulation to be Added (")]],3))</f>
        <v>3</v>
      </c>
      <c r="AR948" s="75" t="str">
        <f>IF(P948="","",(VLOOKUP(AQ948,'Insulation Table'!$N$35:$O$250,2,FALSE)))</f>
        <v/>
      </c>
      <c r="AS948" s="67" t="e">
        <f t="shared" si="71"/>
        <v>#VALUE!</v>
      </c>
      <c r="AT948" s="75" t="str">
        <f>IF(TablePipeInsulation[[#This Row],[System Application]]="Custom",TablePipeInsulation[[#This Row],[Full Load Hours (If Custom Application)]],IF(G948="","",IF(G948="Domestic Hot Water",8760,$AJ$16)))</f>
        <v/>
      </c>
      <c r="AU948" s="75" t="str">
        <f>VLOOKUP($G$7,'Incentive Structure'!$C$6:$D$10,2,FALSE)</f>
        <v>CI</v>
      </c>
      <c r="AV948" s="75" t="str">
        <f>IF(ISNUMBER(FIND("MF",TablePipeInsulation[[#This Row],[Incentive Code]]))=TRUE,"MF Logic","CI Logic")</f>
        <v>CI Logic</v>
      </c>
      <c r="AW94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48" t="str">
        <f t="shared" si="72"/>
        <v/>
      </c>
      <c r="AY948" t="str">
        <f t="shared" si="73"/>
        <v>CI</v>
      </c>
      <c r="AZ94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4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48" s="190" t="e">
        <f>INDEX(#REF!,MATCH(TablePipeInsulation[[#This Row],[Coding - Temperature of Pipe]],#REF!,0),MATCH(TEXT($P948,"#.00"),#REF!,0))</f>
        <v>#REF!</v>
      </c>
      <c r="BC948" s="211">
        <f>IFERROR(MIN(IF(TablePipeInsulation[[#This Row],[System Application]]="Custom",(TablePipeInsulation[[#This Row],[Therms saved]]*BE948)*CI_Custom_Incentive_USD_per_therm,IF(OR(TablePipeInsulation[[#This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saved]]*BE948),"Excel Error"))),TablePipeInsulation[[#This Row],[Total Cost]]),0)</f>
        <v>0</v>
      </c>
      <c r="BD948" s="216">
        <f>IFERROR(MIN(IF(TablePipeInsulation[[#This Row],[System Application]]="Custom",(TablePipeInsulation[[#This Row],[Therms saved]]*BE948)*CI_Custom_Bonus_Incentive_USD_per_therm,IF(OR(TablePipeInsulation[[#This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saved]]*BE948),"Excel Error"))),TablePipeInsulation[[#This Row],[Total Cost]]),0)</f>
        <v>0</v>
      </c>
      <c r="BE948" s="212">
        <f>Boiler!$AA$9</f>
        <v>0</v>
      </c>
    </row>
    <row r="949" spans="1:57">
      <c r="A949" s="75">
        <v>928</v>
      </c>
      <c r="Q949" s="69"/>
      <c r="R949" s="1" t="str">
        <f>IFERROR(INDEX(TableInsulationCodeReq[],MATCH(TablePipeInsulation[[#This Row],[Coding - Temperature of Pipe]],TableInsulationCodeReq[Coding Pipe Temperature],-1),MATCH(TEXT($P949,"0.00"),TableInsulationCodeReq[#Headers],0)),"")</f>
        <v/>
      </c>
      <c r="Y949" s="189" t="str">
        <f t="shared" si="74"/>
        <v/>
      </c>
      <c r="AA94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49" s="3" t="str">
        <f>IF(OR(G949="",TablePipeInsulation[[#This Row],[Insulation to be Added (")]]&lt;TablePipeInsulation[[#This Row],[Insulation Required by Code (")]]),"",IF(System_App_Only_DHW,(AN949-AR949)/(0.8*100000)*L949*AS949*AT949*1,(AN949-AR949)/($G$10*100000)*L949*AS949*AT949*1))</f>
        <v/>
      </c>
      <c r="AC949" s="78">
        <f>IF(TablePipeInsulation[[#This Row],[Insulation to be Added (")]]&lt;TablePipeInsulation[[#This Row],[Insulation Required by Code (")]],"",BC949)</f>
        <v>0</v>
      </c>
      <c r="AD949" s="78">
        <f>IF(TablePipeInsulation[[#This Row],[Insulation to be Added (")]]&lt;TablePipeInsulation[[#This Row],[Insulation Required by Code (")]],"",BD949)</f>
        <v>0</v>
      </c>
      <c r="AG949" s="67" t="e">
        <f>VLOOKUP(G949,'Insulation Table'!$AE$61:$AF$64,2,FALSE)</f>
        <v>#N/A</v>
      </c>
      <c r="AH949" s="75" t="str">
        <f>IF(TablePipeInsulation[[#This Row],[System Application]]="Custom",TablePipeInsulation[[#This Row],[Pipe Surface Temperature, °F (If Custom Application)]],IF(G949="","",VLOOKUP(G949,$BG$21:$BH$24,2,FALSE)))</f>
        <v/>
      </c>
      <c r="AI949" s="75" t="str">
        <f>IF(TablePipeInsulation[[#This Row],[System Application]]="Custom",TablePipeInsulation[[#This Row],[Ambient Temperature, °F (If Custom Application)]],IF(G949="","",VLOOKUP(G949,$BG$21:$BI$24,3,FALSE)))</f>
        <v/>
      </c>
      <c r="AJ94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4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4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4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49" s="75" t="str">
        <f>IF(TablePipeInsulation[[#This Row],[System Application]]="Custom",TablePipeInsulation[[#This Row],[Custom Pipe Bare Heat Transfer Coefficient]],IF(P949="","",(VLOOKUP(AJ949,'Insulation Table'!$F$35:$G$124,2,FALSE))))</f>
        <v/>
      </c>
      <c r="AO949" s="75" t="e">
        <f t="shared" si="70"/>
        <v>#N/A</v>
      </c>
      <c r="AP949" s="75" t="e">
        <f>VLOOKUP(AO949,'Insulation Table'!$Y$35:$Z$103,2,FALSE)</f>
        <v>#N/A</v>
      </c>
      <c r="AQ949" s="67" t="str">
        <f>CONCATENATE(P949,U949,MIN(TablePipeInsulation[[#This Row],[Insulation to be Added (")]],3))</f>
        <v>3</v>
      </c>
      <c r="AR949" s="75" t="str">
        <f>IF(P949="","",(VLOOKUP(AQ949,'Insulation Table'!$N$35:$O$250,2,FALSE)))</f>
        <v/>
      </c>
      <c r="AS949" s="67" t="e">
        <f t="shared" si="71"/>
        <v>#VALUE!</v>
      </c>
      <c r="AT949" s="75" t="str">
        <f>IF(TablePipeInsulation[[#This Row],[System Application]]="Custom",TablePipeInsulation[[#This Row],[Full Load Hours (If Custom Application)]],IF(G949="","",IF(G949="Domestic Hot Water",8760,$AJ$16)))</f>
        <v/>
      </c>
      <c r="AU949" s="75" t="str">
        <f>VLOOKUP($G$7,'Incentive Structure'!$C$6:$D$10,2,FALSE)</f>
        <v>CI</v>
      </c>
      <c r="AV949" s="75" t="str">
        <f>IF(ISNUMBER(FIND("MF",TablePipeInsulation[[#This Row],[Incentive Code]]))=TRUE,"MF Logic","CI Logic")</f>
        <v>CI Logic</v>
      </c>
      <c r="AW94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49" t="str">
        <f t="shared" si="72"/>
        <v/>
      </c>
      <c r="AY949" t="str">
        <f t="shared" si="73"/>
        <v>CI</v>
      </c>
      <c r="AZ94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4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49" s="190" t="e">
        <f>INDEX(#REF!,MATCH(TablePipeInsulation[[#This Row],[Coding - Temperature of Pipe]],#REF!,0),MATCH(TEXT($P949,"#.00"),#REF!,0))</f>
        <v>#REF!</v>
      </c>
      <c r="BC949" s="211">
        <f>IFERROR(MIN(IF(TablePipeInsulation[[#This Row],[System Application]]="Custom",(TablePipeInsulation[[#This Row],[Therms saved]]*BE949)*CI_Custom_Incentive_USD_per_therm,IF(OR(TablePipeInsulation[[#This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saved]]*BE949),"Excel Error"))),TablePipeInsulation[[#This Row],[Total Cost]]),0)</f>
        <v>0</v>
      </c>
      <c r="BD949" s="216">
        <f>IFERROR(MIN(IF(TablePipeInsulation[[#This Row],[System Application]]="Custom",(TablePipeInsulation[[#This Row],[Therms saved]]*BE949)*CI_Custom_Bonus_Incentive_USD_per_therm,IF(OR(TablePipeInsulation[[#This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saved]]*BE949),"Excel Error"))),TablePipeInsulation[[#This Row],[Total Cost]]),0)</f>
        <v>0</v>
      </c>
      <c r="BE949" s="212">
        <f>Boiler!$AA$9</f>
        <v>0</v>
      </c>
    </row>
    <row r="950" spans="1:57">
      <c r="A950" s="75">
        <v>929</v>
      </c>
      <c r="Q950" s="69"/>
      <c r="R950" s="1" t="str">
        <f>IFERROR(INDEX(TableInsulationCodeReq[],MATCH(TablePipeInsulation[[#This Row],[Coding - Temperature of Pipe]],TableInsulationCodeReq[Coding Pipe Temperature],-1),MATCH(TEXT($P950,"0.00"),TableInsulationCodeReq[#Headers],0)),"")</f>
        <v/>
      </c>
      <c r="Y950" s="189" t="str">
        <f t="shared" si="74"/>
        <v/>
      </c>
      <c r="AA95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50" s="3" t="str">
        <f>IF(OR(G950="",TablePipeInsulation[[#This Row],[Insulation to be Added (")]]&lt;TablePipeInsulation[[#This Row],[Insulation Required by Code (")]]),"",IF(System_App_Only_DHW,(AN950-AR950)/(0.8*100000)*L950*AS950*AT950*1,(AN950-AR950)/($G$10*100000)*L950*AS950*AT950*1))</f>
        <v/>
      </c>
      <c r="AC950" s="78">
        <f>IF(TablePipeInsulation[[#This Row],[Insulation to be Added (")]]&lt;TablePipeInsulation[[#This Row],[Insulation Required by Code (")]],"",BC950)</f>
        <v>0</v>
      </c>
      <c r="AD950" s="78">
        <f>IF(TablePipeInsulation[[#This Row],[Insulation to be Added (")]]&lt;TablePipeInsulation[[#This Row],[Insulation Required by Code (")]],"",BD950)</f>
        <v>0</v>
      </c>
      <c r="AG950" s="67" t="e">
        <f>VLOOKUP(G950,'Insulation Table'!$AE$61:$AF$64,2,FALSE)</f>
        <v>#N/A</v>
      </c>
      <c r="AH950" s="75" t="str">
        <f>IF(TablePipeInsulation[[#This Row],[System Application]]="Custom",TablePipeInsulation[[#This Row],[Pipe Surface Temperature, °F (If Custom Application)]],IF(G950="","",VLOOKUP(G950,$BG$21:$BH$24,2,FALSE)))</f>
        <v/>
      </c>
      <c r="AI950" s="75" t="str">
        <f>IF(TablePipeInsulation[[#This Row],[System Application]]="Custom",TablePipeInsulation[[#This Row],[Ambient Temperature, °F (If Custom Application)]],IF(G950="","",VLOOKUP(G950,$BG$21:$BI$24,3,FALSE)))</f>
        <v/>
      </c>
      <c r="AJ95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5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5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5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50" s="75" t="str">
        <f>IF(TablePipeInsulation[[#This Row],[System Application]]="Custom",TablePipeInsulation[[#This Row],[Custom Pipe Bare Heat Transfer Coefficient]],IF(P950="","",(VLOOKUP(AJ950,'Insulation Table'!$F$35:$G$124,2,FALSE))))</f>
        <v/>
      </c>
      <c r="AO950" s="75" t="e">
        <f t="shared" si="70"/>
        <v>#N/A</v>
      </c>
      <c r="AP950" s="75" t="e">
        <f>VLOOKUP(AO950,'Insulation Table'!$Y$35:$Z$103,2,FALSE)</f>
        <v>#N/A</v>
      </c>
      <c r="AQ950" s="67" t="str">
        <f>CONCATENATE(P950,U950,MIN(TablePipeInsulation[[#This Row],[Insulation to be Added (")]],3))</f>
        <v>3</v>
      </c>
      <c r="AR950" s="75" t="str">
        <f>IF(P950="","",(VLOOKUP(AQ950,'Insulation Table'!$N$35:$O$250,2,FALSE)))</f>
        <v/>
      </c>
      <c r="AS950" s="67" t="e">
        <f t="shared" si="71"/>
        <v>#VALUE!</v>
      </c>
      <c r="AT950" s="75" t="str">
        <f>IF(TablePipeInsulation[[#This Row],[System Application]]="Custom",TablePipeInsulation[[#This Row],[Full Load Hours (If Custom Application)]],IF(G950="","",IF(G950="Domestic Hot Water",8760,$AJ$16)))</f>
        <v/>
      </c>
      <c r="AU950" s="75" t="str">
        <f>VLOOKUP($G$7,'Incentive Structure'!$C$6:$D$10,2,FALSE)</f>
        <v>CI</v>
      </c>
      <c r="AV950" s="75" t="str">
        <f>IF(ISNUMBER(FIND("MF",TablePipeInsulation[[#This Row],[Incentive Code]]))=TRUE,"MF Logic","CI Logic")</f>
        <v>CI Logic</v>
      </c>
      <c r="AW95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50" t="str">
        <f t="shared" si="72"/>
        <v/>
      </c>
      <c r="AY950" t="str">
        <f t="shared" si="73"/>
        <v>CI</v>
      </c>
      <c r="AZ95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5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50" s="190" t="e">
        <f>INDEX(#REF!,MATCH(TablePipeInsulation[[#This Row],[Coding - Temperature of Pipe]],#REF!,0),MATCH(TEXT($P950,"#.00"),#REF!,0))</f>
        <v>#REF!</v>
      </c>
      <c r="BC950" s="211">
        <f>IFERROR(MIN(IF(TablePipeInsulation[[#This Row],[System Application]]="Custom",(TablePipeInsulation[[#This Row],[Therms saved]]*BE950)*CI_Custom_Incentive_USD_per_therm,IF(OR(TablePipeInsulation[[#This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saved]]*BE950),"Excel Error"))),TablePipeInsulation[[#This Row],[Total Cost]]),0)</f>
        <v>0</v>
      </c>
      <c r="BD950" s="216">
        <f>IFERROR(MIN(IF(TablePipeInsulation[[#This Row],[System Application]]="Custom",(TablePipeInsulation[[#This Row],[Therms saved]]*BE950)*CI_Custom_Bonus_Incentive_USD_per_therm,IF(OR(TablePipeInsulation[[#This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saved]]*BE950),"Excel Error"))),TablePipeInsulation[[#This Row],[Total Cost]]),0)</f>
        <v>0</v>
      </c>
      <c r="BE950" s="212">
        <f>Boiler!$AA$9</f>
        <v>0</v>
      </c>
    </row>
    <row r="951" spans="1:57">
      <c r="A951" s="75">
        <v>930</v>
      </c>
      <c r="Q951" s="69"/>
      <c r="R951" s="1" t="str">
        <f>IFERROR(INDEX(TableInsulationCodeReq[],MATCH(TablePipeInsulation[[#This Row],[Coding - Temperature of Pipe]],TableInsulationCodeReq[Coding Pipe Temperature],-1),MATCH(TEXT($P951,"0.00"),TableInsulationCodeReq[#Headers],0)),"")</f>
        <v/>
      </c>
      <c r="Y951" s="189" t="str">
        <f t="shared" si="74"/>
        <v/>
      </c>
      <c r="AA95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51" s="3" t="str">
        <f>IF(OR(G951="",TablePipeInsulation[[#This Row],[Insulation to be Added (")]]&lt;TablePipeInsulation[[#This Row],[Insulation Required by Code (")]]),"",IF(System_App_Only_DHW,(AN951-AR951)/(0.8*100000)*L951*AS951*AT951*1,(AN951-AR951)/($G$10*100000)*L951*AS951*AT951*1))</f>
        <v/>
      </c>
      <c r="AC951" s="78">
        <f>IF(TablePipeInsulation[[#This Row],[Insulation to be Added (")]]&lt;TablePipeInsulation[[#This Row],[Insulation Required by Code (")]],"",BC951)</f>
        <v>0</v>
      </c>
      <c r="AD951" s="78">
        <f>IF(TablePipeInsulation[[#This Row],[Insulation to be Added (")]]&lt;TablePipeInsulation[[#This Row],[Insulation Required by Code (")]],"",BD951)</f>
        <v>0</v>
      </c>
      <c r="AG951" s="67" t="e">
        <f>VLOOKUP(G951,'Insulation Table'!$AE$61:$AF$64,2,FALSE)</f>
        <v>#N/A</v>
      </c>
      <c r="AH951" s="75" t="str">
        <f>IF(TablePipeInsulation[[#This Row],[System Application]]="Custom",TablePipeInsulation[[#This Row],[Pipe Surface Temperature, °F (If Custom Application)]],IF(G951="","",VLOOKUP(G951,$BG$21:$BH$24,2,FALSE)))</f>
        <v/>
      </c>
      <c r="AI951" s="75" t="str">
        <f>IF(TablePipeInsulation[[#This Row],[System Application]]="Custom",TablePipeInsulation[[#This Row],[Ambient Temperature, °F (If Custom Application)]],IF(G951="","",VLOOKUP(G951,$BG$21:$BI$24,3,FALSE)))</f>
        <v/>
      </c>
      <c r="AJ95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5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5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5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51" s="75" t="str">
        <f>IF(TablePipeInsulation[[#This Row],[System Application]]="Custom",TablePipeInsulation[[#This Row],[Custom Pipe Bare Heat Transfer Coefficient]],IF(P951="","",(VLOOKUP(AJ951,'Insulation Table'!$F$35:$G$124,2,FALSE))))</f>
        <v/>
      </c>
      <c r="AO951" s="75" t="e">
        <f t="shared" si="70"/>
        <v>#N/A</v>
      </c>
      <c r="AP951" s="75" t="e">
        <f>VLOOKUP(AO951,'Insulation Table'!$Y$35:$Z$103,2,FALSE)</f>
        <v>#N/A</v>
      </c>
      <c r="AQ951" s="67" t="str">
        <f>CONCATENATE(P951,U951,MIN(TablePipeInsulation[[#This Row],[Insulation to be Added (")]],3))</f>
        <v>3</v>
      </c>
      <c r="AR951" s="75" t="str">
        <f>IF(P951="","",(VLOOKUP(AQ951,'Insulation Table'!$N$35:$O$250,2,FALSE)))</f>
        <v/>
      </c>
      <c r="AS951" s="67" t="e">
        <f t="shared" si="71"/>
        <v>#VALUE!</v>
      </c>
      <c r="AT951" s="75" t="str">
        <f>IF(TablePipeInsulation[[#This Row],[System Application]]="Custom",TablePipeInsulation[[#This Row],[Full Load Hours (If Custom Application)]],IF(G951="","",IF(G951="Domestic Hot Water",8760,$AJ$16)))</f>
        <v/>
      </c>
      <c r="AU951" s="75" t="str">
        <f>VLOOKUP($G$7,'Incentive Structure'!$C$6:$D$10,2,FALSE)</f>
        <v>CI</v>
      </c>
      <c r="AV951" s="75" t="str">
        <f>IF(ISNUMBER(FIND("MF",TablePipeInsulation[[#This Row],[Incentive Code]]))=TRUE,"MF Logic","CI Logic")</f>
        <v>CI Logic</v>
      </c>
      <c r="AW95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51" t="str">
        <f t="shared" si="72"/>
        <v/>
      </c>
      <c r="AY951" t="str">
        <f t="shared" si="73"/>
        <v>CI</v>
      </c>
      <c r="AZ95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5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51" s="190" t="e">
        <f>INDEX(#REF!,MATCH(TablePipeInsulation[[#This Row],[Coding - Temperature of Pipe]],#REF!,0),MATCH(TEXT($P951,"#.00"),#REF!,0))</f>
        <v>#REF!</v>
      </c>
      <c r="BC951" s="211">
        <f>IFERROR(MIN(IF(TablePipeInsulation[[#This Row],[System Application]]="Custom",(TablePipeInsulation[[#This Row],[Therms saved]]*BE951)*CI_Custom_Incentive_USD_per_therm,IF(OR(TablePipeInsulation[[#This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saved]]*BE951),"Excel Error"))),TablePipeInsulation[[#This Row],[Total Cost]]),0)</f>
        <v>0</v>
      </c>
      <c r="BD951" s="216">
        <f>IFERROR(MIN(IF(TablePipeInsulation[[#This Row],[System Application]]="Custom",(TablePipeInsulation[[#This Row],[Therms saved]]*BE951)*CI_Custom_Bonus_Incentive_USD_per_therm,IF(OR(TablePipeInsulation[[#This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saved]]*BE951),"Excel Error"))),TablePipeInsulation[[#This Row],[Total Cost]]),0)</f>
        <v>0</v>
      </c>
      <c r="BE951" s="212">
        <f>Boiler!$AA$9</f>
        <v>0</v>
      </c>
    </row>
    <row r="952" spans="1:57">
      <c r="A952" s="75">
        <v>931</v>
      </c>
      <c r="Q952" s="69"/>
      <c r="R952" s="1" t="str">
        <f>IFERROR(INDEX(TableInsulationCodeReq[],MATCH(TablePipeInsulation[[#This Row],[Coding - Temperature of Pipe]],TableInsulationCodeReq[Coding Pipe Temperature],-1),MATCH(TEXT($P952,"0.00"),TableInsulationCodeReq[#Headers],0)),"")</f>
        <v/>
      </c>
      <c r="Y952" s="189" t="str">
        <f t="shared" si="74"/>
        <v/>
      </c>
      <c r="AA95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52" s="3" t="str">
        <f>IF(OR(G952="",TablePipeInsulation[[#This Row],[Insulation to be Added (")]]&lt;TablePipeInsulation[[#This Row],[Insulation Required by Code (")]]),"",IF(System_App_Only_DHW,(AN952-AR952)/(0.8*100000)*L952*AS952*AT952*1,(AN952-AR952)/($G$10*100000)*L952*AS952*AT952*1))</f>
        <v/>
      </c>
      <c r="AC952" s="78">
        <f>IF(TablePipeInsulation[[#This Row],[Insulation to be Added (")]]&lt;TablePipeInsulation[[#This Row],[Insulation Required by Code (")]],"",BC952)</f>
        <v>0</v>
      </c>
      <c r="AD952" s="78">
        <f>IF(TablePipeInsulation[[#This Row],[Insulation to be Added (")]]&lt;TablePipeInsulation[[#This Row],[Insulation Required by Code (")]],"",BD952)</f>
        <v>0</v>
      </c>
      <c r="AG952" s="67" t="e">
        <f>VLOOKUP(G952,'Insulation Table'!$AE$61:$AF$64,2,FALSE)</f>
        <v>#N/A</v>
      </c>
      <c r="AH952" s="75" t="str">
        <f>IF(TablePipeInsulation[[#This Row],[System Application]]="Custom",TablePipeInsulation[[#This Row],[Pipe Surface Temperature, °F (If Custom Application)]],IF(G952="","",VLOOKUP(G952,$BG$21:$BH$24,2,FALSE)))</f>
        <v/>
      </c>
      <c r="AI952" s="75" t="str">
        <f>IF(TablePipeInsulation[[#This Row],[System Application]]="Custom",TablePipeInsulation[[#This Row],[Ambient Temperature, °F (If Custom Application)]],IF(G952="","",VLOOKUP(G952,$BG$21:$BI$24,3,FALSE)))</f>
        <v/>
      </c>
      <c r="AJ95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5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5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5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52" s="75" t="str">
        <f>IF(TablePipeInsulation[[#This Row],[System Application]]="Custom",TablePipeInsulation[[#This Row],[Custom Pipe Bare Heat Transfer Coefficient]],IF(P952="","",(VLOOKUP(AJ952,'Insulation Table'!$F$35:$G$124,2,FALSE))))</f>
        <v/>
      </c>
      <c r="AO952" s="75" t="e">
        <f t="shared" si="70"/>
        <v>#N/A</v>
      </c>
      <c r="AP952" s="75" t="e">
        <f>VLOOKUP(AO952,'Insulation Table'!$Y$35:$Z$103,2,FALSE)</f>
        <v>#N/A</v>
      </c>
      <c r="AQ952" s="67" t="str">
        <f>CONCATENATE(P952,U952,MIN(TablePipeInsulation[[#This Row],[Insulation to be Added (")]],3))</f>
        <v>3</v>
      </c>
      <c r="AR952" s="75" t="str">
        <f>IF(P952="","",(VLOOKUP(AQ952,'Insulation Table'!$N$35:$O$250,2,FALSE)))</f>
        <v/>
      </c>
      <c r="AS952" s="67" t="e">
        <f t="shared" si="71"/>
        <v>#VALUE!</v>
      </c>
      <c r="AT952" s="75" t="str">
        <f>IF(TablePipeInsulation[[#This Row],[System Application]]="Custom",TablePipeInsulation[[#This Row],[Full Load Hours (If Custom Application)]],IF(G952="","",IF(G952="Domestic Hot Water",8760,$AJ$16)))</f>
        <v/>
      </c>
      <c r="AU952" s="75" t="str">
        <f>VLOOKUP($G$7,'Incentive Structure'!$C$6:$D$10,2,FALSE)</f>
        <v>CI</v>
      </c>
      <c r="AV952" s="75" t="str">
        <f>IF(ISNUMBER(FIND("MF",TablePipeInsulation[[#This Row],[Incentive Code]]))=TRUE,"MF Logic","CI Logic")</f>
        <v>CI Logic</v>
      </c>
      <c r="AW95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52" t="str">
        <f t="shared" si="72"/>
        <v/>
      </c>
      <c r="AY952" t="str">
        <f t="shared" si="73"/>
        <v>CI</v>
      </c>
      <c r="AZ95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5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52" s="190" t="e">
        <f>INDEX(#REF!,MATCH(TablePipeInsulation[[#This Row],[Coding - Temperature of Pipe]],#REF!,0),MATCH(TEXT($P952,"#.00"),#REF!,0))</f>
        <v>#REF!</v>
      </c>
      <c r="BC952" s="211">
        <f>IFERROR(MIN(IF(TablePipeInsulation[[#This Row],[System Application]]="Custom",(TablePipeInsulation[[#This Row],[Therms saved]]*BE952)*CI_Custom_Incentive_USD_per_therm,IF(OR(TablePipeInsulation[[#This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saved]]*BE952),"Excel Error"))),TablePipeInsulation[[#This Row],[Total Cost]]),0)</f>
        <v>0</v>
      </c>
      <c r="BD952" s="216">
        <f>IFERROR(MIN(IF(TablePipeInsulation[[#This Row],[System Application]]="Custom",(TablePipeInsulation[[#This Row],[Therms saved]]*BE952)*CI_Custom_Bonus_Incentive_USD_per_therm,IF(OR(TablePipeInsulation[[#This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saved]]*BE952),"Excel Error"))),TablePipeInsulation[[#This Row],[Total Cost]]),0)</f>
        <v>0</v>
      </c>
      <c r="BE952" s="212">
        <f>Boiler!$AA$9</f>
        <v>0</v>
      </c>
    </row>
    <row r="953" spans="1:57">
      <c r="A953" s="75">
        <v>932</v>
      </c>
      <c r="Q953" s="69"/>
      <c r="R953" s="1" t="str">
        <f>IFERROR(INDEX(TableInsulationCodeReq[],MATCH(TablePipeInsulation[[#This Row],[Coding - Temperature of Pipe]],TableInsulationCodeReq[Coding Pipe Temperature],-1),MATCH(TEXT($P953,"0.00"),TableInsulationCodeReq[#Headers],0)),"")</f>
        <v/>
      </c>
      <c r="Y953" s="189" t="str">
        <f t="shared" si="74"/>
        <v/>
      </c>
      <c r="AA95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53" s="3" t="str">
        <f>IF(OR(G953="",TablePipeInsulation[[#This Row],[Insulation to be Added (")]]&lt;TablePipeInsulation[[#This Row],[Insulation Required by Code (")]]),"",IF(System_App_Only_DHW,(AN953-AR953)/(0.8*100000)*L953*AS953*AT953*1,(AN953-AR953)/($G$10*100000)*L953*AS953*AT953*1))</f>
        <v/>
      </c>
      <c r="AC953" s="78">
        <f>IF(TablePipeInsulation[[#This Row],[Insulation to be Added (")]]&lt;TablePipeInsulation[[#This Row],[Insulation Required by Code (")]],"",BC953)</f>
        <v>0</v>
      </c>
      <c r="AD953" s="78">
        <f>IF(TablePipeInsulation[[#This Row],[Insulation to be Added (")]]&lt;TablePipeInsulation[[#This Row],[Insulation Required by Code (")]],"",BD953)</f>
        <v>0</v>
      </c>
      <c r="AG953" s="67" t="e">
        <f>VLOOKUP(G953,'Insulation Table'!$AE$61:$AF$64,2,FALSE)</f>
        <v>#N/A</v>
      </c>
      <c r="AH953" s="75" t="str">
        <f>IF(TablePipeInsulation[[#This Row],[System Application]]="Custom",TablePipeInsulation[[#This Row],[Pipe Surface Temperature, °F (If Custom Application)]],IF(G953="","",VLOOKUP(G953,$BG$21:$BH$24,2,FALSE)))</f>
        <v/>
      </c>
      <c r="AI953" s="75" t="str">
        <f>IF(TablePipeInsulation[[#This Row],[System Application]]="Custom",TablePipeInsulation[[#This Row],[Ambient Temperature, °F (If Custom Application)]],IF(G953="","",VLOOKUP(G953,$BG$21:$BI$24,3,FALSE)))</f>
        <v/>
      </c>
      <c r="AJ95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5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5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5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53" s="75" t="str">
        <f>IF(TablePipeInsulation[[#This Row],[System Application]]="Custom",TablePipeInsulation[[#This Row],[Custom Pipe Bare Heat Transfer Coefficient]],IF(P953="","",(VLOOKUP(AJ953,'Insulation Table'!$F$35:$G$124,2,FALSE))))</f>
        <v/>
      </c>
      <c r="AO953" s="75" t="e">
        <f t="shared" si="70"/>
        <v>#N/A</v>
      </c>
      <c r="AP953" s="75" t="e">
        <f>VLOOKUP(AO953,'Insulation Table'!$Y$35:$Z$103,2,FALSE)</f>
        <v>#N/A</v>
      </c>
      <c r="AQ953" s="67" t="str">
        <f>CONCATENATE(P953,U953,MIN(TablePipeInsulation[[#This Row],[Insulation to be Added (")]],3))</f>
        <v>3</v>
      </c>
      <c r="AR953" s="75" t="str">
        <f>IF(P953="","",(VLOOKUP(AQ953,'Insulation Table'!$N$35:$O$250,2,FALSE)))</f>
        <v/>
      </c>
      <c r="AS953" s="67" t="e">
        <f t="shared" si="71"/>
        <v>#VALUE!</v>
      </c>
      <c r="AT953" s="75" t="str">
        <f>IF(TablePipeInsulation[[#This Row],[System Application]]="Custom",TablePipeInsulation[[#This Row],[Full Load Hours (If Custom Application)]],IF(G953="","",IF(G953="Domestic Hot Water",8760,$AJ$16)))</f>
        <v/>
      </c>
      <c r="AU953" s="75" t="str">
        <f>VLOOKUP($G$7,'Incentive Structure'!$C$6:$D$10,2,FALSE)</f>
        <v>CI</v>
      </c>
      <c r="AV953" s="75" t="str">
        <f>IF(ISNUMBER(FIND("MF",TablePipeInsulation[[#This Row],[Incentive Code]]))=TRUE,"MF Logic","CI Logic")</f>
        <v>CI Logic</v>
      </c>
      <c r="AW95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53" t="str">
        <f t="shared" si="72"/>
        <v/>
      </c>
      <c r="AY953" t="str">
        <f t="shared" si="73"/>
        <v>CI</v>
      </c>
      <c r="AZ95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5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53" s="190" t="e">
        <f>INDEX(#REF!,MATCH(TablePipeInsulation[[#This Row],[Coding - Temperature of Pipe]],#REF!,0),MATCH(TEXT($P953,"#.00"),#REF!,0))</f>
        <v>#REF!</v>
      </c>
      <c r="BC953" s="211">
        <f>IFERROR(MIN(IF(TablePipeInsulation[[#This Row],[System Application]]="Custom",(TablePipeInsulation[[#This Row],[Therms saved]]*BE953)*CI_Custom_Incentive_USD_per_therm,IF(OR(TablePipeInsulation[[#This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saved]]*BE953),"Excel Error"))),TablePipeInsulation[[#This Row],[Total Cost]]),0)</f>
        <v>0</v>
      </c>
      <c r="BD953" s="216">
        <f>IFERROR(MIN(IF(TablePipeInsulation[[#This Row],[System Application]]="Custom",(TablePipeInsulation[[#This Row],[Therms saved]]*BE953)*CI_Custom_Bonus_Incentive_USD_per_therm,IF(OR(TablePipeInsulation[[#This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saved]]*BE953),"Excel Error"))),TablePipeInsulation[[#This Row],[Total Cost]]),0)</f>
        <v>0</v>
      </c>
      <c r="BE953" s="212">
        <f>Boiler!$AA$9</f>
        <v>0</v>
      </c>
    </row>
    <row r="954" spans="1:57">
      <c r="A954" s="75">
        <v>933</v>
      </c>
      <c r="Q954" s="69"/>
      <c r="R954" s="1" t="str">
        <f>IFERROR(INDEX(TableInsulationCodeReq[],MATCH(TablePipeInsulation[[#This Row],[Coding - Temperature of Pipe]],TableInsulationCodeReq[Coding Pipe Temperature],-1),MATCH(TEXT($P954,"0.00"),TableInsulationCodeReq[#Headers],0)),"")</f>
        <v/>
      </c>
      <c r="Y954" s="189" t="str">
        <f t="shared" si="74"/>
        <v/>
      </c>
      <c r="AA95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54" s="3" t="str">
        <f>IF(OR(G954="",TablePipeInsulation[[#This Row],[Insulation to be Added (")]]&lt;TablePipeInsulation[[#This Row],[Insulation Required by Code (")]]),"",IF(System_App_Only_DHW,(AN954-AR954)/(0.8*100000)*L954*AS954*AT954*1,(AN954-AR954)/($G$10*100000)*L954*AS954*AT954*1))</f>
        <v/>
      </c>
      <c r="AC954" s="78">
        <f>IF(TablePipeInsulation[[#This Row],[Insulation to be Added (")]]&lt;TablePipeInsulation[[#This Row],[Insulation Required by Code (")]],"",BC954)</f>
        <v>0</v>
      </c>
      <c r="AD954" s="78">
        <f>IF(TablePipeInsulation[[#This Row],[Insulation to be Added (")]]&lt;TablePipeInsulation[[#This Row],[Insulation Required by Code (")]],"",BD954)</f>
        <v>0</v>
      </c>
      <c r="AG954" s="67" t="e">
        <f>VLOOKUP(G954,'Insulation Table'!$AE$61:$AF$64,2,FALSE)</f>
        <v>#N/A</v>
      </c>
      <c r="AH954" s="75" t="str">
        <f>IF(TablePipeInsulation[[#This Row],[System Application]]="Custom",TablePipeInsulation[[#This Row],[Pipe Surface Temperature, °F (If Custom Application)]],IF(G954="","",VLOOKUP(G954,$BG$21:$BH$24,2,FALSE)))</f>
        <v/>
      </c>
      <c r="AI954" s="75" t="str">
        <f>IF(TablePipeInsulation[[#This Row],[System Application]]="Custom",TablePipeInsulation[[#This Row],[Ambient Temperature, °F (If Custom Application)]],IF(G954="","",VLOOKUP(G954,$BG$21:$BI$24,3,FALSE)))</f>
        <v/>
      </c>
      <c r="AJ95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5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5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5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54" s="75" t="str">
        <f>IF(TablePipeInsulation[[#This Row],[System Application]]="Custom",TablePipeInsulation[[#This Row],[Custom Pipe Bare Heat Transfer Coefficient]],IF(P954="","",(VLOOKUP(AJ954,'Insulation Table'!$F$35:$G$124,2,FALSE))))</f>
        <v/>
      </c>
      <c r="AO954" s="75" t="e">
        <f t="shared" si="70"/>
        <v>#N/A</v>
      </c>
      <c r="AP954" s="75" t="e">
        <f>VLOOKUP(AO954,'Insulation Table'!$Y$35:$Z$103,2,FALSE)</f>
        <v>#N/A</v>
      </c>
      <c r="AQ954" s="67" t="str">
        <f>CONCATENATE(P954,U954,MIN(TablePipeInsulation[[#This Row],[Insulation to be Added (")]],3))</f>
        <v>3</v>
      </c>
      <c r="AR954" s="75" t="str">
        <f>IF(P954="","",(VLOOKUP(AQ954,'Insulation Table'!$N$35:$O$250,2,FALSE)))</f>
        <v/>
      </c>
      <c r="AS954" s="67" t="e">
        <f t="shared" si="71"/>
        <v>#VALUE!</v>
      </c>
      <c r="AT954" s="75" t="str">
        <f>IF(TablePipeInsulation[[#This Row],[System Application]]="Custom",TablePipeInsulation[[#This Row],[Full Load Hours (If Custom Application)]],IF(G954="","",IF(G954="Domestic Hot Water",8760,$AJ$16)))</f>
        <v/>
      </c>
      <c r="AU954" s="75" t="str">
        <f>VLOOKUP($G$7,'Incentive Structure'!$C$6:$D$10,2,FALSE)</f>
        <v>CI</v>
      </c>
      <c r="AV954" s="75" t="str">
        <f>IF(ISNUMBER(FIND("MF",TablePipeInsulation[[#This Row],[Incentive Code]]))=TRUE,"MF Logic","CI Logic")</f>
        <v>CI Logic</v>
      </c>
      <c r="AW95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54" t="str">
        <f t="shared" si="72"/>
        <v/>
      </c>
      <c r="AY954" t="str">
        <f t="shared" si="73"/>
        <v>CI</v>
      </c>
      <c r="AZ95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5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54" s="190" t="e">
        <f>INDEX(#REF!,MATCH(TablePipeInsulation[[#This Row],[Coding - Temperature of Pipe]],#REF!,0),MATCH(TEXT($P954,"#.00"),#REF!,0))</f>
        <v>#REF!</v>
      </c>
      <c r="BC954" s="211">
        <f>IFERROR(MIN(IF(TablePipeInsulation[[#This Row],[System Application]]="Custom",(TablePipeInsulation[[#This Row],[Therms saved]]*BE954)*CI_Custom_Incentive_USD_per_therm,IF(OR(TablePipeInsulation[[#This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saved]]*BE954),"Excel Error"))),TablePipeInsulation[[#This Row],[Total Cost]]),0)</f>
        <v>0</v>
      </c>
      <c r="BD954" s="216">
        <f>IFERROR(MIN(IF(TablePipeInsulation[[#This Row],[System Application]]="Custom",(TablePipeInsulation[[#This Row],[Therms saved]]*BE954)*CI_Custom_Bonus_Incentive_USD_per_therm,IF(OR(TablePipeInsulation[[#This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saved]]*BE954),"Excel Error"))),TablePipeInsulation[[#This Row],[Total Cost]]),0)</f>
        <v>0</v>
      </c>
      <c r="BE954" s="212">
        <f>Boiler!$AA$9</f>
        <v>0</v>
      </c>
    </row>
    <row r="955" spans="1:57">
      <c r="A955" s="75">
        <v>934</v>
      </c>
      <c r="Q955" s="69"/>
      <c r="R955" s="1" t="str">
        <f>IFERROR(INDEX(TableInsulationCodeReq[],MATCH(TablePipeInsulation[[#This Row],[Coding - Temperature of Pipe]],TableInsulationCodeReq[Coding Pipe Temperature],-1),MATCH(TEXT($P955,"0.00"),TableInsulationCodeReq[#Headers],0)),"")</f>
        <v/>
      </c>
      <c r="Y955" s="189" t="str">
        <f t="shared" si="74"/>
        <v/>
      </c>
      <c r="AA95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55" s="3" t="str">
        <f>IF(OR(G955="",TablePipeInsulation[[#This Row],[Insulation to be Added (")]]&lt;TablePipeInsulation[[#This Row],[Insulation Required by Code (")]]),"",IF(System_App_Only_DHW,(AN955-AR955)/(0.8*100000)*L955*AS955*AT955*1,(AN955-AR955)/($G$10*100000)*L955*AS955*AT955*1))</f>
        <v/>
      </c>
      <c r="AC955" s="78">
        <f>IF(TablePipeInsulation[[#This Row],[Insulation to be Added (")]]&lt;TablePipeInsulation[[#This Row],[Insulation Required by Code (")]],"",BC955)</f>
        <v>0</v>
      </c>
      <c r="AD955" s="78">
        <f>IF(TablePipeInsulation[[#This Row],[Insulation to be Added (")]]&lt;TablePipeInsulation[[#This Row],[Insulation Required by Code (")]],"",BD955)</f>
        <v>0</v>
      </c>
      <c r="AG955" s="67" t="e">
        <f>VLOOKUP(G955,'Insulation Table'!$AE$61:$AF$64,2,FALSE)</f>
        <v>#N/A</v>
      </c>
      <c r="AH955" s="75" t="str">
        <f>IF(TablePipeInsulation[[#This Row],[System Application]]="Custom",TablePipeInsulation[[#This Row],[Pipe Surface Temperature, °F (If Custom Application)]],IF(G955="","",VLOOKUP(G955,$BG$21:$BH$24,2,FALSE)))</f>
        <v/>
      </c>
      <c r="AI955" s="75" t="str">
        <f>IF(TablePipeInsulation[[#This Row],[System Application]]="Custom",TablePipeInsulation[[#This Row],[Ambient Temperature, °F (If Custom Application)]],IF(G955="","",VLOOKUP(G955,$BG$21:$BI$24,3,FALSE)))</f>
        <v/>
      </c>
      <c r="AJ95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5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5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5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55" s="75" t="str">
        <f>IF(TablePipeInsulation[[#This Row],[System Application]]="Custom",TablePipeInsulation[[#This Row],[Custom Pipe Bare Heat Transfer Coefficient]],IF(P955="","",(VLOOKUP(AJ955,'Insulation Table'!$F$35:$G$124,2,FALSE))))</f>
        <v/>
      </c>
      <c r="AO955" s="75" t="e">
        <f t="shared" si="70"/>
        <v>#N/A</v>
      </c>
      <c r="AP955" s="75" t="e">
        <f>VLOOKUP(AO955,'Insulation Table'!$Y$35:$Z$103,2,FALSE)</f>
        <v>#N/A</v>
      </c>
      <c r="AQ955" s="67" t="str">
        <f>CONCATENATE(P955,U955,MIN(TablePipeInsulation[[#This Row],[Insulation to be Added (")]],3))</f>
        <v>3</v>
      </c>
      <c r="AR955" s="75" t="str">
        <f>IF(P955="","",(VLOOKUP(AQ955,'Insulation Table'!$N$35:$O$250,2,FALSE)))</f>
        <v/>
      </c>
      <c r="AS955" s="67" t="e">
        <f t="shared" si="71"/>
        <v>#VALUE!</v>
      </c>
      <c r="AT955" s="75" t="str">
        <f>IF(TablePipeInsulation[[#This Row],[System Application]]="Custom",TablePipeInsulation[[#This Row],[Full Load Hours (If Custom Application)]],IF(G955="","",IF(G955="Domestic Hot Water",8760,$AJ$16)))</f>
        <v/>
      </c>
      <c r="AU955" s="75" t="str">
        <f>VLOOKUP($G$7,'Incentive Structure'!$C$6:$D$10,2,FALSE)</f>
        <v>CI</v>
      </c>
      <c r="AV955" s="75" t="str">
        <f>IF(ISNUMBER(FIND("MF",TablePipeInsulation[[#This Row],[Incentive Code]]))=TRUE,"MF Logic","CI Logic")</f>
        <v>CI Logic</v>
      </c>
      <c r="AW95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55" t="str">
        <f t="shared" si="72"/>
        <v/>
      </c>
      <c r="AY955" t="str">
        <f t="shared" si="73"/>
        <v>CI</v>
      </c>
      <c r="AZ95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5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55" s="190" t="e">
        <f>INDEX(#REF!,MATCH(TablePipeInsulation[[#This Row],[Coding - Temperature of Pipe]],#REF!,0),MATCH(TEXT($P955,"#.00"),#REF!,0))</f>
        <v>#REF!</v>
      </c>
      <c r="BC955" s="211">
        <f>IFERROR(MIN(IF(TablePipeInsulation[[#This Row],[System Application]]="Custom",(TablePipeInsulation[[#This Row],[Therms saved]]*BE955)*CI_Custom_Incentive_USD_per_therm,IF(OR(TablePipeInsulation[[#This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saved]]*BE955),"Excel Error"))),TablePipeInsulation[[#This Row],[Total Cost]]),0)</f>
        <v>0</v>
      </c>
      <c r="BD955" s="216">
        <f>IFERROR(MIN(IF(TablePipeInsulation[[#This Row],[System Application]]="Custom",(TablePipeInsulation[[#This Row],[Therms saved]]*BE955)*CI_Custom_Bonus_Incentive_USD_per_therm,IF(OR(TablePipeInsulation[[#This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saved]]*BE955),"Excel Error"))),TablePipeInsulation[[#This Row],[Total Cost]]),0)</f>
        <v>0</v>
      </c>
      <c r="BE955" s="212">
        <f>Boiler!$AA$9</f>
        <v>0</v>
      </c>
    </row>
    <row r="956" spans="1:57">
      <c r="A956" s="75">
        <v>935</v>
      </c>
      <c r="Q956" s="69"/>
      <c r="R956" s="1" t="str">
        <f>IFERROR(INDEX(TableInsulationCodeReq[],MATCH(TablePipeInsulation[[#This Row],[Coding - Temperature of Pipe]],TableInsulationCodeReq[Coding Pipe Temperature],-1),MATCH(TEXT($P956,"0.00"),TableInsulationCodeReq[#Headers],0)),"")</f>
        <v/>
      </c>
      <c r="Y956" s="189" t="str">
        <f t="shared" si="74"/>
        <v/>
      </c>
      <c r="AA95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56" s="3" t="str">
        <f>IF(OR(G956="",TablePipeInsulation[[#This Row],[Insulation to be Added (")]]&lt;TablePipeInsulation[[#This Row],[Insulation Required by Code (")]]),"",IF(System_App_Only_DHW,(AN956-AR956)/(0.8*100000)*L956*AS956*AT956*1,(AN956-AR956)/($G$10*100000)*L956*AS956*AT956*1))</f>
        <v/>
      </c>
      <c r="AC956" s="78">
        <f>IF(TablePipeInsulation[[#This Row],[Insulation to be Added (")]]&lt;TablePipeInsulation[[#This Row],[Insulation Required by Code (")]],"",BC956)</f>
        <v>0</v>
      </c>
      <c r="AD956" s="78">
        <f>IF(TablePipeInsulation[[#This Row],[Insulation to be Added (")]]&lt;TablePipeInsulation[[#This Row],[Insulation Required by Code (")]],"",BD956)</f>
        <v>0</v>
      </c>
      <c r="AG956" s="67" t="e">
        <f>VLOOKUP(G956,'Insulation Table'!$AE$61:$AF$64,2,FALSE)</f>
        <v>#N/A</v>
      </c>
      <c r="AH956" s="75" t="str">
        <f>IF(TablePipeInsulation[[#This Row],[System Application]]="Custom",TablePipeInsulation[[#This Row],[Pipe Surface Temperature, °F (If Custom Application)]],IF(G956="","",VLOOKUP(G956,$BG$21:$BH$24,2,FALSE)))</f>
        <v/>
      </c>
      <c r="AI956" s="75" t="str">
        <f>IF(TablePipeInsulation[[#This Row],[System Application]]="Custom",TablePipeInsulation[[#This Row],[Ambient Temperature, °F (If Custom Application)]],IF(G956="","",VLOOKUP(G956,$BG$21:$BI$24,3,FALSE)))</f>
        <v/>
      </c>
      <c r="AJ95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5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5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5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56" s="75" t="str">
        <f>IF(TablePipeInsulation[[#This Row],[System Application]]="Custom",TablePipeInsulation[[#This Row],[Custom Pipe Bare Heat Transfer Coefficient]],IF(P956="","",(VLOOKUP(AJ956,'Insulation Table'!$F$35:$G$124,2,FALSE))))</f>
        <v/>
      </c>
      <c r="AO956" s="75" t="e">
        <f t="shared" si="70"/>
        <v>#N/A</v>
      </c>
      <c r="AP956" s="75" t="e">
        <f>VLOOKUP(AO956,'Insulation Table'!$Y$35:$Z$103,2,FALSE)</f>
        <v>#N/A</v>
      </c>
      <c r="AQ956" s="67" t="str">
        <f>CONCATENATE(P956,U956,MIN(TablePipeInsulation[[#This Row],[Insulation to be Added (")]],3))</f>
        <v>3</v>
      </c>
      <c r="AR956" s="75" t="str">
        <f>IF(P956="","",(VLOOKUP(AQ956,'Insulation Table'!$N$35:$O$250,2,FALSE)))</f>
        <v/>
      </c>
      <c r="AS956" s="67" t="e">
        <f t="shared" si="71"/>
        <v>#VALUE!</v>
      </c>
      <c r="AT956" s="75" t="str">
        <f>IF(TablePipeInsulation[[#This Row],[System Application]]="Custom",TablePipeInsulation[[#This Row],[Full Load Hours (If Custom Application)]],IF(G956="","",IF(G956="Domestic Hot Water",8760,$AJ$16)))</f>
        <v/>
      </c>
      <c r="AU956" s="75" t="str">
        <f>VLOOKUP($G$7,'Incentive Structure'!$C$6:$D$10,2,FALSE)</f>
        <v>CI</v>
      </c>
      <c r="AV956" s="75" t="str">
        <f>IF(ISNUMBER(FIND("MF",TablePipeInsulation[[#This Row],[Incentive Code]]))=TRUE,"MF Logic","CI Logic")</f>
        <v>CI Logic</v>
      </c>
      <c r="AW95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56" t="str">
        <f t="shared" si="72"/>
        <v/>
      </c>
      <c r="AY956" t="str">
        <f t="shared" si="73"/>
        <v>CI</v>
      </c>
      <c r="AZ95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5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56" s="190" t="e">
        <f>INDEX(#REF!,MATCH(TablePipeInsulation[[#This Row],[Coding - Temperature of Pipe]],#REF!,0),MATCH(TEXT($P956,"#.00"),#REF!,0))</f>
        <v>#REF!</v>
      </c>
      <c r="BC956" s="211">
        <f>IFERROR(MIN(IF(TablePipeInsulation[[#This Row],[System Application]]="Custom",(TablePipeInsulation[[#This Row],[Therms saved]]*BE956)*CI_Custom_Incentive_USD_per_therm,IF(OR(TablePipeInsulation[[#This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saved]]*BE956),"Excel Error"))),TablePipeInsulation[[#This Row],[Total Cost]]),0)</f>
        <v>0</v>
      </c>
      <c r="BD956" s="216">
        <f>IFERROR(MIN(IF(TablePipeInsulation[[#This Row],[System Application]]="Custom",(TablePipeInsulation[[#This Row],[Therms saved]]*BE956)*CI_Custom_Bonus_Incentive_USD_per_therm,IF(OR(TablePipeInsulation[[#This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saved]]*BE956),"Excel Error"))),TablePipeInsulation[[#This Row],[Total Cost]]),0)</f>
        <v>0</v>
      </c>
      <c r="BE956" s="212">
        <f>Boiler!$AA$9</f>
        <v>0</v>
      </c>
    </row>
    <row r="957" spans="1:57">
      <c r="A957" s="75">
        <v>936</v>
      </c>
      <c r="Q957" s="69"/>
      <c r="R957" s="1" t="str">
        <f>IFERROR(INDEX(TableInsulationCodeReq[],MATCH(TablePipeInsulation[[#This Row],[Coding - Temperature of Pipe]],TableInsulationCodeReq[Coding Pipe Temperature],-1),MATCH(TEXT($P957,"0.00"),TableInsulationCodeReq[#Headers],0)),"")</f>
        <v/>
      </c>
      <c r="Y957" s="189" t="str">
        <f t="shared" si="74"/>
        <v/>
      </c>
      <c r="AA95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57" s="3" t="str">
        <f>IF(OR(G957="",TablePipeInsulation[[#This Row],[Insulation to be Added (")]]&lt;TablePipeInsulation[[#This Row],[Insulation Required by Code (")]]),"",IF(System_App_Only_DHW,(AN957-AR957)/(0.8*100000)*L957*AS957*AT957*1,(AN957-AR957)/($G$10*100000)*L957*AS957*AT957*1))</f>
        <v/>
      </c>
      <c r="AC957" s="78">
        <f>IF(TablePipeInsulation[[#This Row],[Insulation to be Added (")]]&lt;TablePipeInsulation[[#This Row],[Insulation Required by Code (")]],"",BC957)</f>
        <v>0</v>
      </c>
      <c r="AD957" s="78">
        <f>IF(TablePipeInsulation[[#This Row],[Insulation to be Added (")]]&lt;TablePipeInsulation[[#This Row],[Insulation Required by Code (")]],"",BD957)</f>
        <v>0</v>
      </c>
      <c r="AG957" s="67" t="e">
        <f>VLOOKUP(G957,'Insulation Table'!$AE$61:$AF$64,2,FALSE)</f>
        <v>#N/A</v>
      </c>
      <c r="AH957" s="75" t="str">
        <f>IF(TablePipeInsulation[[#This Row],[System Application]]="Custom",TablePipeInsulation[[#This Row],[Pipe Surface Temperature, °F (If Custom Application)]],IF(G957="","",VLOOKUP(G957,$BG$21:$BH$24,2,FALSE)))</f>
        <v/>
      </c>
      <c r="AI957" s="75" t="str">
        <f>IF(TablePipeInsulation[[#This Row],[System Application]]="Custom",TablePipeInsulation[[#This Row],[Ambient Temperature, °F (If Custom Application)]],IF(G957="","",VLOOKUP(G957,$BG$21:$BI$24,3,FALSE)))</f>
        <v/>
      </c>
      <c r="AJ95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5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5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5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57" s="75" t="str">
        <f>IF(TablePipeInsulation[[#This Row],[System Application]]="Custom",TablePipeInsulation[[#This Row],[Custom Pipe Bare Heat Transfer Coefficient]],IF(P957="","",(VLOOKUP(AJ957,'Insulation Table'!$F$35:$G$124,2,FALSE))))</f>
        <v/>
      </c>
      <c r="AO957" s="75" t="e">
        <f t="shared" si="70"/>
        <v>#N/A</v>
      </c>
      <c r="AP957" s="75" t="e">
        <f>VLOOKUP(AO957,'Insulation Table'!$Y$35:$Z$103,2,FALSE)</f>
        <v>#N/A</v>
      </c>
      <c r="AQ957" s="67" t="str">
        <f>CONCATENATE(P957,U957,MIN(TablePipeInsulation[[#This Row],[Insulation to be Added (")]],3))</f>
        <v>3</v>
      </c>
      <c r="AR957" s="75" t="str">
        <f>IF(P957="","",(VLOOKUP(AQ957,'Insulation Table'!$N$35:$O$250,2,FALSE)))</f>
        <v/>
      </c>
      <c r="AS957" s="67" t="e">
        <f t="shared" si="71"/>
        <v>#VALUE!</v>
      </c>
      <c r="AT957" s="75" t="str">
        <f>IF(TablePipeInsulation[[#This Row],[System Application]]="Custom",TablePipeInsulation[[#This Row],[Full Load Hours (If Custom Application)]],IF(G957="","",IF(G957="Domestic Hot Water",8760,$AJ$16)))</f>
        <v/>
      </c>
      <c r="AU957" s="75" t="str">
        <f>VLOOKUP($G$7,'Incentive Structure'!$C$6:$D$10,2,FALSE)</f>
        <v>CI</v>
      </c>
      <c r="AV957" s="75" t="str">
        <f>IF(ISNUMBER(FIND("MF",TablePipeInsulation[[#This Row],[Incentive Code]]))=TRUE,"MF Logic","CI Logic")</f>
        <v>CI Logic</v>
      </c>
      <c r="AW95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57" t="str">
        <f t="shared" si="72"/>
        <v/>
      </c>
      <c r="AY957" t="str">
        <f t="shared" si="73"/>
        <v>CI</v>
      </c>
      <c r="AZ95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5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57" s="190" t="e">
        <f>INDEX(#REF!,MATCH(TablePipeInsulation[[#This Row],[Coding - Temperature of Pipe]],#REF!,0),MATCH(TEXT($P957,"#.00"),#REF!,0))</f>
        <v>#REF!</v>
      </c>
      <c r="BC957" s="211">
        <f>IFERROR(MIN(IF(TablePipeInsulation[[#This Row],[System Application]]="Custom",(TablePipeInsulation[[#This Row],[Therms saved]]*BE957)*CI_Custom_Incentive_USD_per_therm,IF(OR(TablePipeInsulation[[#This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saved]]*BE957),"Excel Error"))),TablePipeInsulation[[#This Row],[Total Cost]]),0)</f>
        <v>0</v>
      </c>
      <c r="BD957" s="216">
        <f>IFERROR(MIN(IF(TablePipeInsulation[[#This Row],[System Application]]="Custom",(TablePipeInsulation[[#This Row],[Therms saved]]*BE957)*CI_Custom_Bonus_Incentive_USD_per_therm,IF(OR(TablePipeInsulation[[#This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saved]]*BE957),"Excel Error"))),TablePipeInsulation[[#This Row],[Total Cost]]),0)</f>
        <v>0</v>
      </c>
      <c r="BE957" s="212">
        <f>Boiler!$AA$9</f>
        <v>0</v>
      </c>
    </row>
    <row r="958" spans="1:57">
      <c r="A958" s="75">
        <v>937</v>
      </c>
      <c r="Q958" s="69"/>
      <c r="R958" s="1" t="str">
        <f>IFERROR(INDEX(TableInsulationCodeReq[],MATCH(TablePipeInsulation[[#This Row],[Coding - Temperature of Pipe]],TableInsulationCodeReq[Coding Pipe Temperature],-1),MATCH(TEXT($P958,"0.00"),TableInsulationCodeReq[#Headers],0)),"")</f>
        <v/>
      </c>
      <c r="Y958" s="189" t="str">
        <f t="shared" si="74"/>
        <v/>
      </c>
      <c r="AA95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58" s="3" t="str">
        <f>IF(OR(G958="",TablePipeInsulation[[#This Row],[Insulation to be Added (")]]&lt;TablePipeInsulation[[#This Row],[Insulation Required by Code (")]]),"",IF(System_App_Only_DHW,(AN958-AR958)/(0.8*100000)*L958*AS958*AT958*1,(AN958-AR958)/($G$10*100000)*L958*AS958*AT958*1))</f>
        <v/>
      </c>
      <c r="AC958" s="78">
        <f>IF(TablePipeInsulation[[#This Row],[Insulation to be Added (")]]&lt;TablePipeInsulation[[#This Row],[Insulation Required by Code (")]],"",BC958)</f>
        <v>0</v>
      </c>
      <c r="AD958" s="78">
        <f>IF(TablePipeInsulation[[#This Row],[Insulation to be Added (")]]&lt;TablePipeInsulation[[#This Row],[Insulation Required by Code (")]],"",BD958)</f>
        <v>0</v>
      </c>
      <c r="AG958" s="67" t="e">
        <f>VLOOKUP(G958,'Insulation Table'!$AE$61:$AF$64,2,FALSE)</f>
        <v>#N/A</v>
      </c>
      <c r="AH958" s="75" t="str">
        <f>IF(TablePipeInsulation[[#This Row],[System Application]]="Custom",TablePipeInsulation[[#This Row],[Pipe Surface Temperature, °F (If Custom Application)]],IF(G958="","",VLOOKUP(G958,$BG$21:$BH$24,2,FALSE)))</f>
        <v/>
      </c>
      <c r="AI958" s="75" t="str">
        <f>IF(TablePipeInsulation[[#This Row],[System Application]]="Custom",TablePipeInsulation[[#This Row],[Ambient Temperature, °F (If Custom Application)]],IF(G958="","",VLOOKUP(G958,$BG$21:$BI$24,3,FALSE)))</f>
        <v/>
      </c>
      <c r="AJ95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5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5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5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58" s="75" t="str">
        <f>IF(TablePipeInsulation[[#This Row],[System Application]]="Custom",TablePipeInsulation[[#This Row],[Custom Pipe Bare Heat Transfer Coefficient]],IF(P958="","",(VLOOKUP(AJ958,'Insulation Table'!$F$35:$G$124,2,FALSE))))</f>
        <v/>
      </c>
      <c r="AO958" s="75" t="e">
        <f t="shared" si="70"/>
        <v>#N/A</v>
      </c>
      <c r="AP958" s="75" t="e">
        <f>VLOOKUP(AO958,'Insulation Table'!$Y$35:$Z$103,2,FALSE)</f>
        <v>#N/A</v>
      </c>
      <c r="AQ958" s="67" t="str">
        <f>CONCATENATE(P958,U958,MIN(TablePipeInsulation[[#This Row],[Insulation to be Added (")]],3))</f>
        <v>3</v>
      </c>
      <c r="AR958" s="75" t="str">
        <f>IF(P958="","",(VLOOKUP(AQ958,'Insulation Table'!$N$35:$O$250,2,FALSE)))</f>
        <v/>
      </c>
      <c r="AS958" s="67" t="e">
        <f t="shared" si="71"/>
        <v>#VALUE!</v>
      </c>
      <c r="AT958" s="75" t="str">
        <f>IF(TablePipeInsulation[[#This Row],[System Application]]="Custom",TablePipeInsulation[[#This Row],[Full Load Hours (If Custom Application)]],IF(G958="","",IF(G958="Domestic Hot Water",8760,$AJ$16)))</f>
        <v/>
      </c>
      <c r="AU958" s="75" t="str">
        <f>VLOOKUP($G$7,'Incentive Structure'!$C$6:$D$10,2,FALSE)</f>
        <v>CI</v>
      </c>
      <c r="AV958" s="75" t="str">
        <f>IF(ISNUMBER(FIND("MF",TablePipeInsulation[[#This Row],[Incentive Code]]))=TRUE,"MF Logic","CI Logic")</f>
        <v>CI Logic</v>
      </c>
      <c r="AW95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58" t="str">
        <f t="shared" si="72"/>
        <v/>
      </c>
      <c r="AY958" t="str">
        <f t="shared" si="73"/>
        <v>CI</v>
      </c>
      <c r="AZ95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5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58" s="190" t="e">
        <f>INDEX(#REF!,MATCH(TablePipeInsulation[[#This Row],[Coding - Temperature of Pipe]],#REF!,0),MATCH(TEXT($P958,"#.00"),#REF!,0))</f>
        <v>#REF!</v>
      </c>
      <c r="BC958" s="211">
        <f>IFERROR(MIN(IF(TablePipeInsulation[[#This Row],[System Application]]="Custom",(TablePipeInsulation[[#This Row],[Therms saved]]*BE958)*CI_Custom_Incentive_USD_per_therm,IF(OR(TablePipeInsulation[[#This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saved]]*BE958),"Excel Error"))),TablePipeInsulation[[#This Row],[Total Cost]]),0)</f>
        <v>0</v>
      </c>
      <c r="BD958" s="216">
        <f>IFERROR(MIN(IF(TablePipeInsulation[[#This Row],[System Application]]="Custom",(TablePipeInsulation[[#This Row],[Therms saved]]*BE958)*CI_Custom_Bonus_Incentive_USD_per_therm,IF(OR(TablePipeInsulation[[#This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saved]]*BE958),"Excel Error"))),TablePipeInsulation[[#This Row],[Total Cost]]),0)</f>
        <v>0</v>
      </c>
      <c r="BE958" s="212">
        <f>Boiler!$AA$9</f>
        <v>0</v>
      </c>
    </row>
    <row r="959" spans="1:57">
      <c r="A959" s="75">
        <v>938</v>
      </c>
      <c r="Q959" s="69"/>
      <c r="R959" s="1" t="str">
        <f>IFERROR(INDEX(TableInsulationCodeReq[],MATCH(TablePipeInsulation[[#This Row],[Coding - Temperature of Pipe]],TableInsulationCodeReq[Coding Pipe Temperature],-1),MATCH(TEXT($P959,"0.00"),TableInsulationCodeReq[#Headers],0)),"")</f>
        <v/>
      </c>
      <c r="Y959" s="189" t="str">
        <f t="shared" si="74"/>
        <v/>
      </c>
      <c r="AA95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59" s="3" t="str">
        <f>IF(OR(G959="",TablePipeInsulation[[#This Row],[Insulation to be Added (")]]&lt;TablePipeInsulation[[#This Row],[Insulation Required by Code (")]]),"",IF(System_App_Only_DHW,(AN959-AR959)/(0.8*100000)*L959*AS959*AT959*1,(AN959-AR959)/($G$10*100000)*L959*AS959*AT959*1))</f>
        <v/>
      </c>
      <c r="AC959" s="78">
        <f>IF(TablePipeInsulation[[#This Row],[Insulation to be Added (")]]&lt;TablePipeInsulation[[#This Row],[Insulation Required by Code (")]],"",BC959)</f>
        <v>0</v>
      </c>
      <c r="AD959" s="78">
        <f>IF(TablePipeInsulation[[#This Row],[Insulation to be Added (")]]&lt;TablePipeInsulation[[#This Row],[Insulation Required by Code (")]],"",BD959)</f>
        <v>0</v>
      </c>
      <c r="AG959" s="67" t="e">
        <f>VLOOKUP(G959,'Insulation Table'!$AE$61:$AF$64,2,FALSE)</f>
        <v>#N/A</v>
      </c>
      <c r="AH959" s="75" t="str">
        <f>IF(TablePipeInsulation[[#This Row],[System Application]]="Custom",TablePipeInsulation[[#This Row],[Pipe Surface Temperature, °F (If Custom Application)]],IF(G959="","",VLOOKUP(G959,$BG$21:$BH$24,2,FALSE)))</f>
        <v/>
      </c>
      <c r="AI959" s="75" t="str">
        <f>IF(TablePipeInsulation[[#This Row],[System Application]]="Custom",TablePipeInsulation[[#This Row],[Ambient Temperature, °F (If Custom Application)]],IF(G959="","",VLOOKUP(G959,$BG$21:$BI$24,3,FALSE)))</f>
        <v/>
      </c>
      <c r="AJ95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5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5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5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59" s="75" t="str">
        <f>IF(TablePipeInsulation[[#This Row],[System Application]]="Custom",TablePipeInsulation[[#This Row],[Custom Pipe Bare Heat Transfer Coefficient]],IF(P959="","",(VLOOKUP(AJ959,'Insulation Table'!$F$35:$G$124,2,FALSE))))</f>
        <v/>
      </c>
      <c r="AO959" s="75" t="e">
        <f t="shared" si="70"/>
        <v>#N/A</v>
      </c>
      <c r="AP959" s="75" t="e">
        <f>VLOOKUP(AO959,'Insulation Table'!$Y$35:$Z$103,2,FALSE)</f>
        <v>#N/A</v>
      </c>
      <c r="AQ959" s="67" t="str">
        <f>CONCATENATE(P959,U959,MIN(TablePipeInsulation[[#This Row],[Insulation to be Added (")]],3))</f>
        <v>3</v>
      </c>
      <c r="AR959" s="75" t="str">
        <f>IF(P959="","",(VLOOKUP(AQ959,'Insulation Table'!$N$35:$O$250,2,FALSE)))</f>
        <v/>
      </c>
      <c r="AS959" s="67" t="e">
        <f t="shared" si="71"/>
        <v>#VALUE!</v>
      </c>
      <c r="AT959" s="75" t="str">
        <f>IF(TablePipeInsulation[[#This Row],[System Application]]="Custom",TablePipeInsulation[[#This Row],[Full Load Hours (If Custom Application)]],IF(G959="","",IF(G959="Domestic Hot Water",8760,$AJ$16)))</f>
        <v/>
      </c>
      <c r="AU959" s="75" t="str">
        <f>VLOOKUP($G$7,'Incentive Structure'!$C$6:$D$10,2,FALSE)</f>
        <v>CI</v>
      </c>
      <c r="AV959" s="75" t="str">
        <f>IF(ISNUMBER(FIND("MF",TablePipeInsulation[[#This Row],[Incentive Code]]))=TRUE,"MF Logic","CI Logic")</f>
        <v>CI Logic</v>
      </c>
      <c r="AW95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59" t="str">
        <f t="shared" si="72"/>
        <v/>
      </c>
      <c r="AY959" t="str">
        <f t="shared" si="73"/>
        <v>CI</v>
      </c>
      <c r="AZ95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5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59" s="190" t="e">
        <f>INDEX(#REF!,MATCH(TablePipeInsulation[[#This Row],[Coding - Temperature of Pipe]],#REF!,0),MATCH(TEXT($P959,"#.00"),#REF!,0))</f>
        <v>#REF!</v>
      </c>
      <c r="BC959" s="211">
        <f>IFERROR(MIN(IF(TablePipeInsulation[[#This Row],[System Application]]="Custom",(TablePipeInsulation[[#This Row],[Therms saved]]*BE959)*CI_Custom_Incentive_USD_per_therm,IF(OR(TablePipeInsulation[[#This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saved]]*BE959),"Excel Error"))),TablePipeInsulation[[#This Row],[Total Cost]]),0)</f>
        <v>0</v>
      </c>
      <c r="BD959" s="216">
        <f>IFERROR(MIN(IF(TablePipeInsulation[[#This Row],[System Application]]="Custom",(TablePipeInsulation[[#This Row],[Therms saved]]*BE959)*CI_Custom_Bonus_Incentive_USD_per_therm,IF(OR(TablePipeInsulation[[#This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saved]]*BE959),"Excel Error"))),TablePipeInsulation[[#This Row],[Total Cost]]),0)</f>
        <v>0</v>
      </c>
      <c r="BE959" s="212">
        <f>Boiler!$AA$9</f>
        <v>0</v>
      </c>
    </row>
    <row r="960" spans="1:57">
      <c r="A960" s="75">
        <v>939</v>
      </c>
      <c r="Q960" s="69"/>
      <c r="R960" s="1" t="str">
        <f>IFERROR(INDEX(TableInsulationCodeReq[],MATCH(TablePipeInsulation[[#This Row],[Coding - Temperature of Pipe]],TableInsulationCodeReq[Coding Pipe Temperature],-1),MATCH(TEXT($P960,"0.00"),TableInsulationCodeReq[#Headers],0)),"")</f>
        <v/>
      </c>
      <c r="Y960" s="189" t="str">
        <f t="shared" si="74"/>
        <v/>
      </c>
      <c r="AA96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60" s="3" t="str">
        <f>IF(OR(G960="",TablePipeInsulation[[#This Row],[Insulation to be Added (")]]&lt;TablePipeInsulation[[#This Row],[Insulation Required by Code (")]]),"",IF(System_App_Only_DHW,(AN960-AR960)/(0.8*100000)*L960*AS960*AT960*1,(AN960-AR960)/($G$10*100000)*L960*AS960*AT960*1))</f>
        <v/>
      </c>
      <c r="AC960" s="78">
        <f>IF(TablePipeInsulation[[#This Row],[Insulation to be Added (")]]&lt;TablePipeInsulation[[#This Row],[Insulation Required by Code (")]],"",BC960)</f>
        <v>0</v>
      </c>
      <c r="AD960" s="78">
        <f>IF(TablePipeInsulation[[#This Row],[Insulation to be Added (")]]&lt;TablePipeInsulation[[#This Row],[Insulation Required by Code (")]],"",BD960)</f>
        <v>0</v>
      </c>
      <c r="AG960" s="67" t="e">
        <f>VLOOKUP(G960,'Insulation Table'!$AE$61:$AF$64,2,FALSE)</f>
        <v>#N/A</v>
      </c>
      <c r="AH960" s="75" t="str">
        <f>IF(TablePipeInsulation[[#This Row],[System Application]]="Custom",TablePipeInsulation[[#This Row],[Pipe Surface Temperature, °F (If Custom Application)]],IF(G960="","",VLOOKUP(G960,$BG$21:$BH$24,2,FALSE)))</f>
        <v/>
      </c>
      <c r="AI960" s="75" t="str">
        <f>IF(TablePipeInsulation[[#This Row],[System Application]]="Custom",TablePipeInsulation[[#This Row],[Ambient Temperature, °F (If Custom Application)]],IF(G960="","",VLOOKUP(G960,$BG$21:$BI$24,3,FALSE)))</f>
        <v/>
      </c>
      <c r="AJ96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6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6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6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60" s="75" t="str">
        <f>IF(TablePipeInsulation[[#This Row],[System Application]]="Custom",TablePipeInsulation[[#This Row],[Custom Pipe Bare Heat Transfer Coefficient]],IF(P960="","",(VLOOKUP(AJ960,'Insulation Table'!$F$35:$G$124,2,FALSE))))</f>
        <v/>
      </c>
      <c r="AO960" s="75" t="e">
        <f t="shared" si="70"/>
        <v>#N/A</v>
      </c>
      <c r="AP960" s="75" t="e">
        <f>VLOOKUP(AO960,'Insulation Table'!$Y$35:$Z$103,2,FALSE)</f>
        <v>#N/A</v>
      </c>
      <c r="AQ960" s="67" t="str">
        <f>CONCATENATE(P960,U960,MIN(TablePipeInsulation[[#This Row],[Insulation to be Added (")]],3))</f>
        <v>3</v>
      </c>
      <c r="AR960" s="75" t="str">
        <f>IF(P960="","",(VLOOKUP(AQ960,'Insulation Table'!$N$35:$O$250,2,FALSE)))</f>
        <v/>
      </c>
      <c r="AS960" s="67" t="e">
        <f t="shared" si="71"/>
        <v>#VALUE!</v>
      </c>
      <c r="AT960" s="75" t="str">
        <f>IF(TablePipeInsulation[[#This Row],[System Application]]="Custom",TablePipeInsulation[[#This Row],[Full Load Hours (If Custom Application)]],IF(G960="","",IF(G960="Domestic Hot Water",8760,$AJ$16)))</f>
        <v/>
      </c>
      <c r="AU960" s="75" t="str">
        <f>VLOOKUP($G$7,'Incentive Structure'!$C$6:$D$10,2,FALSE)</f>
        <v>CI</v>
      </c>
      <c r="AV960" s="75" t="str">
        <f>IF(ISNUMBER(FIND("MF",TablePipeInsulation[[#This Row],[Incentive Code]]))=TRUE,"MF Logic","CI Logic")</f>
        <v>CI Logic</v>
      </c>
      <c r="AW96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60" t="str">
        <f t="shared" si="72"/>
        <v/>
      </c>
      <c r="AY960" t="str">
        <f t="shared" si="73"/>
        <v>CI</v>
      </c>
      <c r="AZ96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6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60" s="190" t="e">
        <f>INDEX(#REF!,MATCH(TablePipeInsulation[[#This Row],[Coding - Temperature of Pipe]],#REF!,0),MATCH(TEXT($P960,"#.00"),#REF!,0))</f>
        <v>#REF!</v>
      </c>
      <c r="BC960" s="211">
        <f>IFERROR(MIN(IF(TablePipeInsulation[[#This Row],[System Application]]="Custom",(TablePipeInsulation[[#This Row],[Therms saved]]*BE960)*CI_Custom_Incentive_USD_per_therm,IF(OR(TablePipeInsulation[[#This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saved]]*BE960),"Excel Error"))),TablePipeInsulation[[#This Row],[Total Cost]]),0)</f>
        <v>0</v>
      </c>
      <c r="BD960" s="216">
        <f>IFERROR(MIN(IF(TablePipeInsulation[[#This Row],[System Application]]="Custom",(TablePipeInsulation[[#This Row],[Therms saved]]*BE960)*CI_Custom_Bonus_Incentive_USD_per_therm,IF(OR(TablePipeInsulation[[#This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saved]]*BE960),"Excel Error"))),TablePipeInsulation[[#This Row],[Total Cost]]),0)</f>
        <v>0</v>
      </c>
      <c r="BE960" s="212">
        <f>Boiler!$AA$9</f>
        <v>0</v>
      </c>
    </row>
    <row r="961" spans="1:57">
      <c r="A961" s="75">
        <v>940</v>
      </c>
      <c r="Q961" s="69"/>
      <c r="R961" s="1" t="str">
        <f>IFERROR(INDEX(TableInsulationCodeReq[],MATCH(TablePipeInsulation[[#This Row],[Coding - Temperature of Pipe]],TableInsulationCodeReq[Coding Pipe Temperature],-1),MATCH(TEXT($P961,"0.00"),TableInsulationCodeReq[#Headers],0)),"")</f>
        <v/>
      </c>
      <c r="Y961" s="189" t="str">
        <f t="shared" si="74"/>
        <v/>
      </c>
      <c r="AA96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61" s="3" t="str">
        <f>IF(OR(G961="",TablePipeInsulation[[#This Row],[Insulation to be Added (")]]&lt;TablePipeInsulation[[#This Row],[Insulation Required by Code (")]]),"",IF(System_App_Only_DHW,(AN961-AR961)/(0.8*100000)*L961*AS961*AT961*1,(AN961-AR961)/($G$10*100000)*L961*AS961*AT961*1))</f>
        <v/>
      </c>
      <c r="AC961" s="78">
        <f>IF(TablePipeInsulation[[#This Row],[Insulation to be Added (")]]&lt;TablePipeInsulation[[#This Row],[Insulation Required by Code (")]],"",BC961)</f>
        <v>0</v>
      </c>
      <c r="AD961" s="78">
        <f>IF(TablePipeInsulation[[#This Row],[Insulation to be Added (")]]&lt;TablePipeInsulation[[#This Row],[Insulation Required by Code (")]],"",BD961)</f>
        <v>0</v>
      </c>
      <c r="AG961" s="67" t="e">
        <f>VLOOKUP(G961,'Insulation Table'!$AE$61:$AF$64,2,FALSE)</f>
        <v>#N/A</v>
      </c>
      <c r="AH961" s="75" t="str">
        <f>IF(TablePipeInsulation[[#This Row],[System Application]]="Custom",TablePipeInsulation[[#This Row],[Pipe Surface Temperature, °F (If Custom Application)]],IF(G961="","",VLOOKUP(G961,$BG$21:$BH$24,2,FALSE)))</f>
        <v/>
      </c>
      <c r="AI961" s="75" t="str">
        <f>IF(TablePipeInsulation[[#This Row],[System Application]]="Custom",TablePipeInsulation[[#This Row],[Ambient Temperature, °F (If Custom Application)]],IF(G961="","",VLOOKUP(G961,$BG$21:$BI$24,3,FALSE)))</f>
        <v/>
      </c>
      <c r="AJ96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6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6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6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61" s="75" t="str">
        <f>IF(TablePipeInsulation[[#This Row],[System Application]]="Custom",TablePipeInsulation[[#This Row],[Custom Pipe Bare Heat Transfer Coefficient]],IF(P961="","",(VLOOKUP(AJ961,'Insulation Table'!$F$35:$G$124,2,FALSE))))</f>
        <v/>
      </c>
      <c r="AO961" s="75" t="e">
        <f t="shared" si="70"/>
        <v>#N/A</v>
      </c>
      <c r="AP961" s="75" t="e">
        <f>VLOOKUP(AO961,'Insulation Table'!$Y$35:$Z$103,2,FALSE)</f>
        <v>#N/A</v>
      </c>
      <c r="AQ961" s="67" t="str">
        <f>CONCATENATE(P961,U961,MIN(TablePipeInsulation[[#This Row],[Insulation to be Added (")]],3))</f>
        <v>3</v>
      </c>
      <c r="AR961" s="75" t="str">
        <f>IF(P961="","",(VLOOKUP(AQ961,'Insulation Table'!$N$35:$O$250,2,FALSE)))</f>
        <v/>
      </c>
      <c r="AS961" s="67" t="e">
        <f t="shared" si="71"/>
        <v>#VALUE!</v>
      </c>
      <c r="AT961" s="75" t="str">
        <f>IF(TablePipeInsulation[[#This Row],[System Application]]="Custom",TablePipeInsulation[[#This Row],[Full Load Hours (If Custom Application)]],IF(G961="","",IF(G961="Domestic Hot Water",8760,$AJ$16)))</f>
        <v/>
      </c>
      <c r="AU961" s="75" t="str">
        <f>VLOOKUP($G$7,'Incentive Structure'!$C$6:$D$10,2,FALSE)</f>
        <v>CI</v>
      </c>
      <c r="AV961" s="75" t="str">
        <f>IF(ISNUMBER(FIND("MF",TablePipeInsulation[[#This Row],[Incentive Code]]))=TRUE,"MF Logic","CI Logic")</f>
        <v>CI Logic</v>
      </c>
      <c r="AW96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61" t="str">
        <f t="shared" si="72"/>
        <v/>
      </c>
      <c r="AY961" t="str">
        <f t="shared" si="73"/>
        <v>CI</v>
      </c>
      <c r="AZ96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6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61" s="190" t="e">
        <f>INDEX(#REF!,MATCH(TablePipeInsulation[[#This Row],[Coding - Temperature of Pipe]],#REF!,0),MATCH(TEXT($P961,"#.00"),#REF!,0))</f>
        <v>#REF!</v>
      </c>
      <c r="BC961" s="211">
        <f>IFERROR(MIN(IF(TablePipeInsulation[[#This Row],[System Application]]="Custom",(TablePipeInsulation[[#This Row],[Therms saved]]*BE961)*CI_Custom_Incentive_USD_per_therm,IF(OR(TablePipeInsulation[[#This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saved]]*BE961),"Excel Error"))),TablePipeInsulation[[#This Row],[Total Cost]]),0)</f>
        <v>0</v>
      </c>
      <c r="BD961" s="216">
        <f>IFERROR(MIN(IF(TablePipeInsulation[[#This Row],[System Application]]="Custom",(TablePipeInsulation[[#This Row],[Therms saved]]*BE961)*CI_Custom_Bonus_Incentive_USD_per_therm,IF(OR(TablePipeInsulation[[#This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saved]]*BE961),"Excel Error"))),TablePipeInsulation[[#This Row],[Total Cost]]),0)</f>
        <v>0</v>
      </c>
      <c r="BE961" s="212">
        <f>Boiler!$AA$9</f>
        <v>0</v>
      </c>
    </row>
    <row r="962" spans="1:57">
      <c r="A962" s="75">
        <v>941</v>
      </c>
      <c r="Q962" s="69"/>
      <c r="R962" s="1" t="str">
        <f>IFERROR(INDEX(TableInsulationCodeReq[],MATCH(TablePipeInsulation[[#This Row],[Coding - Temperature of Pipe]],TableInsulationCodeReq[Coding Pipe Temperature],-1),MATCH(TEXT($P962,"0.00"),TableInsulationCodeReq[#Headers],0)),"")</f>
        <v/>
      </c>
      <c r="Y962" s="189" t="str">
        <f t="shared" si="74"/>
        <v/>
      </c>
      <c r="AA96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62" s="3" t="str">
        <f>IF(OR(G962="",TablePipeInsulation[[#This Row],[Insulation to be Added (")]]&lt;TablePipeInsulation[[#This Row],[Insulation Required by Code (")]]),"",IF(System_App_Only_DHW,(AN962-AR962)/(0.8*100000)*L962*AS962*AT962*1,(AN962-AR962)/($G$10*100000)*L962*AS962*AT962*1))</f>
        <v/>
      </c>
      <c r="AC962" s="78">
        <f>IF(TablePipeInsulation[[#This Row],[Insulation to be Added (")]]&lt;TablePipeInsulation[[#This Row],[Insulation Required by Code (")]],"",BC962)</f>
        <v>0</v>
      </c>
      <c r="AD962" s="78">
        <f>IF(TablePipeInsulation[[#This Row],[Insulation to be Added (")]]&lt;TablePipeInsulation[[#This Row],[Insulation Required by Code (")]],"",BD962)</f>
        <v>0</v>
      </c>
      <c r="AG962" s="67" t="e">
        <f>VLOOKUP(G962,'Insulation Table'!$AE$61:$AF$64,2,FALSE)</f>
        <v>#N/A</v>
      </c>
      <c r="AH962" s="75" t="str">
        <f>IF(TablePipeInsulation[[#This Row],[System Application]]="Custom",TablePipeInsulation[[#This Row],[Pipe Surface Temperature, °F (If Custom Application)]],IF(G962="","",VLOOKUP(G962,$BG$21:$BH$24,2,FALSE)))</f>
        <v/>
      </c>
      <c r="AI962" s="75" t="str">
        <f>IF(TablePipeInsulation[[#This Row],[System Application]]="Custom",TablePipeInsulation[[#This Row],[Ambient Temperature, °F (If Custom Application)]],IF(G962="","",VLOOKUP(G962,$BG$21:$BI$24,3,FALSE)))</f>
        <v/>
      </c>
      <c r="AJ96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6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6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6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62" s="75" t="str">
        <f>IF(TablePipeInsulation[[#This Row],[System Application]]="Custom",TablePipeInsulation[[#This Row],[Custom Pipe Bare Heat Transfer Coefficient]],IF(P962="","",(VLOOKUP(AJ962,'Insulation Table'!$F$35:$G$124,2,FALSE))))</f>
        <v/>
      </c>
      <c r="AO962" s="75" t="e">
        <f t="shared" si="70"/>
        <v>#N/A</v>
      </c>
      <c r="AP962" s="75" t="e">
        <f>VLOOKUP(AO962,'Insulation Table'!$Y$35:$Z$103,2,FALSE)</f>
        <v>#N/A</v>
      </c>
      <c r="AQ962" s="67" t="str">
        <f>CONCATENATE(P962,U962,MIN(TablePipeInsulation[[#This Row],[Insulation to be Added (")]],3))</f>
        <v>3</v>
      </c>
      <c r="AR962" s="75" t="str">
        <f>IF(P962="","",(VLOOKUP(AQ962,'Insulation Table'!$N$35:$O$250,2,FALSE)))</f>
        <v/>
      </c>
      <c r="AS962" s="67" t="e">
        <f t="shared" si="71"/>
        <v>#VALUE!</v>
      </c>
      <c r="AT962" s="75" t="str">
        <f>IF(TablePipeInsulation[[#This Row],[System Application]]="Custom",TablePipeInsulation[[#This Row],[Full Load Hours (If Custom Application)]],IF(G962="","",IF(G962="Domestic Hot Water",8760,$AJ$16)))</f>
        <v/>
      </c>
      <c r="AU962" s="75" t="str">
        <f>VLOOKUP($G$7,'Incentive Structure'!$C$6:$D$10,2,FALSE)</f>
        <v>CI</v>
      </c>
      <c r="AV962" s="75" t="str">
        <f>IF(ISNUMBER(FIND("MF",TablePipeInsulation[[#This Row],[Incentive Code]]))=TRUE,"MF Logic","CI Logic")</f>
        <v>CI Logic</v>
      </c>
      <c r="AW96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62" t="str">
        <f t="shared" si="72"/>
        <v/>
      </c>
      <c r="AY962" t="str">
        <f t="shared" si="73"/>
        <v>CI</v>
      </c>
      <c r="AZ96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6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62" s="190" t="e">
        <f>INDEX(#REF!,MATCH(TablePipeInsulation[[#This Row],[Coding - Temperature of Pipe]],#REF!,0),MATCH(TEXT($P962,"#.00"),#REF!,0))</f>
        <v>#REF!</v>
      </c>
      <c r="BC962" s="211">
        <f>IFERROR(MIN(IF(TablePipeInsulation[[#This Row],[System Application]]="Custom",(TablePipeInsulation[[#This Row],[Therms saved]]*BE962)*CI_Custom_Incentive_USD_per_therm,IF(OR(TablePipeInsulation[[#This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saved]]*BE962),"Excel Error"))),TablePipeInsulation[[#This Row],[Total Cost]]),0)</f>
        <v>0</v>
      </c>
      <c r="BD962" s="216">
        <f>IFERROR(MIN(IF(TablePipeInsulation[[#This Row],[System Application]]="Custom",(TablePipeInsulation[[#This Row],[Therms saved]]*BE962)*CI_Custom_Bonus_Incentive_USD_per_therm,IF(OR(TablePipeInsulation[[#This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saved]]*BE962),"Excel Error"))),TablePipeInsulation[[#This Row],[Total Cost]]),0)</f>
        <v>0</v>
      </c>
      <c r="BE962" s="212">
        <f>Boiler!$AA$9</f>
        <v>0</v>
      </c>
    </row>
    <row r="963" spans="1:57">
      <c r="A963" s="75">
        <v>942</v>
      </c>
      <c r="Q963" s="69"/>
      <c r="R963" s="1" t="str">
        <f>IFERROR(INDEX(TableInsulationCodeReq[],MATCH(TablePipeInsulation[[#This Row],[Coding - Temperature of Pipe]],TableInsulationCodeReq[Coding Pipe Temperature],-1),MATCH(TEXT($P963,"0.00"),TableInsulationCodeReq[#Headers],0)),"")</f>
        <v/>
      </c>
      <c r="Y963" s="189" t="str">
        <f t="shared" si="74"/>
        <v/>
      </c>
      <c r="AA96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63" s="3" t="str">
        <f>IF(OR(G963="",TablePipeInsulation[[#This Row],[Insulation to be Added (")]]&lt;TablePipeInsulation[[#This Row],[Insulation Required by Code (")]]),"",IF(System_App_Only_DHW,(AN963-AR963)/(0.8*100000)*L963*AS963*AT963*1,(AN963-AR963)/($G$10*100000)*L963*AS963*AT963*1))</f>
        <v/>
      </c>
      <c r="AC963" s="78">
        <f>IF(TablePipeInsulation[[#This Row],[Insulation to be Added (")]]&lt;TablePipeInsulation[[#This Row],[Insulation Required by Code (")]],"",BC963)</f>
        <v>0</v>
      </c>
      <c r="AD963" s="78">
        <f>IF(TablePipeInsulation[[#This Row],[Insulation to be Added (")]]&lt;TablePipeInsulation[[#This Row],[Insulation Required by Code (")]],"",BD963)</f>
        <v>0</v>
      </c>
      <c r="AG963" s="67" t="e">
        <f>VLOOKUP(G963,'Insulation Table'!$AE$61:$AF$64,2,FALSE)</f>
        <v>#N/A</v>
      </c>
      <c r="AH963" s="75" t="str">
        <f>IF(TablePipeInsulation[[#This Row],[System Application]]="Custom",TablePipeInsulation[[#This Row],[Pipe Surface Temperature, °F (If Custom Application)]],IF(G963="","",VLOOKUP(G963,$BG$21:$BH$24,2,FALSE)))</f>
        <v/>
      </c>
      <c r="AI963" s="75" t="str">
        <f>IF(TablePipeInsulation[[#This Row],[System Application]]="Custom",TablePipeInsulation[[#This Row],[Ambient Temperature, °F (If Custom Application)]],IF(G963="","",VLOOKUP(G963,$BG$21:$BI$24,3,FALSE)))</f>
        <v/>
      </c>
      <c r="AJ96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6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6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6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63" s="75" t="str">
        <f>IF(TablePipeInsulation[[#This Row],[System Application]]="Custom",TablePipeInsulation[[#This Row],[Custom Pipe Bare Heat Transfer Coefficient]],IF(P963="","",(VLOOKUP(AJ963,'Insulation Table'!$F$35:$G$124,2,FALSE))))</f>
        <v/>
      </c>
      <c r="AO963" s="75" t="e">
        <f t="shared" si="70"/>
        <v>#N/A</v>
      </c>
      <c r="AP963" s="75" t="e">
        <f>VLOOKUP(AO963,'Insulation Table'!$Y$35:$Z$103,2,FALSE)</f>
        <v>#N/A</v>
      </c>
      <c r="AQ963" s="67" t="str">
        <f>CONCATENATE(P963,U963,MIN(TablePipeInsulation[[#This Row],[Insulation to be Added (")]],3))</f>
        <v>3</v>
      </c>
      <c r="AR963" s="75" t="str">
        <f>IF(P963="","",(VLOOKUP(AQ963,'Insulation Table'!$N$35:$O$250,2,FALSE)))</f>
        <v/>
      </c>
      <c r="AS963" s="67" t="e">
        <f t="shared" si="71"/>
        <v>#VALUE!</v>
      </c>
      <c r="AT963" s="75" t="str">
        <f>IF(TablePipeInsulation[[#This Row],[System Application]]="Custom",TablePipeInsulation[[#This Row],[Full Load Hours (If Custom Application)]],IF(G963="","",IF(G963="Domestic Hot Water",8760,$AJ$16)))</f>
        <v/>
      </c>
      <c r="AU963" s="75" t="str">
        <f>VLOOKUP($G$7,'Incentive Structure'!$C$6:$D$10,2,FALSE)</f>
        <v>CI</v>
      </c>
      <c r="AV963" s="75" t="str">
        <f>IF(ISNUMBER(FIND("MF",TablePipeInsulation[[#This Row],[Incentive Code]]))=TRUE,"MF Logic","CI Logic")</f>
        <v>CI Logic</v>
      </c>
      <c r="AW96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63" t="str">
        <f t="shared" si="72"/>
        <v/>
      </c>
      <c r="AY963" t="str">
        <f t="shared" si="73"/>
        <v>CI</v>
      </c>
      <c r="AZ96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6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63" s="190" t="e">
        <f>INDEX(#REF!,MATCH(TablePipeInsulation[[#This Row],[Coding - Temperature of Pipe]],#REF!,0),MATCH(TEXT($P963,"#.00"),#REF!,0))</f>
        <v>#REF!</v>
      </c>
      <c r="BC963" s="211">
        <f>IFERROR(MIN(IF(TablePipeInsulation[[#This Row],[System Application]]="Custom",(TablePipeInsulation[[#This Row],[Therms saved]]*BE963)*CI_Custom_Incentive_USD_per_therm,IF(OR(TablePipeInsulation[[#This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saved]]*BE963),"Excel Error"))),TablePipeInsulation[[#This Row],[Total Cost]]),0)</f>
        <v>0</v>
      </c>
      <c r="BD963" s="216">
        <f>IFERROR(MIN(IF(TablePipeInsulation[[#This Row],[System Application]]="Custom",(TablePipeInsulation[[#This Row],[Therms saved]]*BE963)*CI_Custom_Bonus_Incentive_USD_per_therm,IF(OR(TablePipeInsulation[[#This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saved]]*BE963),"Excel Error"))),TablePipeInsulation[[#This Row],[Total Cost]]),0)</f>
        <v>0</v>
      </c>
      <c r="BE963" s="212">
        <f>Boiler!$AA$9</f>
        <v>0</v>
      </c>
    </row>
    <row r="964" spans="1:57">
      <c r="A964" s="75">
        <v>943</v>
      </c>
      <c r="Q964" s="69"/>
      <c r="R964" s="1" t="str">
        <f>IFERROR(INDEX(TableInsulationCodeReq[],MATCH(TablePipeInsulation[[#This Row],[Coding - Temperature of Pipe]],TableInsulationCodeReq[Coding Pipe Temperature],-1),MATCH(TEXT($P964,"0.00"),TableInsulationCodeReq[#Headers],0)),"")</f>
        <v/>
      </c>
      <c r="Y964" s="189" t="str">
        <f t="shared" si="74"/>
        <v/>
      </c>
      <c r="AA96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64" s="3" t="str">
        <f>IF(OR(G964="",TablePipeInsulation[[#This Row],[Insulation to be Added (")]]&lt;TablePipeInsulation[[#This Row],[Insulation Required by Code (")]]),"",IF(System_App_Only_DHW,(AN964-AR964)/(0.8*100000)*L964*AS964*AT964*1,(AN964-AR964)/($G$10*100000)*L964*AS964*AT964*1))</f>
        <v/>
      </c>
      <c r="AC964" s="78">
        <f>IF(TablePipeInsulation[[#This Row],[Insulation to be Added (")]]&lt;TablePipeInsulation[[#This Row],[Insulation Required by Code (")]],"",BC964)</f>
        <v>0</v>
      </c>
      <c r="AD964" s="78">
        <f>IF(TablePipeInsulation[[#This Row],[Insulation to be Added (")]]&lt;TablePipeInsulation[[#This Row],[Insulation Required by Code (")]],"",BD964)</f>
        <v>0</v>
      </c>
      <c r="AG964" s="67" t="e">
        <f>VLOOKUP(G964,'Insulation Table'!$AE$61:$AF$64,2,FALSE)</f>
        <v>#N/A</v>
      </c>
      <c r="AH964" s="75" t="str">
        <f>IF(TablePipeInsulation[[#This Row],[System Application]]="Custom",TablePipeInsulation[[#This Row],[Pipe Surface Temperature, °F (If Custom Application)]],IF(G964="","",VLOOKUP(G964,$BG$21:$BH$24,2,FALSE)))</f>
        <v/>
      </c>
      <c r="AI964" s="75" t="str">
        <f>IF(TablePipeInsulation[[#This Row],[System Application]]="Custom",TablePipeInsulation[[#This Row],[Ambient Temperature, °F (If Custom Application)]],IF(G964="","",VLOOKUP(G964,$BG$21:$BI$24,3,FALSE)))</f>
        <v/>
      </c>
      <c r="AJ96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6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6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6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64" s="75" t="str">
        <f>IF(TablePipeInsulation[[#This Row],[System Application]]="Custom",TablePipeInsulation[[#This Row],[Custom Pipe Bare Heat Transfer Coefficient]],IF(P964="","",(VLOOKUP(AJ964,'Insulation Table'!$F$35:$G$124,2,FALSE))))</f>
        <v/>
      </c>
      <c r="AO964" s="75" t="e">
        <f t="shared" si="70"/>
        <v>#N/A</v>
      </c>
      <c r="AP964" s="75" t="e">
        <f>VLOOKUP(AO964,'Insulation Table'!$Y$35:$Z$103,2,FALSE)</f>
        <v>#N/A</v>
      </c>
      <c r="AQ964" s="67" t="str">
        <f>CONCATENATE(P964,U964,MIN(TablePipeInsulation[[#This Row],[Insulation to be Added (")]],3))</f>
        <v>3</v>
      </c>
      <c r="AR964" s="75" t="str">
        <f>IF(P964="","",(VLOOKUP(AQ964,'Insulation Table'!$N$35:$O$250,2,FALSE)))</f>
        <v/>
      </c>
      <c r="AS964" s="67" t="e">
        <f t="shared" si="71"/>
        <v>#VALUE!</v>
      </c>
      <c r="AT964" s="75" t="str">
        <f>IF(TablePipeInsulation[[#This Row],[System Application]]="Custom",TablePipeInsulation[[#This Row],[Full Load Hours (If Custom Application)]],IF(G964="","",IF(G964="Domestic Hot Water",8760,$AJ$16)))</f>
        <v/>
      </c>
      <c r="AU964" s="75" t="str">
        <f>VLOOKUP($G$7,'Incentive Structure'!$C$6:$D$10,2,FALSE)</f>
        <v>CI</v>
      </c>
      <c r="AV964" s="75" t="str">
        <f>IF(ISNUMBER(FIND("MF",TablePipeInsulation[[#This Row],[Incentive Code]]))=TRUE,"MF Logic","CI Logic")</f>
        <v>CI Logic</v>
      </c>
      <c r="AW96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64" t="str">
        <f t="shared" si="72"/>
        <v/>
      </c>
      <c r="AY964" t="str">
        <f t="shared" si="73"/>
        <v>CI</v>
      </c>
      <c r="AZ96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6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64" s="190" t="e">
        <f>INDEX(#REF!,MATCH(TablePipeInsulation[[#This Row],[Coding - Temperature of Pipe]],#REF!,0),MATCH(TEXT($P964,"#.00"),#REF!,0))</f>
        <v>#REF!</v>
      </c>
      <c r="BC964" s="211">
        <f>IFERROR(MIN(IF(TablePipeInsulation[[#This Row],[System Application]]="Custom",(TablePipeInsulation[[#This Row],[Therms saved]]*BE964)*CI_Custom_Incentive_USD_per_therm,IF(OR(TablePipeInsulation[[#This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saved]]*BE964),"Excel Error"))),TablePipeInsulation[[#This Row],[Total Cost]]),0)</f>
        <v>0</v>
      </c>
      <c r="BD964" s="216">
        <f>IFERROR(MIN(IF(TablePipeInsulation[[#This Row],[System Application]]="Custom",(TablePipeInsulation[[#This Row],[Therms saved]]*BE964)*CI_Custom_Bonus_Incentive_USD_per_therm,IF(OR(TablePipeInsulation[[#This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saved]]*BE964),"Excel Error"))),TablePipeInsulation[[#This Row],[Total Cost]]),0)</f>
        <v>0</v>
      </c>
      <c r="BE964" s="212">
        <f>Boiler!$AA$9</f>
        <v>0</v>
      </c>
    </row>
    <row r="965" spans="1:57">
      <c r="A965" s="75">
        <v>944</v>
      </c>
      <c r="Q965" s="69"/>
      <c r="R965" s="1" t="str">
        <f>IFERROR(INDEX(TableInsulationCodeReq[],MATCH(TablePipeInsulation[[#This Row],[Coding - Temperature of Pipe]],TableInsulationCodeReq[Coding Pipe Temperature],-1),MATCH(TEXT($P965,"0.00"),TableInsulationCodeReq[#Headers],0)),"")</f>
        <v/>
      </c>
      <c r="Y965" s="189" t="str">
        <f t="shared" si="74"/>
        <v/>
      </c>
      <c r="AA96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65" s="3" t="str">
        <f>IF(OR(G965="",TablePipeInsulation[[#This Row],[Insulation to be Added (")]]&lt;TablePipeInsulation[[#This Row],[Insulation Required by Code (")]]),"",IF(System_App_Only_DHW,(AN965-AR965)/(0.8*100000)*L965*AS965*AT965*1,(AN965-AR965)/($G$10*100000)*L965*AS965*AT965*1))</f>
        <v/>
      </c>
      <c r="AC965" s="78">
        <f>IF(TablePipeInsulation[[#This Row],[Insulation to be Added (")]]&lt;TablePipeInsulation[[#This Row],[Insulation Required by Code (")]],"",BC965)</f>
        <v>0</v>
      </c>
      <c r="AD965" s="78">
        <f>IF(TablePipeInsulation[[#This Row],[Insulation to be Added (")]]&lt;TablePipeInsulation[[#This Row],[Insulation Required by Code (")]],"",BD965)</f>
        <v>0</v>
      </c>
      <c r="AG965" s="67" t="e">
        <f>VLOOKUP(G965,'Insulation Table'!$AE$61:$AF$64,2,FALSE)</f>
        <v>#N/A</v>
      </c>
      <c r="AH965" s="75" t="str">
        <f>IF(TablePipeInsulation[[#This Row],[System Application]]="Custom",TablePipeInsulation[[#This Row],[Pipe Surface Temperature, °F (If Custom Application)]],IF(G965="","",VLOOKUP(G965,$BG$21:$BH$24,2,FALSE)))</f>
        <v/>
      </c>
      <c r="AI965" s="75" t="str">
        <f>IF(TablePipeInsulation[[#This Row],[System Application]]="Custom",TablePipeInsulation[[#This Row],[Ambient Temperature, °F (If Custom Application)]],IF(G965="","",VLOOKUP(G965,$BG$21:$BI$24,3,FALSE)))</f>
        <v/>
      </c>
      <c r="AJ96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6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6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6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65" s="75" t="str">
        <f>IF(TablePipeInsulation[[#This Row],[System Application]]="Custom",TablePipeInsulation[[#This Row],[Custom Pipe Bare Heat Transfer Coefficient]],IF(P965="","",(VLOOKUP(AJ965,'Insulation Table'!$F$35:$G$124,2,FALSE))))</f>
        <v/>
      </c>
      <c r="AO965" s="75" t="e">
        <f t="shared" si="70"/>
        <v>#N/A</v>
      </c>
      <c r="AP965" s="75" t="e">
        <f>VLOOKUP(AO965,'Insulation Table'!$Y$35:$Z$103,2,FALSE)</f>
        <v>#N/A</v>
      </c>
      <c r="AQ965" s="67" t="str">
        <f>CONCATENATE(P965,U965,MIN(TablePipeInsulation[[#This Row],[Insulation to be Added (")]],3))</f>
        <v>3</v>
      </c>
      <c r="AR965" s="75" t="str">
        <f>IF(P965="","",(VLOOKUP(AQ965,'Insulation Table'!$N$35:$O$250,2,FALSE)))</f>
        <v/>
      </c>
      <c r="AS965" s="67" t="e">
        <f t="shared" si="71"/>
        <v>#VALUE!</v>
      </c>
      <c r="AT965" s="75" t="str">
        <f>IF(TablePipeInsulation[[#This Row],[System Application]]="Custom",TablePipeInsulation[[#This Row],[Full Load Hours (If Custom Application)]],IF(G965="","",IF(G965="Domestic Hot Water",8760,$AJ$16)))</f>
        <v/>
      </c>
      <c r="AU965" s="75" t="str">
        <f>VLOOKUP($G$7,'Incentive Structure'!$C$6:$D$10,2,FALSE)</f>
        <v>CI</v>
      </c>
      <c r="AV965" s="75" t="str">
        <f>IF(ISNUMBER(FIND("MF",TablePipeInsulation[[#This Row],[Incentive Code]]))=TRUE,"MF Logic","CI Logic")</f>
        <v>CI Logic</v>
      </c>
      <c r="AW96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65" t="str">
        <f t="shared" si="72"/>
        <v/>
      </c>
      <c r="AY965" t="str">
        <f t="shared" si="73"/>
        <v>CI</v>
      </c>
      <c r="AZ96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6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65" s="190" t="e">
        <f>INDEX(#REF!,MATCH(TablePipeInsulation[[#This Row],[Coding - Temperature of Pipe]],#REF!,0),MATCH(TEXT($P965,"#.00"),#REF!,0))</f>
        <v>#REF!</v>
      </c>
      <c r="BC965" s="211">
        <f>IFERROR(MIN(IF(TablePipeInsulation[[#This Row],[System Application]]="Custom",(TablePipeInsulation[[#This Row],[Therms saved]]*BE965)*CI_Custom_Incentive_USD_per_therm,IF(OR(TablePipeInsulation[[#This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saved]]*BE965),"Excel Error"))),TablePipeInsulation[[#This Row],[Total Cost]]),0)</f>
        <v>0</v>
      </c>
      <c r="BD965" s="216">
        <f>IFERROR(MIN(IF(TablePipeInsulation[[#This Row],[System Application]]="Custom",(TablePipeInsulation[[#This Row],[Therms saved]]*BE965)*CI_Custom_Bonus_Incentive_USD_per_therm,IF(OR(TablePipeInsulation[[#This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saved]]*BE965),"Excel Error"))),TablePipeInsulation[[#This Row],[Total Cost]]),0)</f>
        <v>0</v>
      </c>
      <c r="BE965" s="212">
        <f>Boiler!$AA$9</f>
        <v>0</v>
      </c>
    </row>
    <row r="966" spans="1:57">
      <c r="A966" s="75">
        <v>945</v>
      </c>
      <c r="Q966" s="69"/>
      <c r="R966" s="1" t="str">
        <f>IFERROR(INDEX(TableInsulationCodeReq[],MATCH(TablePipeInsulation[[#This Row],[Coding - Temperature of Pipe]],TableInsulationCodeReq[Coding Pipe Temperature],-1),MATCH(TEXT($P966,"0.00"),TableInsulationCodeReq[#Headers],0)),"")</f>
        <v/>
      </c>
      <c r="Y966" s="189" t="str">
        <f t="shared" si="74"/>
        <v/>
      </c>
      <c r="AA96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66" s="3" t="str">
        <f>IF(OR(G966="",TablePipeInsulation[[#This Row],[Insulation to be Added (")]]&lt;TablePipeInsulation[[#This Row],[Insulation Required by Code (")]]),"",IF(System_App_Only_DHW,(AN966-AR966)/(0.8*100000)*L966*AS966*AT966*1,(AN966-AR966)/($G$10*100000)*L966*AS966*AT966*1))</f>
        <v/>
      </c>
      <c r="AC966" s="78">
        <f>IF(TablePipeInsulation[[#This Row],[Insulation to be Added (")]]&lt;TablePipeInsulation[[#This Row],[Insulation Required by Code (")]],"",BC966)</f>
        <v>0</v>
      </c>
      <c r="AD966" s="78">
        <f>IF(TablePipeInsulation[[#This Row],[Insulation to be Added (")]]&lt;TablePipeInsulation[[#This Row],[Insulation Required by Code (")]],"",BD966)</f>
        <v>0</v>
      </c>
      <c r="AG966" s="67" t="e">
        <f>VLOOKUP(G966,'Insulation Table'!$AE$61:$AF$64,2,FALSE)</f>
        <v>#N/A</v>
      </c>
      <c r="AH966" s="75" t="str">
        <f>IF(TablePipeInsulation[[#This Row],[System Application]]="Custom",TablePipeInsulation[[#This Row],[Pipe Surface Temperature, °F (If Custom Application)]],IF(G966="","",VLOOKUP(G966,$BG$21:$BH$24,2,FALSE)))</f>
        <v/>
      </c>
      <c r="AI966" s="75" t="str">
        <f>IF(TablePipeInsulation[[#This Row],[System Application]]="Custom",TablePipeInsulation[[#This Row],[Ambient Temperature, °F (If Custom Application)]],IF(G966="","",VLOOKUP(G966,$BG$21:$BI$24,3,FALSE)))</f>
        <v/>
      </c>
      <c r="AJ96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6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6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6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66" s="75" t="str">
        <f>IF(TablePipeInsulation[[#This Row],[System Application]]="Custom",TablePipeInsulation[[#This Row],[Custom Pipe Bare Heat Transfer Coefficient]],IF(P966="","",(VLOOKUP(AJ966,'Insulation Table'!$F$35:$G$124,2,FALSE))))</f>
        <v/>
      </c>
      <c r="AO966" s="75" t="e">
        <f t="shared" si="70"/>
        <v>#N/A</v>
      </c>
      <c r="AP966" s="75" t="e">
        <f>VLOOKUP(AO966,'Insulation Table'!$Y$35:$Z$103,2,FALSE)</f>
        <v>#N/A</v>
      </c>
      <c r="AQ966" s="67" t="str">
        <f>CONCATENATE(P966,U966,MIN(TablePipeInsulation[[#This Row],[Insulation to be Added (")]],3))</f>
        <v>3</v>
      </c>
      <c r="AR966" s="75" t="str">
        <f>IF(P966="","",(VLOOKUP(AQ966,'Insulation Table'!$N$35:$O$250,2,FALSE)))</f>
        <v/>
      </c>
      <c r="AS966" s="67" t="e">
        <f t="shared" si="71"/>
        <v>#VALUE!</v>
      </c>
      <c r="AT966" s="75" t="str">
        <f>IF(TablePipeInsulation[[#This Row],[System Application]]="Custom",TablePipeInsulation[[#This Row],[Full Load Hours (If Custom Application)]],IF(G966="","",IF(G966="Domestic Hot Water",8760,$AJ$16)))</f>
        <v/>
      </c>
      <c r="AU966" s="75" t="str">
        <f>VLOOKUP($G$7,'Incentive Structure'!$C$6:$D$10,2,FALSE)</f>
        <v>CI</v>
      </c>
      <c r="AV966" s="75" t="str">
        <f>IF(ISNUMBER(FIND("MF",TablePipeInsulation[[#This Row],[Incentive Code]]))=TRUE,"MF Logic","CI Logic")</f>
        <v>CI Logic</v>
      </c>
      <c r="AW96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66" t="str">
        <f t="shared" si="72"/>
        <v/>
      </c>
      <c r="AY966" t="str">
        <f t="shared" si="73"/>
        <v>CI</v>
      </c>
      <c r="AZ96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6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66" s="190" t="e">
        <f>INDEX(#REF!,MATCH(TablePipeInsulation[[#This Row],[Coding - Temperature of Pipe]],#REF!,0),MATCH(TEXT($P966,"#.00"),#REF!,0))</f>
        <v>#REF!</v>
      </c>
      <c r="BC966" s="211">
        <f>IFERROR(MIN(IF(TablePipeInsulation[[#This Row],[System Application]]="Custom",(TablePipeInsulation[[#This Row],[Therms saved]]*BE966)*CI_Custom_Incentive_USD_per_therm,IF(OR(TablePipeInsulation[[#This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saved]]*BE966),"Excel Error"))),TablePipeInsulation[[#This Row],[Total Cost]]),0)</f>
        <v>0</v>
      </c>
      <c r="BD966" s="216">
        <f>IFERROR(MIN(IF(TablePipeInsulation[[#This Row],[System Application]]="Custom",(TablePipeInsulation[[#This Row],[Therms saved]]*BE966)*CI_Custom_Bonus_Incentive_USD_per_therm,IF(OR(TablePipeInsulation[[#This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saved]]*BE966),"Excel Error"))),TablePipeInsulation[[#This Row],[Total Cost]]),0)</f>
        <v>0</v>
      </c>
      <c r="BE966" s="212">
        <f>Boiler!$AA$9</f>
        <v>0</v>
      </c>
    </row>
    <row r="967" spans="1:57">
      <c r="A967" s="75">
        <v>946</v>
      </c>
      <c r="Q967" s="69"/>
      <c r="R967" s="1" t="str">
        <f>IFERROR(INDEX(TableInsulationCodeReq[],MATCH(TablePipeInsulation[[#This Row],[Coding - Temperature of Pipe]],TableInsulationCodeReq[Coding Pipe Temperature],-1),MATCH(TEXT($P967,"0.00"),TableInsulationCodeReq[#Headers],0)),"")</f>
        <v/>
      </c>
      <c r="Y967" s="189" t="str">
        <f t="shared" si="74"/>
        <v/>
      </c>
      <c r="AA96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67" s="3" t="str">
        <f>IF(OR(G967="",TablePipeInsulation[[#This Row],[Insulation to be Added (")]]&lt;TablePipeInsulation[[#This Row],[Insulation Required by Code (")]]),"",IF(System_App_Only_DHW,(AN967-AR967)/(0.8*100000)*L967*AS967*AT967*1,(AN967-AR967)/($G$10*100000)*L967*AS967*AT967*1))</f>
        <v/>
      </c>
      <c r="AC967" s="78">
        <f>IF(TablePipeInsulation[[#This Row],[Insulation to be Added (")]]&lt;TablePipeInsulation[[#This Row],[Insulation Required by Code (")]],"",BC967)</f>
        <v>0</v>
      </c>
      <c r="AD967" s="78">
        <f>IF(TablePipeInsulation[[#This Row],[Insulation to be Added (")]]&lt;TablePipeInsulation[[#This Row],[Insulation Required by Code (")]],"",BD967)</f>
        <v>0</v>
      </c>
      <c r="AG967" s="67" t="e">
        <f>VLOOKUP(G967,'Insulation Table'!$AE$61:$AF$64,2,FALSE)</f>
        <v>#N/A</v>
      </c>
      <c r="AH967" s="75" t="str">
        <f>IF(TablePipeInsulation[[#This Row],[System Application]]="Custom",TablePipeInsulation[[#This Row],[Pipe Surface Temperature, °F (If Custom Application)]],IF(G967="","",VLOOKUP(G967,$BG$21:$BH$24,2,FALSE)))</f>
        <v/>
      </c>
      <c r="AI967" s="75" t="str">
        <f>IF(TablePipeInsulation[[#This Row],[System Application]]="Custom",TablePipeInsulation[[#This Row],[Ambient Temperature, °F (If Custom Application)]],IF(G967="","",VLOOKUP(G967,$BG$21:$BI$24,3,FALSE)))</f>
        <v/>
      </c>
      <c r="AJ96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6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6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6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67" s="75" t="str">
        <f>IF(TablePipeInsulation[[#This Row],[System Application]]="Custom",TablePipeInsulation[[#This Row],[Custom Pipe Bare Heat Transfer Coefficient]],IF(P967="","",(VLOOKUP(AJ967,'Insulation Table'!$F$35:$G$124,2,FALSE))))</f>
        <v/>
      </c>
      <c r="AO967" s="75" t="e">
        <f t="shared" si="70"/>
        <v>#N/A</v>
      </c>
      <c r="AP967" s="75" t="e">
        <f>VLOOKUP(AO967,'Insulation Table'!$Y$35:$Z$103,2,FALSE)</f>
        <v>#N/A</v>
      </c>
      <c r="AQ967" s="67" t="str">
        <f>CONCATENATE(P967,U967,MIN(TablePipeInsulation[[#This Row],[Insulation to be Added (")]],3))</f>
        <v>3</v>
      </c>
      <c r="AR967" s="75" t="str">
        <f>IF(P967="","",(VLOOKUP(AQ967,'Insulation Table'!$N$35:$O$250,2,FALSE)))</f>
        <v/>
      </c>
      <c r="AS967" s="67" t="e">
        <f t="shared" si="71"/>
        <v>#VALUE!</v>
      </c>
      <c r="AT967" s="75" t="str">
        <f>IF(TablePipeInsulation[[#This Row],[System Application]]="Custom",TablePipeInsulation[[#This Row],[Full Load Hours (If Custom Application)]],IF(G967="","",IF(G967="Domestic Hot Water",8760,$AJ$16)))</f>
        <v/>
      </c>
      <c r="AU967" s="75" t="str">
        <f>VLOOKUP($G$7,'Incentive Structure'!$C$6:$D$10,2,FALSE)</f>
        <v>CI</v>
      </c>
      <c r="AV967" s="75" t="str">
        <f>IF(ISNUMBER(FIND("MF",TablePipeInsulation[[#This Row],[Incentive Code]]))=TRUE,"MF Logic","CI Logic")</f>
        <v>CI Logic</v>
      </c>
      <c r="AW96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67" t="str">
        <f t="shared" si="72"/>
        <v/>
      </c>
      <c r="AY967" t="str">
        <f t="shared" si="73"/>
        <v>CI</v>
      </c>
      <c r="AZ96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6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67" s="190" t="e">
        <f>INDEX(#REF!,MATCH(TablePipeInsulation[[#This Row],[Coding - Temperature of Pipe]],#REF!,0),MATCH(TEXT($P967,"#.00"),#REF!,0))</f>
        <v>#REF!</v>
      </c>
      <c r="BC967" s="211">
        <f>IFERROR(MIN(IF(TablePipeInsulation[[#This Row],[System Application]]="Custom",(TablePipeInsulation[[#This Row],[Therms saved]]*BE967)*CI_Custom_Incentive_USD_per_therm,IF(OR(TablePipeInsulation[[#This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saved]]*BE967),"Excel Error"))),TablePipeInsulation[[#This Row],[Total Cost]]),0)</f>
        <v>0</v>
      </c>
      <c r="BD967" s="216">
        <f>IFERROR(MIN(IF(TablePipeInsulation[[#This Row],[System Application]]="Custom",(TablePipeInsulation[[#This Row],[Therms saved]]*BE967)*CI_Custom_Bonus_Incentive_USD_per_therm,IF(OR(TablePipeInsulation[[#This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saved]]*BE967),"Excel Error"))),TablePipeInsulation[[#This Row],[Total Cost]]),0)</f>
        <v>0</v>
      </c>
      <c r="BE967" s="212">
        <f>Boiler!$AA$9</f>
        <v>0</v>
      </c>
    </row>
    <row r="968" spans="1:57">
      <c r="A968" s="75">
        <v>947</v>
      </c>
      <c r="Q968" s="69"/>
      <c r="R968" s="1" t="str">
        <f>IFERROR(INDEX(TableInsulationCodeReq[],MATCH(TablePipeInsulation[[#This Row],[Coding - Temperature of Pipe]],TableInsulationCodeReq[Coding Pipe Temperature],-1),MATCH(TEXT($P968,"0.00"),TableInsulationCodeReq[#Headers],0)),"")</f>
        <v/>
      </c>
      <c r="Y968" s="189" t="str">
        <f t="shared" si="74"/>
        <v/>
      </c>
      <c r="AA96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68" s="3" t="str">
        <f>IF(OR(G968="",TablePipeInsulation[[#This Row],[Insulation to be Added (")]]&lt;TablePipeInsulation[[#This Row],[Insulation Required by Code (")]]),"",IF(System_App_Only_DHW,(AN968-AR968)/(0.8*100000)*L968*AS968*AT968*1,(AN968-AR968)/($G$10*100000)*L968*AS968*AT968*1))</f>
        <v/>
      </c>
      <c r="AC968" s="78">
        <f>IF(TablePipeInsulation[[#This Row],[Insulation to be Added (")]]&lt;TablePipeInsulation[[#This Row],[Insulation Required by Code (")]],"",BC968)</f>
        <v>0</v>
      </c>
      <c r="AD968" s="78">
        <f>IF(TablePipeInsulation[[#This Row],[Insulation to be Added (")]]&lt;TablePipeInsulation[[#This Row],[Insulation Required by Code (")]],"",BD968)</f>
        <v>0</v>
      </c>
      <c r="AG968" s="67" t="e">
        <f>VLOOKUP(G968,'Insulation Table'!$AE$61:$AF$64,2,FALSE)</f>
        <v>#N/A</v>
      </c>
      <c r="AH968" s="75" t="str">
        <f>IF(TablePipeInsulation[[#This Row],[System Application]]="Custom",TablePipeInsulation[[#This Row],[Pipe Surface Temperature, °F (If Custom Application)]],IF(G968="","",VLOOKUP(G968,$BG$21:$BH$24,2,FALSE)))</f>
        <v/>
      </c>
      <c r="AI968" s="75" t="str">
        <f>IF(TablePipeInsulation[[#This Row],[System Application]]="Custom",TablePipeInsulation[[#This Row],[Ambient Temperature, °F (If Custom Application)]],IF(G968="","",VLOOKUP(G968,$BG$21:$BI$24,3,FALSE)))</f>
        <v/>
      </c>
      <c r="AJ96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6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6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6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68" s="75" t="str">
        <f>IF(TablePipeInsulation[[#This Row],[System Application]]="Custom",TablePipeInsulation[[#This Row],[Custom Pipe Bare Heat Transfer Coefficient]],IF(P968="","",(VLOOKUP(AJ968,'Insulation Table'!$F$35:$G$124,2,FALSE))))</f>
        <v/>
      </c>
      <c r="AO968" s="75" t="e">
        <f t="shared" si="70"/>
        <v>#N/A</v>
      </c>
      <c r="AP968" s="75" t="e">
        <f>VLOOKUP(AO968,'Insulation Table'!$Y$35:$Z$103,2,FALSE)</f>
        <v>#N/A</v>
      </c>
      <c r="AQ968" s="67" t="str">
        <f>CONCATENATE(P968,U968,MIN(TablePipeInsulation[[#This Row],[Insulation to be Added (")]],3))</f>
        <v>3</v>
      </c>
      <c r="AR968" s="75" t="str">
        <f>IF(P968="","",(VLOOKUP(AQ968,'Insulation Table'!$N$35:$O$250,2,FALSE)))</f>
        <v/>
      </c>
      <c r="AS968" s="67" t="e">
        <f t="shared" si="71"/>
        <v>#VALUE!</v>
      </c>
      <c r="AT968" s="75" t="str">
        <f>IF(TablePipeInsulation[[#This Row],[System Application]]="Custom",TablePipeInsulation[[#This Row],[Full Load Hours (If Custom Application)]],IF(G968="","",IF(G968="Domestic Hot Water",8760,$AJ$16)))</f>
        <v/>
      </c>
      <c r="AU968" s="75" t="str">
        <f>VLOOKUP($G$7,'Incentive Structure'!$C$6:$D$10,2,FALSE)</f>
        <v>CI</v>
      </c>
      <c r="AV968" s="75" t="str">
        <f>IF(ISNUMBER(FIND("MF",TablePipeInsulation[[#This Row],[Incentive Code]]))=TRUE,"MF Logic","CI Logic")</f>
        <v>CI Logic</v>
      </c>
      <c r="AW96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68" t="str">
        <f t="shared" si="72"/>
        <v/>
      </c>
      <c r="AY968" t="str">
        <f t="shared" si="73"/>
        <v>CI</v>
      </c>
      <c r="AZ96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6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68" s="190" t="e">
        <f>INDEX(#REF!,MATCH(TablePipeInsulation[[#This Row],[Coding - Temperature of Pipe]],#REF!,0),MATCH(TEXT($P968,"#.00"),#REF!,0))</f>
        <v>#REF!</v>
      </c>
      <c r="BC968" s="211">
        <f>IFERROR(MIN(IF(TablePipeInsulation[[#This Row],[System Application]]="Custom",(TablePipeInsulation[[#This Row],[Therms saved]]*BE968)*CI_Custom_Incentive_USD_per_therm,IF(OR(TablePipeInsulation[[#This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saved]]*BE968),"Excel Error"))),TablePipeInsulation[[#This Row],[Total Cost]]),0)</f>
        <v>0</v>
      </c>
      <c r="BD968" s="216">
        <f>IFERROR(MIN(IF(TablePipeInsulation[[#This Row],[System Application]]="Custom",(TablePipeInsulation[[#This Row],[Therms saved]]*BE968)*CI_Custom_Bonus_Incentive_USD_per_therm,IF(OR(TablePipeInsulation[[#This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saved]]*BE968),"Excel Error"))),TablePipeInsulation[[#This Row],[Total Cost]]),0)</f>
        <v>0</v>
      </c>
      <c r="BE968" s="212">
        <f>Boiler!$AA$9</f>
        <v>0</v>
      </c>
    </row>
    <row r="969" spans="1:57">
      <c r="A969" s="75">
        <v>948</v>
      </c>
      <c r="Q969" s="69"/>
      <c r="R969" s="1" t="str">
        <f>IFERROR(INDEX(TableInsulationCodeReq[],MATCH(TablePipeInsulation[[#This Row],[Coding - Temperature of Pipe]],TableInsulationCodeReq[Coding Pipe Temperature],-1),MATCH(TEXT($P969,"0.00"),TableInsulationCodeReq[#Headers],0)),"")</f>
        <v/>
      </c>
      <c r="Y969" s="189" t="str">
        <f t="shared" si="74"/>
        <v/>
      </c>
      <c r="AA96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69" s="3" t="str">
        <f>IF(OR(G969="",TablePipeInsulation[[#This Row],[Insulation to be Added (")]]&lt;TablePipeInsulation[[#This Row],[Insulation Required by Code (")]]),"",IF(System_App_Only_DHW,(AN969-AR969)/(0.8*100000)*L969*AS969*AT969*1,(AN969-AR969)/($G$10*100000)*L969*AS969*AT969*1))</f>
        <v/>
      </c>
      <c r="AC969" s="78">
        <f>IF(TablePipeInsulation[[#This Row],[Insulation to be Added (")]]&lt;TablePipeInsulation[[#This Row],[Insulation Required by Code (")]],"",BC969)</f>
        <v>0</v>
      </c>
      <c r="AD969" s="78">
        <f>IF(TablePipeInsulation[[#This Row],[Insulation to be Added (")]]&lt;TablePipeInsulation[[#This Row],[Insulation Required by Code (")]],"",BD969)</f>
        <v>0</v>
      </c>
      <c r="AG969" s="67" t="e">
        <f>VLOOKUP(G969,'Insulation Table'!$AE$61:$AF$64,2,FALSE)</f>
        <v>#N/A</v>
      </c>
      <c r="AH969" s="75" t="str">
        <f>IF(TablePipeInsulation[[#This Row],[System Application]]="Custom",TablePipeInsulation[[#This Row],[Pipe Surface Temperature, °F (If Custom Application)]],IF(G969="","",VLOOKUP(G969,$BG$21:$BH$24,2,FALSE)))</f>
        <v/>
      </c>
      <c r="AI969" s="75" t="str">
        <f>IF(TablePipeInsulation[[#This Row],[System Application]]="Custom",TablePipeInsulation[[#This Row],[Ambient Temperature, °F (If Custom Application)]],IF(G969="","",VLOOKUP(G969,$BG$21:$BI$24,3,FALSE)))</f>
        <v/>
      </c>
      <c r="AJ96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6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6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6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69" s="75" t="str">
        <f>IF(TablePipeInsulation[[#This Row],[System Application]]="Custom",TablePipeInsulation[[#This Row],[Custom Pipe Bare Heat Transfer Coefficient]],IF(P969="","",(VLOOKUP(AJ969,'Insulation Table'!$F$35:$G$124,2,FALSE))))</f>
        <v/>
      </c>
      <c r="AO969" s="75" t="e">
        <f t="shared" si="70"/>
        <v>#N/A</v>
      </c>
      <c r="AP969" s="75" t="e">
        <f>VLOOKUP(AO969,'Insulation Table'!$Y$35:$Z$103,2,FALSE)</f>
        <v>#N/A</v>
      </c>
      <c r="AQ969" s="67" t="str">
        <f>CONCATENATE(P969,U969,MIN(TablePipeInsulation[[#This Row],[Insulation to be Added (")]],3))</f>
        <v>3</v>
      </c>
      <c r="AR969" s="75" t="str">
        <f>IF(P969="","",(VLOOKUP(AQ969,'Insulation Table'!$N$35:$O$250,2,FALSE)))</f>
        <v/>
      </c>
      <c r="AS969" s="67" t="e">
        <f t="shared" si="71"/>
        <v>#VALUE!</v>
      </c>
      <c r="AT969" s="75" t="str">
        <f>IF(TablePipeInsulation[[#This Row],[System Application]]="Custom",TablePipeInsulation[[#This Row],[Full Load Hours (If Custom Application)]],IF(G969="","",IF(G969="Domestic Hot Water",8760,$AJ$16)))</f>
        <v/>
      </c>
      <c r="AU969" s="75" t="str">
        <f>VLOOKUP($G$7,'Incentive Structure'!$C$6:$D$10,2,FALSE)</f>
        <v>CI</v>
      </c>
      <c r="AV969" s="75" t="str">
        <f>IF(ISNUMBER(FIND("MF",TablePipeInsulation[[#This Row],[Incentive Code]]))=TRUE,"MF Logic","CI Logic")</f>
        <v>CI Logic</v>
      </c>
      <c r="AW96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69" t="str">
        <f t="shared" si="72"/>
        <v/>
      </c>
      <c r="AY969" t="str">
        <f t="shared" si="73"/>
        <v>CI</v>
      </c>
      <c r="AZ96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6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69" s="190" t="e">
        <f>INDEX(#REF!,MATCH(TablePipeInsulation[[#This Row],[Coding - Temperature of Pipe]],#REF!,0),MATCH(TEXT($P969,"#.00"),#REF!,0))</f>
        <v>#REF!</v>
      </c>
      <c r="BC969" s="211">
        <f>IFERROR(MIN(IF(TablePipeInsulation[[#This Row],[System Application]]="Custom",(TablePipeInsulation[[#This Row],[Therms saved]]*BE969)*CI_Custom_Incentive_USD_per_therm,IF(OR(TablePipeInsulation[[#This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saved]]*BE969),"Excel Error"))),TablePipeInsulation[[#This Row],[Total Cost]]),0)</f>
        <v>0</v>
      </c>
      <c r="BD969" s="216">
        <f>IFERROR(MIN(IF(TablePipeInsulation[[#This Row],[System Application]]="Custom",(TablePipeInsulation[[#This Row],[Therms saved]]*BE969)*CI_Custom_Bonus_Incentive_USD_per_therm,IF(OR(TablePipeInsulation[[#This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saved]]*BE969),"Excel Error"))),TablePipeInsulation[[#This Row],[Total Cost]]),0)</f>
        <v>0</v>
      </c>
      <c r="BE969" s="212">
        <f>Boiler!$AA$9</f>
        <v>0</v>
      </c>
    </row>
    <row r="970" spans="1:57">
      <c r="A970" s="75">
        <v>949</v>
      </c>
      <c r="Q970" s="69"/>
      <c r="R970" s="1" t="str">
        <f>IFERROR(INDEX(TableInsulationCodeReq[],MATCH(TablePipeInsulation[[#This Row],[Coding - Temperature of Pipe]],TableInsulationCodeReq[Coding Pipe Temperature],-1),MATCH(TEXT($P970,"0.00"),TableInsulationCodeReq[#Headers],0)),"")</f>
        <v/>
      </c>
      <c r="Y970" s="189" t="str">
        <f t="shared" si="74"/>
        <v/>
      </c>
      <c r="AA97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70" s="3" t="str">
        <f>IF(OR(G970="",TablePipeInsulation[[#This Row],[Insulation to be Added (")]]&lt;TablePipeInsulation[[#This Row],[Insulation Required by Code (")]]),"",IF(System_App_Only_DHW,(AN970-AR970)/(0.8*100000)*L970*AS970*AT970*1,(AN970-AR970)/($G$10*100000)*L970*AS970*AT970*1))</f>
        <v/>
      </c>
      <c r="AC970" s="78">
        <f>IF(TablePipeInsulation[[#This Row],[Insulation to be Added (")]]&lt;TablePipeInsulation[[#This Row],[Insulation Required by Code (")]],"",BC970)</f>
        <v>0</v>
      </c>
      <c r="AD970" s="78">
        <f>IF(TablePipeInsulation[[#This Row],[Insulation to be Added (")]]&lt;TablePipeInsulation[[#This Row],[Insulation Required by Code (")]],"",BD970)</f>
        <v>0</v>
      </c>
      <c r="AG970" s="67" t="e">
        <f>VLOOKUP(G970,'Insulation Table'!$AE$61:$AF$64,2,FALSE)</f>
        <v>#N/A</v>
      </c>
      <c r="AH970" s="75" t="str">
        <f>IF(TablePipeInsulation[[#This Row],[System Application]]="Custom",TablePipeInsulation[[#This Row],[Pipe Surface Temperature, °F (If Custom Application)]],IF(G970="","",VLOOKUP(G970,$BG$21:$BH$24,2,FALSE)))</f>
        <v/>
      </c>
      <c r="AI970" s="75" t="str">
        <f>IF(TablePipeInsulation[[#This Row],[System Application]]="Custom",TablePipeInsulation[[#This Row],[Ambient Temperature, °F (If Custom Application)]],IF(G970="","",VLOOKUP(G970,$BG$21:$BI$24,3,FALSE)))</f>
        <v/>
      </c>
      <c r="AJ97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7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7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7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70" s="75" t="str">
        <f>IF(TablePipeInsulation[[#This Row],[System Application]]="Custom",TablePipeInsulation[[#This Row],[Custom Pipe Bare Heat Transfer Coefficient]],IF(P970="","",(VLOOKUP(AJ970,'Insulation Table'!$F$35:$G$124,2,FALSE))))</f>
        <v/>
      </c>
      <c r="AO970" s="75" t="e">
        <f t="shared" si="70"/>
        <v>#N/A</v>
      </c>
      <c r="AP970" s="75" t="e">
        <f>VLOOKUP(AO970,'Insulation Table'!$Y$35:$Z$103,2,FALSE)</f>
        <v>#N/A</v>
      </c>
      <c r="AQ970" s="67" t="str">
        <f>CONCATENATE(P970,U970,MIN(TablePipeInsulation[[#This Row],[Insulation to be Added (")]],3))</f>
        <v>3</v>
      </c>
      <c r="AR970" s="75" t="str">
        <f>IF(P970="","",(VLOOKUP(AQ970,'Insulation Table'!$N$35:$O$250,2,FALSE)))</f>
        <v/>
      </c>
      <c r="AS970" s="67" t="e">
        <f t="shared" si="71"/>
        <v>#VALUE!</v>
      </c>
      <c r="AT970" s="75" t="str">
        <f>IF(TablePipeInsulation[[#This Row],[System Application]]="Custom",TablePipeInsulation[[#This Row],[Full Load Hours (If Custom Application)]],IF(G970="","",IF(G970="Domestic Hot Water",8760,$AJ$16)))</f>
        <v/>
      </c>
      <c r="AU970" s="75" t="str">
        <f>VLOOKUP($G$7,'Incentive Structure'!$C$6:$D$10,2,FALSE)</f>
        <v>CI</v>
      </c>
      <c r="AV970" s="75" t="str">
        <f>IF(ISNUMBER(FIND("MF",TablePipeInsulation[[#This Row],[Incentive Code]]))=TRUE,"MF Logic","CI Logic")</f>
        <v>CI Logic</v>
      </c>
      <c r="AW97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70" t="str">
        <f t="shared" si="72"/>
        <v/>
      </c>
      <c r="AY970" t="str">
        <f t="shared" si="73"/>
        <v>CI</v>
      </c>
      <c r="AZ97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7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70" s="190" t="e">
        <f>INDEX(#REF!,MATCH(TablePipeInsulation[[#This Row],[Coding - Temperature of Pipe]],#REF!,0),MATCH(TEXT($P970,"#.00"),#REF!,0))</f>
        <v>#REF!</v>
      </c>
      <c r="BC970" s="211">
        <f>IFERROR(MIN(IF(TablePipeInsulation[[#This Row],[System Application]]="Custom",(TablePipeInsulation[[#This Row],[Therms saved]]*BE970)*CI_Custom_Incentive_USD_per_therm,IF(OR(TablePipeInsulation[[#This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saved]]*BE970),"Excel Error"))),TablePipeInsulation[[#This Row],[Total Cost]]),0)</f>
        <v>0</v>
      </c>
      <c r="BD970" s="216">
        <f>IFERROR(MIN(IF(TablePipeInsulation[[#This Row],[System Application]]="Custom",(TablePipeInsulation[[#This Row],[Therms saved]]*BE970)*CI_Custom_Bonus_Incentive_USD_per_therm,IF(OR(TablePipeInsulation[[#This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saved]]*BE970),"Excel Error"))),TablePipeInsulation[[#This Row],[Total Cost]]),0)</f>
        <v>0</v>
      </c>
      <c r="BE970" s="212">
        <f>Boiler!$AA$9</f>
        <v>0</v>
      </c>
    </row>
    <row r="971" spans="1:57">
      <c r="A971" s="75">
        <v>950</v>
      </c>
      <c r="Q971" s="69"/>
      <c r="R971" s="1" t="str">
        <f>IFERROR(INDEX(TableInsulationCodeReq[],MATCH(TablePipeInsulation[[#This Row],[Coding - Temperature of Pipe]],TableInsulationCodeReq[Coding Pipe Temperature],-1),MATCH(TEXT($P971,"0.00"),TableInsulationCodeReq[#Headers],0)),"")</f>
        <v/>
      </c>
      <c r="Y971" s="189" t="str">
        <f t="shared" si="74"/>
        <v/>
      </c>
      <c r="AA97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71" s="3" t="str">
        <f>IF(OR(G971="",TablePipeInsulation[[#This Row],[Insulation to be Added (")]]&lt;TablePipeInsulation[[#This Row],[Insulation Required by Code (")]]),"",IF(System_App_Only_DHW,(AN971-AR971)/(0.8*100000)*L971*AS971*AT971*1,(AN971-AR971)/($G$10*100000)*L971*AS971*AT971*1))</f>
        <v/>
      </c>
      <c r="AC971" s="78">
        <f>IF(TablePipeInsulation[[#This Row],[Insulation to be Added (")]]&lt;TablePipeInsulation[[#This Row],[Insulation Required by Code (")]],"",BC971)</f>
        <v>0</v>
      </c>
      <c r="AD971" s="78">
        <f>IF(TablePipeInsulation[[#This Row],[Insulation to be Added (")]]&lt;TablePipeInsulation[[#This Row],[Insulation Required by Code (")]],"",BD971)</f>
        <v>0</v>
      </c>
      <c r="AG971" s="67" t="e">
        <f>VLOOKUP(G971,'Insulation Table'!$AE$61:$AF$64,2,FALSE)</f>
        <v>#N/A</v>
      </c>
      <c r="AH971" s="75" t="str">
        <f>IF(TablePipeInsulation[[#This Row],[System Application]]="Custom",TablePipeInsulation[[#This Row],[Pipe Surface Temperature, °F (If Custom Application)]],IF(G971="","",VLOOKUP(G971,$BG$21:$BH$24,2,FALSE)))</f>
        <v/>
      </c>
      <c r="AI971" s="75" t="str">
        <f>IF(TablePipeInsulation[[#This Row],[System Application]]="Custom",TablePipeInsulation[[#This Row],[Ambient Temperature, °F (If Custom Application)]],IF(G971="","",VLOOKUP(G971,$BG$21:$BI$24,3,FALSE)))</f>
        <v/>
      </c>
      <c r="AJ97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7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7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7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71" s="75" t="str">
        <f>IF(TablePipeInsulation[[#This Row],[System Application]]="Custom",TablePipeInsulation[[#This Row],[Custom Pipe Bare Heat Transfer Coefficient]],IF(P971="","",(VLOOKUP(AJ971,'Insulation Table'!$F$35:$G$124,2,FALSE))))</f>
        <v/>
      </c>
      <c r="AO971" s="75" t="e">
        <f t="shared" si="70"/>
        <v>#N/A</v>
      </c>
      <c r="AP971" s="75" t="e">
        <f>VLOOKUP(AO971,'Insulation Table'!$Y$35:$Z$103,2,FALSE)</f>
        <v>#N/A</v>
      </c>
      <c r="AQ971" s="67" t="str">
        <f>CONCATENATE(P971,U971,MIN(TablePipeInsulation[[#This Row],[Insulation to be Added (")]],3))</f>
        <v>3</v>
      </c>
      <c r="AR971" s="75" t="str">
        <f>IF(P971="","",(VLOOKUP(AQ971,'Insulation Table'!$N$35:$O$250,2,FALSE)))</f>
        <v/>
      </c>
      <c r="AS971" s="67" t="e">
        <f t="shared" si="71"/>
        <v>#VALUE!</v>
      </c>
      <c r="AT971" s="75" t="str">
        <f>IF(TablePipeInsulation[[#This Row],[System Application]]="Custom",TablePipeInsulation[[#This Row],[Full Load Hours (If Custom Application)]],IF(G971="","",IF(G971="Domestic Hot Water",8760,$AJ$16)))</f>
        <v/>
      </c>
      <c r="AU971" s="75" t="str">
        <f>VLOOKUP($G$7,'Incentive Structure'!$C$6:$D$10,2,FALSE)</f>
        <v>CI</v>
      </c>
      <c r="AV971" s="75" t="str">
        <f>IF(ISNUMBER(FIND("MF",TablePipeInsulation[[#This Row],[Incentive Code]]))=TRUE,"MF Logic","CI Logic")</f>
        <v>CI Logic</v>
      </c>
      <c r="AW97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71" t="str">
        <f t="shared" si="72"/>
        <v/>
      </c>
      <c r="AY971" t="str">
        <f t="shared" si="73"/>
        <v>CI</v>
      </c>
      <c r="AZ97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7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71" s="190" t="e">
        <f>INDEX(#REF!,MATCH(TablePipeInsulation[[#This Row],[Coding - Temperature of Pipe]],#REF!,0),MATCH(TEXT($P971,"#.00"),#REF!,0))</f>
        <v>#REF!</v>
      </c>
      <c r="BC971" s="211">
        <f>IFERROR(MIN(IF(TablePipeInsulation[[#This Row],[System Application]]="Custom",(TablePipeInsulation[[#This Row],[Therms saved]]*BE971)*CI_Custom_Incentive_USD_per_therm,IF(OR(TablePipeInsulation[[#This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saved]]*BE971),"Excel Error"))),TablePipeInsulation[[#This Row],[Total Cost]]),0)</f>
        <v>0</v>
      </c>
      <c r="BD971" s="216">
        <f>IFERROR(MIN(IF(TablePipeInsulation[[#This Row],[System Application]]="Custom",(TablePipeInsulation[[#This Row],[Therms saved]]*BE971)*CI_Custom_Bonus_Incentive_USD_per_therm,IF(OR(TablePipeInsulation[[#This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saved]]*BE971),"Excel Error"))),TablePipeInsulation[[#This Row],[Total Cost]]),0)</f>
        <v>0</v>
      </c>
      <c r="BE971" s="212">
        <f>Boiler!$AA$9</f>
        <v>0</v>
      </c>
    </row>
    <row r="972" spans="1:57">
      <c r="A972" s="75">
        <v>951</v>
      </c>
      <c r="Q972" s="69"/>
      <c r="R972" s="1" t="str">
        <f>IFERROR(INDEX(TableInsulationCodeReq[],MATCH(TablePipeInsulation[[#This Row],[Coding - Temperature of Pipe]],TableInsulationCodeReq[Coding Pipe Temperature],-1),MATCH(TEXT($P972,"0.00"),TableInsulationCodeReq[#Headers],0)),"")</f>
        <v/>
      </c>
      <c r="Y972" s="189" t="str">
        <f t="shared" si="74"/>
        <v/>
      </c>
      <c r="AA97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72" s="3" t="str">
        <f>IF(OR(G972="",TablePipeInsulation[[#This Row],[Insulation to be Added (")]]&lt;TablePipeInsulation[[#This Row],[Insulation Required by Code (")]]),"",IF(System_App_Only_DHW,(AN972-AR972)/(0.8*100000)*L972*AS972*AT972*1,(AN972-AR972)/($G$10*100000)*L972*AS972*AT972*1))</f>
        <v/>
      </c>
      <c r="AC972" s="78">
        <f>IF(TablePipeInsulation[[#This Row],[Insulation to be Added (")]]&lt;TablePipeInsulation[[#This Row],[Insulation Required by Code (")]],"",BC972)</f>
        <v>0</v>
      </c>
      <c r="AD972" s="78">
        <f>IF(TablePipeInsulation[[#This Row],[Insulation to be Added (")]]&lt;TablePipeInsulation[[#This Row],[Insulation Required by Code (")]],"",BD972)</f>
        <v>0</v>
      </c>
      <c r="AG972" s="67" t="e">
        <f>VLOOKUP(G972,'Insulation Table'!$AE$61:$AF$64,2,FALSE)</f>
        <v>#N/A</v>
      </c>
      <c r="AH972" s="75" t="str">
        <f>IF(TablePipeInsulation[[#This Row],[System Application]]="Custom",TablePipeInsulation[[#This Row],[Pipe Surface Temperature, °F (If Custom Application)]],IF(G972="","",VLOOKUP(G972,$BG$21:$BH$24,2,FALSE)))</f>
        <v/>
      </c>
      <c r="AI972" s="75" t="str">
        <f>IF(TablePipeInsulation[[#This Row],[System Application]]="Custom",TablePipeInsulation[[#This Row],[Ambient Temperature, °F (If Custom Application)]],IF(G972="","",VLOOKUP(G972,$BG$21:$BI$24,3,FALSE)))</f>
        <v/>
      </c>
      <c r="AJ97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7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7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7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72" s="75" t="str">
        <f>IF(TablePipeInsulation[[#This Row],[System Application]]="Custom",TablePipeInsulation[[#This Row],[Custom Pipe Bare Heat Transfer Coefficient]],IF(P972="","",(VLOOKUP(AJ972,'Insulation Table'!$F$35:$G$124,2,FALSE))))</f>
        <v/>
      </c>
      <c r="AO972" s="75" t="e">
        <f t="shared" si="70"/>
        <v>#N/A</v>
      </c>
      <c r="AP972" s="75" t="e">
        <f>VLOOKUP(AO972,'Insulation Table'!$Y$35:$Z$103,2,FALSE)</f>
        <v>#N/A</v>
      </c>
      <c r="AQ972" s="67" t="str">
        <f>CONCATENATE(P972,U972,MIN(TablePipeInsulation[[#This Row],[Insulation to be Added (")]],3))</f>
        <v>3</v>
      </c>
      <c r="AR972" s="75" t="str">
        <f>IF(P972="","",(VLOOKUP(AQ972,'Insulation Table'!$N$35:$O$250,2,FALSE)))</f>
        <v/>
      </c>
      <c r="AS972" s="67" t="e">
        <f t="shared" si="71"/>
        <v>#VALUE!</v>
      </c>
      <c r="AT972" s="75" t="str">
        <f>IF(TablePipeInsulation[[#This Row],[System Application]]="Custom",TablePipeInsulation[[#This Row],[Full Load Hours (If Custom Application)]],IF(G972="","",IF(G972="Domestic Hot Water",8760,$AJ$16)))</f>
        <v/>
      </c>
      <c r="AU972" s="75" t="str">
        <f>VLOOKUP($G$7,'Incentive Structure'!$C$6:$D$10,2,FALSE)</f>
        <v>CI</v>
      </c>
      <c r="AV972" s="75" t="str">
        <f>IF(ISNUMBER(FIND("MF",TablePipeInsulation[[#This Row],[Incentive Code]]))=TRUE,"MF Logic","CI Logic")</f>
        <v>CI Logic</v>
      </c>
      <c r="AW97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72" t="str">
        <f t="shared" si="72"/>
        <v/>
      </c>
      <c r="AY972" t="str">
        <f t="shared" si="73"/>
        <v>CI</v>
      </c>
      <c r="AZ97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7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72" s="190" t="e">
        <f>INDEX(#REF!,MATCH(TablePipeInsulation[[#This Row],[Coding - Temperature of Pipe]],#REF!,0),MATCH(TEXT($P972,"#.00"),#REF!,0))</f>
        <v>#REF!</v>
      </c>
      <c r="BC972" s="211">
        <f>IFERROR(MIN(IF(TablePipeInsulation[[#This Row],[System Application]]="Custom",(TablePipeInsulation[[#This Row],[Therms saved]]*BE972)*CI_Custom_Incentive_USD_per_therm,IF(OR(TablePipeInsulation[[#This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saved]]*BE972),"Excel Error"))),TablePipeInsulation[[#This Row],[Total Cost]]),0)</f>
        <v>0</v>
      </c>
      <c r="BD972" s="216">
        <f>IFERROR(MIN(IF(TablePipeInsulation[[#This Row],[System Application]]="Custom",(TablePipeInsulation[[#This Row],[Therms saved]]*BE972)*CI_Custom_Bonus_Incentive_USD_per_therm,IF(OR(TablePipeInsulation[[#This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saved]]*BE972),"Excel Error"))),TablePipeInsulation[[#This Row],[Total Cost]]),0)</f>
        <v>0</v>
      </c>
      <c r="BE972" s="212">
        <f>Boiler!$AA$9</f>
        <v>0</v>
      </c>
    </row>
    <row r="973" spans="1:57">
      <c r="A973" s="75">
        <v>952</v>
      </c>
      <c r="Q973" s="69"/>
      <c r="R973" s="1" t="str">
        <f>IFERROR(INDEX(TableInsulationCodeReq[],MATCH(TablePipeInsulation[[#This Row],[Coding - Temperature of Pipe]],TableInsulationCodeReq[Coding Pipe Temperature],-1),MATCH(TEXT($P973,"0.00"),TableInsulationCodeReq[#Headers],0)),"")</f>
        <v/>
      </c>
      <c r="Y973" s="189" t="str">
        <f t="shared" si="74"/>
        <v/>
      </c>
      <c r="AA97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73" s="3" t="str">
        <f>IF(OR(G973="",TablePipeInsulation[[#This Row],[Insulation to be Added (")]]&lt;TablePipeInsulation[[#This Row],[Insulation Required by Code (")]]),"",IF(System_App_Only_DHW,(AN973-AR973)/(0.8*100000)*L973*AS973*AT973*1,(AN973-AR973)/($G$10*100000)*L973*AS973*AT973*1))</f>
        <v/>
      </c>
      <c r="AC973" s="78">
        <f>IF(TablePipeInsulation[[#This Row],[Insulation to be Added (")]]&lt;TablePipeInsulation[[#This Row],[Insulation Required by Code (")]],"",BC973)</f>
        <v>0</v>
      </c>
      <c r="AD973" s="78">
        <f>IF(TablePipeInsulation[[#This Row],[Insulation to be Added (")]]&lt;TablePipeInsulation[[#This Row],[Insulation Required by Code (")]],"",BD973)</f>
        <v>0</v>
      </c>
      <c r="AG973" s="67" t="e">
        <f>VLOOKUP(G973,'Insulation Table'!$AE$61:$AF$64,2,FALSE)</f>
        <v>#N/A</v>
      </c>
      <c r="AH973" s="75" t="str">
        <f>IF(TablePipeInsulation[[#This Row],[System Application]]="Custom",TablePipeInsulation[[#This Row],[Pipe Surface Temperature, °F (If Custom Application)]],IF(G973="","",VLOOKUP(G973,$BG$21:$BH$24,2,FALSE)))</f>
        <v/>
      </c>
      <c r="AI973" s="75" t="str">
        <f>IF(TablePipeInsulation[[#This Row],[System Application]]="Custom",TablePipeInsulation[[#This Row],[Ambient Temperature, °F (If Custom Application)]],IF(G973="","",VLOOKUP(G973,$BG$21:$BI$24,3,FALSE)))</f>
        <v/>
      </c>
      <c r="AJ97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7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7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7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73" s="75" t="str">
        <f>IF(TablePipeInsulation[[#This Row],[System Application]]="Custom",TablePipeInsulation[[#This Row],[Custom Pipe Bare Heat Transfer Coefficient]],IF(P973="","",(VLOOKUP(AJ973,'Insulation Table'!$F$35:$G$124,2,FALSE))))</f>
        <v/>
      </c>
      <c r="AO973" s="75" t="e">
        <f t="shared" si="70"/>
        <v>#N/A</v>
      </c>
      <c r="AP973" s="75" t="e">
        <f>VLOOKUP(AO973,'Insulation Table'!$Y$35:$Z$103,2,FALSE)</f>
        <v>#N/A</v>
      </c>
      <c r="AQ973" s="67" t="str">
        <f>CONCATENATE(P973,U973,MIN(TablePipeInsulation[[#This Row],[Insulation to be Added (")]],3))</f>
        <v>3</v>
      </c>
      <c r="AR973" s="75" t="str">
        <f>IF(P973="","",(VLOOKUP(AQ973,'Insulation Table'!$N$35:$O$250,2,FALSE)))</f>
        <v/>
      </c>
      <c r="AS973" s="67" t="e">
        <f t="shared" si="71"/>
        <v>#VALUE!</v>
      </c>
      <c r="AT973" s="75" t="str">
        <f>IF(TablePipeInsulation[[#This Row],[System Application]]="Custom",TablePipeInsulation[[#This Row],[Full Load Hours (If Custom Application)]],IF(G973="","",IF(G973="Domestic Hot Water",8760,$AJ$16)))</f>
        <v/>
      </c>
      <c r="AU973" s="75" t="str">
        <f>VLOOKUP($G$7,'Incentive Structure'!$C$6:$D$10,2,FALSE)</f>
        <v>CI</v>
      </c>
      <c r="AV973" s="75" t="str">
        <f>IF(ISNUMBER(FIND("MF",TablePipeInsulation[[#This Row],[Incentive Code]]))=TRUE,"MF Logic","CI Logic")</f>
        <v>CI Logic</v>
      </c>
      <c r="AW97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73" t="str">
        <f t="shared" si="72"/>
        <v/>
      </c>
      <c r="AY973" t="str">
        <f t="shared" si="73"/>
        <v>CI</v>
      </c>
      <c r="AZ97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7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73" s="190" t="e">
        <f>INDEX(#REF!,MATCH(TablePipeInsulation[[#This Row],[Coding - Temperature of Pipe]],#REF!,0),MATCH(TEXT($P973,"#.00"),#REF!,0))</f>
        <v>#REF!</v>
      </c>
      <c r="BC973" s="211">
        <f>IFERROR(MIN(IF(TablePipeInsulation[[#This Row],[System Application]]="Custom",(TablePipeInsulation[[#This Row],[Therms saved]]*BE973)*CI_Custom_Incentive_USD_per_therm,IF(OR(TablePipeInsulation[[#This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saved]]*BE973),"Excel Error"))),TablePipeInsulation[[#This Row],[Total Cost]]),0)</f>
        <v>0</v>
      </c>
      <c r="BD973" s="216">
        <f>IFERROR(MIN(IF(TablePipeInsulation[[#This Row],[System Application]]="Custom",(TablePipeInsulation[[#This Row],[Therms saved]]*BE973)*CI_Custom_Bonus_Incentive_USD_per_therm,IF(OR(TablePipeInsulation[[#This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saved]]*BE973),"Excel Error"))),TablePipeInsulation[[#This Row],[Total Cost]]),0)</f>
        <v>0</v>
      </c>
      <c r="BE973" s="212">
        <f>Boiler!$AA$9</f>
        <v>0</v>
      </c>
    </row>
    <row r="974" spans="1:57">
      <c r="A974" s="75">
        <v>953</v>
      </c>
      <c r="Q974" s="69"/>
      <c r="R974" s="1" t="str">
        <f>IFERROR(INDEX(TableInsulationCodeReq[],MATCH(TablePipeInsulation[[#This Row],[Coding - Temperature of Pipe]],TableInsulationCodeReq[Coding Pipe Temperature],-1),MATCH(TEXT($P974,"0.00"),TableInsulationCodeReq[#Headers],0)),"")</f>
        <v/>
      </c>
      <c r="Y974" s="189" t="str">
        <f t="shared" si="74"/>
        <v/>
      </c>
      <c r="AA97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74" s="3" t="str">
        <f>IF(OR(G974="",TablePipeInsulation[[#This Row],[Insulation to be Added (")]]&lt;TablePipeInsulation[[#This Row],[Insulation Required by Code (")]]),"",IF(System_App_Only_DHW,(AN974-AR974)/(0.8*100000)*L974*AS974*AT974*1,(AN974-AR974)/($G$10*100000)*L974*AS974*AT974*1))</f>
        <v/>
      </c>
      <c r="AC974" s="78">
        <f>IF(TablePipeInsulation[[#This Row],[Insulation to be Added (")]]&lt;TablePipeInsulation[[#This Row],[Insulation Required by Code (")]],"",BC974)</f>
        <v>0</v>
      </c>
      <c r="AD974" s="78">
        <f>IF(TablePipeInsulation[[#This Row],[Insulation to be Added (")]]&lt;TablePipeInsulation[[#This Row],[Insulation Required by Code (")]],"",BD974)</f>
        <v>0</v>
      </c>
      <c r="AG974" s="67" t="e">
        <f>VLOOKUP(G974,'Insulation Table'!$AE$61:$AF$64,2,FALSE)</f>
        <v>#N/A</v>
      </c>
      <c r="AH974" s="75" t="str">
        <f>IF(TablePipeInsulation[[#This Row],[System Application]]="Custom",TablePipeInsulation[[#This Row],[Pipe Surface Temperature, °F (If Custom Application)]],IF(G974="","",VLOOKUP(G974,$BG$21:$BH$24,2,FALSE)))</f>
        <v/>
      </c>
      <c r="AI974" s="75" t="str">
        <f>IF(TablePipeInsulation[[#This Row],[System Application]]="Custom",TablePipeInsulation[[#This Row],[Ambient Temperature, °F (If Custom Application)]],IF(G974="","",VLOOKUP(G974,$BG$21:$BI$24,3,FALSE)))</f>
        <v/>
      </c>
      <c r="AJ97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7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7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7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74" s="75" t="str">
        <f>IF(TablePipeInsulation[[#This Row],[System Application]]="Custom",TablePipeInsulation[[#This Row],[Custom Pipe Bare Heat Transfer Coefficient]],IF(P974="","",(VLOOKUP(AJ974,'Insulation Table'!$F$35:$G$124,2,FALSE))))</f>
        <v/>
      </c>
      <c r="AO974" s="75" t="e">
        <f t="shared" si="70"/>
        <v>#N/A</v>
      </c>
      <c r="AP974" s="75" t="e">
        <f>VLOOKUP(AO974,'Insulation Table'!$Y$35:$Z$103,2,FALSE)</f>
        <v>#N/A</v>
      </c>
      <c r="AQ974" s="67" t="str">
        <f>CONCATENATE(P974,U974,MIN(TablePipeInsulation[[#This Row],[Insulation to be Added (")]],3))</f>
        <v>3</v>
      </c>
      <c r="AR974" s="75" t="str">
        <f>IF(P974="","",(VLOOKUP(AQ974,'Insulation Table'!$N$35:$O$250,2,FALSE)))</f>
        <v/>
      </c>
      <c r="AS974" s="67" t="e">
        <f t="shared" si="71"/>
        <v>#VALUE!</v>
      </c>
      <c r="AT974" s="75" t="str">
        <f>IF(TablePipeInsulation[[#This Row],[System Application]]="Custom",TablePipeInsulation[[#This Row],[Full Load Hours (If Custom Application)]],IF(G974="","",IF(G974="Domestic Hot Water",8760,$AJ$16)))</f>
        <v/>
      </c>
      <c r="AU974" s="75" t="str">
        <f>VLOOKUP($G$7,'Incentive Structure'!$C$6:$D$10,2,FALSE)</f>
        <v>CI</v>
      </c>
      <c r="AV974" s="75" t="str">
        <f>IF(ISNUMBER(FIND("MF",TablePipeInsulation[[#This Row],[Incentive Code]]))=TRUE,"MF Logic","CI Logic")</f>
        <v>CI Logic</v>
      </c>
      <c r="AW97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74" t="str">
        <f t="shared" si="72"/>
        <v/>
      </c>
      <c r="AY974" t="str">
        <f t="shared" si="73"/>
        <v>CI</v>
      </c>
      <c r="AZ97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7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74" s="190" t="e">
        <f>INDEX(#REF!,MATCH(TablePipeInsulation[[#This Row],[Coding - Temperature of Pipe]],#REF!,0),MATCH(TEXT($P974,"#.00"),#REF!,0))</f>
        <v>#REF!</v>
      </c>
      <c r="BC974" s="211">
        <f>IFERROR(MIN(IF(TablePipeInsulation[[#This Row],[System Application]]="Custom",(TablePipeInsulation[[#This Row],[Therms saved]]*BE974)*CI_Custom_Incentive_USD_per_therm,IF(OR(TablePipeInsulation[[#This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saved]]*BE974),"Excel Error"))),TablePipeInsulation[[#This Row],[Total Cost]]),0)</f>
        <v>0</v>
      </c>
      <c r="BD974" s="216">
        <f>IFERROR(MIN(IF(TablePipeInsulation[[#This Row],[System Application]]="Custom",(TablePipeInsulation[[#This Row],[Therms saved]]*BE974)*CI_Custom_Bonus_Incentive_USD_per_therm,IF(OR(TablePipeInsulation[[#This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saved]]*BE974),"Excel Error"))),TablePipeInsulation[[#This Row],[Total Cost]]),0)</f>
        <v>0</v>
      </c>
      <c r="BE974" s="212">
        <f>Boiler!$AA$9</f>
        <v>0</v>
      </c>
    </row>
    <row r="975" spans="1:57">
      <c r="A975" s="75">
        <v>954</v>
      </c>
      <c r="Q975" s="69"/>
      <c r="R975" s="1" t="str">
        <f>IFERROR(INDEX(TableInsulationCodeReq[],MATCH(TablePipeInsulation[[#This Row],[Coding - Temperature of Pipe]],TableInsulationCodeReq[Coding Pipe Temperature],-1),MATCH(TEXT($P975,"0.00"),TableInsulationCodeReq[#Headers],0)),"")</f>
        <v/>
      </c>
      <c r="Y975" s="189" t="str">
        <f t="shared" si="74"/>
        <v/>
      </c>
      <c r="AA97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75" s="3" t="str">
        <f>IF(OR(G975="",TablePipeInsulation[[#This Row],[Insulation to be Added (")]]&lt;TablePipeInsulation[[#This Row],[Insulation Required by Code (")]]),"",IF(System_App_Only_DHW,(AN975-AR975)/(0.8*100000)*L975*AS975*AT975*1,(AN975-AR975)/($G$10*100000)*L975*AS975*AT975*1))</f>
        <v/>
      </c>
      <c r="AC975" s="78">
        <f>IF(TablePipeInsulation[[#This Row],[Insulation to be Added (")]]&lt;TablePipeInsulation[[#This Row],[Insulation Required by Code (")]],"",BC975)</f>
        <v>0</v>
      </c>
      <c r="AD975" s="78">
        <f>IF(TablePipeInsulation[[#This Row],[Insulation to be Added (")]]&lt;TablePipeInsulation[[#This Row],[Insulation Required by Code (")]],"",BD975)</f>
        <v>0</v>
      </c>
      <c r="AG975" s="67" t="e">
        <f>VLOOKUP(G975,'Insulation Table'!$AE$61:$AF$64,2,FALSE)</f>
        <v>#N/A</v>
      </c>
      <c r="AH975" s="75" t="str">
        <f>IF(TablePipeInsulation[[#This Row],[System Application]]="Custom",TablePipeInsulation[[#This Row],[Pipe Surface Temperature, °F (If Custom Application)]],IF(G975="","",VLOOKUP(G975,$BG$21:$BH$24,2,FALSE)))</f>
        <v/>
      </c>
      <c r="AI975" s="75" t="str">
        <f>IF(TablePipeInsulation[[#This Row],[System Application]]="Custom",TablePipeInsulation[[#This Row],[Ambient Temperature, °F (If Custom Application)]],IF(G975="","",VLOOKUP(G975,$BG$21:$BI$24,3,FALSE)))</f>
        <v/>
      </c>
      <c r="AJ97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7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7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7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75" s="75" t="str">
        <f>IF(TablePipeInsulation[[#This Row],[System Application]]="Custom",TablePipeInsulation[[#This Row],[Custom Pipe Bare Heat Transfer Coefficient]],IF(P975="","",(VLOOKUP(AJ975,'Insulation Table'!$F$35:$G$124,2,FALSE))))</f>
        <v/>
      </c>
      <c r="AO975" s="75" t="e">
        <f t="shared" si="70"/>
        <v>#N/A</v>
      </c>
      <c r="AP975" s="75" t="e">
        <f>VLOOKUP(AO975,'Insulation Table'!$Y$35:$Z$103,2,FALSE)</f>
        <v>#N/A</v>
      </c>
      <c r="AQ975" s="67" t="str">
        <f>CONCATENATE(P975,U975,MIN(TablePipeInsulation[[#This Row],[Insulation to be Added (")]],3))</f>
        <v>3</v>
      </c>
      <c r="AR975" s="75" t="str">
        <f>IF(P975="","",(VLOOKUP(AQ975,'Insulation Table'!$N$35:$O$250,2,FALSE)))</f>
        <v/>
      </c>
      <c r="AS975" s="67" t="e">
        <f t="shared" si="71"/>
        <v>#VALUE!</v>
      </c>
      <c r="AT975" s="75" t="str">
        <f>IF(TablePipeInsulation[[#This Row],[System Application]]="Custom",TablePipeInsulation[[#This Row],[Full Load Hours (If Custom Application)]],IF(G975="","",IF(G975="Domestic Hot Water",8760,$AJ$16)))</f>
        <v/>
      </c>
      <c r="AU975" s="75" t="str">
        <f>VLOOKUP($G$7,'Incentive Structure'!$C$6:$D$10,2,FALSE)</f>
        <v>CI</v>
      </c>
      <c r="AV975" s="75" t="str">
        <f>IF(ISNUMBER(FIND("MF",TablePipeInsulation[[#This Row],[Incentive Code]]))=TRUE,"MF Logic","CI Logic")</f>
        <v>CI Logic</v>
      </c>
      <c r="AW97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75" t="str">
        <f t="shared" si="72"/>
        <v/>
      </c>
      <c r="AY975" t="str">
        <f t="shared" si="73"/>
        <v>CI</v>
      </c>
      <c r="AZ97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7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75" s="190" t="e">
        <f>INDEX(#REF!,MATCH(TablePipeInsulation[[#This Row],[Coding - Temperature of Pipe]],#REF!,0),MATCH(TEXT($P975,"#.00"),#REF!,0))</f>
        <v>#REF!</v>
      </c>
      <c r="BC975" s="211">
        <f>IFERROR(MIN(IF(TablePipeInsulation[[#This Row],[System Application]]="Custom",(TablePipeInsulation[[#This Row],[Therms saved]]*BE975)*CI_Custom_Incentive_USD_per_therm,IF(OR(TablePipeInsulation[[#This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saved]]*BE975),"Excel Error"))),TablePipeInsulation[[#This Row],[Total Cost]]),0)</f>
        <v>0</v>
      </c>
      <c r="BD975" s="216">
        <f>IFERROR(MIN(IF(TablePipeInsulation[[#This Row],[System Application]]="Custom",(TablePipeInsulation[[#This Row],[Therms saved]]*BE975)*CI_Custom_Bonus_Incentive_USD_per_therm,IF(OR(TablePipeInsulation[[#This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saved]]*BE975),"Excel Error"))),TablePipeInsulation[[#This Row],[Total Cost]]),0)</f>
        <v>0</v>
      </c>
      <c r="BE975" s="212">
        <f>Boiler!$AA$9</f>
        <v>0</v>
      </c>
    </row>
    <row r="976" spans="1:57">
      <c r="A976" s="75">
        <v>955</v>
      </c>
      <c r="Q976" s="69"/>
      <c r="R976" s="1" t="str">
        <f>IFERROR(INDEX(TableInsulationCodeReq[],MATCH(TablePipeInsulation[[#This Row],[Coding - Temperature of Pipe]],TableInsulationCodeReq[Coding Pipe Temperature],-1),MATCH(TEXT($P976,"0.00"),TableInsulationCodeReq[#Headers],0)),"")</f>
        <v/>
      </c>
      <c r="Y976" s="189" t="str">
        <f t="shared" si="74"/>
        <v/>
      </c>
      <c r="AA97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76" s="3" t="str">
        <f>IF(OR(G976="",TablePipeInsulation[[#This Row],[Insulation to be Added (")]]&lt;TablePipeInsulation[[#This Row],[Insulation Required by Code (")]]),"",IF(System_App_Only_DHW,(AN976-AR976)/(0.8*100000)*L976*AS976*AT976*1,(AN976-AR976)/($G$10*100000)*L976*AS976*AT976*1))</f>
        <v/>
      </c>
      <c r="AC976" s="78">
        <f>IF(TablePipeInsulation[[#This Row],[Insulation to be Added (")]]&lt;TablePipeInsulation[[#This Row],[Insulation Required by Code (")]],"",BC976)</f>
        <v>0</v>
      </c>
      <c r="AD976" s="78">
        <f>IF(TablePipeInsulation[[#This Row],[Insulation to be Added (")]]&lt;TablePipeInsulation[[#This Row],[Insulation Required by Code (")]],"",BD976)</f>
        <v>0</v>
      </c>
      <c r="AG976" s="67" t="e">
        <f>VLOOKUP(G976,'Insulation Table'!$AE$61:$AF$64,2,FALSE)</f>
        <v>#N/A</v>
      </c>
      <c r="AH976" s="75" t="str">
        <f>IF(TablePipeInsulation[[#This Row],[System Application]]="Custom",TablePipeInsulation[[#This Row],[Pipe Surface Temperature, °F (If Custom Application)]],IF(G976="","",VLOOKUP(G976,$BG$21:$BH$24,2,FALSE)))</f>
        <v/>
      </c>
      <c r="AI976" s="75" t="str">
        <f>IF(TablePipeInsulation[[#This Row],[System Application]]="Custom",TablePipeInsulation[[#This Row],[Ambient Temperature, °F (If Custom Application)]],IF(G976="","",VLOOKUP(G976,$BG$21:$BI$24,3,FALSE)))</f>
        <v/>
      </c>
      <c r="AJ97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7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7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7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76" s="75" t="str">
        <f>IF(TablePipeInsulation[[#This Row],[System Application]]="Custom",TablePipeInsulation[[#This Row],[Custom Pipe Bare Heat Transfer Coefficient]],IF(P976="","",(VLOOKUP(AJ976,'Insulation Table'!$F$35:$G$124,2,FALSE))))</f>
        <v/>
      </c>
      <c r="AO976" s="75" t="e">
        <f t="shared" ref="AO976:AO1021" si="75">CONCATENATE(AG976,P976)</f>
        <v>#N/A</v>
      </c>
      <c r="AP976" s="75" t="e">
        <f>VLOOKUP(AO976,'Insulation Table'!$Y$35:$Z$103,2,FALSE)</f>
        <v>#N/A</v>
      </c>
      <c r="AQ976" s="67" t="str">
        <f>CONCATENATE(P976,U976,MIN(TablePipeInsulation[[#This Row],[Insulation to be Added (")]],3))</f>
        <v>3</v>
      </c>
      <c r="AR976" s="75" t="str">
        <f>IF(P976="","",(VLOOKUP(AQ976,'Insulation Table'!$N$35:$O$250,2,FALSE)))</f>
        <v/>
      </c>
      <c r="AS976" s="67" t="e">
        <f t="shared" ref="AS976:AS1021" si="76">AH976-AI976</f>
        <v>#VALUE!</v>
      </c>
      <c r="AT976" s="75" t="str">
        <f>IF(TablePipeInsulation[[#This Row],[System Application]]="Custom",TablePipeInsulation[[#This Row],[Full Load Hours (If Custom Application)]],IF(G976="","",IF(G976="Domestic Hot Water",8760,$AJ$16)))</f>
        <v/>
      </c>
      <c r="AU976" s="75" t="str">
        <f>VLOOKUP($G$7,'Incentive Structure'!$C$6:$D$10,2,FALSE)</f>
        <v>CI</v>
      </c>
      <c r="AV976" s="75" t="str">
        <f>IF(ISNUMBER(FIND("MF",TablePipeInsulation[[#This Row],[Incentive Code]]))=TRUE,"MF Logic","CI Logic")</f>
        <v>CI Logic</v>
      </c>
      <c r="AW97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76" t="str">
        <f t="shared" ref="AX976:AX1021" si="77">CONCATENATE(G976,AW976)</f>
        <v/>
      </c>
      <c r="AY976" t="str">
        <f t="shared" ref="AY976:AY1021" si="78">CONCATENATE(AU976,AW976)</f>
        <v>CI</v>
      </c>
      <c r="AZ97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7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76" s="190" t="e">
        <f>INDEX(#REF!,MATCH(TablePipeInsulation[[#This Row],[Coding - Temperature of Pipe]],#REF!,0),MATCH(TEXT($P976,"#.00"),#REF!,0))</f>
        <v>#REF!</v>
      </c>
      <c r="BC976" s="211">
        <f>IFERROR(MIN(IF(TablePipeInsulation[[#This Row],[System Application]]="Custom",(TablePipeInsulation[[#This Row],[Therms saved]]*BE976)*CI_Custom_Incentive_USD_per_therm,IF(OR(TablePipeInsulation[[#This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saved]]*BE976),"Excel Error"))),TablePipeInsulation[[#This Row],[Total Cost]]),0)</f>
        <v>0</v>
      </c>
      <c r="BD976" s="216">
        <f>IFERROR(MIN(IF(TablePipeInsulation[[#This Row],[System Application]]="Custom",(TablePipeInsulation[[#This Row],[Therms saved]]*BE976)*CI_Custom_Bonus_Incentive_USD_per_therm,IF(OR(TablePipeInsulation[[#This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saved]]*BE976),"Excel Error"))),TablePipeInsulation[[#This Row],[Total Cost]]),0)</f>
        <v>0</v>
      </c>
      <c r="BE976" s="212">
        <f>Boiler!$AA$9</f>
        <v>0</v>
      </c>
    </row>
    <row r="977" spans="1:57">
      <c r="A977" s="75">
        <v>956</v>
      </c>
      <c r="Q977" s="69"/>
      <c r="R977" s="1" t="str">
        <f>IFERROR(INDEX(TableInsulationCodeReq[],MATCH(TablePipeInsulation[[#This Row],[Coding - Temperature of Pipe]],TableInsulationCodeReq[Coding Pipe Temperature],-1),MATCH(TEXT($P977,"0.00"),TableInsulationCodeReq[#Headers],0)),"")</f>
        <v/>
      </c>
      <c r="Y977" s="189" t="str">
        <f t="shared" si="74"/>
        <v/>
      </c>
      <c r="AA97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77" s="3" t="str">
        <f>IF(OR(G977="",TablePipeInsulation[[#This Row],[Insulation to be Added (")]]&lt;TablePipeInsulation[[#This Row],[Insulation Required by Code (")]]),"",IF(System_App_Only_DHW,(AN977-AR977)/(0.8*100000)*L977*AS977*AT977*1,(AN977-AR977)/($G$10*100000)*L977*AS977*AT977*1))</f>
        <v/>
      </c>
      <c r="AC977" s="78">
        <f>IF(TablePipeInsulation[[#This Row],[Insulation to be Added (")]]&lt;TablePipeInsulation[[#This Row],[Insulation Required by Code (")]],"",BC977)</f>
        <v>0</v>
      </c>
      <c r="AD977" s="78">
        <f>IF(TablePipeInsulation[[#This Row],[Insulation to be Added (")]]&lt;TablePipeInsulation[[#This Row],[Insulation Required by Code (")]],"",BD977)</f>
        <v>0</v>
      </c>
      <c r="AG977" s="67" t="e">
        <f>VLOOKUP(G977,'Insulation Table'!$AE$61:$AF$64,2,FALSE)</f>
        <v>#N/A</v>
      </c>
      <c r="AH977" s="75" t="str">
        <f>IF(TablePipeInsulation[[#This Row],[System Application]]="Custom",TablePipeInsulation[[#This Row],[Pipe Surface Temperature, °F (If Custom Application)]],IF(G977="","",VLOOKUP(G977,$BG$21:$BH$24,2,FALSE)))</f>
        <v/>
      </c>
      <c r="AI977" s="75" t="str">
        <f>IF(TablePipeInsulation[[#This Row],[System Application]]="Custom",TablePipeInsulation[[#This Row],[Ambient Temperature, °F (If Custom Application)]],IF(G977="","",VLOOKUP(G977,$BG$21:$BI$24,3,FALSE)))</f>
        <v/>
      </c>
      <c r="AJ97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7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7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7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77" s="75" t="str">
        <f>IF(TablePipeInsulation[[#This Row],[System Application]]="Custom",TablePipeInsulation[[#This Row],[Custom Pipe Bare Heat Transfer Coefficient]],IF(P977="","",(VLOOKUP(AJ977,'Insulation Table'!$F$35:$G$124,2,FALSE))))</f>
        <v/>
      </c>
      <c r="AO977" s="75" t="e">
        <f t="shared" si="75"/>
        <v>#N/A</v>
      </c>
      <c r="AP977" s="75" t="e">
        <f>VLOOKUP(AO977,'Insulation Table'!$Y$35:$Z$103,2,FALSE)</f>
        <v>#N/A</v>
      </c>
      <c r="AQ977" s="67" t="str">
        <f>CONCATENATE(P977,U977,MIN(TablePipeInsulation[[#This Row],[Insulation to be Added (")]],3))</f>
        <v>3</v>
      </c>
      <c r="AR977" s="75" t="str">
        <f>IF(P977="","",(VLOOKUP(AQ977,'Insulation Table'!$N$35:$O$250,2,FALSE)))</f>
        <v/>
      </c>
      <c r="AS977" s="67" t="e">
        <f t="shared" si="76"/>
        <v>#VALUE!</v>
      </c>
      <c r="AT977" s="75" t="str">
        <f>IF(TablePipeInsulation[[#This Row],[System Application]]="Custom",TablePipeInsulation[[#This Row],[Full Load Hours (If Custom Application)]],IF(G977="","",IF(G977="Domestic Hot Water",8760,$AJ$16)))</f>
        <v/>
      </c>
      <c r="AU977" s="75" t="str">
        <f>VLOOKUP($G$7,'Incentive Structure'!$C$6:$D$10,2,FALSE)</f>
        <v>CI</v>
      </c>
      <c r="AV977" s="75" t="str">
        <f>IF(ISNUMBER(FIND("MF",TablePipeInsulation[[#This Row],[Incentive Code]]))=TRUE,"MF Logic","CI Logic")</f>
        <v>CI Logic</v>
      </c>
      <c r="AW97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77" t="str">
        <f t="shared" si="77"/>
        <v/>
      </c>
      <c r="AY977" t="str">
        <f t="shared" si="78"/>
        <v>CI</v>
      </c>
      <c r="AZ97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7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77" s="190" t="e">
        <f>INDEX(#REF!,MATCH(TablePipeInsulation[[#This Row],[Coding - Temperature of Pipe]],#REF!,0),MATCH(TEXT($P977,"#.00"),#REF!,0))</f>
        <v>#REF!</v>
      </c>
      <c r="BC977" s="211">
        <f>IFERROR(MIN(IF(TablePipeInsulation[[#This Row],[System Application]]="Custom",(TablePipeInsulation[[#This Row],[Therms saved]]*BE977)*CI_Custom_Incentive_USD_per_therm,IF(OR(TablePipeInsulation[[#This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saved]]*BE977),"Excel Error"))),TablePipeInsulation[[#This Row],[Total Cost]]),0)</f>
        <v>0</v>
      </c>
      <c r="BD977" s="216">
        <f>IFERROR(MIN(IF(TablePipeInsulation[[#This Row],[System Application]]="Custom",(TablePipeInsulation[[#This Row],[Therms saved]]*BE977)*CI_Custom_Bonus_Incentive_USD_per_therm,IF(OR(TablePipeInsulation[[#This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saved]]*BE977),"Excel Error"))),TablePipeInsulation[[#This Row],[Total Cost]]),0)</f>
        <v>0</v>
      </c>
      <c r="BE977" s="212">
        <f>Boiler!$AA$9</f>
        <v>0</v>
      </c>
    </row>
    <row r="978" spans="1:57">
      <c r="A978" s="75">
        <v>957</v>
      </c>
      <c r="Q978" s="69"/>
      <c r="R978" s="1" t="str">
        <f>IFERROR(INDEX(TableInsulationCodeReq[],MATCH(TablePipeInsulation[[#This Row],[Coding - Temperature of Pipe]],TableInsulationCodeReq[Coding Pipe Temperature],-1),MATCH(TEXT($P978,"0.00"),TableInsulationCodeReq[#Headers],0)),"")</f>
        <v/>
      </c>
      <c r="Y978" s="189" t="str">
        <f t="shared" si="74"/>
        <v/>
      </c>
      <c r="AA97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78" s="3" t="str">
        <f>IF(OR(G978="",TablePipeInsulation[[#This Row],[Insulation to be Added (")]]&lt;TablePipeInsulation[[#This Row],[Insulation Required by Code (")]]),"",IF(System_App_Only_DHW,(AN978-AR978)/(0.8*100000)*L978*AS978*AT978*1,(AN978-AR978)/($G$10*100000)*L978*AS978*AT978*1))</f>
        <v/>
      </c>
      <c r="AC978" s="78">
        <f>IF(TablePipeInsulation[[#This Row],[Insulation to be Added (")]]&lt;TablePipeInsulation[[#This Row],[Insulation Required by Code (")]],"",BC978)</f>
        <v>0</v>
      </c>
      <c r="AD978" s="78">
        <f>IF(TablePipeInsulation[[#This Row],[Insulation to be Added (")]]&lt;TablePipeInsulation[[#This Row],[Insulation Required by Code (")]],"",BD978)</f>
        <v>0</v>
      </c>
      <c r="AG978" s="67" t="e">
        <f>VLOOKUP(G978,'Insulation Table'!$AE$61:$AF$64,2,FALSE)</f>
        <v>#N/A</v>
      </c>
      <c r="AH978" s="75" t="str">
        <f>IF(TablePipeInsulation[[#This Row],[System Application]]="Custom",TablePipeInsulation[[#This Row],[Pipe Surface Temperature, °F (If Custom Application)]],IF(G978="","",VLOOKUP(G978,$BG$21:$BH$24,2,FALSE)))</f>
        <v/>
      </c>
      <c r="AI978" s="75" t="str">
        <f>IF(TablePipeInsulation[[#This Row],[System Application]]="Custom",TablePipeInsulation[[#This Row],[Ambient Temperature, °F (If Custom Application)]],IF(G978="","",VLOOKUP(G978,$BG$21:$BI$24,3,FALSE)))</f>
        <v/>
      </c>
      <c r="AJ97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7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7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7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78" s="75" t="str">
        <f>IF(TablePipeInsulation[[#This Row],[System Application]]="Custom",TablePipeInsulation[[#This Row],[Custom Pipe Bare Heat Transfer Coefficient]],IF(P978="","",(VLOOKUP(AJ978,'Insulation Table'!$F$35:$G$124,2,FALSE))))</f>
        <v/>
      </c>
      <c r="AO978" s="75" t="e">
        <f t="shared" si="75"/>
        <v>#N/A</v>
      </c>
      <c r="AP978" s="75" t="e">
        <f>VLOOKUP(AO978,'Insulation Table'!$Y$35:$Z$103,2,FALSE)</f>
        <v>#N/A</v>
      </c>
      <c r="AQ978" s="67" t="str">
        <f>CONCATENATE(P978,U978,MIN(TablePipeInsulation[[#This Row],[Insulation to be Added (")]],3))</f>
        <v>3</v>
      </c>
      <c r="AR978" s="75" t="str">
        <f>IF(P978="","",(VLOOKUP(AQ978,'Insulation Table'!$N$35:$O$250,2,FALSE)))</f>
        <v/>
      </c>
      <c r="AS978" s="67" t="e">
        <f t="shared" si="76"/>
        <v>#VALUE!</v>
      </c>
      <c r="AT978" s="75" t="str">
        <f>IF(TablePipeInsulation[[#This Row],[System Application]]="Custom",TablePipeInsulation[[#This Row],[Full Load Hours (If Custom Application)]],IF(G978="","",IF(G978="Domestic Hot Water",8760,$AJ$16)))</f>
        <v/>
      </c>
      <c r="AU978" s="75" t="str">
        <f>VLOOKUP($G$7,'Incentive Structure'!$C$6:$D$10,2,FALSE)</f>
        <v>CI</v>
      </c>
      <c r="AV978" s="75" t="str">
        <f>IF(ISNUMBER(FIND("MF",TablePipeInsulation[[#This Row],[Incentive Code]]))=TRUE,"MF Logic","CI Logic")</f>
        <v>CI Logic</v>
      </c>
      <c r="AW97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78" t="str">
        <f t="shared" si="77"/>
        <v/>
      </c>
      <c r="AY978" t="str">
        <f t="shared" si="78"/>
        <v>CI</v>
      </c>
      <c r="AZ97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7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78" s="190" t="e">
        <f>INDEX(#REF!,MATCH(TablePipeInsulation[[#This Row],[Coding - Temperature of Pipe]],#REF!,0),MATCH(TEXT($P978,"#.00"),#REF!,0))</f>
        <v>#REF!</v>
      </c>
      <c r="BC978" s="211">
        <f>IFERROR(MIN(IF(TablePipeInsulation[[#This Row],[System Application]]="Custom",(TablePipeInsulation[[#This Row],[Therms saved]]*BE978)*CI_Custom_Incentive_USD_per_therm,IF(OR(TablePipeInsulation[[#This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saved]]*BE978),"Excel Error"))),TablePipeInsulation[[#This Row],[Total Cost]]),0)</f>
        <v>0</v>
      </c>
      <c r="BD978" s="216">
        <f>IFERROR(MIN(IF(TablePipeInsulation[[#This Row],[System Application]]="Custom",(TablePipeInsulation[[#This Row],[Therms saved]]*BE978)*CI_Custom_Bonus_Incentive_USD_per_therm,IF(OR(TablePipeInsulation[[#This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saved]]*BE978),"Excel Error"))),TablePipeInsulation[[#This Row],[Total Cost]]),0)</f>
        <v>0</v>
      </c>
      <c r="BE978" s="212">
        <f>Boiler!$AA$9</f>
        <v>0</v>
      </c>
    </row>
    <row r="979" spans="1:57">
      <c r="A979" s="75">
        <v>958</v>
      </c>
      <c r="Q979" s="69"/>
      <c r="R979" s="1" t="str">
        <f>IFERROR(INDEX(TableInsulationCodeReq[],MATCH(TablePipeInsulation[[#This Row],[Coding - Temperature of Pipe]],TableInsulationCodeReq[Coding Pipe Temperature],-1),MATCH(TEXT($P979,"0.00"),TableInsulationCodeReq[#Headers],0)),"")</f>
        <v/>
      </c>
      <c r="Y979" s="189" t="str">
        <f t="shared" si="74"/>
        <v/>
      </c>
      <c r="AA97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79" s="3" t="str">
        <f>IF(OR(G979="",TablePipeInsulation[[#This Row],[Insulation to be Added (")]]&lt;TablePipeInsulation[[#This Row],[Insulation Required by Code (")]]),"",IF(System_App_Only_DHW,(AN979-AR979)/(0.8*100000)*L979*AS979*AT979*1,(AN979-AR979)/($G$10*100000)*L979*AS979*AT979*1))</f>
        <v/>
      </c>
      <c r="AC979" s="78">
        <f>IF(TablePipeInsulation[[#This Row],[Insulation to be Added (")]]&lt;TablePipeInsulation[[#This Row],[Insulation Required by Code (")]],"",BC979)</f>
        <v>0</v>
      </c>
      <c r="AD979" s="78">
        <f>IF(TablePipeInsulation[[#This Row],[Insulation to be Added (")]]&lt;TablePipeInsulation[[#This Row],[Insulation Required by Code (")]],"",BD979)</f>
        <v>0</v>
      </c>
      <c r="AG979" s="67" t="e">
        <f>VLOOKUP(G979,'Insulation Table'!$AE$61:$AF$64,2,FALSE)</f>
        <v>#N/A</v>
      </c>
      <c r="AH979" s="75" t="str">
        <f>IF(TablePipeInsulation[[#This Row],[System Application]]="Custom",TablePipeInsulation[[#This Row],[Pipe Surface Temperature, °F (If Custom Application)]],IF(G979="","",VLOOKUP(G979,$BG$21:$BH$24,2,FALSE)))</f>
        <v/>
      </c>
      <c r="AI979" s="75" t="str">
        <f>IF(TablePipeInsulation[[#This Row],[System Application]]="Custom",TablePipeInsulation[[#This Row],[Ambient Temperature, °F (If Custom Application)]],IF(G979="","",VLOOKUP(G979,$BG$21:$BI$24,3,FALSE)))</f>
        <v/>
      </c>
      <c r="AJ97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7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7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7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79" s="75" t="str">
        <f>IF(TablePipeInsulation[[#This Row],[System Application]]="Custom",TablePipeInsulation[[#This Row],[Custom Pipe Bare Heat Transfer Coefficient]],IF(P979="","",(VLOOKUP(AJ979,'Insulation Table'!$F$35:$G$124,2,FALSE))))</f>
        <v/>
      </c>
      <c r="AO979" s="75" t="e">
        <f t="shared" si="75"/>
        <v>#N/A</v>
      </c>
      <c r="AP979" s="75" t="e">
        <f>VLOOKUP(AO979,'Insulation Table'!$Y$35:$Z$103,2,FALSE)</f>
        <v>#N/A</v>
      </c>
      <c r="AQ979" s="67" t="str">
        <f>CONCATENATE(P979,U979,MIN(TablePipeInsulation[[#This Row],[Insulation to be Added (")]],3))</f>
        <v>3</v>
      </c>
      <c r="AR979" s="75" t="str">
        <f>IF(P979="","",(VLOOKUP(AQ979,'Insulation Table'!$N$35:$O$250,2,FALSE)))</f>
        <v/>
      </c>
      <c r="AS979" s="67" t="e">
        <f t="shared" si="76"/>
        <v>#VALUE!</v>
      </c>
      <c r="AT979" s="75" t="str">
        <f>IF(TablePipeInsulation[[#This Row],[System Application]]="Custom",TablePipeInsulation[[#This Row],[Full Load Hours (If Custom Application)]],IF(G979="","",IF(G979="Domestic Hot Water",8760,$AJ$16)))</f>
        <v/>
      </c>
      <c r="AU979" s="75" t="str">
        <f>VLOOKUP($G$7,'Incentive Structure'!$C$6:$D$10,2,FALSE)</f>
        <v>CI</v>
      </c>
      <c r="AV979" s="75" t="str">
        <f>IF(ISNUMBER(FIND("MF",TablePipeInsulation[[#This Row],[Incentive Code]]))=TRUE,"MF Logic","CI Logic")</f>
        <v>CI Logic</v>
      </c>
      <c r="AW97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79" t="str">
        <f t="shared" si="77"/>
        <v/>
      </c>
      <c r="AY979" t="str">
        <f t="shared" si="78"/>
        <v>CI</v>
      </c>
      <c r="AZ97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7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79" s="190" t="e">
        <f>INDEX(#REF!,MATCH(TablePipeInsulation[[#This Row],[Coding - Temperature of Pipe]],#REF!,0),MATCH(TEXT($P979,"#.00"),#REF!,0))</f>
        <v>#REF!</v>
      </c>
      <c r="BC979" s="211">
        <f>IFERROR(MIN(IF(TablePipeInsulation[[#This Row],[System Application]]="Custom",(TablePipeInsulation[[#This Row],[Therms saved]]*BE979)*CI_Custom_Incentive_USD_per_therm,IF(OR(TablePipeInsulation[[#This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saved]]*BE979),"Excel Error"))),TablePipeInsulation[[#This Row],[Total Cost]]),0)</f>
        <v>0</v>
      </c>
      <c r="BD979" s="216">
        <f>IFERROR(MIN(IF(TablePipeInsulation[[#This Row],[System Application]]="Custom",(TablePipeInsulation[[#This Row],[Therms saved]]*BE979)*CI_Custom_Bonus_Incentive_USD_per_therm,IF(OR(TablePipeInsulation[[#This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saved]]*BE979),"Excel Error"))),TablePipeInsulation[[#This Row],[Total Cost]]),0)</f>
        <v>0</v>
      </c>
      <c r="BE979" s="212">
        <f>Boiler!$AA$9</f>
        <v>0</v>
      </c>
    </row>
    <row r="980" spans="1:57">
      <c r="A980" s="75">
        <v>959</v>
      </c>
      <c r="Q980" s="69"/>
      <c r="R980" s="1" t="str">
        <f>IFERROR(INDEX(TableInsulationCodeReq[],MATCH(TablePipeInsulation[[#This Row],[Coding - Temperature of Pipe]],TableInsulationCodeReq[Coding Pipe Temperature],-1),MATCH(TEXT($P980,"0.00"),TableInsulationCodeReq[#Headers],0)),"")</f>
        <v/>
      </c>
      <c r="Y980" s="189" t="str">
        <f t="shared" si="74"/>
        <v/>
      </c>
      <c r="AA98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80" s="3" t="str">
        <f>IF(OR(G980="",TablePipeInsulation[[#This Row],[Insulation to be Added (")]]&lt;TablePipeInsulation[[#This Row],[Insulation Required by Code (")]]),"",IF(System_App_Only_DHW,(AN980-AR980)/(0.8*100000)*L980*AS980*AT980*1,(AN980-AR980)/($G$10*100000)*L980*AS980*AT980*1))</f>
        <v/>
      </c>
      <c r="AC980" s="78">
        <f>IF(TablePipeInsulation[[#This Row],[Insulation to be Added (")]]&lt;TablePipeInsulation[[#This Row],[Insulation Required by Code (")]],"",BC980)</f>
        <v>0</v>
      </c>
      <c r="AD980" s="78">
        <f>IF(TablePipeInsulation[[#This Row],[Insulation to be Added (")]]&lt;TablePipeInsulation[[#This Row],[Insulation Required by Code (")]],"",BD980)</f>
        <v>0</v>
      </c>
      <c r="AG980" s="67" t="e">
        <f>VLOOKUP(G980,'Insulation Table'!$AE$61:$AF$64,2,FALSE)</f>
        <v>#N/A</v>
      </c>
      <c r="AH980" s="75" t="str">
        <f>IF(TablePipeInsulation[[#This Row],[System Application]]="Custom",TablePipeInsulation[[#This Row],[Pipe Surface Temperature, °F (If Custom Application)]],IF(G980="","",VLOOKUP(G980,$BG$21:$BH$24,2,FALSE)))</f>
        <v/>
      </c>
      <c r="AI980" s="75" t="str">
        <f>IF(TablePipeInsulation[[#This Row],[System Application]]="Custom",TablePipeInsulation[[#This Row],[Ambient Temperature, °F (If Custom Application)]],IF(G980="","",VLOOKUP(G980,$BG$21:$BI$24,3,FALSE)))</f>
        <v/>
      </c>
      <c r="AJ98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8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8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8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80" s="75" t="str">
        <f>IF(TablePipeInsulation[[#This Row],[System Application]]="Custom",TablePipeInsulation[[#This Row],[Custom Pipe Bare Heat Transfer Coefficient]],IF(P980="","",(VLOOKUP(AJ980,'Insulation Table'!$F$35:$G$124,2,FALSE))))</f>
        <v/>
      </c>
      <c r="AO980" s="75" t="e">
        <f t="shared" si="75"/>
        <v>#N/A</v>
      </c>
      <c r="AP980" s="75" t="e">
        <f>VLOOKUP(AO980,'Insulation Table'!$Y$35:$Z$103,2,FALSE)</f>
        <v>#N/A</v>
      </c>
      <c r="AQ980" s="67" t="str">
        <f>CONCATENATE(P980,U980,MIN(TablePipeInsulation[[#This Row],[Insulation to be Added (")]],3))</f>
        <v>3</v>
      </c>
      <c r="AR980" s="75" t="str">
        <f>IF(P980="","",(VLOOKUP(AQ980,'Insulation Table'!$N$35:$O$250,2,FALSE)))</f>
        <v/>
      </c>
      <c r="AS980" s="67" t="e">
        <f t="shared" si="76"/>
        <v>#VALUE!</v>
      </c>
      <c r="AT980" s="75" t="str">
        <f>IF(TablePipeInsulation[[#This Row],[System Application]]="Custom",TablePipeInsulation[[#This Row],[Full Load Hours (If Custom Application)]],IF(G980="","",IF(G980="Domestic Hot Water",8760,$AJ$16)))</f>
        <v/>
      </c>
      <c r="AU980" s="75" t="str">
        <f>VLOOKUP($G$7,'Incentive Structure'!$C$6:$D$10,2,FALSE)</f>
        <v>CI</v>
      </c>
      <c r="AV980" s="75" t="str">
        <f>IF(ISNUMBER(FIND("MF",TablePipeInsulation[[#This Row],[Incentive Code]]))=TRUE,"MF Logic","CI Logic")</f>
        <v>CI Logic</v>
      </c>
      <c r="AW98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80" t="str">
        <f t="shared" si="77"/>
        <v/>
      </c>
      <c r="AY980" t="str">
        <f t="shared" si="78"/>
        <v>CI</v>
      </c>
      <c r="AZ98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8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80" s="190" t="e">
        <f>INDEX(#REF!,MATCH(TablePipeInsulation[[#This Row],[Coding - Temperature of Pipe]],#REF!,0),MATCH(TEXT($P980,"#.00"),#REF!,0))</f>
        <v>#REF!</v>
      </c>
      <c r="BC980" s="211">
        <f>IFERROR(MIN(IF(TablePipeInsulation[[#This Row],[System Application]]="Custom",(TablePipeInsulation[[#This Row],[Therms saved]]*BE980)*CI_Custom_Incentive_USD_per_therm,IF(OR(TablePipeInsulation[[#This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saved]]*BE980),"Excel Error"))),TablePipeInsulation[[#This Row],[Total Cost]]),0)</f>
        <v>0</v>
      </c>
      <c r="BD980" s="216">
        <f>IFERROR(MIN(IF(TablePipeInsulation[[#This Row],[System Application]]="Custom",(TablePipeInsulation[[#This Row],[Therms saved]]*BE980)*CI_Custom_Bonus_Incentive_USD_per_therm,IF(OR(TablePipeInsulation[[#This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saved]]*BE980),"Excel Error"))),TablePipeInsulation[[#This Row],[Total Cost]]),0)</f>
        <v>0</v>
      </c>
      <c r="BE980" s="212">
        <f>Boiler!$AA$9</f>
        <v>0</v>
      </c>
    </row>
    <row r="981" spans="1:57">
      <c r="A981" s="75">
        <v>960</v>
      </c>
      <c r="Q981" s="69"/>
      <c r="R981" s="1" t="str">
        <f>IFERROR(INDEX(TableInsulationCodeReq[],MATCH(TablePipeInsulation[[#This Row],[Coding - Temperature of Pipe]],TableInsulationCodeReq[Coding Pipe Temperature],-1),MATCH(TEXT($P981,"0.00"),TableInsulationCodeReq[#Headers],0)),"")</f>
        <v/>
      </c>
      <c r="Y981" s="189" t="str">
        <f t="shared" si="74"/>
        <v/>
      </c>
      <c r="AA98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81" s="3" t="str">
        <f>IF(OR(G981="",TablePipeInsulation[[#This Row],[Insulation to be Added (")]]&lt;TablePipeInsulation[[#This Row],[Insulation Required by Code (")]]),"",IF(System_App_Only_DHW,(AN981-AR981)/(0.8*100000)*L981*AS981*AT981*1,(AN981-AR981)/($G$10*100000)*L981*AS981*AT981*1))</f>
        <v/>
      </c>
      <c r="AC981" s="78">
        <f>IF(TablePipeInsulation[[#This Row],[Insulation to be Added (")]]&lt;TablePipeInsulation[[#This Row],[Insulation Required by Code (")]],"",BC981)</f>
        <v>0</v>
      </c>
      <c r="AD981" s="78">
        <f>IF(TablePipeInsulation[[#This Row],[Insulation to be Added (")]]&lt;TablePipeInsulation[[#This Row],[Insulation Required by Code (")]],"",BD981)</f>
        <v>0</v>
      </c>
      <c r="AG981" s="67" t="e">
        <f>VLOOKUP(G981,'Insulation Table'!$AE$61:$AF$64,2,FALSE)</f>
        <v>#N/A</v>
      </c>
      <c r="AH981" s="75" t="str">
        <f>IF(TablePipeInsulation[[#This Row],[System Application]]="Custom",TablePipeInsulation[[#This Row],[Pipe Surface Temperature, °F (If Custom Application)]],IF(G981="","",VLOOKUP(G981,$BG$21:$BH$24,2,FALSE)))</f>
        <v/>
      </c>
      <c r="AI981" s="75" t="str">
        <f>IF(TablePipeInsulation[[#This Row],[System Application]]="Custom",TablePipeInsulation[[#This Row],[Ambient Temperature, °F (If Custom Application)]],IF(G981="","",VLOOKUP(G981,$BG$21:$BI$24,3,FALSE)))</f>
        <v/>
      </c>
      <c r="AJ98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8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8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8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81" s="75" t="str">
        <f>IF(TablePipeInsulation[[#This Row],[System Application]]="Custom",TablePipeInsulation[[#This Row],[Custom Pipe Bare Heat Transfer Coefficient]],IF(P981="","",(VLOOKUP(AJ981,'Insulation Table'!$F$35:$G$124,2,FALSE))))</f>
        <v/>
      </c>
      <c r="AO981" s="75" t="e">
        <f t="shared" si="75"/>
        <v>#N/A</v>
      </c>
      <c r="AP981" s="75" t="e">
        <f>VLOOKUP(AO981,'Insulation Table'!$Y$35:$Z$103,2,FALSE)</f>
        <v>#N/A</v>
      </c>
      <c r="AQ981" s="67" t="str">
        <f>CONCATENATE(P981,U981,MIN(TablePipeInsulation[[#This Row],[Insulation to be Added (")]],3))</f>
        <v>3</v>
      </c>
      <c r="AR981" s="75" t="str">
        <f>IF(P981="","",(VLOOKUP(AQ981,'Insulation Table'!$N$35:$O$250,2,FALSE)))</f>
        <v/>
      </c>
      <c r="AS981" s="67" t="e">
        <f t="shared" si="76"/>
        <v>#VALUE!</v>
      </c>
      <c r="AT981" s="75" t="str">
        <f>IF(TablePipeInsulation[[#This Row],[System Application]]="Custom",TablePipeInsulation[[#This Row],[Full Load Hours (If Custom Application)]],IF(G981="","",IF(G981="Domestic Hot Water",8760,$AJ$16)))</f>
        <v/>
      </c>
      <c r="AU981" s="75" t="str">
        <f>VLOOKUP($G$7,'Incentive Structure'!$C$6:$D$10,2,FALSE)</f>
        <v>CI</v>
      </c>
      <c r="AV981" s="75" t="str">
        <f>IF(ISNUMBER(FIND("MF",TablePipeInsulation[[#This Row],[Incentive Code]]))=TRUE,"MF Logic","CI Logic")</f>
        <v>CI Logic</v>
      </c>
      <c r="AW98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81" t="str">
        <f t="shared" si="77"/>
        <v/>
      </c>
      <c r="AY981" t="str">
        <f t="shared" si="78"/>
        <v>CI</v>
      </c>
      <c r="AZ98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8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81" s="190" t="e">
        <f>INDEX(#REF!,MATCH(TablePipeInsulation[[#This Row],[Coding - Temperature of Pipe]],#REF!,0),MATCH(TEXT($P981,"#.00"),#REF!,0))</f>
        <v>#REF!</v>
      </c>
      <c r="BC981" s="211">
        <f>IFERROR(MIN(IF(TablePipeInsulation[[#This Row],[System Application]]="Custom",(TablePipeInsulation[[#This Row],[Therms saved]]*BE981)*CI_Custom_Incentive_USD_per_therm,IF(OR(TablePipeInsulation[[#This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saved]]*BE981),"Excel Error"))),TablePipeInsulation[[#This Row],[Total Cost]]),0)</f>
        <v>0</v>
      </c>
      <c r="BD981" s="216">
        <f>IFERROR(MIN(IF(TablePipeInsulation[[#This Row],[System Application]]="Custom",(TablePipeInsulation[[#This Row],[Therms saved]]*BE981)*CI_Custom_Bonus_Incentive_USD_per_therm,IF(OR(TablePipeInsulation[[#This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saved]]*BE981),"Excel Error"))),TablePipeInsulation[[#This Row],[Total Cost]]),0)</f>
        <v>0</v>
      </c>
      <c r="BE981" s="212">
        <f>Boiler!$AA$9</f>
        <v>0</v>
      </c>
    </row>
    <row r="982" spans="1:57">
      <c r="A982" s="75">
        <v>961</v>
      </c>
      <c r="Q982" s="69"/>
      <c r="R982" s="1" t="str">
        <f>IFERROR(INDEX(TableInsulationCodeReq[],MATCH(TablePipeInsulation[[#This Row],[Coding - Temperature of Pipe]],TableInsulationCodeReq[Coding Pipe Temperature],-1),MATCH(TEXT($P982,"0.00"),TableInsulationCodeReq[#Headers],0)),"")</f>
        <v/>
      </c>
      <c r="Y982" s="189" t="str">
        <f t="shared" ref="Y982:Y1021" si="79">IF(B982="","",(X982+W982))</f>
        <v/>
      </c>
      <c r="AA98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82" s="3" t="str">
        <f>IF(OR(G982="",TablePipeInsulation[[#This Row],[Insulation to be Added (")]]&lt;TablePipeInsulation[[#This Row],[Insulation Required by Code (")]]),"",IF(System_App_Only_DHW,(AN982-AR982)/(0.8*100000)*L982*AS982*AT982*1,(AN982-AR982)/($G$10*100000)*L982*AS982*AT982*1))</f>
        <v/>
      </c>
      <c r="AC982" s="78">
        <f>IF(TablePipeInsulation[[#This Row],[Insulation to be Added (")]]&lt;TablePipeInsulation[[#This Row],[Insulation Required by Code (")]],"",BC982)</f>
        <v>0</v>
      </c>
      <c r="AD982" s="78">
        <f>IF(TablePipeInsulation[[#This Row],[Insulation to be Added (")]]&lt;TablePipeInsulation[[#This Row],[Insulation Required by Code (")]],"",BD982)</f>
        <v>0</v>
      </c>
      <c r="AG982" s="67" t="e">
        <f>VLOOKUP(G982,'Insulation Table'!$AE$61:$AF$64,2,FALSE)</f>
        <v>#N/A</v>
      </c>
      <c r="AH982" s="75" t="str">
        <f>IF(TablePipeInsulation[[#This Row],[System Application]]="Custom",TablePipeInsulation[[#This Row],[Pipe Surface Temperature, °F (If Custom Application)]],IF(G982="","",VLOOKUP(G982,$BG$21:$BH$24,2,FALSE)))</f>
        <v/>
      </c>
      <c r="AI982" s="75" t="str">
        <f>IF(TablePipeInsulation[[#This Row],[System Application]]="Custom",TablePipeInsulation[[#This Row],[Ambient Temperature, °F (If Custom Application)]],IF(G982="","",VLOOKUP(G982,$BG$21:$BI$24,3,FALSE)))</f>
        <v/>
      </c>
      <c r="AJ98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8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8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8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82" s="75" t="str">
        <f>IF(TablePipeInsulation[[#This Row],[System Application]]="Custom",TablePipeInsulation[[#This Row],[Custom Pipe Bare Heat Transfer Coefficient]],IF(P982="","",(VLOOKUP(AJ982,'Insulation Table'!$F$35:$G$124,2,FALSE))))</f>
        <v/>
      </c>
      <c r="AO982" s="75" t="e">
        <f t="shared" si="75"/>
        <v>#N/A</v>
      </c>
      <c r="AP982" s="75" t="e">
        <f>VLOOKUP(AO982,'Insulation Table'!$Y$35:$Z$103,2,FALSE)</f>
        <v>#N/A</v>
      </c>
      <c r="AQ982" s="67" t="str">
        <f>CONCATENATE(P982,U982,MIN(TablePipeInsulation[[#This Row],[Insulation to be Added (")]],3))</f>
        <v>3</v>
      </c>
      <c r="AR982" s="75" t="str">
        <f>IF(P982="","",(VLOOKUP(AQ982,'Insulation Table'!$N$35:$O$250,2,FALSE)))</f>
        <v/>
      </c>
      <c r="AS982" s="67" t="e">
        <f t="shared" si="76"/>
        <v>#VALUE!</v>
      </c>
      <c r="AT982" s="75" t="str">
        <f>IF(TablePipeInsulation[[#This Row],[System Application]]="Custom",TablePipeInsulation[[#This Row],[Full Load Hours (If Custom Application)]],IF(G982="","",IF(G982="Domestic Hot Water",8760,$AJ$16)))</f>
        <v/>
      </c>
      <c r="AU982" s="75" t="str">
        <f>VLOOKUP($G$7,'Incentive Structure'!$C$6:$D$10,2,FALSE)</f>
        <v>CI</v>
      </c>
      <c r="AV982" s="75" t="str">
        <f>IF(ISNUMBER(FIND("MF",TablePipeInsulation[[#This Row],[Incentive Code]]))=TRUE,"MF Logic","CI Logic")</f>
        <v>CI Logic</v>
      </c>
      <c r="AW98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82" t="str">
        <f t="shared" si="77"/>
        <v/>
      </c>
      <c r="AY982" t="str">
        <f t="shared" si="78"/>
        <v>CI</v>
      </c>
      <c r="AZ98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8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82" s="190" t="e">
        <f>INDEX(#REF!,MATCH(TablePipeInsulation[[#This Row],[Coding - Temperature of Pipe]],#REF!,0),MATCH(TEXT($P982,"#.00"),#REF!,0))</f>
        <v>#REF!</v>
      </c>
      <c r="BC982" s="211">
        <f>IFERROR(MIN(IF(TablePipeInsulation[[#This Row],[System Application]]="Custom",(TablePipeInsulation[[#This Row],[Therms saved]]*BE982)*CI_Custom_Incentive_USD_per_therm,IF(OR(TablePipeInsulation[[#This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saved]]*BE982),"Excel Error"))),TablePipeInsulation[[#This Row],[Total Cost]]),0)</f>
        <v>0</v>
      </c>
      <c r="BD982" s="216">
        <f>IFERROR(MIN(IF(TablePipeInsulation[[#This Row],[System Application]]="Custom",(TablePipeInsulation[[#This Row],[Therms saved]]*BE982)*CI_Custom_Bonus_Incentive_USD_per_therm,IF(OR(TablePipeInsulation[[#This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saved]]*BE982),"Excel Error"))),TablePipeInsulation[[#This Row],[Total Cost]]),0)</f>
        <v>0</v>
      </c>
      <c r="BE982" s="212">
        <f>Boiler!$AA$9</f>
        <v>0</v>
      </c>
    </row>
    <row r="983" spans="1:57">
      <c r="A983" s="75">
        <v>962</v>
      </c>
      <c r="Q983" s="69"/>
      <c r="R983" s="1" t="str">
        <f>IFERROR(INDEX(TableInsulationCodeReq[],MATCH(TablePipeInsulation[[#This Row],[Coding - Temperature of Pipe]],TableInsulationCodeReq[Coding Pipe Temperature],-1),MATCH(TEXT($P983,"0.00"),TableInsulationCodeReq[#Headers],0)),"")</f>
        <v/>
      </c>
      <c r="Y983" s="189" t="str">
        <f t="shared" si="79"/>
        <v/>
      </c>
      <c r="AA98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83" s="3" t="str">
        <f>IF(OR(G983="",TablePipeInsulation[[#This Row],[Insulation to be Added (")]]&lt;TablePipeInsulation[[#This Row],[Insulation Required by Code (")]]),"",IF(System_App_Only_DHW,(AN983-AR983)/(0.8*100000)*L983*AS983*AT983*1,(AN983-AR983)/($G$10*100000)*L983*AS983*AT983*1))</f>
        <v/>
      </c>
      <c r="AC983" s="78">
        <f>IF(TablePipeInsulation[[#This Row],[Insulation to be Added (")]]&lt;TablePipeInsulation[[#This Row],[Insulation Required by Code (")]],"",BC983)</f>
        <v>0</v>
      </c>
      <c r="AD983" s="78">
        <f>IF(TablePipeInsulation[[#This Row],[Insulation to be Added (")]]&lt;TablePipeInsulation[[#This Row],[Insulation Required by Code (")]],"",BD983)</f>
        <v>0</v>
      </c>
      <c r="AG983" s="67" t="e">
        <f>VLOOKUP(G983,'Insulation Table'!$AE$61:$AF$64,2,FALSE)</f>
        <v>#N/A</v>
      </c>
      <c r="AH983" s="75" t="str">
        <f>IF(TablePipeInsulation[[#This Row],[System Application]]="Custom",TablePipeInsulation[[#This Row],[Pipe Surface Temperature, °F (If Custom Application)]],IF(G983="","",VLOOKUP(G983,$BG$21:$BH$24,2,FALSE)))</f>
        <v/>
      </c>
      <c r="AI983" s="75" t="str">
        <f>IF(TablePipeInsulation[[#This Row],[System Application]]="Custom",TablePipeInsulation[[#This Row],[Ambient Temperature, °F (If Custom Application)]],IF(G983="","",VLOOKUP(G983,$BG$21:$BI$24,3,FALSE)))</f>
        <v/>
      </c>
      <c r="AJ98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8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8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8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83" s="75" t="str">
        <f>IF(TablePipeInsulation[[#This Row],[System Application]]="Custom",TablePipeInsulation[[#This Row],[Custom Pipe Bare Heat Transfer Coefficient]],IF(P983="","",(VLOOKUP(AJ983,'Insulation Table'!$F$35:$G$124,2,FALSE))))</f>
        <v/>
      </c>
      <c r="AO983" s="75" t="e">
        <f t="shared" si="75"/>
        <v>#N/A</v>
      </c>
      <c r="AP983" s="75" t="e">
        <f>VLOOKUP(AO983,'Insulation Table'!$Y$35:$Z$103,2,FALSE)</f>
        <v>#N/A</v>
      </c>
      <c r="AQ983" s="67" t="str">
        <f>CONCATENATE(P983,U983,MIN(TablePipeInsulation[[#This Row],[Insulation to be Added (")]],3))</f>
        <v>3</v>
      </c>
      <c r="AR983" s="75" t="str">
        <f>IF(P983="","",(VLOOKUP(AQ983,'Insulation Table'!$N$35:$O$250,2,FALSE)))</f>
        <v/>
      </c>
      <c r="AS983" s="67" t="e">
        <f t="shared" si="76"/>
        <v>#VALUE!</v>
      </c>
      <c r="AT983" s="75" t="str">
        <f>IF(TablePipeInsulation[[#This Row],[System Application]]="Custom",TablePipeInsulation[[#This Row],[Full Load Hours (If Custom Application)]],IF(G983="","",IF(G983="Domestic Hot Water",8760,$AJ$16)))</f>
        <v/>
      </c>
      <c r="AU983" s="75" t="str">
        <f>VLOOKUP($G$7,'Incentive Structure'!$C$6:$D$10,2,FALSE)</f>
        <v>CI</v>
      </c>
      <c r="AV983" s="75" t="str">
        <f>IF(ISNUMBER(FIND("MF",TablePipeInsulation[[#This Row],[Incentive Code]]))=TRUE,"MF Logic","CI Logic")</f>
        <v>CI Logic</v>
      </c>
      <c r="AW98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83" t="str">
        <f t="shared" si="77"/>
        <v/>
      </c>
      <c r="AY983" t="str">
        <f t="shared" si="78"/>
        <v>CI</v>
      </c>
      <c r="AZ98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8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83" s="190" t="e">
        <f>INDEX(#REF!,MATCH(TablePipeInsulation[[#This Row],[Coding - Temperature of Pipe]],#REF!,0),MATCH(TEXT($P983,"#.00"),#REF!,0))</f>
        <v>#REF!</v>
      </c>
      <c r="BC983" s="211">
        <f>IFERROR(MIN(IF(TablePipeInsulation[[#This Row],[System Application]]="Custom",(TablePipeInsulation[[#This Row],[Therms saved]]*BE983)*CI_Custom_Incentive_USD_per_therm,IF(OR(TablePipeInsulation[[#This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saved]]*BE983),"Excel Error"))),TablePipeInsulation[[#This Row],[Total Cost]]),0)</f>
        <v>0</v>
      </c>
      <c r="BD983" s="216">
        <f>IFERROR(MIN(IF(TablePipeInsulation[[#This Row],[System Application]]="Custom",(TablePipeInsulation[[#This Row],[Therms saved]]*BE983)*CI_Custom_Bonus_Incentive_USD_per_therm,IF(OR(TablePipeInsulation[[#This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saved]]*BE983),"Excel Error"))),TablePipeInsulation[[#This Row],[Total Cost]]),0)</f>
        <v>0</v>
      </c>
      <c r="BE983" s="212">
        <f>Boiler!$AA$9</f>
        <v>0</v>
      </c>
    </row>
    <row r="984" spans="1:57">
      <c r="A984" s="75">
        <v>963</v>
      </c>
      <c r="Q984" s="69"/>
      <c r="R984" s="1" t="str">
        <f>IFERROR(INDEX(TableInsulationCodeReq[],MATCH(TablePipeInsulation[[#This Row],[Coding - Temperature of Pipe]],TableInsulationCodeReq[Coding Pipe Temperature],-1),MATCH(TEXT($P984,"0.00"),TableInsulationCodeReq[#Headers],0)),"")</f>
        <v/>
      </c>
      <c r="Y984" s="189" t="str">
        <f t="shared" si="79"/>
        <v/>
      </c>
      <c r="AA98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84" s="3" t="str">
        <f>IF(OR(G984="",TablePipeInsulation[[#This Row],[Insulation to be Added (")]]&lt;TablePipeInsulation[[#This Row],[Insulation Required by Code (")]]),"",IF(System_App_Only_DHW,(AN984-AR984)/(0.8*100000)*L984*AS984*AT984*1,(AN984-AR984)/($G$10*100000)*L984*AS984*AT984*1))</f>
        <v/>
      </c>
      <c r="AC984" s="78">
        <f>IF(TablePipeInsulation[[#This Row],[Insulation to be Added (")]]&lt;TablePipeInsulation[[#This Row],[Insulation Required by Code (")]],"",BC984)</f>
        <v>0</v>
      </c>
      <c r="AD984" s="78">
        <f>IF(TablePipeInsulation[[#This Row],[Insulation to be Added (")]]&lt;TablePipeInsulation[[#This Row],[Insulation Required by Code (")]],"",BD984)</f>
        <v>0</v>
      </c>
      <c r="AG984" s="67" t="e">
        <f>VLOOKUP(G984,'Insulation Table'!$AE$61:$AF$64,2,FALSE)</f>
        <v>#N/A</v>
      </c>
      <c r="AH984" s="75" t="str">
        <f>IF(TablePipeInsulation[[#This Row],[System Application]]="Custom",TablePipeInsulation[[#This Row],[Pipe Surface Temperature, °F (If Custom Application)]],IF(G984="","",VLOOKUP(G984,$BG$21:$BH$24,2,FALSE)))</f>
        <v/>
      </c>
      <c r="AI984" s="75" t="str">
        <f>IF(TablePipeInsulation[[#This Row],[System Application]]="Custom",TablePipeInsulation[[#This Row],[Ambient Temperature, °F (If Custom Application)]],IF(G984="","",VLOOKUP(G984,$BG$21:$BI$24,3,FALSE)))</f>
        <v/>
      </c>
      <c r="AJ98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8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8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8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84" s="75" t="str">
        <f>IF(TablePipeInsulation[[#This Row],[System Application]]="Custom",TablePipeInsulation[[#This Row],[Custom Pipe Bare Heat Transfer Coefficient]],IF(P984="","",(VLOOKUP(AJ984,'Insulation Table'!$F$35:$G$124,2,FALSE))))</f>
        <v/>
      </c>
      <c r="AO984" s="75" t="e">
        <f t="shared" si="75"/>
        <v>#N/A</v>
      </c>
      <c r="AP984" s="75" t="e">
        <f>VLOOKUP(AO984,'Insulation Table'!$Y$35:$Z$103,2,FALSE)</f>
        <v>#N/A</v>
      </c>
      <c r="AQ984" s="67" t="str">
        <f>CONCATENATE(P984,U984,MIN(TablePipeInsulation[[#This Row],[Insulation to be Added (")]],3))</f>
        <v>3</v>
      </c>
      <c r="AR984" s="75" t="str">
        <f>IF(P984="","",(VLOOKUP(AQ984,'Insulation Table'!$N$35:$O$250,2,FALSE)))</f>
        <v/>
      </c>
      <c r="AS984" s="67" t="e">
        <f t="shared" si="76"/>
        <v>#VALUE!</v>
      </c>
      <c r="AT984" s="75" t="str">
        <f>IF(TablePipeInsulation[[#This Row],[System Application]]="Custom",TablePipeInsulation[[#This Row],[Full Load Hours (If Custom Application)]],IF(G984="","",IF(G984="Domestic Hot Water",8760,$AJ$16)))</f>
        <v/>
      </c>
      <c r="AU984" s="75" t="str">
        <f>VLOOKUP($G$7,'Incentive Structure'!$C$6:$D$10,2,FALSE)</f>
        <v>CI</v>
      </c>
      <c r="AV984" s="75" t="str">
        <f>IF(ISNUMBER(FIND("MF",TablePipeInsulation[[#This Row],[Incentive Code]]))=TRUE,"MF Logic","CI Logic")</f>
        <v>CI Logic</v>
      </c>
      <c r="AW98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84" t="str">
        <f t="shared" si="77"/>
        <v/>
      </c>
      <c r="AY984" t="str">
        <f t="shared" si="78"/>
        <v>CI</v>
      </c>
      <c r="AZ98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8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84" s="190" t="e">
        <f>INDEX(#REF!,MATCH(TablePipeInsulation[[#This Row],[Coding - Temperature of Pipe]],#REF!,0),MATCH(TEXT($P984,"#.00"),#REF!,0))</f>
        <v>#REF!</v>
      </c>
      <c r="BC984" s="211">
        <f>IFERROR(MIN(IF(TablePipeInsulation[[#This Row],[System Application]]="Custom",(TablePipeInsulation[[#This Row],[Therms saved]]*BE984)*CI_Custom_Incentive_USD_per_therm,IF(OR(TablePipeInsulation[[#This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saved]]*BE984),"Excel Error"))),TablePipeInsulation[[#This Row],[Total Cost]]),0)</f>
        <v>0</v>
      </c>
      <c r="BD984" s="216">
        <f>IFERROR(MIN(IF(TablePipeInsulation[[#This Row],[System Application]]="Custom",(TablePipeInsulation[[#This Row],[Therms saved]]*BE984)*CI_Custom_Bonus_Incentive_USD_per_therm,IF(OR(TablePipeInsulation[[#This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saved]]*BE984),"Excel Error"))),TablePipeInsulation[[#This Row],[Total Cost]]),0)</f>
        <v>0</v>
      </c>
      <c r="BE984" s="212">
        <f>Boiler!$AA$9</f>
        <v>0</v>
      </c>
    </row>
    <row r="985" spans="1:57">
      <c r="A985" s="75">
        <v>964</v>
      </c>
      <c r="Q985" s="69"/>
      <c r="R985" s="1" t="str">
        <f>IFERROR(INDEX(TableInsulationCodeReq[],MATCH(TablePipeInsulation[[#This Row],[Coding - Temperature of Pipe]],TableInsulationCodeReq[Coding Pipe Temperature],-1),MATCH(TEXT($P985,"0.00"),TableInsulationCodeReq[#Headers],0)),"")</f>
        <v/>
      </c>
      <c r="Y985" s="189" t="str">
        <f t="shared" si="79"/>
        <v/>
      </c>
      <c r="AA98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85" s="3" t="str">
        <f>IF(OR(G985="",TablePipeInsulation[[#This Row],[Insulation to be Added (")]]&lt;TablePipeInsulation[[#This Row],[Insulation Required by Code (")]]),"",IF(System_App_Only_DHW,(AN985-AR985)/(0.8*100000)*L985*AS985*AT985*1,(AN985-AR985)/($G$10*100000)*L985*AS985*AT985*1))</f>
        <v/>
      </c>
      <c r="AC985" s="78">
        <f>IF(TablePipeInsulation[[#This Row],[Insulation to be Added (")]]&lt;TablePipeInsulation[[#This Row],[Insulation Required by Code (")]],"",BC985)</f>
        <v>0</v>
      </c>
      <c r="AD985" s="78">
        <f>IF(TablePipeInsulation[[#This Row],[Insulation to be Added (")]]&lt;TablePipeInsulation[[#This Row],[Insulation Required by Code (")]],"",BD985)</f>
        <v>0</v>
      </c>
      <c r="AG985" s="67" t="e">
        <f>VLOOKUP(G985,'Insulation Table'!$AE$61:$AF$64,2,FALSE)</f>
        <v>#N/A</v>
      </c>
      <c r="AH985" s="75" t="str">
        <f>IF(TablePipeInsulation[[#This Row],[System Application]]="Custom",TablePipeInsulation[[#This Row],[Pipe Surface Temperature, °F (If Custom Application)]],IF(G985="","",VLOOKUP(G985,$BG$21:$BH$24,2,FALSE)))</f>
        <v/>
      </c>
      <c r="AI985" s="75" t="str">
        <f>IF(TablePipeInsulation[[#This Row],[System Application]]="Custom",TablePipeInsulation[[#This Row],[Ambient Temperature, °F (If Custom Application)]],IF(G985="","",VLOOKUP(G985,$BG$21:$BI$24,3,FALSE)))</f>
        <v/>
      </c>
      <c r="AJ98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8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8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8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85" s="75" t="str">
        <f>IF(TablePipeInsulation[[#This Row],[System Application]]="Custom",TablePipeInsulation[[#This Row],[Custom Pipe Bare Heat Transfer Coefficient]],IF(P985="","",(VLOOKUP(AJ985,'Insulation Table'!$F$35:$G$124,2,FALSE))))</f>
        <v/>
      </c>
      <c r="AO985" s="75" t="e">
        <f t="shared" si="75"/>
        <v>#N/A</v>
      </c>
      <c r="AP985" s="75" t="e">
        <f>VLOOKUP(AO985,'Insulation Table'!$Y$35:$Z$103,2,FALSE)</f>
        <v>#N/A</v>
      </c>
      <c r="AQ985" s="67" t="str">
        <f>CONCATENATE(P985,U985,MIN(TablePipeInsulation[[#This Row],[Insulation to be Added (")]],3))</f>
        <v>3</v>
      </c>
      <c r="AR985" s="75" t="str">
        <f>IF(P985="","",(VLOOKUP(AQ985,'Insulation Table'!$N$35:$O$250,2,FALSE)))</f>
        <v/>
      </c>
      <c r="AS985" s="67" t="e">
        <f t="shared" si="76"/>
        <v>#VALUE!</v>
      </c>
      <c r="AT985" s="75" t="str">
        <f>IF(TablePipeInsulation[[#This Row],[System Application]]="Custom",TablePipeInsulation[[#This Row],[Full Load Hours (If Custom Application)]],IF(G985="","",IF(G985="Domestic Hot Water",8760,$AJ$16)))</f>
        <v/>
      </c>
      <c r="AU985" s="75" t="str">
        <f>VLOOKUP($G$7,'Incentive Structure'!$C$6:$D$10,2,FALSE)</f>
        <v>CI</v>
      </c>
      <c r="AV985" s="75" t="str">
        <f>IF(ISNUMBER(FIND("MF",TablePipeInsulation[[#This Row],[Incentive Code]]))=TRUE,"MF Logic","CI Logic")</f>
        <v>CI Logic</v>
      </c>
      <c r="AW98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85" t="str">
        <f t="shared" si="77"/>
        <v/>
      </c>
      <c r="AY985" t="str">
        <f t="shared" si="78"/>
        <v>CI</v>
      </c>
      <c r="AZ98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8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85" s="190" t="e">
        <f>INDEX(#REF!,MATCH(TablePipeInsulation[[#This Row],[Coding - Temperature of Pipe]],#REF!,0),MATCH(TEXT($P985,"#.00"),#REF!,0))</f>
        <v>#REF!</v>
      </c>
      <c r="BC985" s="211">
        <f>IFERROR(MIN(IF(TablePipeInsulation[[#This Row],[System Application]]="Custom",(TablePipeInsulation[[#This Row],[Therms saved]]*BE985)*CI_Custom_Incentive_USD_per_therm,IF(OR(TablePipeInsulation[[#This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saved]]*BE985),"Excel Error"))),TablePipeInsulation[[#This Row],[Total Cost]]),0)</f>
        <v>0</v>
      </c>
      <c r="BD985" s="216">
        <f>IFERROR(MIN(IF(TablePipeInsulation[[#This Row],[System Application]]="Custom",(TablePipeInsulation[[#This Row],[Therms saved]]*BE985)*CI_Custom_Bonus_Incentive_USD_per_therm,IF(OR(TablePipeInsulation[[#This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saved]]*BE985),"Excel Error"))),TablePipeInsulation[[#This Row],[Total Cost]]),0)</f>
        <v>0</v>
      </c>
      <c r="BE985" s="212">
        <f>Boiler!$AA$9</f>
        <v>0</v>
      </c>
    </row>
    <row r="986" spans="1:57">
      <c r="A986" s="75">
        <v>965</v>
      </c>
      <c r="Q986" s="69"/>
      <c r="R986" s="1" t="str">
        <f>IFERROR(INDEX(TableInsulationCodeReq[],MATCH(TablePipeInsulation[[#This Row],[Coding - Temperature of Pipe]],TableInsulationCodeReq[Coding Pipe Temperature],-1),MATCH(TEXT($P986,"0.00"),TableInsulationCodeReq[#Headers],0)),"")</f>
        <v/>
      </c>
      <c r="Y986" s="189" t="str">
        <f t="shared" si="79"/>
        <v/>
      </c>
      <c r="AA98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86" s="3" t="str">
        <f>IF(OR(G986="",TablePipeInsulation[[#This Row],[Insulation to be Added (")]]&lt;TablePipeInsulation[[#This Row],[Insulation Required by Code (")]]),"",IF(System_App_Only_DHW,(AN986-AR986)/(0.8*100000)*L986*AS986*AT986*1,(AN986-AR986)/($G$10*100000)*L986*AS986*AT986*1))</f>
        <v/>
      </c>
      <c r="AC986" s="78">
        <f>IF(TablePipeInsulation[[#This Row],[Insulation to be Added (")]]&lt;TablePipeInsulation[[#This Row],[Insulation Required by Code (")]],"",BC986)</f>
        <v>0</v>
      </c>
      <c r="AD986" s="78">
        <f>IF(TablePipeInsulation[[#This Row],[Insulation to be Added (")]]&lt;TablePipeInsulation[[#This Row],[Insulation Required by Code (")]],"",BD986)</f>
        <v>0</v>
      </c>
      <c r="AG986" s="67" t="e">
        <f>VLOOKUP(G986,'Insulation Table'!$AE$61:$AF$64,2,FALSE)</f>
        <v>#N/A</v>
      </c>
      <c r="AH986" s="75" t="str">
        <f>IF(TablePipeInsulation[[#This Row],[System Application]]="Custom",TablePipeInsulation[[#This Row],[Pipe Surface Temperature, °F (If Custom Application)]],IF(G986="","",VLOOKUP(G986,$BG$21:$BH$24,2,FALSE)))</f>
        <v/>
      </c>
      <c r="AI986" s="75" t="str">
        <f>IF(TablePipeInsulation[[#This Row],[System Application]]="Custom",TablePipeInsulation[[#This Row],[Ambient Temperature, °F (If Custom Application)]],IF(G986="","",VLOOKUP(G986,$BG$21:$BI$24,3,FALSE)))</f>
        <v/>
      </c>
      <c r="AJ98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8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8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8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86" s="75" t="str">
        <f>IF(TablePipeInsulation[[#This Row],[System Application]]="Custom",TablePipeInsulation[[#This Row],[Custom Pipe Bare Heat Transfer Coefficient]],IF(P986="","",(VLOOKUP(AJ986,'Insulation Table'!$F$35:$G$124,2,FALSE))))</f>
        <v/>
      </c>
      <c r="AO986" s="75" t="e">
        <f t="shared" si="75"/>
        <v>#N/A</v>
      </c>
      <c r="AP986" s="75" t="e">
        <f>VLOOKUP(AO986,'Insulation Table'!$Y$35:$Z$103,2,FALSE)</f>
        <v>#N/A</v>
      </c>
      <c r="AQ986" s="67" t="str">
        <f>CONCATENATE(P986,U986,MIN(TablePipeInsulation[[#This Row],[Insulation to be Added (")]],3))</f>
        <v>3</v>
      </c>
      <c r="AR986" s="75" t="str">
        <f>IF(P986="","",(VLOOKUP(AQ986,'Insulation Table'!$N$35:$O$250,2,FALSE)))</f>
        <v/>
      </c>
      <c r="AS986" s="67" t="e">
        <f t="shared" si="76"/>
        <v>#VALUE!</v>
      </c>
      <c r="AT986" s="75" t="str">
        <f>IF(TablePipeInsulation[[#This Row],[System Application]]="Custom",TablePipeInsulation[[#This Row],[Full Load Hours (If Custom Application)]],IF(G986="","",IF(G986="Domestic Hot Water",8760,$AJ$16)))</f>
        <v/>
      </c>
      <c r="AU986" s="75" t="str">
        <f>VLOOKUP($G$7,'Incentive Structure'!$C$6:$D$10,2,FALSE)</f>
        <v>CI</v>
      </c>
      <c r="AV986" s="75" t="str">
        <f>IF(ISNUMBER(FIND("MF",TablePipeInsulation[[#This Row],[Incentive Code]]))=TRUE,"MF Logic","CI Logic")</f>
        <v>CI Logic</v>
      </c>
      <c r="AW98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86" t="str">
        <f t="shared" si="77"/>
        <v/>
      </c>
      <c r="AY986" t="str">
        <f t="shared" si="78"/>
        <v>CI</v>
      </c>
      <c r="AZ98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8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86" s="190" t="e">
        <f>INDEX(#REF!,MATCH(TablePipeInsulation[[#This Row],[Coding - Temperature of Pipe]],#REF!,0),MATCH(TEXT($P986,"#.00"),#REF!,0))</f>
        <v>#REF!</v>
      </c>
      <c r="BC986" s="211">
        <f>IFERROR(MIN(IF(TablePipeInsulation[[#This Row],[System Application]]="Custom",(TablePipeInsulation[[#This Row],[Therms saved]]*BE986)*CI_Custom_Incentive_USD_per_therm,IF(OR(TablePipeInsulation[[#This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saved]]*BE986),"Excel Error"))),TablePipeInsulation[[#This Row],[Total Cost]]),0)</f>
        <v>0</v>
      </c>
      <c r="BD986" s="216">
        <f>IFERROR(MIN(IF(TablePipeInsulation[[#This Row],[System Application]]="Custom",(TablePipeInsulation[[#This Row],[Therms saved]]*BE986)*CI_Custom_Bonus_Incentive_USD_per_therm,IF(OR(TablePipeInsulation[[#This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saved]]*BE986),"Excel Error"))),TablePipeInsulation[[#This Row],[Total Cost]]),0)</f>
        <v>0</v>
      </c>
      <c r="BE986" s="212">
        <f>Boiler!$AA$9</f>
        <v>0</v>
      </c>
    </row>
    <row r="987" spans="1:57">
      <c r="A987" s="75">
        <v>966</v>
      </c>
      <c r="Q987" s="69"/>
      <c r="R987" s="1" t="str">
        <f>IFERROR(INDEX(TableInsulationCodeReq[],MATCH(TablePipeInsulation[[#This Row],[Coding - Temperature of Pipe]],TableInsulationCodeReq[Coding Pipe Temperature],-1),MATCH(TEXT($P987,"0.00"),TableInsulationCodeReq[#Headers],0)),"")</f>
        <v/>
      </c>
      <c r="Y987" s="189" t="str">
        <f t="shared" si="79"/>
        <v/>
      </c>
      <c r="AA98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87" s="3" t="str">
        <f>IF(OR(G987="",TablePipeInsulation[[#This Row],[Insulation to be Added (")]]&lt;TablePipeInsulation[[#This Row],[Insulation Required by Code (")]]),"",IF(System_App_Only_DHW,(AN987-AR987)/(0.8*100000)*L987*AS987*AT987*1,(AN987-AR987)/($G$10*100000)*L987*AS987*AT987*1))</f>
        <v/>
      </c>
      <c r="AC987" s="78">
        <f>IF(TablePipeInsulation[[#This Row],[Insulation to be Added (")]]&lt;TablePipeInsulation[[#This Row],[Insulation Required by Code (")]],"",BC987)</f>
        <v>0</v>
      </c>
      <c r="AD987" s="78">
        <f>IF(TablePipeInsulation[[#This Row],[Insulation to be Added (")]]&lt;TablePipeInsulation[[#This Row],[Insulation Required by Code (")]],"",BD987)</f>
        <v>0</v>
      </c>
      <c r="AG987" s="67" t="e">
        <f>VLOOKUP(G987,'Insulation Table'!$AE$61:$AF$64,2,FALSE)</f>
        <v>#N/A</v>
      </c>
      <c r="AH987" s="75" t="str">
        <f>IF(TablePipeInsulation[[#This Row],[System Application]]="Custom",TablePipeInsulation[[#This Row],[Pipe Surface Temperature, °F (If Custom Application)]],IF(G987="","",VLOOKUP(G987,$BG$21:$BH$24,2,FALSE)))</f>
        <v/>
      </c>
      <c r="AI987" s="75" t="str">
        <f>IF(TablePipeInsulation[[#This Row],[System Application]]="Custom",TablePipeInsulation[[#This Row],[Ambient Temperature, °F (If Custom Application)]],IF(G987="","",VLOOKUP(G987,$BG$21:$BI$24,3,FALSE)))</f>
        <v/>
      </c>
      <c r="AJ98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8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8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8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87" s="75" t="str">
        <f>IF(TablePipeInsulation[[#This Row],[System Application]]="Custom",TablePipeInsulation[[#This Row],[Custom Pipe Bare Heat Transfer Coefficient]],IF(P987="","",(VLOOKUP(AJ987,'Insulation Table'!$F$35:$G$124,2,FALSE))))</f>
        <v/>
      </c>
      <c r="AO987" s="75" t="e">
        <f t="shared" si="75"/>
        <v>#N/A</v>
      </c>
      <c r="AP987" s="75" t="e">
        <f>VLOOKUP(AO987,'Insulation Table'!$Y$35:$Z$103,2,FALSE)</f>
        <v>#N/A</v>
      </c>
      <c r="AQ987" s="67" t="str">
        <f>CONCATENATE(P987,U987,MIN(TablePipeInsulation[[#This Row],[Insulation to be Added (")]],3))</f>
        <v>3</v>
      </c>
      <c r="AR987" s="75" t="str">
        <f>IF(P987="","",(VLOOKUP(AQ987,'Insulation Table'!$N$35:$O$250,2,FALSE)))</f>
        <v/>
      </c>
      <c r="AS987" s="67" t="e">
        <f t="shared" si="76"/>
        <v>#VALUE!</v>
      </c>
      <c r="AT987" s="75" t="str">
        <f>IF(TablePipeInsulation[[#This Row],[System Application]]="Custom",TablePipeInsulation[[#This Row],[Full Load Hours (If Custom Application)]],IF(G987="","",IF(G987="Domestic Hot Water",8760,$AJ$16)))</f>
        <v/>
      </c>
      <c r="AU987" s="75" t="str">
        <f>VLOOKUP($G$7,'Incentive Structure'!$C$6:$D$10,2,FALSE)</f>
        <v>CI</v>
      </c>
      <c r="AV987" s="75" t="str">
        <f>IF(ISNUMBER(FIND("MF",TablePipeInsulation[[#This Row],[Incentive Code]]))=TRUE,"MF Logic","CI Logic")</f>
        <v>CI Logic</v>
      </c>
      <c r="AW98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87" t="str">
        <f t="shared" si="77"/>
        <v/>
      </c>
      <c r="AY987" t="str">
        <f t="shared" si="78"/>
        <v>CI</v>
      </c>
      <c r="AZ98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8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87" s="190" t="e">
        <f>INDEX(#REF!,MATCH(TablePipeInsulation[[#This Row],[Coding - Temperature of Pipe]],#REF!,0),MATCH(TEXT($P987,"#.00"),#REF!,0))</f>
        <v>#REF!</v>
      </c>
      <c r="BC987" s="211">
        <f>IFERROR(MIN(IF(TablePipeInsulation[[#This Row],[System Application]]="Custom",(TablePipeInsulation[[#This Row],[Therms saved]]*BE987)*CI_Custom_Incentive_USD_per_therm,IF(OR(TablePipeInsulation[[#This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saved]]*BE987),"Excel Error"))),TablePipeInsulation[[#This Row],[Total Cost]]),0)</f>
        <v>0</v>
      </c>
      <c r="BD987" s="216">
        <f>IFERROR(MIN(IF(TablePipeInsulation[[#This Row],[System Application]]="Custom",(TablePipeInsulation[[#This Row],[Therms saved]]*BE987)*CI_Custom_Bonus_Incentive_USD_per_therm,IF(OR(TablePipeInsulation[[#This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saved]]*BE987),"Excel Error"))),TablePipeInsulation[[#This Row],[Total Cost]]),0)</f>
        <v>0</v>
      </c>
      <c r="BE987" s="212">
        <f>Boiler!$AA$9</f>
        <v>0</v>
      </c>
    </row>
    <row r="988" spans="1:57">
      <c r="A988" s="75">
        <v>967</v>
      </c>
      <c r="Q988" s="69"/>
      <c r="R988" s="1" t="str">
        <f>IFERROR(INDEX(TableInsulationCodeReq[],MATCH(TablePipeInsulation[[#This Row],[Coding - Temperature of Pipe]],TableInsulationCodeReq[Coding Pipe Temperature],-1),MATCH(TEXT($P988,"0.00"),TableInsulationCodeReq[#Headers],0)),"")</f>
        <v/>
      </c>
      <c r="Y988" s="189" t="str">
        <f t="shared" si="79"/>
        <v/>
      </c>
      <c r="AA98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88" s="3" t="str">
        <f>IF(OR(G988="",TablePipeInsulation[[#This Row],[Insulation to be Added (")]]&lt;TablePipeInsulation[[#This Row],[Insulation Required by Code (")]]),"",IF(System_App_Only_DHW,(AN988-AR988)/(0.8*100000)*L988*AS988*AT988*1,(AN988-AR988)/($G$10*100000)*L988*AS988*AT988*1))</f>
        <v/>
      </c>
      <c r="AC988" s="78">
        <f>IF(TablePipeInsulation[[#This Row],[Insulation to be Added (")]]&lt;TablePipeInsulation[[#This Row],[Insulation Required by Code (")]],"",BC988)</f>
        <v>0</v>
      </c>
      <c r="AD988" s="78">
        <f>IF(TablePipeInsulation[[#This Row],[Insulation to be Added (")]]&lt;TablePipeInsulation[[#This Row],[Insulation Required by Code (")]],"",BD988)</f>
        <v>0</v>
      </c>
      <c r="AG988" s="67" t="e">
        <f>VLOOKUP(G988,'Insulation Table'!$AE$61:$AF$64,2,FALSE)</f>
        <v>#N/A</v>
      </c>
      <c r="AH988" s="75" t="str">
        <f>IF(TablePipeInsulation[[#This Row],[System Application]]="Custom",TablePipeInsulation[[#This Row],[Pipe Surface Temperature, °F (If Custom Application)]],IF(G988="","",VLOOKUP(G988,$BG$21:$BH$24,2,FALSE)))</f>
        <v/>
      </c>
      <c r="AI988" s="75" t="str">
        <f>IF(TablePipeInsulation[[#This Row],[System Application]]="Custom",TablePipeInsulation[[#This Row],[Ambient Temperature, °F (If Custom Application)]],IF(G988="","",VLOOKUP(G988,$BG$21:$BI$24,3,FALSE)))</f>
        <v/>
      </c>
      <c r="AJ98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8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8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8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88" s="75" t="str">
        <f>IF(TablePipeInsulation[[#This Row],[System Application]]="Custom",TablePipeInsulation[[#This Row],[Custom Pipe Bare Heat Transfer Coefficient]],IF(P988="","",(VLOOKUP(AJ988,'Insulation Table'!$F$35:$G$124,2,FALSE))))</f>
        <v/>
      </c>
      <c r="AO988" s="75" t="e">
        <f t="shared" si="75"/>
        <v>#N/A</v>
      </c>
      <c r="AP988" s="75" t="e">
        <f>VLOOKUP(AO988,'Insulation Table'!$Y$35:$Z$103,2,FALSE)</f>
        <v>#N/A</v>
      </c>
      <c r="AQ988" s="67" t="str">
        <f>CONCATENATE(P988,U988,MIN(TablePipeInsulation[[#This Row],[Insulation to be Added (")]],3))</f>
        <v>3</v>
      </c>
      <c r="AR988" s="75" t="str">
        <f>IF(P988="","",(VLOOKUP(AQ988,'Insulation Table'!$N$35:$O$250,2,FALSE)))</f>
        <v/>
      </c>
      <c r="AS988" s="67" t="e">
        <f t="shared" si="76"/>
        <v>#VALUE!</v>
      </c>
      <c r="AT988" s="75" t="str">
        <f>IF(TablePipeInsulation[[#This Row],[System Application]]="Custom",TablePipeInsulation[[#This Row],[Full Load Hours (If Custom Application)]],IF(G988="","",IF(G988="Domestic Hot Water",8760,$AJ$16)))</f>
        <v/>
      </c>
      <c r="AU988" s="75" t="str">
        <f>VLOOKUP($G$7,'Incentive Structure'!$C$6:$D$10,2,FALSE)</f>
        <v>CI</v>
      </c>
      <c r="AV988" s="75" t="str">
        <f>IF(ISNUMBER(FIND("MF",TablePipeInsulation[[#This Row],[Incentive Code]]))=TRUE,"MF Logic","CI Logic")</f>
        <v>CI Logic</v>
      </c>
      <c r="AW98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88" t="str">
        <f t="shared" si="77"/>
        <v/>
      </c>
      <c r="AY988" t="str">
        <f t="shared" si="78"/>
        <v>CI</v>
      </c>
      <c r="AZ98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8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88" s="190" t="e">
        <f>INDEX(#REF!,MATCH(TablePipeInsulation[[#This Row],[Coding - Temperature of Pipe]],#REF!,0),MATCH(TEXT($P988,"#.00"),#REF!,0))</f>
        <v>#REF!</v>
      </c>
      <c r="BC988" s="211">
        <f>IFERROR(MIN(IF(TablePipeInsulation[[#This Row],[System Application]]="Custom",(TablePipeInsulation[[#This Row],[Therms saved]]*BE988)*CI_Custom_Incentive_USD_per_therm,IF(OR(TablePipeInsulation[[#This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saved]]*BE988),"Excel Error"))),TablePipeInsulation[[#This Row],[Total Cost]]),0)</f>
        <v>0</v>
      </c>
      <c r="BD988" s="216">
        <f>IFERROR(MIN(IF(TablePipeInsulation[[#This Row],[System Application]]="Custom",(TablePipeInsulation[[#This Row],[Therms saved]]*BE988)*CI_Custom_Bonus_Incentive_USD_per_therm,IF(OR(TablePipeInsulation[[#This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saved]]*BE988),"Excel Error"))),TablePipeInsulation[[#This Row],[Total Cost]]),0)</f>
        <v>0</v>
      </c>
      <c r="BE988" s="212">
        <f>Boiler!$AA$9</f>
        <v>0</v>
      </c>
    </row>
    <row r="989" spans="1:57">
      <c r="A989" s="75">
        <v>968</v>
      </c>
      <c r="Q989" s="69"/>
      <c r="R989" s="1" t="str">
        <f>IFERROR(INDEX(TableInsulationCodeReq[],MATCH(TablePipeInsulation[[#This Row],[Coding - Temperature of Pipe]],TableInsulationCodeReq[Coding Pipe Temperature],-1),MATCH(TEXT($P989,"0.00"),TableInsulationCodeReq[#Headers],0)),"")</f>
        <v/>
      </c>
      <c r="Y989" s="189" t="str">
        <f t="shared" si="79"/>
        <v/>
      </c>
      <c r="AA98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89" s="3" t="str">
        <f>IF(OR(G989="",TablePipeInsulation[[#This Row],[Insulation to be Added (")]]&lt;TablePipeInsulation[[#This Row],[Insulation Required by Code (")]]),"",IF(System_App_Only_DHW,(AN989-AR989)/(0.8*100000)*L989*AS989*AT989*1,(AN989-AR989)/($G$10*100000)*L989*AS989*AT989*1))</f>
        <v/>
      </c>
      <c r="AC989" s="78">
        <f>IF(TablePipeInsulation[[#This Row],[Insulation to be Added (")]]&lt;TablePipeInsulation[[#This Row],[Insulation Required by Code (")]],"",BC989)</f>
        <v>0</v>
      </c>
      <c r="AD989" s="78">
        <f>IF(TablePipeInsulation[[#This Row],[Insulation to be Added (")]]&lt;TablePipeInsulation[[#This Row],[Insulation Required by Code (")]],"",BD989)</f>
        <v>0</v>
      </c>
      <c r="AG989" s="67" t="e">
        <f>VLOOKUP(G989,'Insulation Table'!$AE$61:$AF$64,2,FALSE)</f>
        <v>#N/A</v>
      </c>
      <c r="AH989" s="75" t="str">
        <f>IF(TablePipeInsulation[[#This Row],[System Application]]="Custom",TablePipeInsulation[[#This Row],[Pipe Surface Temperature, °F (If Custom Application)]],IF(G989="","",VLOOKUP(G989,$BG$21:$BH$24,2,FALSE)))</f>
        <v/>
      </c>
      <c r="AI989" s="75" t="str">
        <f>IF(TablePipeInsulation[[#This Row],[System Application]]="Custom",TablePipeInsulation[[#This Row],[Ambient Temperature, °F (If Custom Application)]],IF(G989="","",VLOOKUP(G989,$BG$21:$BI$24,3,FALSE)))</f>
        <v/>
      </c>
      <c r="AJ98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8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8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8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89" s="75" t="str">
        <f>IF(TablePipeInsulation[[#This Row],[System Application]]="Custom",TablePipeInsulation[[#This Row],[Custom Pipe Bare Heat Transfer Coefficient]],IF(P989="","",(VLOOKUP(AJ989,'Insulation Table'!$F$35:$G$124,2,FALSE))))</f>
        <v/>
      </c>
      <c r="AO989" s="75" t="e">
        <f t="shared" si="75"/>
        <v>#N/A</v>
      </c>
      <c r="AP989" s="75" t="e">
        <f>VLOOKUP(AO989,'Insulation Table'!$Y$35:$Z$103,2,FALSE)</f>
        <v>#N/A</v>
      </c>
      <c r="AQ989" s="67" t="str">
        <f>CONCATENATE(P989,U989,MIN(TablePipeInsulation[[#This Row],[Insulation to be Added (")]],3))</f>
        <v>3</v>
      </c>
      <c r="AR989" s="75" t="str">
        <f>IF(P989="","",(VLOOKUP(AQ989,'Insulation Table'!$N$35:$O$250,2,FALSE)))</f>
        <v/>
      </c>
      <c r="AS989" s="67" t="e">
        <f t="shared" si="76"/>
        <v>#VALUE!</v>
      </c>
      <c r="AT989" s="75" t="str">
        <f>IF(TablePipeInsulation[[#This Row],[System Application]]="Custom",TablePipeInsulation[[#This Row],[Full Load Hours (If Custom Application)]],IF(G989="","",IF(G989="Domestic Hot Water",8760,$AJ$16)))</f>
        <v/>
      </c>
      <c r="AU989" s="75" t="str">
        <f>VLOOKUP($G$7,'Incentive Structure'!$C$6:$D$10,2,FALSE)</f>
        <v>CI</v>
      </c>
      <c r="AV989" s="75" t="str">
        <f>IF(ISNUMBER(FIND("MF",TablePipeInsulation[[#This Row],[Incentive Code]]))=TRUE,"MF Logic","CI Logic")</f>
        <v>CI Logic</v>
      </c>
      <c r="AW98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89" t="str">
        <f t="shared" si="77"/>
        <v/>
      </c>
      <c r="AY989" t="str">
        <f t="shared" si="78"/>
        <v>CI</v>
      </c>
      <c r="AZ98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8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89" s="190" t="e">
        <f>INDEX(#REF!,MATCH(TablePipeInsulation[[#This Row],[Coding - Temperature of Pipe]],#REF!,0),MATCH(TEXT($P989,"#.00"),#REF!,0))</f>
        <v>#REF!</v>
      </c>
      <c r="BC989" s="211">
        <f>IFERROR(MIN(IF(TablePipeInsulation[[#This Row],[System Application]]="Custom",(TablePipeInsulation[[#This Row],[Therms saved]]*BE989)*CI_Custom_Incentive_USD_per_therm,IF(OR(TablePipeInsulation[[#This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saved]]*BE989),"Excel Error"))),TablePipeInsulation[[#This Row],[Total Cost]]),0)</f>
        <v>0</v>
      </c>
      <c r="BD989" s="216">
        <f>IFERROR(MIN(IF(TablePipeInsulation[[#This Row],[System Application]]="Custom",(TablePipeInsulation[[#This Row],[Therms saved]]*BE989)*CI_Custom_Bonus_Incentive_USD_per_therm,IF(OR(TablePipeInsulation[[#This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saved]]*BE989),"Excel Error"))),TablePipeInsulation[[#This Row],[Total Cost]]),0)</f>
        <v>0</v>
      </c>
      <c r="BE989" s="212">
        <f>Boiler!$AA$9</f>
        <v>0</v>
      </c>
    </row>
    <row r="990" spans="1:57">
      <c r="A990" s="75">
        <v>969</v>
      </c>
      <c r="Q990" s="69"/>
      <c r="R990" s="1" t="str">
        <f>IFERROR(INDEX(TableInsulationCodeReq[],MATCH(TablePipeInsulation[[#This Row],[Coding - Temperature of Pipe]],TableInsulationCodeReq[Coding Pipe Temperature],-1),MATCH(TEXT($P990,"0.00"),TableInsulationCodeReq[#Headers],0)),"")</f>
        <v/>
      </c>
      <c r="Y990" s="189" t="str">
        <f t="shared" si="79"/>
        <v/>
      </c>
      <c r="AA99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90" s="3" t="str">
        <f>IF(OR(G990="",TablePipeInsulation[[#This Row],[Insulation to be Added (")]]&lt;TablePipeInsulation[[#This Row],[Insulation Required by Code (")]]),"",IF(System_App_Only_DHW,(AN990-AR990)/(0.8*100000)*L990*AS990*AT990*1,(AN990-AR990)/($G$10*100000)*L990*AS990*AT990*1))</f>
        <v/>
      </c>
      <c r="AC990" s="78">
        <f>IF(TablePipeInsulation[[#This Row],[Insulation to be Added (")]]&lt;TablePipeInsulation[[#This Row],[Insulation Required by Code (")]],"",BC990)</f>
        <v>0</v>
      </c>
      <c r="AD990" s="78">
        <f>IF(TablePipeInsulation[[#This Row],[Insulation to be Added (")]]&lt;TablePipeInsulation[[#This Row],[Insulation Required by Code (")]],"",BD990)</f>
        <v>0</v>
      </c>
      <c r="AG990" s="67" t="e">
        <f>VLOOKUP(G990,'Insulation Table'!$AE$61:$AF$64,2,FALSE)</f>
        <v>#N/A</v>
      </c>
      <c r="AH990" s="75" t="str">
        <f>IF(TablePipeInsulation[[#This Row],[System Application]]="Custom",TablePipeInsulation[[#This Row],[Pipe Surface Temperature, °F (If Custom Application)]],IF(G990="","",VLOOKUP(G990,$BG$21:$BH$24,2,FALSE)))</f>
        <v/>
      </c>
      <c r="AI990" s="75" t="str">
        <f>IF(TablePipeInsulation[[#This Row],[System Application]]="Custom",TablePipeInsulation[[#This Row],[Ambient Temperature, °F (If Custom Application)]],IF(G990="","",VLOOKUP(G990,$BG$21:$BI$24,3,FALSE)))</f>
        <v/>
      </c>
      <c r="AJ99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9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9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9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90" s="75" t="str">
        <f>IF(TablePipeInsulation[[#This Row],[System Application]]="Custom",TablePipeInsulation[[#This Row],[Custom Pipe Bare Heat Transfer Coefficient]],IF(P990="","",(VLOOKUP(AJ990,'Insulation Table'!$F$35:$G$124,2,FALSE))))</f>
        <v/>
      </c>
      <c r="AO990" s="75" t="e">
        <f t="shared" si="75"/>
        <v>#N/A</v>
      </c>
      <c r="AP990" s="75" t="e">
        <f>VLOOKUP(AO990,'Insulation Table'!$Y$35:$Z$103,2,FALSE)</f>
        <v>#N/A</v>
      </c>
      <c r="AQ990" s="67" t="str">
        <f>CONCATENATE(P990,U990,MIN(TablePipeInsulation[[#This Row],[Insulation to be Added (")]],3))</f>
        <v>3</v>
      </c>
      <c r="AR990" s="75" t="str">
        <f>IF(P990="","",(VLOOKUP(AQ990,'Insulation Table'!$N$35:$O$250,2,FALSE)))</f>
        <v/>
      </c>
      <c r="AS990" s="67" t="e">
        <f t="shared" si="76"/>
        <v>#VALUE!</v>
      </c>
      <c r="AT990" s="75" t="str">
        <f>IF(TablePipeInsulation[[#This Row],[System Application]]="Custom",TablePipeInsulation[[#This Row],[Full Load Hours (If Custom Application)]],IF(G990="","",IF(G990="Domestic Hot Water",8760,$AJ$16)))</f>
        <v/>
      </c>
      <c r="AU990" s="75" t="str">
        <f>VLOOKUP($G$7,'Incentive Structure'!$C$6:$D$10,2,FALSE)</f>
        <v>CI</v>
      </c>
      <c r="AV990" s="75" t="str">
        <f>IF(ISNUMBER(FIND("MF",TablePipeInsulation[[#This Row],[Incentive Code]]))=TRUE,"MF Logic","CI Logic")</f>
        <v>CI Logic</v>
      </c>
      <c r="AW99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90" t="str">
        <f t="shared" si="77"/>
        <v/>
      </c>
      <c r="AY990" t="str">
        <f t="shared" si="78"/>
        <v>CI</v>
      </c>
      <c r="AZ99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9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90" s="190" t="e">
        <f>INDEX(#REF!,MATCH(TablePipeInsulation[[#This Row],[Coding - Temperature of Pipe]],#REF!,0),MATCH(TEXT($P990,"#.00"),#REF!,0))</f>
        <v>#REF!</v>
      </c>
      <c r="BC990" s="211">
        <f>IFERROR(MIN(IF(TablePipeInsulation[[#This Row],[System Application]]="Custom",(TablePipeInsulation[[#This Row],[Therms saved]]*BE990)*CI_Custom_Incentive_USD_per_therm,IF(OR(TablePipeInsulation[[#This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saved]]*BE990),"Excel Error"))),TablePipeInsulation[[#This Row],[Total Cost]]),0)</f>
        <v>0</v>
      </c>
      <c r="BD990" s="216">
        <f>IFERROR(MIN(IF(TablePipeInsulation[[#This Row],[System Application]]="Custom",(TablePipeInsulation[[#This Row],[Therms saved]]*BE990)*CI_Custom_Bonus_Incentive_USD_per_therm,IF(OR(TablePipeInsulation[[#This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saved]]*BE990),"Excel Error"))),TablePipeInsulation[[#This Row],[Total Cost]]),0)</f>
        <v>0</v>
      </c>
      <c r="BE990" s="212">
        <f>Boiler!$AA$9</f>
        <v>0</v>
      </c>
    </row>
    <row r="991" spans="1:57">
      <c r="A991" s="75">
        <v>970</v>
      </c>
      <c r="Q991" s="69"/>
      <c r="R991" s="1" t="str">
        <f>IFERROR(INDEX(TableInsulationCodeReq[],MATCH(TablePipeInsulation[[#This Row],[Coding - Temperature of Pipe]],TableInsulationCodeReq[Coding Pipe Temperature],-1),MATCH(TEXT($P991,"0.00"),TableInsulationCodeReq[#Headers],0)),"")</f>
        <v/>
      </c>
      <c r="Y991" s="189" t="str">
        <f t="shared" si="79"/>
        <v/>
      </c>
      <c r="AA99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91" s="3" t="str">
        <f>IF(OR(G991="",TablePipeInsulation[[#This Row],[Insulation to be Added (")]]&lt;TablePipeInsulation[[#This Row],[Insulation Required by Code (")]]),"",IF(System_App_Only_DHW,(AN991-AR991)/(0.8*100000)*L991*AS991*AT991*1,(AN991-AR991)/($G$10*100000)*L991*AS991*AT991*1))</f>
        <v/>
      </c>
      <c r="AC991" s="78">
        <f>IF(TablePipeInsulation[[#This Row],[Insulation to be Added (")]]&lt;TablePipeInsulation[[#This Row],[Insulation Required by Code (")]],"",BC991)</f>
        <v>0</v>
      </c>
      <c r="AD991" s="78">
        <f>IF(TablePipeInsulation[[#This Row],[Insulation to be Added (")]]&lt;TablePipeInsulation[[#This Row],[Insulation Required by Code (")]],"",BD991)</f>
        <v>0</v>
      </c>
      <c r="AG991" s="67" t="e">
        <f>VLOOKUP(G991,'Insulation Table'!$AE$61:$AF$64,2,FALSE)</f>
        <v>#N/A</v>
      </c>
      <c r="AH991" s="75" t="str">
        <f>IF(TablePipeInsulation[[#This Row],[System Application]]="Custom",TablePipeInsulation[[#This Row],[Pipe Surface Temperature, °F (If Custom Application)]],IF(G991="","",VLOOKUP(G991,$BG$21:$BH$24,2,FALSE)))</f>
        <v/>
      </c>
      <c r="AI991" s="75" t="str">
        <f>IF(TablePipeInsulation[[#This Row],[System Application]]="Custom",TablePipeInsulation[[#This Row],[Ambient Temperature, °F (If Custom Application)]],IF(G991="","",VLOOKUP(G991,$BG$21:$BI$24,3,FALSE)))</f>
        <v/>
      </c>
      <c r="AJ99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9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9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9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91" s="75" t="str">
        <f>IF(TablePipeInsulation[[#This Row],[System Application]]="Custom",TablePipeInsulation[[#This Row],[Custom Pipe Bare Heat Transfer Coefficient]],IF(P991="","",(VLOOKUP(AJ991,'Insulation Table'!$F$35:$G$124,2,FALSE))))</f>
        <v/>
      </c>
      <c r="AO991" s="75" t="e">
        <f t="shared" si="75"/>
        <v>#N/A</v>
      </c>
      <c r="AP991" s="75" t="e">
        <f>VLOOKUP(AO991,'Insulation Table'!$Y$35:$Z$103,2,FALSE)</f>
        <v>#N/A</v>
      </c>
      <c r="AQ991" s="67" t="str">
        <f>CONCATENATE(P991,U991,MIN(TablePipeInsulation[[#This Row],[Insulation to be Added (")]],3))</f>
        <v>3</v>
      </c>
      <c r="AR991" s="75" t="str">
        <f>IF(P991="","",(VLOOKUP(AQ991,'Insulation Table'!$N$35:$O$250,2,FALSE)))</f>
        <v/>
      </c>
      <c r="AS991" s="67" t="e">
        <f t="shared" si="76"/>
        <v>#VALUE!</v>
      </c>
      <c r="AT991" s="75" t="str">
        <f>IF(TablePipeInsulation[[#This Row],[System Application]]="Custom",TablePipeInsulation[[#This Row],[Full Load Hours (If Custom Application)]],IF(G991="","",IF(G991="Domestic Hot Water",8760,$AJ$16)))</f>
        <v/>
      </c>
      <c r="AU991" s="75" t="str">
        <f>VLOOKUP($G$7,'Incentive Structure'!$C$6:$D$10,2,FALSE)</f>
        <v>CI</v>
      </c>
      <c r="AV991" s="75" t="str">
        <f>IF(ISNUMBER(FIND("MF",TablePipeInsulation[[#This Row],[Incentive Code]]))=TRUE,"MF Logic","CI Logic")</f>
        <v>CI Logic</v>
      </c>
      <c r="AW99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91" t="str">
        <f t="shared" si="77"/>
        <v/>
      </c>
      <c r="AY991" t="str">
        <f t="shared" si="78"/>
        <v>CI</v>
      </c>
      <c r="AZ99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9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91" s="190" t="e">
        <f>INDEX(#REF!,MATCH(TablePipeInsulation[[#This Row],[Coding - Temperature of Pipe]],#REF!,0),MATCH(TEXT($P991,"#.00"),#REF!,0))</f>
        <v>#REF!</v>
      </c>
      <c r="BC991" s="211">
        <f>IFERROR(MIN(IF(TablePipeInsulation[[#This Row],[System Application]]="Custom",(TablePipeInsulation[[#This Row],[Therms saved]]*BE991)*CI_Custom_Incentive_USD_per_therm,IF(OR(TablePipeInsulation[[#This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saved]]*BE991),"Excel Error"))),TablePipeInsulation[[#This Row],[Total Cost]]),0)</f>
        <v>0</v>
      </c>
      <c r="BD991" s="216">
        <f>IFERROR(MIN(IF(TablePipeInsulation[[#This Row],[System Application]]="Custom",(TablePipeInsulation[[#This Row],[Therms saved]]*BE991)*CI_Custom_Bonus_Incentive_USD_per_therm,IF(OR(TablePipeInsulation[[#This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saved]]*BE991),"Excel Error"))),TablePipeInsulation[[#This Row],[Total Cost]]),0)</f>
        <v>0</v>
      </c>
      <c r="BE991" s="212">
        <f>Boiler!$AA$9</f>
        <v>0</v>
      </c>
    </row>
    <row r="992" spans="1:57">
      <c r="A992" s="75">
        <v>971</v>
      </c>
      <c r="Q992" s="69"/>
      <c r="R992" s="1" t="str">
        <f>IFERROR(INDEX(TableInsulationCodeReq[],MATCH(TablePipeInsulation[[#This Row],[Coding - Temperature of Pipe]],TableInsulationCodeReq[Coding Pipe Temperature],-1),MATCH(TEXT($P992,"0.00"),TableInsulationCodeReq[#Headers],0)),"")</f>
        <v/>
      </c>
      <c r="Y992" s="189" t="str">
        <f t="shared" si="79"/>
        <v/>
      </c>
      <c r="AA99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92" s="3" t="str">
        <f>IF(OR(G992="",TablePipeInsulation[[#This Row],[Insulation to be Added (")]]&lt;TablePipeInsulation[[#This Row],[Insulation Required by Code (")]]),"",IF(System_App_Only_DHW,(AN992-AR992)/(0.8*100000)*L992*AS992*AT992*1,(AN992-AR992)/($G$10*100000)*L992*AS992*AT992*1))</f>
        <v/>
      </c>
      <c r="AC992" s="78">
        <f>IF(TablePipeInsulation[[#This Row],[Insulation to be Added (")]]&lt;TablePipeInsulation[[#This Row],[Insulation Required by Code (")]],"",BC992)</f>
        <v>0</v>
      </c>
      <c r="AD992" s="78">
        <f>IF(TablePipeInsulation[[#This Row],[Insulation to be Added (")]]&lt;TablePipeInsulation[[#This Row],[Insulation Required by Code (")]],"",BD992)</f>
        <v>0</v>
      </c>
      <c r="AG992" s="67" t="e">
        <f>VLOOKUP(G992,'Insulation Table'!$AE$61:$AF$64,2,FALSE)</f>
        <v>#N/A</v>
      </c>
      <c r="AH992" s="75" t="str">
        <f>IF(TablePipeInsulation[[#This Row],[System Application]]="Custom",TablePipeInsulation[[#This Row],[Pipe Surface Temperature, °F (If Custom Application)]],IF(G992="","",VLOOKUP(G992,$BG$21:$BH$24,2,FALSE)))</f>
        <v/>
      </c>
      <c r="AI992" s="75" t="str">
        <f>IF(TablePipeInsulation[[#This Row],[System Application]]="Custom",TablePipeInsulation[[#This Row],[Ambient Temperature, °F (If Custom Application)]],IF(G992="","",VLOOKUP(G992,$BG$21:$BI$24,3,FALSE)))</f>
        <v/>
      </c>
      <c r="AJ99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9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9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9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92" s="75" t="str">
        <f>IF(TablePipeInsulation[[#This Row],[System Application]]="Custom",TablePipeInsulation[[#This Row],[Custom Pipe Bare Heat Transfer Coefficient]],IF(P992="","",(VLOOKUP(AJ992,'Insulation Table'!$F$35:$G$124,2,FALSE))))</f>
        <v/>
      </c>
      <c r="AO992" s="75" t="e">
        <f t="shared" si="75"/>
        <v>#N/A</v>
      </c>
      <c r="AP992" s="75" t="e">
        <f>VLOOKUP(AO992,'Insulation Table'!$Y$35:$Z$103,2,FALSE)</f>
        <v>#N/A</v>
      </c>
      <c r="AQ992" s="67" t="str">
        <f>CONCATENATE(P992,U992,MIN(TablePipeInsulation[[#This Row],[Insulation to be Added (")]],3))</f>
        <v>3</v>
      </c>
      <c r="AR992" s="75" t="str">
        <f>IF(P992="","",(VLOOKUP(AQ992,'Insulation Table'!$N$35:$O$250,2,FALSE)))</f>
        <v/>
      </c>
      <c r="AS992" s="67" t="e">
        <f t="shared" si="76"/>
        <v>#VALUE!</v>
      </c>
      <c r="AT992" s="75" t="str">
        <f>IF(TablePipeInsulation[[#This Row],[System Application]]="Custom",TablePipeInsulation[[#This Row],[Full Load Hours (If Custom Application)]],IF(G992="","",IF(G992="Domestic Hot Water",8760,$AJ$16)))</f>
        <v/>
      </c>
      <c r="AU992" s="75" t="str">
        <f>VLOOKUP($G$7,'Incentive Structure'!$C$6:$D$10,2,FALSE)</f>
        <v>CI</v>
      </c>
      <c r="AV992" s="75" t="str">
        <f>IF(ISNUMBER(FIND("MF",TablePipeInsulation[[#This Row],[Incentive Code]]))=TRUE,"MF Logic","CI Logic")</f>
        <v>CI Logic</v>
      </c>
      <c r="AW99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92" t="str">
        <f t="shared" si="77"/>
        <v/>
      </c>
      <c r="AY992" t="str">
        <f t="shared" si="78"/>
        <v>CI</v>
      </c>
      <c r="AZ99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9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92" s="190" t="e">
        <f>INDEX(#REF!,MATCH(TablePipeInsulation[[#This Row],[Coding - Temperature of Pipe]],#REF!,0),MATCH(TEXT($P992,"#.00"),#REF!,0))</f>
        <v>#REF!</v>
      </c>
      <c r="BC992" s="211">
        <f>IFERROR(MIN(IF(TablePipeInsulation[[#This Row],[System Application]]="Custom",(TablePipeInsulation[[#This Row],[Therms saved]]*BE992)*CI_Custom_Incentive_USD_per_therm,IF(OR(TablePipeInsulation[[#This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saved]]*BE992),"Excel Error"))),TablePipeInsulation[[#This Row],[Total Cost]]),0)</f>
        <v>0</v>
      </c>
      <c r="BD992" s="216">
        <f>IFERROR(MIN(IF(TablePipeInsulation[[#This Row],[System Application]]="Custom",(TablePipeInsulation[[#This Row],[Therms saved]]*BE992)*CI_Custom_Bonus_Incentive_USD_per_therm,IF(OR(TablePipeInsulation[[#This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saved]]*BE992),"Excel Error"))),TablePipeInsulation[[#This Row],[Total Cost]]),0)</f>
        <v>0</v>
      </c>
      <c r="BE992" s="212">
        <f>Boiler!$AA$9</f>
        <v>0</v>
      </c>
    </row>
    <row r="993" spans="1:57">
      <c r="A993" s="75">
        <v>972</v>
      </c>
      <c r="Q993" s="69"/>
      <c r="R993" s="1" t="str">
        <f>IFERROR(INDEX(TableInsulationCodeReq[],MATCH(TablePipeInsulation[[#This Row],[Coding - Temperature of Pipe]],TableInsulationCodeReq[Coding Pipe Temperature],-1),MATCH(TEXT($P993,"0.00"),TableInsulationCodeReq[#Headers],0)),"")</f>
        <v/>
      </c>
      <c r="Y993" s="189" t="str">
        <f t="shared" si="79"/>
        <v/>
      </c>
      <c r="AA99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93" s="3" t="str">
        <f>IF(OR(G993="",TablePipeInsulation[[#This Row],[Insulation to be Added (")]]&lt;TablePipeInsulation[[#This Row],[Insulation Required by Code (")]]),"",IF(System_App_Only_DHW,(AN993-AR993)/(0.8*100000)*L993*AS993*AT993*1,(AN993-AR993)/($G$10*100000)*L993*AS993*AT993*1))</f>
        <v/>
      </c>
      <c r="AC993" s="78">
        <f>IF(TablePipeInsulation[[#This Row],[Insulation to be Added (")]]&lt;TablePipeInsulation[[#This Row],[Insulation Required by Code (")]],"",BC993)</f>
        <v>0</v>
      </c>
      <c r="AD993" s="78">
        <f>IF(TablePipeInsulation[[#This Row],[Insulation to be Added (")]]&lt;TablePipeInsulation[[#This Row],[Insulation Required by Code (")]],"",BD993)</f>
        <v>0</v>
      </c>
      <c r="AG993" s="67" t="e">
        <f>VLOOKUP(G993,'Insulation Table'!$AE$61:$AF$64,2,FALSE)</f>
        <v>#N/A</v>
      </c>
      <c r="AH993" s="75" t="str">
        <f>IF(TablePipeInsulation[[#This Row],[System Application]]="Custom",TablePipeInsulation[[#This Row],[Pipe Surface Temperature, °F (If Custom Application)]],IF(G993="","",VLOOKUP(G993,$BG$21:$BH$24,2,FALSE)))</f>
        <v/>
      </c>
      <c r="AI993" s="75" t="str">
        <f>IF(TablePipeInsulation[[#This Row],[System Application]]="Custom",TablePipeInsulation[[#This Row],[Ambient Temperature, °F (If Custom Application)]],IF(G993="","",VLOOKUP(G993,$BG$21:$BI$24,3,FALSE)))</f>
        <v/>
      </c>
      <c r="AJ99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9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9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9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93" s="75" t="str">
        <f>IF(TablePipeInsulation[[#This Row],[System Application]]="Custom",TablePipeInsulation[[#This Row],[Custom Pipe Bare Heat Transfer Coefficient]],IF(P993="","",(VLOOKUP(AJ993,'Insulation Table'!$F$35:$G$124,2,FALSE))))</f>
        <v/>
      </c>
      <c r="AO993" s="75" t="e">
        <f t="shared" si="75"/>
        <v>#N/A</v>
      </c>
      <c r="AP993" s="75" t="e">
        <f>VLOOKUP(AO993,'Insulation Table'!$Y$35:$Z$103,2,FALSE)</f>
        <v>#N/A</v>
      </c>
      <c r="AQ993" s="67" t="str">
        <f>CONCATENATE(P993,U993,MIN(TablePipeInsulation[[#This Row],[Insulation to be Added (")]],3))</f>
        <v>3</v>
      </c>
      <c r="AR993" s="75" t="str">
        <f>IF(P993="","",(VLOOKUP(AQ993,'Insulation Table'!$N$35:$O$250,2,FALSE)))</f>
        <v/>
      </c>
      <c r="AS993" s="67" t="e">
        <f t="shared" si="76"/>
        <v>#VALUE!</v>
      </c>
      <c r="AT993" s="75" t="str">
        <f>IF(TablePipeInsulation[[#This Row],[System Application]]="Custom",TablePipeInsulation[[#This Row],[Full Load Hours (If Custom Application)]],IF(G993="","",IF(G993="Domestic Hot Water",8760,$AJ$16)))</f>
        <v/>
      </c>
      <c r="AU993" s="75" t="str">
        <f>VLOOKUP($G$7,'Incentive Structure'!$C$6:$D$10,2,FALSE)</f>
        <v>CI</v>
      </c>
      <c r="AV993" s="75" t="str">
        <f>IF(ISNUMBER(FIND("MF",TablePipeInsulation[[#This Row],[Incentive Code]]))=TRUE,"MF Logic","CI Logic")</f>
        <v>CI Logic</v>
      </c>
      <c r="AW99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93" t="str">
        <f t="shared" si="77"/>
        <v/>
      </c>
      <c r="AY993" t="str">
        <f t="shared" si="78"/>
        <v>CI</v>
      </c>
      <c r="AZ99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9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93" s="190" t="e">
        <f>INDEX(#REF!,MATCH(TablePipeInsulation[[#This Row],[Coding - Temperature of Pipe]],#REF!,0),MATCH(TEXT($P993,"#.00"),#REF!,0))</f>
        <v>#REF!</v>
      </c>
      <c r="BC993" s="211">
        <f>IFERROR(MIN(IF(TablePipeInsulation[[#This Row],[System Application]]="Custom",(TablePipeInsulation[[#This Row],[Therms saved]]*BE993)*CI_Custom_Incentive_USD_per_therm,IF(OR(TablePipeInsulation[[#This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saved]]*BE993),"Excel Error"))),TablePipeInsulation[[#This Row],[Total Cost]]),0)</f>
        <v>0</v>
      </c>
      <c r="BD993" s="216">
        <f>IFERROR(MIN(IF(TablePipeInsulation[[#This Row],[System Application]]="Custom",(TablePipeInsulation[[#This Row],[Therms saved]]*BE993)*CI_Custom_Bonus_Incentive_USD_per_therm,IF(OR(TablePipeInsulation[[#This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saved]]*BE993),"Excel Error"))),TablePipeInsulation[[#This Row],[Total Cost]]),0)</f>
        <v>0</v>
      </c>
      <c r="BE993" s="212">
        <f>Boiler!$AA$9</f>
        <v>0</v>
      </c>
    </row>
    <row r="994" spans="1:57">
      <c r="A994" s="75">
        <v>973</v>
      </c>
      <c r="Q994" s="69"/>
      <c r="R994" s="1" t="str">
        <f>IFERROR(INDEX(TableInsulationCodeReq[],MATCH(TablePipeInsulation[[#This Row],[Coding - Temperature of Pipe]],TableInsulationCodeReq[Coding Pipe Temperature],-1),MATCH(TEXT($P994,"0.00"),TableInsulationCodeReq[#Headers],0)),"")</f>
        <v/>
      </c>
      <c r="Y994" s="189" t="str">
        <f t="shared" si="79"/>
        <v/>
      </c>
      <c r="AA99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94" s="3" t="str">
        <f>IF(OR(G994="",TablePipeInsulation[[#This Row],[Insulation to be Added (")]]&lt;TablePipeInsulation[[#This Row],[Insulation Required by Code (")]]),"",IF(System_App_Only_DHW,(AN994-AR994)/(0.8*100000)*L994*AS994*AT994*1,(AN994-AR994)/($G$10*100000)*L994*AS994*AT994*1))</f>
        <v/>
      </c>
      <c r="AC994" s="78">
        <f>IF(TablePipeInsulation[[#This Row],[Insulation to be Added (")]]&lt;TablePipeInsulation[[#This Row],[Insulation Required by Code (")]],"",BC994)</f>
        <v>0</v>
      </c>
      <c r="AD994" s="78">
        <f>IF(TablePipeInsulation[[#This Row],[Insulation to be Added (")]]&lt;TablePipeInsulation[[#This Row],[Insulation Required by Code (")]],"",BD994)</f>
        <v>0</v>
      </c>
      <c r="AG994" s="67" t="e">
        <f>VLOOKUP(G994,'Insulation Table'!$AE$61:$AF$64,2,FALSE)</f>
        <v>#N/A</v>
      </c>
      <c r="AH994" s="75" t="str">
        <f>IF(TablePipeInsulation[[#This Row],[System Application]]="Custom",TablePipeInsulation[[#This Row],[Pipe Surface Temperature, °F (If Custom Application)]],IF(G994="","",VLOOKUP(G994,$BG$21:$BH$24,2,FALSE)))</f>
        <v/>
      </c>
      <c r="AI994" s="75" t="str">
        <f>IF(TablePipeInsulation[[#This Row],[System Application]]="Custom",TablePipeInsulation[[#This Row],[Ambient Temperature, °F (If Custom Application)]],IF(G994="","",VLOOKUP(G994,$BG$21:$BI$24,3,FALSE)))</f>
        <v/>
      </c>
      <c r="AJ99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9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9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9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94" s="75" t="str">
        <f>IF(TablePipeInsulation[[#This Row],[System Application]]="Custom",TablePipeInsulation[[#This Row],[Custom Pipe Bare Heat Transfer Coefficient]],IF(P994="","",(VLOOKUP(AJ994,'Insulation Table'!$F$35:$G$124,2,FALSE))))</f>
        <v/>
      </c>
      <c r="AO994" s="75" t="e">
        <f t="shared" si="75"/>
        <v>#N/A</v>
      </c>
      <c r="AP994" s="75" t="e">
        <f>VLOOKUP(AO994,'Insulation Table'!$Y$35:$Z$103,2,FALSE)</f>
        <v>#N/A</v>
      </c>
      <c r="AQ994" s="67" t="str">
        <f>CONCATENATE(P994,U994,MIN(TablePipeInsulation[[#This Row],[Insulation to be Added (")]],3))</f>
        <v>3</v>
      </c>
      <c r="AR994" s="75" t="str">
        <f>IF(P994="","",(VLOOKUP(AQ994,'Insulation Table'!$N$35:$O$250,2,FALSE)))</f>
        <v/>
      </c>
      <c r="AS994" s="67" t="e">
        <f t="shared" si="76"/>
        <v>#VALUE!</v>
      </c>
      <c r="AT994" s="75" t="str">
        <f>IF(TablePipeInsulation[[#This Row],[System Application]]="Custom",TablePipeInsulation[[#This Row],[Full Load Hours (If Custom Application)]],IF(G994="","",IF(G994="Domestic Hot Water",8760,$AJ$16)))</f>
        <v/>
      </c>
      <c r="AU994" s="75" t="str">
        <f>VLOOKUP($G$7,'Incentive Structure'!$C$6:$D$10,2,FALSE)</f>
        <v>CI</v>
      </c>
      <c r="AV994" s="75" t="str">
        <f>IF(ISNUMBER(FIND("MF",TablePipeInsulation[[#This Row],[Incentive Code]]))=TRUE,"MF Logic","CI Logic")</f>
        <v>CI Logic</v>
      </c>
      <c r="AW99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94" t="str">
        <f t="shared" si="77"/>
        <v/>
      </c>
      <c r="AY994" t="str">
        <f t="shared" si="78"/>
        <v>CI</v>
      </c>
      <c r="AZ99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9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94" s="190" t="e">
        <f>INDEX(#REF!,MATCH(TablePipeInsulation[[#This Row],[Coding - Temperature of Pipe]],#REF!,0),MATCH(TEXT($P994,"#.00"),#REF!,0))</f>
        <v>#REF!</v>
      </c>
      <c r="BC994" s="211">
        <f>IFERROR(MIN(IF(TablePipeInsulation[[#This Row],[System Application]]="Custom",(TablePipeInsulation[[#This Row],[Therms saved]]*BE994)*CI_Custom_Incentive_USD_per_therm,IF(OR(TablePipeInsulation[[#This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saved]]*BE994),"Excel Error"))),TablePipeInsulation[[#This Row],[Total Cost]]),0)</f>
        <v>0</v>
      </c>
      <c r="BD994" s="216">
        <f>IFERROR(MIN(IF(TablePipeInsulation[[#This Row],[System Application]]="Custom",(TablePipeInsulation[[#This Row],[Therms saved]]*BE994)*CI_Custom_Bonus_Incentive_USD_per_therm,IF(OR(TablePipeInsulation[[#This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saved]]*BE994),"Excel Error"))),TablePipeInsulation[[#This Row],[Total Cost]]),0)</f>
        <v>0</v>
      </c>
      <c r="BE994" s="212">
        <f>Boiler!$AA$9</f>
        <v>0</v>
      </c>
    </row>
    <row r="995" spans="1:57">
      <c r="A995" s="75">
        <v>974</v>
      </c>
      <c r="Q995" s="69"/>
      <c r="R995" s="1" t="str">
        <f>IFERROR(INDEX(TableInsulationCodeReq[],MATCH(TablePipeInsulation[[#This Row],[Coding - Temperature of Pipe]],TableInsulationCodeReq[Coding Pipe Temperature],-1),MATCH(TEXT($P995,"0.00"),TableInsulationCodeReq[#Headers],0)),"")</f>
        <v/>
      </c>
      <c r="Y995" s="189" t="str">
        <f t="shared" si="79"/>
        <v/>
      </c>
      <c r="AA99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95" s="3" t="str">
        <f>IF(OR(G995="",TablePipeInsulation[[#This Row],[Insulation to be Added (")]]&lt;TablePipeInsulation[[#This Row],[Insulation Required by Code (")]]),"",IF(System_App_Only_DHW,(AN995-AR995)/(0.8*100000)*L995*AS995*AT995*1,(AN995-AR995)/($G$10*100000)*L995*AS995*AT995*1))</f>
        <v/>
      </c>
      <c r="AC995" s="78">
        <f>IF(TablePipeInsulation[[#This Row],[Insulation to be Added (")]]&lt;TablePipeInsulation[[#This Row],[Insulation Required by Code (")]],"",BC995)</f>
        <v>0</v>
      </c>
      <c r="AD995" s="78">
        <f>IF(TablePipeInsulation[[#This Row],[Insulation to be Added (")]]&lt;TablePipeInsulation[[#This Row],[Insulation Required by Code (")]],"",BD995)</f>
        <v>0</v>
      </c>
      <c r="AG995" s="67" t="e">
        <f>VLOOKUP(G995,'Insulation Table'!$AE$61:$AF$64,2,FALSE)</f>
        <v>#N/A</v>
      </c>
      <c r="AH995" s="75" t="str">
        <f>IF(TablePipeInsulation[[#This Row],[System Application]]="Custom",TablePipeInsulation[[#This Row],[Pipe Surface Temperature, °F (If Custom Application)]],IF(G995="","",VLOOKUP(G995,$BG$21:$BH$24,2,FALSE)))</f>
        <v/>
      </c>
      <c r="AI995" s="75" t="str">
        <f>IF(TablePipeInsulation[[#This Row],[System Application]]="Custom",TablePipeInsulation[[#This Row],[Ambient Temperature, °F (If Custom Application)]],IF(G995="","",VLOOKUP(G995,$BG$21:$BI$24,3,FALSE)))</f>
        <v/>
      </c>
      <c r="AJ99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9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9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9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95" s="75" t="str">
        <f>IF(TablePipeInsulation[[#This Row],[System Application]]="Custom",TablePipeInsulation[[#This Row],[Custom Pipe Bare Heat Transfer Coefficient]],IF(P995="","",(VLOOKUP(AJ995,'Insulation Table'!$F$35:$G$124,2,FALSE))))</f>
        <v/>
      </c>
      <c r="AO995" s="75" t="e">
        <f t="shared" si="75"/>
        <v>#N/A</v>
      </c>
      <c r="AP995" s="75" t="e">
        <f>VLOOKUP(AO995,'Insulation Table'!$Y$35:$Z$103,2,FALSE)</f>
        <v>#N/A</v>
      </c>
      <c r="AQ995" s="67" t="str">
        <f>CONCATENATE(P995,U995,MIN(TablePipeInsulation[[#This Row],[Insulation to be Added (")]],3))</f>
        <v>3</v>
      </c>
      <c r="AR995" s="75" t="str">
        <f>IF(P995="","",(VLOOKUP(AQ995,'Insulation Table'!$N$35:$O$250,2,FALSE)))</f>
        <v/>
      </c>
      <c r="AS995" s="67" t="e">
        <f t="shared" si="76"/>
        <v>#VALUE!</v>
      </c>
      <c r="AT995" s="75" t="str">
        <f>IF(TablePipeInsulation[[#This Row],[System Application]]="Custom",TablePipeInsulation[[#This Row],[Full Load Hours (If Custom Application)]],IF(G995="","",IF(G995="Domestic Hot Water",8760,$AJ$16)))</f>
        <v/>
      </c>
      <c r="AU995" s="75" t="str">
        <f>VLOOKUP($G$7,'Incentive Structure'!$C$6:$D$10,2,FALSE)</f>
        <v>CI</v>
      </c>
      <c r="AV995" s="75" t="str">
        <f>IF(ISNUMBER(FIND("MF",TablePipeInsulation[[#This Row],[Incentive Code]]))=TRUE,"MF Logic","CI Logic")</f>
        <v>CI Logic</v>
      </c>
      <c r="AW99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95" t="str">
        <f t="shared" si="77"/>
        <v/>
      </c>
      <c r="AY995" t="str">
        <f t="shared" si="78"/>
        <v>CI</v>
      </c>
      <c r="AZ99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9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95" s="190" t="e">
        <f>INDEX(#REF!,MATCH(TablePipeInsulation[[#This Row],[Coding - Temperature of Pipe]],#REF!,0),MATCH(TEXT($P995,"#.00"),#REF!,0))</f>
        <v>#REF!</v>
      </c>
      <c r="BC995" s="211">
        <f>IFERROR(MIN(IF(TablePipeInsulation[[#This Row],[System Application]]="Custom",(TablePipeInsulation[[#This Row],[Therms saved]]*BE995)*CI_Custom_Incentive_USD_per_therm,IF(OR(TablePipeInsulation[[#This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saved]]*BE995),"Excel Error"))),TablePipeInsulation[[#This Row],[Total Cost]]),0)</f>
        <v>0</v>
      </c>
      <c r="BD995" s="216">
        <f>IFERROR(MIN(IF(TablePipeInsulation[[#This Row],[System Application]]="Custom",(TablePipeInsulation[[#This Row],[Therms saved]]*BE995)*CI_Custom_Bonus_Incentive_USD_per_therm,IF(OR(TablePipeInsulation[[#This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saved]]*BE995),"Excel Error"))),TablePipeInsulation[[#This Row],[Total Cost]]),0)</f>
        <v>0</v>
      </c>
      <c r="BE995" s="212">
        <f>Boiler!$AA$9</f>
        <v>0</v>
      </c>
    </row>
    <row r="996" spans="1:57">
      <c r="A996" s="75">
        <v>975</v>
      </c>
      <c r="Q996" s="69"/>
      <c r="R996" s="1" t="str">
        <f>IFERROR(INDEX(TableInsulationCodeReq[],MATCH(TablePipeInsulation[[#This Row],[Coding - Temperature of Pipe]],TableInsulationCodeReq[Coding Pipe Temperature],-1),MATCH(TEXT($P996,"0.00"),TableInsulationCodeReq[#Headers],0)),"")</f>
        <v/>
      </c>
      <c r="Y996" s="189" t="str">
        <f t="shared" si="79"/>
        <v/>
      </c>
      <c r="AA99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96" s="3" t="str">
        <f>IF(OR(G996="",TablePipeInsulation[[#This Row],[Insulation to be Added (")]]&lt;TablePipeInsulation[[#This Row],[Insulation Required by Code (")]]),"",IF(System_App_Only_DHW,(AN996-AR996)/(0.8*100000)*L996*AS996*AT996*1,(AN996-AR996)/($G$10*100000)*L996*AS996*AT996*1))</f>
        <v/>
      </c>
      <c r="AC996" s="78">
        <f>IF(TablePipeInsulation[[#This Row],[Insulation to be Added (")]]&lt;TablePipeInsulation[[#This Row],[Insulation Required by Code (")]],"",BC996)</f>
        <v>0</v>
      </c>
      <c r="AD996" s="78">
        <f>IF(TablePipeInsulation[[#This Row],[Insulation to be Added (")]]&lt;TablePipeInsulation[[#This Row],[Insulation Required by Code (")]],"",BD996)</f>
        <v>0</v>
      </c>
      <c r="AG996" s="67" t="e">
        <f>VLOOKUP(G996,'Insulation Table'!$AE$61:$AF$64,2,FALSE)</f>
        <v>#N/A</v>
      </c>
      <c r="AH996" s="75" t="str">
        <f>IF(TablePipeInsulation[[#This Row],[System Application]]="Custom",TablePipeInsulation[[#This Row],[Pipe Surface Temperature, °F (If Custom Application)]],IF(G996="","",VLOOKUP(G996,$BG$21:$BH$24,2,FALSE)))</f>
        <v/>
      </c>
      <c r="AI996" s="75" t="str">
        <f>IF(TablePipeInsulation[[#This Row],[System Application]]="Custom",TablePipeInsulation[[#This Row],[Ambient Temperature, °F (If Custom Application)]],IF(G996="","",VLOOKUP(G996,$BG$21:$BI$24,3,FALSE)))</f>
        <v/>
      </c>
      <c r="AJ99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9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9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9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96" s="75" t="str">
        <f>IF(TablePipeInsulation[[#This Row],[System Application]]="Custom",TablePipeInsulation[[#This Row],[Custom Pipe Bare Heat Transfer Coefficient]],IF(P996="","",(VLOOKUP(AJ996,'Insulation Table'!$F$35:$G$124,2,FALSE))))</f>
        <v/>
      </c>
      <c r="AO996" s="75" t="e">
        <f t="shared" si="75"/>
        <v>#N/A</v>
      </c>
      <c r="AP996" s="75" t="e">
        <f>VLOOKUP(AO996,'Insulation Table'!$Y$35:$Z$103,2,FALSE)</f>
        <v>#N/A</v>
      </c>
      <c r="AQ996" s="67" t="str">
        <f>CONCATENATE(P996,U996,MIN(TablePipeInsulation[[#This Row],[Insulation to be Added (")]],3))</f>
        <v>3</v>
      </c>
      <c r="AR996" s="75" t="str">
        <f>IF(P996="","",(VLOOKUP(AQ996,'Insulation Table'!$N$35:$O$250,2,FALSE)))</f>
        <v/>
      </c>
      <c r="AS996" s="67" t="e">
        <f t="shared" si="76"/>
        <v>#VALUE!</v>
      </c>
      <c r="AT996" s="75" t="str">
        <f>IF(TablePipeInsulation[[#This Row],[System Application]]="Custom",TablePipeInsulation[[#This Row],[Full Load Hours (If Custom Application)]],IF(G996="","",IF(G996="Domestic Hot Water",8760,$AJ$16)))</f>
        <v/>
      </c>
      <c r="AU996" s="75" t="str">
        <f>VLOOKUP($G$7,'Incentive Structure'!$C$6:$D$10,2,FALSE)</f>
        <v>CI</v>
      </c>
      <c r="AV996" s="75" t="str">
        <f>IF(ISNUMBER(FIND("MF",TablePipeInsulation[[#This Row],[Incentive Code]]))=TRUE,"MF Logic","CI Logic")</f>
        <v>CI Logic</v>
      </c>
      <c r="AW99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96" t="str">
        <f t="shared" si="77"/>
        <v/>
      </c>
      <c r="AY996" t="str">
        <f t="shared" si="78"/>
        <v>CI</v>
      </c>
      <c r="AZ99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9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96" s="190" t="e">
        <f>INDEX(#REF!,MATCH(TablePipeInsulation[[#This Row],[Coding - Temperature of Pipe]],#REF!,0),MATCH(TEXT($P996,"#.00"),#REF!,0))</f>
        <v>#REF!</v>
      </c>
      <c r="BC996" s="211">
        <f>IFERROR(MIN(IF(TablePipeInsulation[[#This Row],[System Application]]="Custom",(TablePipeInsulation[[#This Row],[Therms saved]]*BE996)*CI_Custom_Incentive_USD_per_therm,IF(OR(TablePipeInsulation[[#This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saved]]*BE996),"Excel Error"))),TablePipeInsulation[[#This Row],[Total Cost]]),0)</f>
        <v>0</v>
      </c>
      <c r="BD996" s="216">
        <f>IFERROR(MIN(IF(TablePipeInsulation[[#This Row],[System Application]]="Custom",(TablePipeInsulation[[#This Row],[Therms saved]]*BE996)*CI_Custom_Bonus_Incentive_USD_per_therm,IF(OR(TablePipeInsulation[[#This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saved]]*BE996),"Excel Error"))),TablePipeInsulation[[#This Row],[Total Cost]]),0)</f>
        <v>0</v>
      </c>
      <c r="BE996" s="212">
        <f>Boiler!$AA$9</f>
        <v>0</v>
      </c>
    </row>
    <row r="997" spans="1:57">
      <c r="A997" s="75">
        <v>976</v>
      </c>
      <c r="Q997" s="69"/>
      <c r="R997" s="1" t="str">
        <f>IFERROR(INDEX(TableInsulationCodeReq[],MATCH(TablePipeInsulation[[#This Row],[Coding - Temperature of Pipe]],TableInsulationCodeReq[Coding Pipe Temperature],-1),MATCH(TEXT($P997,"0.00"),TableInsulationCodeReq[#Headers],0)),"")</f>
        <v/>
      </c>
      <c r="Y997" s="189" t="str">
        <f t="shared" si="79"/>
        <v/>
      </c>
      <c r="AA99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97" s="3" t="str">
        <f>IF(OR(G997="",TablePipeInsulation[[#This Row],[Insulation to be Added (")]]&lt;TablePipeInsulation[[#This Row],[Insulation Required by Code (")]]),"",IF(System_App_Only_DHW,(AN997-AR997)/(0.8*100000)*L997*AS997*AT997*1,(AN997-AR997)/($G$10*100000)*L997*AS997*AT997*1))</f>
        <v/>
      </c>
      <c r="AC997" s="78">
        <f>IF(TablePipeInsulation[[#This Row],[Insulation to be Added (")]]&lt;TablePipeInsulation[[#This Row],[Insulation Required by Code (")]],"",BC997)</f>
        <v>0</v>
      </c>
      <c r="AD997" s="78">
        <f>IF(TablePipeInsulation[[#This Row],[Insulation to be Added (")]]&lt;TablePipeInsulation[[#This Row],[Insulation Required by Code (")]],"",BD997)</f>
        <v>0</v>
      </c>
      <c r="AG997" s="67" t="e">
        <f>VLOOKUP(G997,'Insulation Table'!$AE$61:$AF$64,2,FALSE)</f>
        <v>#N/A</v>
      </c>
      <c r="AH997" s="75" t="str">
        <f>IF(TablePipeInsulation[[#This Row],[System Application]]="Custom",TablePipeInsulation[[#This Row],[Pipe Surface Temperature, °F (If Custom Application)]],IF(G997="","",VLOOKUP(G997,$BG$21:$BH$24,2,FALSE)))</f>
        <v/>
      </c>
      <c r="AI997" s="75" t="str">
        <f>IF(TablePipeInsulation[[#This Row],[System Application]]="Custom",TablePipeInsulation[[#This Row],[Ambient Temperature, °F (If Custom Application)]],IF(G997="","",VLOOKUP(G997,$BG$21:$BI$24,3,FALSE)))</f>
        <v/>
      </c>
      <c r="AJ99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9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9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9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97" s="75" t="str">
        <f>IF(TablePipeInsulation[[#This Row],[System Application]]="Custom",TablePipeInsulation[[#This Row],[Custom Pipe Bare Heat Transfer Coefficient]],IF(P997="","",(VLOOKUP(AJ997,'Insulation Table'!$F$35:$G$124,2,FALSE))))</f>
        <v/>
      </c>
      <c r="AO997" s="75" t="e">
        <f t="shared" si="75"/>
        <v>#N/A</v>
      </c>
      <c r="AP997" s="75" t="e">
        <f>VLOOKUP(AO997,'Insulation Table'!$Y$35:$Z$103,2,FALSE)</f>
        <v>#N/A</v>
      </c>
      <c r="AQ997" s="67" t="str">
        <f>CONCATENATE(P997,U997,MIN(TablePipeInsulation[[#This Row],[Insulation to be Added (")]],3))</f>
        <v>3</v>
      </c>
      <c r="AR997" s="75" t="str">
        <f>IF(P997="","",(VLOOKUP(AQ997,'Insulation Table'!$N$35:$O$250,2,FALSE)))</f>
        <v/>
      </c>
      <c r="AS997" s="67" t="e">
        <f t="shared" si="76"/>
        <v>#VALUE!</v>
      </c>
      <c r="AT997" s="75" t="str">
        <f>IF(TablePipeInsulation[[#This Row],[System Application]]="Custom",TablePipeInsulation[[#This Row],[Full Load Hours (If Custom Application)]],IF(G997="","",IF(G997="Domestic Hot Water",8760,$AJ$16)))</f>
        <v/>
      </c>
      <c r="AU997" s="75" t="str">
        <f>VLOOKUP($G$7,'Incentive Structure'!$C$6:$D$10,2,FALSE)</f>
        <v>CI</v>
      </c>
      <c r="AV997" s="75" t="str">
        <f>IF(ISNUMBER(FIND("MF",TablePipeInsulation[[#This Row],[Incentive Code]]))=TRUE,"MF Logic","CI Logic")</f>
        <v>CI Logic</v>
      </c>
      <c r="AW99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97" t="str">
        <f t="shared" si="77"/>
        <v/>
      </c>
      <c r="AY997" t="str">
        <f t="shared" si="78"/>
        <v>CI</v>
      </c>
      <c r="AZ99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9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97" s="190" t="e">
        <f>INDEX(#REF!,MATCH(TablePipeInsulation[[#This Row],[Coding - Temperature of Pipe]],#REF!,0),MATCH(TEXT($P997,"#.00"),#REF!,0))</f>
        <v>#REF!</v>
      </c>
      <c r="BC997" s="211">
        <f>IFERROR(MIN(IF(TablePipeInsulation[[#This Row],[System Application]]="Custom",(TablePipeInsulation[[#This Row],[Therms saved]]*BE997)*CI_Custom_Incentive_USD_per_therm,IF(OR(TablePipeInsulation[[#This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saved]]*BE997),"Excel Error"))),TablePipeInsulation[[#This Row],[Total Cost]]),0)</f>
        <v>0</v>
      </c>
      <c r="BD997" s="216">
        <f>IFERROR(MIN(IF(TablePipeInsulation[[#This Row],[System Application]]="Custom",(TablePipeInsulation[[#This Row],[Therms saved]]*BE997)*CI_Custom_Bonus_Incentive_USD_per_therm,IF(OR(TablePipeInsulation[[#This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saved]]*BE997),"Excel Error"))),TablePipeInsulation[[#This Row],[Total Cost]]),0)</f>
        <v>0</v>
      </c>
      <c r="BE997" s="212">
        <f>Boiler!$AA$9</f>
        <v>0</v>
      </c>
    </row>
    <row r="998" spans="1:57">
      <c r="A998" s="75">
        <v>977</v>
      </c>
      <c r="Q998" s="69"/>
      <c r="R998" s="1" t="str">
        <f>IFERROR(INDEX(TableInsulationCodeReq[],MATCH(TablePipeInsulation[[#This Row],[Coding - Temperature of Pipe]],TableInsulationCodeReq[Coding Pipe Temperature],-1),MATCH(TEXT($P998,"0.00"),TableInsulationCodeReq[#Headers],0)),"")</f>
        <v/>
      </c>
      <c r="Y998" s="189" t="str">
        <f t="shared" si="79"/>
        <v/>
      </c>
      <c r="AA99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98" s="3" t="str">
        <f>IF(OR(G998="",TablePipeInsulation[[#This Row],[Insulation to be Added (")]]&lt;TablePipeInsulation[[#This Row],[Insulation Required by Code (")]]),"",IF(System_App_Only_DHW,(AN998-AR998)/(0.8*100000)*L998*AS998*AT998*1,(AN998-AR998)/($G$10*100000)*L998*AS998*AT998*1))</f>
        <v/>
      </c>
      <c r="AC998" s="78">
        <f>IF(TablePipeInsulation[[#This Row],[Insulation to be Added (")]]&lt;TablePipeInsulation[[#This Row],[Insulation Required by Code (")]],"",BC998)</f>
        <v>0</v>
      </c>
      <c r="AD998" s="78">
        <f>IF(TablePipeInsulation[[#This Row],[Insulation to be Added (")]]&lt;TablePipeInsulation[[#This Row],[Insulation Required by Code (")]],"",BD998)</f>
        <v>0</v>
      </c>
      <c r="AG998" s="67" t="e">
        <f>VLOOKUP(G998,'Insulation Table'!$AE$61:$AF$64,2,FALSE)</f>
        <v>#N/A</v>
      </c>
      <c r="AH998" s="75" t="str">
        <f>IF(TablePipeInsulation[[#This Row],[System Application]]="Custom",TablePipeInsulation[[#This Row],[Pipe Surface Temperature, °F (If Custom Application)]],IF(G998="","",VLOOKUP(G998,$BG$21:$BH$24,2,FALSE)))</f>
        <v/>
      </c>
      <c r="AI998" s="75" t="str">
        <f>IF(TablePipeInsulation[[#This Row],[System Application]]="Custom",TablePipeInsulation[[#This Row],[Ambient Temperature, °F (If Custom Application)]],IF(G998="","",VLOOKUP(G998,$BG$21:$BI$24,3,FALSE)))</f>
        <v/>
      </c>
      <c r="AJ99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9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9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9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98" s="75" t="str">
        <f>IF(TablePipeInsulation[[#This Row],[System Application]]="Custom",TablePipeInsulation[[#This Row],[Custom Pipe Bare Heat Transfer Coefficient]],IF(P998="","",(VLOOKUP(AJ998,'Insulation Table'!$F$35:$G$124,2,FALSE))))</f>
        <v/>
      </c>
      <c r="AO998" s="75" t="e">
        <f t="shared" si="75"/>
        <v>#N/A</v>
      </c>
      <c r="AP998" s="75" t="e">
        <f>VLOOKUP(AO998,'Insulation Table'!$Y$35:$Z$103,2,FALSE)</f>
        <v>#N/A</v>
      </c>
      <c r="AQ998" s="67" t="str">
        <f>CONCATENATE(P998,U998,MIN(TablePipeInsulation[[#This Row],[Insulation to be Added (")]],3))</f>
        <v>3</v>
      </c>
      <c r="AR998" s="75" t="str">
        <f>IF(P998="","",(VLOOKUP(AQ998,'Insulation Table'!$N$35:$O$250,2,FALSE)))</f>
        <v/>
      </c>
      <c r="AS998" s="67" t="e">
        <f t="shared" si="76"/>
        <v>#VALUE!</v>
      </c>
      <c r="AT998" s="75" t="str">
        <f>IF(TablePipeInsulation[[#This Row],[System Application]]="Custom",TablePipeInsulation[[#This Row],[Full Load Hours (If Custom Application)]],IF(G998="","",IF(G998="Domestic Hot Water",8760,$AJ$16)))</f>
        <v/>
      </c>
      <c r="AU998" s="75" t="str">
        <f>VLOOKUP($G$7,'Incentive Structure'!$C$6:$D$10,2,FALSE)</f>
        <v>CI</v>
      </c>
      <c r="AV998" s="75" t="str">
        <f>IF(ISNUMBER(FIND("MF",TablePipeInsulation[[#This Row],[Incentive Code]]))=TRUE,"MF Logic","CI Logic")</f>
        <v>CI Logic</v>
      </c>
      <c r="AW99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98" t="str">
        <f t="shared" si="77"/>
        <v/>
      </c>
      <c r="AY998" t="str">
        <f t="shared" si="78"/>
        <v>CI</v>
      </c>
      <c r="AZ99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9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98" s="190" t="e">
        <f>INDEX(#REF!,MATCH(TablePipeInsulation[[#This Row],[Coding - Temperature of Pipe]],#REF!,0),MATCH(TEXT($P998,"#.00"),#REF!,0))</f>
        <v>#REF!</v>
      </c>
      <c r="BC998" s="211">
        <f>IFERROR(MIN(IF(TablePipeInsulation[[#This Row],[System Application]]="Custom",(TablePipeInsulation[[#This Row],[Therms saved]]*BE998)*CI_Custom_Incentive_USD_per_therm,IF(OR(TablePipeInsulation[[#This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saved]]*BE998),"Excel Error"))),TablePipeInsulation[[#This Row],[Total Cost]]),0)</f>
        <v>0</v>
      </c>
      <c r="BD998" s="216">
        <f>IFERROR(MIN(IF(TablePipeInsulation[[#This Row],[System Application]]="Custom",(TablePipeInsulation[[#This Row],[Therms saved]]*BE998)*CI_Custom_Bonus_Incentive_USD_per_therm,IF(OR(TablePipeInsulation[[#This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saved]]*BE998),"Excel Error"))),TablePipeInsulation[[#This Row],[Total Cost]]),0)</f>
        <v>0</v>
      </c>
      <c r="BE998" s="212">
        <f>Boiler!$AA$9</f>
        <v>0</v>
      </c>
    </row>
    <row r="999" spans="1:57">
      <c r="A999" s="75">
        <v>978</v>
      </c>
      <c r="Q999" s="69"/>
      <c r="R999" s="1" t="str">
        <f>IFERROR(INDEX(TableInsulationCodeReq[],MATCH(TablePipeInsulation[[#This Row],[Coding - Temperature of Pipe]],TableInsulationCodeReq[Coding Pipe Temperature],-1),MATCH(TEXT($P999,"0.00"),TableInsulationCodeReq[#Headers],0)),"")</f>
        <v/>
      </c>
      <c r="Y999" s="189" t="str">
        <f t="shared" si="79"/>
        <v/>
      </c>
      <c r="AA99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999" s="3" t="str">
        <f>IF(OR(G999="",TablePipeInsulation[[#This Row],[Insulation to be Added (")]]&lt;TablePipeInsulation[[#This Row],[Insulation Required by Code (")]]),"",IF(System_App_Only_DHW,(AN999-AR999)/(0.8*100000)*L999*AS999*AT999*1,(AN999-AR999)/($G$10*100000)*L999*AS999*AT999*1))</f>
        <v/>
      </c>
      <c r="AC999" s="78">
        <f>IF(TablePipeInsulation[[#This Row],[Insulation to be Added (")]]&lt;TablePipeInsulation[[#This Row],[Insulation Required by Code (")]],"",BC999)</f>
        <v>0</v>
      </c>
      <c r="AD999" s="78">
        <f>IF(TablePipeInsulation[[#This Row],[Insulation to be Added (")]]&lt;TablePipeInsulation[[#This Row],[Insulation Required by Code (")]],"",BD999)</f>
        <v>0</v>
      </c>
      <c r="AG999" s="67" t="e">
        <f>VLOOKUP(G999,'Insulation Table'!$AE$61:$AF$64,2,FALSE)</f>
        <v>#N/A</v>
      </c>
      <c r="AH999" s="75" t="str">
        <f>IF(TablePipeInsulation[[#This Row],[System Application]]="Custom",TablePipeInsulation[[#This Row],[Pipe Surface Temperature, °F (If Custom Application)]],IF(G999="","",VLOOKUP(G999,$BG$21:$BH$24,2,FALSE)))</f>
        <v/>
      </c>
      <c r="AI999" s="75" t="str">
        <f>IF(TablePipeInsulation[[#This Row],[System Application]]="Custom",TablePipeInsulation[[#This Row],[Ambient Temperature, °F (If Custom Application)]],IF(G999="","",VLOOKUP(G999,$BG$21:$BI$24,3,FALSE)))</f>
        <v/>
      </c>
      <c r="AJ99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99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99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99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999" s="75" t="str">
        <f>IF(TablePipeInsulation[[#This Row],[System Application]]="Custom",TablePipeInsulation[[#This Row],[Custom Pipe Bare Heat Transfer Coefficient]],IF(P999="","",(VLOOKUP(AJ999,'Insulation Table'!$F$35:$G$124,2,FALSE))))</f>
        <v/>
      </c>
      <c r="AO999" s="75" t="e">
        <f t="shared" si="75"/>
        <v>#N/A</v>
      </c>
      <c r="AP999" s="75" t="e">
        <f>VLOOKUP(AO999,'Insulation Table'!$Y$35:$Z$103,2,FALSE)</f>
        <v>#N/A</v>
      </c>
      <c r="AQ999" s="67" t="str">
        <f>CONCATENATE(P999,U999,MIN(TablePipeInsulation[[#This Row],[Insulation to be Added (")]],3))</f>
        <v>3</v>
      </c>
      <c r="AR999" s="75" t="str">
        <f>IF(P999="","",(VLOOKUP(AQ999,'Insulation Table'!$N$35:$O$250,2,FALSE)))</f>
        <v/>
      </c>
      <c r="AS999" s="67" t="e">
        <f t="shared" si="76"/>
        <v>#VALUE!</v>
      </c>
      <c r="AT999" s="75" t="str">
        <f>IF(TablePipeInsulation[[#This Row],[System Application]]="Custom",TablePipeInsulation[[#This Row],[Full Load Hours (If Custom Application)]],IF(G999="","",IF(G999="Domestic Hot Water",8760,$AJ$16)))</f>
        <v/>
      </c>
      <c r="AU999" s="75" t="str">
        <f>VLOOKUP($G$7,'Incentive Structure'!$C$6:$D$10,2,FALSE)</f>
        <v>CI</v>
      </c>
      <c r="AV999" s="75" t="str">
        <f>IF(ISNUMBER(FIND("MF",TablePipeInsulation[[#This Row],[Incentive Code]]))=TRUE,"MF Logic","CI Logic")</f>
        <v>CI Logic</v>
      </c>
      <c r="AW99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999" t="str">
        <f t="shared" si="77"/>
        <v/>
      </c>
      <c r="AY999" t="str">
        <f t="shared" si="78"/>
        <v>CI</v>
      </c>
      <c r="AZ99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99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999" s="190" t="e">
        <f>INDEX(#REF!,MATCH(TablePipeInsulation[[#This Row],[Coding - Temperature of Pipe]],#REF!,0),MATCH(TEXT($P999,"#.00"),#REF!,0))</f>
        <v>#REF!</v>
      </c>
      <c r="BC999" s="211">
        <f>IFERROR(MIN(IF(TablePipeInsulation[[#This Row],[System Application]]="Custom",(TablePipeInsulation[[#This Row],[Therms saved]]*BE999)*CI_Custom_Incentive_USD_per_therm,IF(OR(TablePipeInsulation[[#This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saved]]*BE999),"Excel Error"))),TablePipeInsulation[[#This Row],[Total Cost]]),0)</f>
        <v>0</v>
      </c>
      <c r="BD999" s="216">
        <f>IFERROR(MIN(IF(TablePipeInsulation[[#This Row],[System Application]]="Custom",(TablePipeInsulation[[#This Row],[Therms saved]]*BE999)*CI_Custom_Bonus_Incentive_USD_per_therm,IF(OR(TablePipeInsulation[[#This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saved]]*BE999),"Excel Error"))),TablePipeInsulation[[#This Row],[Total Cost]]),0)</f>
        <v>0</v>
      </c>
      <c r="BE999" s="212">
        <f>Boiler!$AA$9</f>
        <v>0</v>
      </c>
    </row>
    <row r="1000" spans="1:57">
      <c r="A1000" s="75">
        <v>979</v>
      </c>
      <c r="Q1000" s="69"/>
      <c r="R1000" s="1" t="str">
        <f>IFERROR(INDEX(TableInsulationCodeReq[],MATCH(TablePipeInsulation[[#This Row],[Coding - Temperature of Pipe]],TableInsulationCodeReq[Coding Pipe Temperature],-1),MATCH(TEXT($P1000,"0.00"),TableInsulationCodeReq[#Headers],0)),"")</f>
        <v/>
      </c>
      <c r="Y1000" s="189" t="str">
        <f t="shared" si="79"/>
        <v/>
      </c>
      <c r="AA100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00" s="3" t="str">
        <f>IF(OR(G1000="",TablePipeInsulation[[#This Row],[Insulation to be Added (")]]&lt;TablePipeInsulation[[#This Row],[Insulation Required by Code (")]]),"",IF(System_App_Only_DHW,(AN1000-AR1000)/(0.8*100000)*L1000*AS1000*AT1000*1,(AN1000-AR1000)/($G$10*100000)*L1000*AS1000*AT1000*1))</f>
        <v/>
      </c>
      <c r="AC1000" s="78">
        <f>IF(TablePipeInsulation[[#This Row],[Insulation to be Added (")]]&lt;TablePipeInsulation[[#This Row],[Insulation Required by Code (")]],"",BC1000)</f>
        <v>0</v>
      </c>
      <c r="AD1000" s="78">
        <f>IF(TablePipeInsulation[[#This Row],[Insulation to be Added (")]]&lt;TablePipeInsulation[[#This Row],[Insulation Required by Code (")]],"",BD1000)</f>
        <v>0</v>
      </c>
      <c r="AG1000" s="67" t="e">
        <f>VLOOKUP(G1000,'Insulation Table'!$AE$61:$AF$64,2,FALSE)</f>
        <v>#N/A</v>
      </c>
      <c r="AH1000" s="75" t="str">
        <f>IF(TablePipeInsulation[[#This Row],[System Application]]="Custom",TablePipeInsulation[[#This Row],[Pipe Surface Temperature, °F (If Custom Application)]],IF(G1000="","",VLOOKUP(G1000,$BG$21:$BH$24,2,FALSE)))</f>
        <v/>
      </c>
      <c r="AI1000" s="75" t="str">
        <f>IF(TablePipeInsulation[[#This Row],[System Application]]="Custom",TablePipeInsulation[[#This Row],[Ambient Temperature, °F (If Custom Application)]],IF(G1000="","",VLOOKUP(G1000,$BG$21:$BI$24,3,FALSE)))</f>
        <v/>
      </c>
      <c r="AJ100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0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0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0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00" s="75" t="str">
        <f>IF(TablePipeInsulation[[#This Row],[System Application]]="Custom",TablePipeInsulation[[#This Row],[Custom Pipe Bare Heat Transfer Coefficient]],IF(P1000="","",(VLOOKUP(AJ1000,'Insulation Table'!$F$35:$G$124,2,FALSE))))</f>
        <v/>
      </c>
      <c r="AO1000" s="75" t="e">
        <f t="shared" si="75"/>
        <v>#N/A</v>
      </c>
      <c r="AP1000" s="75" t="e">
        <f>VLOOKUP(AO1000,'Insulation Table'!$Y$35:$Z$103,2,FALSE)</f>
        <v>#N/A</v>
      </c>
      <c r="AQ1000" s="67" t="str">
        <f>CONCATENATE(P1000,U1000,MIN(TablePipeInsulation[[#This Row],[Insulation to be Added (")]],3))</f>
        <v>3</v>
      </c>
      <c r="AR1000" s="75" t="str">
        <f>IF(P1000="","",(VLOOKUP(AQ1000,'Insulation Table'!$N$35:$O$250,2,FALSE)))</f>
        <v/>
      </c>
      <c r="AS1000" s="67" t="e">
        <f t="shared" si="76"/>
        <v>#VALUE!</v>
      </c>
      <c r="AT1000" s="75" t="str">
        <f>IF(TablePipeInsulation[[#This Row],[System Application]]="Custom",TablePipeInsulation[[#This Row],[Full Load Hours (If Custom Application)]],IF(G1000="","",IF(G1000="Domestic Hot Water",8760,$AJ$16)))</f>
        <v/>
      </c>
      <c r="AU1000" s="75" t="str">
        <f>VLOOKUP($G$7,'Incentive Structure'!$C$6:$D$10,2,FALSE)</f>
        <v>CI</v>
      </c>
      <c r="AV1000" s="75" t="str">
        <f>IF(ISNUMBER(FIND("MF",TablePipeInsulation[[#This Row],[Incentive Code]]))=TRUE,"MF Logic","CI Logic")</f>
        <v>CI Logic</v>
      </c>
      <c r="AW100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00" t="str">
        <f t="shared" si="77"/>
        <v/>
      </c>
      <c r="AY1000" t="str">
        <f t="shared" si="78"/>
        <v>CI</v>
      </c>
      <c r="AZ100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0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00" s="190" t="e">
        <f>INDEX(#REF!,MATCH(TablePipeInsulation[[#This Row],[Coding - Temperature of Pipe]],#REF!,0),MATCH(TEXT($P1000,"#.00"),#REF!,0))</f>
        <v>#REF!</v>
      </c>
      <c r="BC1000" s="211">
        <f>IFERROR(MIN(IF(TablePipeInsulation[[#This Row],[System Application]]="Custom",(TablePipeInsulation[[#This Row],[Therms saved]]*BE1000)*CI_Custom_Incentive_USD_per_therm,IF(OR(TablePipeInsulation[[#This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saved]]*BE1000),"Excel Error"))),TablePipeInsulation[[#This Row],[Total Cost]]),0)</f>
        <v>0</v>
      </c>
      <c r="BD1000" s="216">
        <f>IFERROR(MIN(IF(TablePipeInsulation[[#This Row],[System Application]]="Custom",(TablePipeInsulation[[#This Row],[Therms saved]]*BE1000)*CI_Custom_Bonus_Incentive_USD_per_therm,IF(OR(TablePipeInsulation[[#This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saved]]*BE1000),"Excel Error"))),TablePipeInsulation[[#This Row],[Total Cost]]),0)</f>
        <v>0</v>
      </c>
      <c r="BE1000" s="212">
        <f>Boiler!$AA$9</f>
        <v>0</v>
      </c>
    </row>
    <row r="1001" spans="1:57">
      <c r="A1001" s="75">
        <v>980</v>
      </c>
      <c r="Q1001" s="69"/>
      <c r="R1001" s="1" t="str">
        <f>IFERROR(INDEX(TableInsulationCodeReq[],MATCH(TablePipeInsulation[[#This Row],[Coding - Temperature of Pipe]],TableInsulationCodeReq[Coding Pipe Temperature],-1),MATCH(TEXT($P1001,"0.00"),TableInsulationCodeReq[#Headers],0)),"")</f>
        <v/>
      </c>
      <c r="Y1001" s="189" t="str">
        <f t="shared" si="79"/>
        <v/>
      </c>
      <c r="AA100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01" s="3" t="str">
        <f>IF(OR(G1001="",TablePipeInsulation[[#This Row],[Insulation to be Added (")]]&lt;TablePipeInsulation[[#This Row],[Insulation Required by Code (")]]),"",IF(System_App_Only_DHW,(AN1001-AR1001)/(0.8*100000)*L1001*AS1001*AT1001*1,(AN1001-AR1001)/($G$10*100000)*L1001*AS1001*AT1001*1))</f>
        <v/>
      </c>
      <c r="AC1001" s="78">
        <f>IF(TablePipeInsulation[[#This Row],[Insulation to be Added (")]]&lt;TablePipeInsulation[[#This Row],[Insulation Required by Code (")]],"",BC1001)</f>
        <v>0</v>
      </c>
      <c r="AD1001" s="78">
        <f>IF(TablePipeInsulation[[#This Row],[Insulation to be Added (")]]&lt;TablePipeInsulation[[#This Row],[Insulation Required by Code (")]],"",BD1001)</f>
        <v>0</v>
      </c>
      <c r="AG1001" s="67" t="e">
        <f>VLOOKUP(G1001,'Insulation Table'!$AE$61:$AF$64,2,FALSE)</f>
        <v>#N/A</v>
      </c>
      <c r="AH1001" s="75" t="str">
        <f>IF(TablePipeInsulation[[#This Row],[System Application]]="Custom",TablePipeInsulation[[#This Row],[Pipe Surface Temperature, °F (If Custom Application)]],IF(G1001="","",VLOOKUP(G1001,$BG$21:$BH$24,2,FALSE)))</f>
        <v/>
      </c>
      <c r="AI1001" s="75" t="str">
        <f>IF(TablePipeInsulation[[#This Row],[System Application]]="Custom",TablePipeInsulation[[#This Row],[Ambient Temperature, °F (If Custom Application)]],IF(G1001="","",VLOOKUP(G1001,$BG$21:$BI$24,3,FALSE)))</f>
        <v/>
      </c>
      <c r="AJ100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0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0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0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01" s="75" t="str">
        <f>IF(TablePipeInsulation[[#This Row],[System Application]]="Custom",TablePipeInsulation[[#This Row],[Custom Pipe Bare Heat Transfer Coefficient]],IF(P1001="","",(VLOOKUP(AJ1001,'Insulation Table'!$F$35:$G$124,2,FALSE))))</f>
        <v/>
      </c>
      <c r="AO1001" s="75" t="e">
        <f t="shared" si="75"/>
        <v>#N/A</v>
      </c>
      <c r="AP1001" s="75" t="e">
        <f>VLOOKUP(AO1001,'Insulation Table'!$Y$35:$Z$103,2,FALSE)</f>
        <v>#N/A</v>
      </c>
      <c r="AQ1001" s="67" t="str">
        <f>CONCATENATE(P1001,U1001,MIN(TablePipeInsulation[[#This Row],[Insulation to be Added (")]],3))</f>
        <v>3</v>
      </c>
      <c r="AR1001" s="75" t="str">
        <f>IF(P1001="","",(VLOOKUP(AQ1001,'Insulation Table'!$N$35:$O$250,2,FALSE)))</f>
        <v/>
      </c>
      <c r="AS1001" s="67" t="e">
        <f t="shared" si="76"/>
        <v>#VALUE!</v>
      </c>
      <c r="AT1001" s="75" t="str">
        <f>IF(TablePipeInsulation[[#This Row],[System Application]]="Custom",TablePipeInsulation[[#This Row],[Full Load Hours (If Custom Application)]],IF(G1001="","",IF(G1001="Domestic Hot Water",8760,$AJ$16)))</f>
        <v/>
      </c>
      <c r="AU1001" s="75" t="str">
        <f>VLOOKUP($G$7,'Incentive Structure'!$C$6:$D$10,2,FALSE)</f>
        <v>CI</v>
      </c>
      <c r="AV1001" s="75" t="str">
        <f>IF(ISNUMBER(FIND("MF",TablePipeInsulation[[#This Row],[Incentive Code]]))=TRUE,"MF Logic","CI Logic")</f>
        <v>CI Logic</v>
      </c>
      <c r="AW100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01" t="str">
        <f t="shared" si="77"/>
        <v/>
      </c>
      <c r="AY1001" t="str">
        <f t="shared" si="78"/>
        <v>CI</v>
      </c>
      <c r="AZ100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0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01" s="190" t="e">
        <f>INDEX(#REF!,MATCH(TablePipeInsulation[[#This Row],[Coding - Temperature of Pipe]],#REF!,0),MATCH(TEXT($P1001,"#.00"),#REF!,0))</f>
        <v>#REF!</v>
      </c>
      <c r="BC1001" s="211">
        <f>IFERROR(MIN(IF(TablePipeInsulation[[#This Row],[System Application]]="Custom",(TablePipeInsulation[[#This Row],[Therms saved]]*BE1001)*CI_Custom_Incentive_USD_per_therm,IF(OR(TablePipeInsulation[[#This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saved]]*BE1001),"Excel Error"))),TablePipeInsulation[[#This Row],[Total Cost]]),0)</f>
        <v>0</v>
      </c>
      <c r="BD1001" s="216">
        <f>IFERROR(MIN(IF(TablePipeInsulation[[#This Row],[System Application]]="Custom",(TablePipeInsulation[[#This Row],[Therms saved]]*BE1001)*CI_Custom_Bonus_Incentive_USD_per_therm,IF(OR(TablePipeInsulation[[#This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saved]]*BE1001),"Excel Error"))),TablePipeInsulation[[#This Row],[Total Cost]]),0)</f>
        <v>0</v>
      </c>
      <c r="BE1001" s="212">
        <f>Boiler!$AA$9</f>
        <v>0</v>
      </c>
    </row>
    <row r="1002" spans="1:57">
      <c r="A1002" s="75">
        <v>981</v>
      </c>
      <c r="Q1002" s="69"/>
      <c r="R1002" s="1" t="str">
        <f>IFERROR(INDEX(TableInsulationCodeReq[],MATCH(TablePipeInsulation[[#This Row],[Coding - Temperature of Pipe]],TableInsulationCodeReq[Coding Pipe Temperature],-1),MATCH(TEXT($P1002,"0.00"),TableInsulationCodeReq[#Headers],0)),"")</f>
        <v/>
      </c>
      <c r="Y1002" s="189" t="str">
        <f t="shared" si="79"/>
        <v/>
      </c>
      <c r="AA100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02" s="3" t="str">
        <f>IF(OR(G1002="",TablePipeInsulation[[#This Row],[Insulation to be Added (")]]&lt;TablePipeInsulation[[#This Row],[Insulation Required by Code (")]]),"",IF(System_App_Only_DHW,(AN1002-AR1002)/(0.8*100000)*L1002*AS1002*AT1002*1,(AN1002-AR1002)/($G$10*100000)*L1002*AS1002*AT1002*1))</f>
        <v/>
      </c>
      <c r="AC1002" s="78">
        <f>IF(TablePipeInsulation[[#This Row],[Insulation to be Added (")]]&lt;TablePipeInsulation[[#This Row],[Insulation Required by Code (")]],"",BC1002)</f>
        <v>0</v>
      </c>
      <c r="AD1002" s="78">
        <f>IF(TablePipeInsulation[[#This Row],[Insulation to be Added (")]]&lt;TablePipeInsulation[[#This Row],[Insulation Required by Code (")]],"",BD1002)</f>
        <v>0</v>
      </c>
      <c r="AG1002" s="67" t="e">
        <f>VLOOKUP(G1002,'Insulation Table'!$AE$61:$AF$64,2,FALSE)</f>
        <v>#N/A</v>
      </c>
      <c r="AH1002" s="75" t="str">
        <f>IF(TablePipeInsulation[[#This Row],[System Application]]="Custom",TablePipeInsulation[[#This Row],[Pipe Surface Temperature, °F (If Custom Application)]],IF(G1002="","",VLOOKUP(G1002,$BG$21:$BH$24,2,FALSE)))</f>
        <v/>
      </c>
      <c r="AI1002" s="75" t="str">
        <f>IF(TablePipeInsulation[[#This Row],[System Application]]="Custom",TablePipeInsulation[[#This Row],[Ambient Temperature, °F (If Custom Application)]],IF(G1002="","",VLOOKUP(G1002,$BG$21:$BI$24,3,FALSE)))</f>
        <v/>
      </c>
      <c r="AJ100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0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0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0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02" s="75" t="str">
        <f>IF(TablePipeInsulation[[#This Row],[System Application]]="Custom",TablePipeInsulation[[#This Row],[Custom Pipe Bare Heat Transfer Coefficient]],IF(P1002="","",(VLOOKUP(AJ1002,'Insulation Table'!$F$35:$G$124,2,FALSE))))</f>
        <v/>
      </c>
      <c r="AO1002" s="75" t="e">
        <f t="shared" si="75"/>
        <v>#N/A</v>
      </c>
      <c r="AP1002" s="75" t="e">
        <f>VLOOKUP(AO1002,'Insulation Table'!$Y$35:$Z$103,2,FALSE)</f>
        <v>#N/A</v>
      </c>
      <c r="AQ1002" s="67" t="str">
        <f>CONCATENATE(P1002,U1002,MIN(TablePipeInsulation[[#This Row],[Insulation to be Added (")]],3))</f>
        <v>3</v>
      </c>
      <c r="AR1002" s="75" t="str">
        <f>IF(P1002="","",(VLOOKUP(AQ1002,'Insulation Table'!$N$35:$O$250,2,FALSE)))</f>
        <v/>
      </c>
      <c r="AS1002" s="67" t="e">
        <f t="shared" si="76"/>
        <v>#VALUE!</v>
      </c>
      <c r="AT1002" s="75" t="str">
        <f>IF(TablePipeInsulation[[#This Row],[System Application]]="Custom",TablePipeInsulation[[#This Row],[Full Load Hours (If Custom Application)]],IF(G1002="","",IF(G1002="Domestic Hot Water",8760,$AJ$16)))</f>
        <v/>
      </c>
      <c r="AU1002" s="75" t="str">
        <f>VLOOKUP($G$7,'Incentive Structure'!$C$6:$D$10,2,FALSE)</f>
        <v>CI</v>
      </c>
      <c r="AV1002" s="75" t="str">
        <f>IF(ISNUMBER(FIND("MF",TablePipeInsulation[[#This Row],[Incentive Code]]))=TRUE,"MF Logic","CI Logic")</f>
        <v>CI Logic</v>
      </c>
      <c r="AW100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02" t="str">
        <f t="shared" si="77"/>
        <v/>
      </c>
      <c r="AY1002" t="str">
        <f t="shared" si="78"/>
        <v>CI</v>
      </c>
      <c r="AZ100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0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02" s="190" t="e">
        <f>INDEX(#REF!,MATCH(TablePipeInsulation[[#This Row],[Coding - Temperature of Pipe]],#REF!,0),MATCH(TEXT($P1002,"#.00"),#REF!,0))</f>
        <v>#REF!</v>
      </c>
      <c r="BC1002" s="211">
        <f>IFERROR(MIN(IF(TablePipeInsulation[[#This Row],[System Application]]="Custom",(TablePipeInsulation[[#This Row],[Therms saved]]*BE1002)*CI_Custom_Incentive_USD_per_therm,IF(OR(TablePipeInsulation[[#This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saved]]*BE1002),"Excel Error"))),TablePipeInsulation[[#This Row],[Total Cost]]),0)</f>
        <v>0</v>
      </c>
      <c r="BD1002" s="216">
        <f>IFERROR(MIN(IF(TablePipeInsulation[[#This Row],[System Application]]="Custom",(TablePipeInsulation[[#This Row],[Therms saved]]*BE1002)*CI_Custom_Bonus_Incentive_USD_per_therm,IF(OR(TablePipeInsulation[[#This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saved]]*BE1002),"Excel Error"))),TablePipeInsulation[[#This Row],[Total Cost]]),0)</f>
        <v>0</v>
      </c>
      <c r="BE1002" s="212">
        <f>Boiler!$AA$9</f>
        <v>0</v>
      </c>
    </row>
    <row r="1003" spans="1:57">
      <c r="A1003" s="75">
        <v>982</v>
      </c>
      <c r="Q1003" s="69"/>
      <c r="R1003" s="1" t="str">
        <f>IFERROR(INDEX(TableInsulationCodeReq[],MATCH(TablePipeInsulation[[#This Row],[Coding - Temperature of Pipe]],TableInsulationCodeReq[Coding Pipe Temperature],-1),MATCH(TEXT($P1003,"0.00"),TableInsulationCodeReq[#Headers],0)),"")</f>
        <v/>
      </c>
      <c r="Y1003" s="189" t="str">
        <f t="shared" si="79"/>
        <v/>
      </c>
      <c r="AA100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03" s="3" t="str">
        <f>IF(OR(G1003="",TablePipeInsulation[[#This Row],[Insulation to be Added (")]]&lt;TablePipeInsulation[[#This Row],[Insulation Required by Code (")]]),"",IF(System_App_Only_DHW,(AN1003-AR1003)/(0.8*100000)*L1003*AS1003*AT1003*1,(AN1003-AR1003)/($G$10*100000)*L1003*AS1003*AT1003*1))</f>
        <v/>
      </c>
      <c r="AC1003" s="78">
        <f>IF(TablePipeInsulation[[#This Row],[Insulation to be Added (")]]&lt;TablePipeInsulation[[#This Row],[Insulation Required by Code (")]],"",BC1003)</f>
        <v>0</v>
      </c>
      <c r="AD1003" s="78">
        <f>IF(TablePipeInsulation[[#This Row],[Insulation to be Added (")]]&lt;TablePipeInsulation[[#This Row],[Insulation Required by Code (")]],"",BD1003)</f>
        <v>0</v>
      </c>
      <c r="AG1003" s="67" t="e">
        <f>VLOOKUP(G1003,'Insulation Table'!$AE$61:$AF$64,2,FALSE)</f>
        <v>#N/A</v>
      </c>
      <c r="AH1003" s="75" t="str">
        <f>IF(TablePipeInsulation[[#This Row],[System Application]]="Custom",TablePipeInsulation[[#This Row],[Pipe Surface Temperature, °F (If Custom Application)]],IF(G1003="","",VLOOKUP(G1003,$BG$21:$BH$24,2,FALSE)))</f>
        <v/>
      </c>
      <c r="AI1003" s="75" t="str">
        <f>IF(TablePipeInsulation[[#This Row],[System Application]]="Custom",TablePipeInsulation[[#This Row],[Ambient Temperature, °F (If Custom Application)]],IF(G1003="","",VLOOKUP(G1003,$BG$21:$BI$24,3,FALSE)))</f>
        <v/>
      </c>
      <c r="AJ100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0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0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0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03" s="75" t="str">
        <f>IF(TablePipeInsulation[[#This Row],[System Application]]="Custom",TablePipeInsulation[[#This Row],[Custom Pipe Bare Heat Transfer Coefficient]],IF(P1003="","",(VLOOKUP(AJ1003,'Insulation Table'!$F$35:$G$124,2,FALSE))))</f>
        <v/>
      </c>
      <c r="AO1003" s="75" t="e">
        <f t="shared" si="75"/>
        <v>#N/A</v>
      </c>
      <c r="AP1003" s="75" t="e">
        <f>VLOOKUP(AO1003,'Insulation Table'!$Y$35:$Z$103,2,FALSE)</f>
        <v>#N/A</v>
      </c>
      <c r="AQ1003" s="67" t="str">
        <f>CONCATENATE(P1003,U1003,MIN(TablePipeInsulation[[#This Row],[Insulation to be Added (")]],3))</f>
        <v>3</v>
      </c>
      <c r="AR1003" s="75" t="str">
        <f>IF(P1003="","",(VLOOKUP(AQ1003,'Insulation Table'!$N$35:$O$250,2,FALSE)))</f>
        <v/>
      </c>
      <c r="AS1003" s="67" t="e">
        <f t="shared" si="76"/>
        <v>#VALUE!</v>
      </c>
      <c r="AT1003" s="75" t="str">
        <f>IF(TablePipeInsulation[[#This Row],[System Application]]="Custom",TablePipeInsulation[[#This Row],[Full Load Hours (If Custom Application)]],IF(G1003="","",IF(G1003="Domestic Hot Water",8760,$AJ$16)))</f>
        <v/>
      </c>
      <c r="AU1003" s="75" t="str">
        <f>VLOOKUP($G$7,'Incentive Structure'!$C$6:$D$10,2,FALSE)</f>
        <v>CI</v>
      </c>
      <c r="AV1003" s="75" t="str">
        <f>IF(ISNUMBER(FIND("MF",TablePipeInsulation[[#This Row],[Incentive Code]]))=TRUE,"MF Logic","CI Logic")</f>
        <v>CI Logic</v>
      </c>
      <c r="AW100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03" t="str">
        <f t="shared" si="77"/>
        <v/>
      </c>
      <c r="AY1003" t="str">
        <f t="shared" si="78"/>
        <v>CI</v>
      </c>
      <c r="AZ100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0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03" s="190" t="e">
        <f>INDEX(#REF!,MATCH(TablePipeInsulation[[#This Row],[Coding - Temperature of Pipe]],#REF!,0),MATCH(TEXT($P1003,"#.00"),#REF!,0))</f>
        <v>#REF!</v>
      </c>
      <c r="BC1003" s="211">
        <f>IFERROR(MIN(IF(TablePipeInsulation[[#This Row],[System Application]]="Custom",(TablePipeInsulation[[#This Row],[Therms saved]]*BE1003)*CI_Custom_Incentive_USD_per_therm,IF(OR(TablePipeInsulation[[#This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saved]]*BE1003),"Excel Error"))),TablePipeInsulation[[#This Row],[Total Cost]]),0)</f>
        <v>0</v>
      </c>
      <c r="BD1003" s="216">
        <f>IFERROR(MIN(IF(TablePipeInsulation[[#This Row],[System Application]]="Custom",(TablePipeInsulation[[#This Row],[Therms saved]]*BE1003)*CI_Custom_Bonus_Incentive_USD_per_therm,IF(OR(TablePipeInsulation[[#This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saved]]*BE1003),"Excel Error"))),TablePipeInsulation[[#This Row],[Total Cost]]),0)</f>
        <v>0</v>
      </c>
      <c r="BE1003" s="212">
        <f>Boiler!$AA$9</f>
        <v>0</v>
      </c>
    </row>
    <row r="1004" spans="1:57">
      <c r="A1004" s="75">
        <v>983</v>
      </c>
      <c r="Q1004" s="69"/>
      <c r="R1004" s="1" t="str">
        <f>IFERROR(INDEX(TableInsulationCodeReq[],MATCH(TablePipeInsulation[[#This Row],[Coding - Temperature of Pipe]],TableInsulationCodeReq[Coding Pipe Temperature],-1),MATCH(TEXT($P1004,"0.00"),TableInsulationCodeReq[#Headers],0)),"")</f>
        <v/>
      </c>
      <c r="Y1004" s="189" t="str">
        <f t="shared" si="79"/>
        <v/>
      </c>
      <c r="AA100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04" s="3" t="str">
        <f>IF(OR(G1004="",TablePipeInsulation[[#This Row],[Insulation to be Added (")]]&lt;TablePipeInsulation[[#This Row],[Insulation Required by Code (")]]),"",IF(System_App_Only_DHW,(AN1004-AR1004)/(0.8*100000)*L1004*AS1004*AT1004*1,(AN1004-AR1004)/($G$10*100000)*L1004*AS1004*AT1004*1))</f>
        <v/>
      </c>
      <c r="AC1004" s="78">
        <f>IF(TablePipeInsulation[[#This Row],[Insulation to be Added (")]]&lt;TablePipeInsulation[[#This Row],[Insulation Required by Code (")]],"",BC1004)</f>
        <v>0</v>
      </c>
      <c r="AD1004" s="78">
        <f>IF(TablePipeInsulation[[#This Row],[Insulation to be Added (")]]&lt;TablePipeInsulation[[#This Row],[Insulation Required by Code (")]],"",BD1004)</f>
        <v>0</v>
      </c>
      <c r="AG1004" s="67" t="e">
        <f>VLOOKUP(G1004,'Insulation Table'!$AE$61:$AF$64,2,FALSE)</f>
        <v>#N/A</v>
      </c>
      <c r="AH1004" s="75" t="str">
        <f>IF(TablePipeInsulation[[#This Row],[System Application]]="Custom",TablePipeInsulation[[#This Row],[Pipe Surface Temperature, °F (If Custom Application)]],IF(G1004="","",VLOOKUP(G1004,$BG$21:$BH$24,2,FALSE)))</f>
        <v/>
      </c>
      <c r="AI1004" s="75" t="str">
        <f>IF(TablePipeInsulation[[#This Row],[System Application]]="Custom",TablePipeInsulation[[#This Row],[Ambient Temperature, °F (If Custom Application)]],IF(G1004="","",VLOOKUP(G1004,$BG$21:$BI$24,3,FALSE)))</f>
        <v/>
      </c>
      <c r="AJ100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0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0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0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04" s="75" t="str">
        <f>IF(TablePipeInsulation[[#This Row],[System Application]]="Custom",TablePipeInsulation[[#This Row],[Custom Pipe Bare Heat Transfer Coefficient]],IF(P1004="","",(VLOOKUP(AJ1004,'Insulation Table'!$F$35:$G$124,2,FALSE))))</f>
        <v/>
      </c>
      <c r="AO1004" s="75" t="e">
        <f t="shared" si="75"/>
        <v>#N/A</v>
      </c>
      <c r="AP1004" s="75" t="e">
        <f>VLOOKUP(AO1004,'Insulation Table'!$Y$35:$Z$103,2,FALSE)</f>
        <v>#N/A</v>
      </c>
      <c r="AQ1004" s="67" t="str">
        <f>CONCATENATE(P1004,U1004,MIN(TablePipeInsulation[[#This Row],[Insulation to be Added (")]],3))</f>
        <v>3</v>
      </c>
      <c r="AR1004" s="75" t="str">
        <f>IF(P1004="","",(VLOOKUP(AQ1004,'Insulation Table'!$N$35:$O$250,2,FALSE)))</f>
        <v/>
      </c>
      <c r="AS1004" s="67" t="e">
        <f t="shared" si="76"/>
        <v>#VALUE!</v>
      </c>
      <c r="AT1004" s="75" t="str">
        <f>IF(TablePipeInsulation[[#This Row],[System Application]]="Custom",TablePipeInsulation[[#This Row],[Full Load Hours (If Custom Application)]],IF(G1004="","",IF(G1004="Domestic Hot Water",8760,$AJ$16)))</f>
        <v/>
      </c>
      <c r="AU1004" s="75" t="str">
        <f>VLOOKUP($G$7,'Incentive Structure'!$C$6:$D$10,2,FALSE)</f>
        <v>CI</v>
      </c>
      <c r="AV1004" s="75" t="str">
        <f>IF(ISNUMBER(FIND("MF",TablePipeInsulation[[#This Row],[Incentive Code]]))=TRUE,"MF Logic","CI Logic")</f>
        <v>CI Logic</v>
      </c>
      <c r="AW100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04" t="str">
        <f t="shared" si="77"/>
        <v/>
      </c>
      <c r="AY1004" t="str">
        <f t="shared" si="78"/>
        <v>CI</v>
      </c>
      <c r="AZ100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0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04" s="190" t="e">
        <f>INDEX(#REF!,MATCH(TablePipeInsulation[[#This Row],[Coding - Temperature of Pipe]],#REF!,0),MATCH(TEXT($P1004,"#.00"),#REF!,0))</f>
        <v>#REF!</v>
      </c>
      <c r="BC1004" s="211">
        <f>IFERROR(MIN(IF(TablePipeInsulation[[#This Row],[System Application]]="Custom",(TablePipeInsulation[[#This Row],[Therms saved]]*BE1004)*CI_Custom_Incentive_USD_per_therm,IF(OR(TablePipeInsulation[[#This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saved]]*BE1004),"Excel Error"))),TablePipeInsulation[[#This Row],[Total Cost]]),0)</f>
        <v>0</v>
      </c>
      <c r="BD1004" s="216">
        <f>IFERROR(MIN(IF(TablePipeInsulation[[#This Row],[System Application]]="Custom",(TablePipeInsulation[[#This Row],[Therms saved]]*BE1004)*CI_Custom_Bonus_Incentive_USD_per_therm,IF(OR(TablePipeInsulation[[#This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saved]]*BE1004),"Excel Error"))),TablePipeInsulation[[#This Row],[Total Cost]]),0)</f>
        <v>0</v>
      </c>
      <c r="BE1004" s="212">
        <f>Boiler!$AA$9</f>
        <v>0</v>
      </c>
    </row>
    <row r="1005" spans="1:57">
      <c r="A1005" s="75">
        <v>984</v>
      </c>
      <c r="Q1005" s="69"/>
      <c r="R1005" s="1" t="str">
        <f>IFERROR(INDEX(TableInsulationCodeReq[],MATCH(TablePipeInsulation[[#This Row],[Coding - Temperature of Pipe]],TableInsulationCodeReq[Coding Pipe Temperature],-1),MATCH(TEXT($P1005,"0.00"),TableInsulationCodeReq[#Headers],0)),"")</f>
        <v/>
      </c>
      <c r="Y1005" s="189" t="str">
        <f t="shared" si="79"/>
        <v/>
      </c>
      <c r="AA100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05" s="3" t="str">
        <f>IF(OR(G1005="",TablePipeInsulation[[#This Row],[Insulation to be Added (")]]&lt;TablePipeInsulation[[#This Row],[Insulation Required by Code (")]]),"",IF(System_App_Only_DHW,(AN1005-AR1005)/(0.8*100000)*L1005*AS1005*AT1005*1,(AN1005-AR1005)/($G$10*100000)*L1005*AS1005*AT1005*1))</f>
        <v/>
      </c>
      <c r="AC1005" s="78">
        <f>IF(TablePipeInsulation[[#This Row],[Insulation to be Added (")]]&lt;TablePipeInsulation[[#This Row],[Insulation Required by Code (")]],"",BC1005)</f>
        <v>0</v>
      </c>
      <c r="AD1005" s="78">
        <f>IF(TablePipeInsulation[[#This Row],[Insulation to be Added (")]]&lt;TablePipeInsulation[[#This Row],[Insulation Required by Code (")]],"",BD1005)</f>
        <v>0</v>
      </c>
      <c r="AG1005" s="67" t="e">
        <f>VLOOKUP(G1005,'Insulation Table'!$AE$61:$AF$64,2,FALSE)</f>
        <v>#N/A</v>
      </c>
      <c r="AH1005" s="75" t="str">
        <f>IF(TablePipeInsulation[[#This Row],[System Application]]="Custom",TablePipeInsulation[[#This Row],[Pipe Surface Temperature, °F (If Custom Application)]],IF(G1005="","",VLOOKUP(G1005,$BG$21:$BH$24,2,FALSE)))</f>
        <v/>
      </c>
      <c r="AI1005" s="75" t="str">
        <f>IF(TablePipeInsulation[[#This Row],[System Application]]="Custom",TablePipeInsulation[[#This Row],[Ambient Temperature, °F (If Custom Application)]],IF(G1005="","",VLOOKUP(G1005,$BG$21:$BI$24,3,FALSE)))</f>
        <v/>
      </c>
      <c r="AJ100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0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0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0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05" s="75" t="str">
        <f>IF(TablePipeInsulation[[#This Row],[System Application]]="Custom",TablePipeInsulation[[#This Row],[Custom Pipe Bare Heat Transfer Coefficient]],IF(P1005="","",(VLOOKUP(AJ1005,'Insulation Table'!$F$35:$G$124,2,FALSE))))</f>
        <v/>
      </c>
      <c r="AO1005" s="75" t="e">
        <f t="shared" si="75"/>
        <v>#N/A</v>
      </c>
      <c r="AP1005" s="75" t="e">
        <f>VLOOKUP(AO1005,'Insulation Table'!$Y$35:$Z$103,2,FALSE)</f>
        <v>#N/A</v>
      </c>
      <c r="AQ1005" s="67" t="str">
        <f>CONCATENATE(P1005,U1005,MIN(TablePipeInsulation[[#This Row],[Insulation to be Added (")]],3))</f>
        <v>3</v>
      </c>
      <c r="AR1005" s="75" t="str">
        <f>IF(P1005="","",(VLOOKUP(AQ1005,'Insulation Table'!$N$35:$O$250,2,FALSE)))</f>
        <v/>
      </c>
      <c r="AS1005" s="67" t="e">
        <f t="shared" si="76"/>
        <v>#VALUE!</v>
      </c>
      <c r="AT1005" s="75" t="str">
        <f>IF(TablePipeInsulation[[#This Row],[System Application]]="Custom",TablePipeInsulation[[#This Row],[Full Load Hours (If Custom Application)]],IF(G1005="","",IF(G1005="Domestic Hot Water",8760,$AJ$16)))</f>
        <v/>
      </c>
      <c r="AU1005" s="75" t="str">
        <f>VLOOKUP($G$7,'Incentive Structure'!$C$6:$D$10,2,FALSE)</f>
        <v>CI</v>
      </c>
      <c r="AV1005" s="75" t="str">
        <f>IF(ISNUMBER(FIND("MF",TablePipeInsulation[[#This Row],[Incentive Code]]))=TRUE,"MF Logic","CI Logic")</f>
        <v>CI Logic</v>
      </c>
      <c r="AW100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05" t="str">
        <f t="shared" si="77"/>
        <v/>
      </c>
      <c r="AY1005" t="str">
        <f t="shared" si="78"/>
        <v>CI</v>
      </c>
      <c r="AZ100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0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05" s="190" t="e">
        <f>INDEX(#REF!,MATCH(TablePipeInsulation[[#This Row],[Coding - Temperature of Pipe]],#REF!,0),MATCH(TEXT($P1005,"#.00"),#REF!,0))</f>
        <v>#REF!</v>
      </c>
      <c r="BC1005" s="211">
        <f>IFERROR(MIN(IF(TablePipeInsulation[[#This Row],[System Application]]="Custom",(TablePipeInsulation[[#This Row],[Therms saved]]*BE1005)*CI_Custom_Incentive_USD_per_therm,IF(OR(TablePipeInsulation[[#This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saved]]*BE1005),"Excel Error"))),TablePipeInsulation[[#This Row],[Total Cost]]),0)</f>
        <v>0</v>
      </c>
      <c r="BD1005" s="216">
        <f>IFERROR(MIN(IF(TablePipeInsulation[[#This Row],[System Application]]="Custom",(TablePipeInsulation[[#This Row],[Therms saved]]*BE1005)*CI_Custom_Bonus_Incentive_USD_per_therm,IF(OR(TablePipeInsulation[[#This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saved]]*BE1005),"Excel Error"))),TablePipeInsulation[[#This Row],[Total Cost]]),0)</f>
        <v>0</v>
      </c>
      <c r="BE1005" s="212">
        <f>Boiler!$AA$9</f>
        <v>0</v>
      </c>
    </row>
    <row r="1006" spans="1:57">
      <c r="A1006" s="75">
        <v>985</v>
      </c>
      <c r="Q1006" s="69"/>
      <c r="R1006" s="1" t="str">
        <f>IFERROR(INDEX(TableInsulationCodeReq[],MATCH(TablePipeInsulation[[#This Row],[Coding - Temperature of Pipe]],TableInsulationCodeReq[Coding Pipe Temperature],-1),MATCH(TEXT($P1006,"0.00"),TableInsulationCodeReq[#Headers],0)),"")</f>
        <v/>
      </c>
      <c r="Y1006" s="189" t="str">
        <f t="shared" si="79"/>
        <v/>
      </c>
      <c r="AA100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06" s="3" t="str">
        <f>IF(OR(G1006="",TablePipeInsulation[[#This Row],[Insulation to be Added (")]]&lt;TablePipeInsulation[[#This Row],[Insulation Required by Code (")]]),"",IF(System_App_Only_DHW,(AN1006-AR1006)/(0.8*100000)*L1006*AS1006*AT1006*1,(AN1006-AR1006)/($G$10*100000)*L1006*AS1006*AT1006*1))</f>
        <v/>
      </c>
      <c r="AC1006" s="78">
        <f>IF(TablePipeInsulation[[#This Row],[Insulation to be Added (")]]&lt;TablePipeInsulation[[#This Row],[Insulation Required by Code (")]],"",BC1006)</f>
        <v>0</v>
      </c>
      <c r="AD1006" s="78">
        <f>IF(TablePipeInsulation[[#This Row],[Insulation to be Added (")]]&lt;TablePipeInsulation[[#This Row],[Insulation Required by Code (")]],"",BD1006)</f>
        <v>0</v>
      </c>
      <c r="AG1006" s="67" t="e">
        <f>VLOOKUP(G1006,'Insulation Table'!$AE$61:$AF$64,2,FALSE)</f>
        <v>#N/A</v>
      </c>
      <c r="AH1006" s="75" t="str">
        <f>IF(TablePipeInsulation[[#This Row],[System Application]]="Custom",TablePipeInsulation[[#This Row],[Pipe Surface Temperature, °F (If Custom Application)]],IF(G1006="","",VLOOKUP(G1006,$BG$21:$BH$24,2,FALSE)))</f>
        <v/>
      </c>
      <c r="AI1006" s="75" t="str">
        <f>IF(TablePipeInsulation[[#This Row],[System Application]]="Custom",TablePipeInsulation[[#This Row],[Ambient Temperature, °F (If Custom Application)]],IF(G1006="","",VLOOKUP(G1006,$BG$21:$BI$24,3,FALSE)))</f>
        <v/>
      </c>
      <c r="AJ100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0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0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0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06" s="75" t="str">
        <f>IF(TablePipeInsulation[[#This Row],[System Application]]="Custom",TablePipeInsulation[[#This Row],[Custom Pipe Bare Heat Transfer Coefficient]],IF(P1006="","",(VLOOKUP(AJ1006,'Insulation Table'!$F$35:$G$124,2,FALSE))))</f>
        <v/>
      </c>
      <c r="AO1006" s="75" t="e">
        <f t="shared" si="75"/>
        <v>#N/A</v>
      </c>
      <c r="AP1006" s="75" t="e">
        <f>VLOOKUP(AO1006,'Insulation Table'!$Y$35:$Z$103,2,FALSE)</f>
        <v>#N/A</v>
      </c>
      <c r="AQ1006" s="67" t="str">
        <f>CONCATENATE(P1006,U1006,MIN(TablePipeInsulation[[#This Row],[Insulation to be Added (")]],3))</f>
        <v>3</v>
      </c>
      <c r="AR1006" s="75" t="str">
        <f>IF(P1006="","",(VLOOKUP(AQ1006,'Insulation Table'!$N$35:$O$250,2,FALSE)))</f>
        <v/>
      </c>
      <c r="AS1006" s="67" t="e">
        <f t="shared" si="76"/>
        <v>#VALUE!</v>
      </c>
      <c r="AT1006" s="75" t="str">
        <f>IF(TablePipeInsulation[[#This Row],[System Application]]="Custom",TablePipeInsulation[[#This Row],[Full Load Hours (If Custom Application)]],IF(G1006="","",IF(G1006="Domestic Hot Water",8760,$AJ$16)))</f>
        <v/>
      </c>
      <c r="AU1006" s="75" t="str">
        <f>VLOOKUP($G$7,'Incentive Structure'!$C$6:$D$10,2,FALSE)</f>
        <v>CI</v>
      </c>
      <c r="AV1006" s="75" t="str">
        <f>IF(ISNUMBER(FIND("MF",TablePipeInsulation[[#This Row],[Incentive Code]]))=TRUE,"MF Logic","CI Logic")</f>
        <v>CI Logic</v>
      </c>
      <c r="AW100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06" t="str">
        <f t="shared" si="77"/>
        <v/>
      </c>
      <c r="AY1006" t="str">
        <f t="shared" si="78"/>
        <v>CI</v>
      </c>
      <c r="AZ100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0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06" s="190" t="e">
        <f>INDEX(#REF!,MATCH(TablePipeInsulation[[#This Row],[Coding - Temperature of Pipe]],#REF!,0),MATCH(TEXT($P1006,"#.00"),#REF!,0))</f>
        <v>#REF!</v>
      </c>
      <c r="BC1006" s="211">
        <f>IFERROR(MIN(IF(TablePipeInsulation[[#This Row],[System Application]]="Custom",(TablePipeInsulation[[#This Row],[Therms saved]]*BE1006)*CI_Custom_Incentive_USD_per_therm,IF(OR(TablePipeInsulation[[#This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saved]]*BE1006),"Excel Error"))),TablePipeInsulation[[#This Row],[Total Cost]]),0)</f>
        <v>0</v>
      </c>
      <c r="BD1006" s="216">
        <f>IFERROR(MIN(IF(TablePipeInsulation[[#This Row],[System Application]]="Custom",(TablePipeInsulation[[#This Row],[Therms saved]]*BE1006)*CI_Custom_Bonus_Incentive_USD_per_therm,IF(OR(TablePipeInsulation[[#This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saved]]*BE1006),"Excel Error"))),TablePipeInsulation[[#This Row],[Total Cost]]),0)</f>
        <v>0</v>
      </c>
      <c r="BE1006" s="212">
        <f>Boiler!$AA$9</f>
        <v>0</v>
      </c>
    </row>
    <row r="1007" spans="1:57">
      <c r="A1007" s="75">
        <v>986</v>
      </c>
      <c r="Q1007" s="69"/>
      <c r="R1007" s="1" t="str">
        <f>IFERROR(INDEX(TableInsulationCodeReq[],MATCH(TablePipeInsulation[[#This Row],[Coding - Temperature of Pipe]],TableInsulationCodeReq[Coding Pipe Temperature],-1),MATCH(TEXT($P1007,"0.00"),TableInsulationCodeReq[#Headers],0)),"")</f>
        <v/>
      </c>
      <c r="Y1007" s="189" t="str">
        <f t="shared" si="79"/>
        <v/>
      </c>
      <c r="AA100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07" s="3" t="str">
        <f>IF(OR(G1007="",TablePipeInsulation[[#This Row],[Insulation to be Added (")]]&lt;TablePipeInsulation[[#This Row],[Insulation Required by Code (")]]),"",IF(System_App_Only_DHW,(AN1007-AR1007)/(0.8*100000)*L1007*AS1007*AT1007*1,(AN1007-AR1007)/($G$10*100000)*L1007*AS1007*AT1007*1))</f>
        <v/>
      </c>
      <c r="AC1007" s="78">
        <f>IF(TablePipeInsulation[[#This Row],[Insulation to be Added (")]]&lt;TablePipeInsulation[[#This Row],[Insulation Required by Code (")]],"",BC1007)</f>
        <v>0</v>
      </c>
      <c r="AD1007" s="78">
        <f>IF(TablePipeInsulation[[#This Row],[Insulation to be Added (")]]&lt;TablePipeInsulation[[#This Row],[Insulation Required by Code (")]],"",BD1007)</f>
        <v>0</v>
      </c>
      <c r="AG1007" s="67" t="e">
        <f>VLOOKUP(G1007,'Insulation Table'!$AE$61:$AF$64,2,FALSE)</f>
        <v>#N/A</v>
      </c>
      <c r="AH1007" s="75" t="str">
        <f>IF(TablePipeInsulation[[#This Row],[System Application]]="Custom",TablePipeInsulation[[#This Row],[Pipe Surface Temperature, °F (If Custom Application)]],IF(G1007="","",VLOOKUP(G1007,$BG$21:$BH$24,2,FALSE)))</f>
        <v/>
      </c>
      <c r="AI1007" s="75" t="str">
        <f>IF(TablePipeInsulation[[#This Row],[System Application]]="Custom",TablePipeInsulation[[#This Row],[Ambient Temperature, °F (If Custom Application)]],IF(G1007="","",VLOOKUP(G1007,$BG$21:$BI$24,3,FALSE)))</f>
        <v/>
      </c>
      <c r="AJ100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0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0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0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07" s="75" t="str">
        <f>IF(TablePipeInsulation[[#This Row],[System Application]]="Custom",TablePipeInsulation[[#This Row],[Custom Pipe Bare Heat Transfer Coefficient]],IF(P1007="","",(VLOOKUP(AJ1007,'Insulation Table'!$F$35:$G$124,2,FALSE))))</f>
        <v/>
      </c>
      <c r="AO1007" s="75" t="e">
        <f t="shared" si="75"/>
        <v>#N/A</v>
      </c>
      <c r="AP1007" s="75" t="e">
        <f>VLOOKUP(AO1007,'Insulation Table'!$Y$35:$Z$103,2,FALSE)</f>
        <v>#N/A</v>
      </c>
      <c r="AQ1007" s="67" t="str">
        <f>CONCATENATE(P1007,U1007,MIN(TablePipeInsulation[[#This Row],[Insulation to be Added (")]],3))</f>
        <v>3</v>
      </c>
      <c r="AR1007" s="75" t="str">
        <f>IF(P1007="","",(VLOOKUP(AQ1007,'Insulation Table'!$N$35:$O$250,2,FALSE)))</f>
        <v/>
      </c>
      <c r="AS1007" s="67" t="e">
        <f t="shared" si="76"/>
        <v>#VALUE!</v>
      </c>
      <c r="AT1007" s="75" t="str">
        <f>IF(TablePipeInsulation[[#This Row],[System Application]]="Custom",TablePipeInsulation[[#This Row],[Full Load Hours (If Custom Application)]],IF(G1007="","",IF(G1007="Domestic Hot Water",8760,$AJ$16)))</f>
        <v/>
      </c>
      <c r="AU1007" s="75" t="str">
        <f>VLOOKUP($G$7,'Incentive Structure'!$C$6:$D$10,2,FALSE)</f>
        <v>CI</v>
      </c>
      <c r="AV1007" s="75" t="str">
        <f>IF(ISNUMBER(FIND("MF",TablePipeInsulation[[#This Row],[Incentive Code]]))=TRUE,"MF Logic","CI Logic")</f>
        <v>CI Logic</v>
      </c>
      <c r="AW100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07" t="str">
        <f t="shared" si="77"/>
        <v/>
      </c>
      <c r="AY1007" t="str">
        <f t="shared" si="78"/>
        <v>CI</v>
      </c>
      <c r="AZ100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0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07" s="190" t="e">
        <f>INDEX(#REF!,MATCH(TablePipeInsulation[[#This Row],[Coding - Temperature of Pipe]],#REF!,0),MATCH(TEXT($P1007,"#.00"),#REF!,0))</f>
        <v>#REF!</v>
      </c>
      <c r="BC1007" s="211">
        <f>IFERROR(MIN(IF(TablePipeInsulation[[#This Row],[System Application]]="Custom",(TablePipeInsulation[[#This Row],[Therms saved]]*BE1007)*CI_Custom_Incentive_USD_per_therm,IF(OR(TablePipeInsulation[[#This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saved]]*BE1007),"Excel Error"))),TablePipeInsulation[[#This Row],[Total Cost]]),0)</f>
        <v>0</v>
      </c>
      <c r="BD1007" s="216">
        <f>IFERROR(MIN(IF(TablePipeInsulation[[#This Row],[System Application]]="Custom",(TablePipeInsulation[[#This Row],[Therms saved]]*BE1007)*CI_Custom_Bonus_Incentive_USD_per_therm,IF(OR(TablePipeInsulation[[#This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saved]]*BE1007),"Excel Error"))),TablePipeInsulation[[#This Row],[Total Cost]]),0)</f>
        <v>0</v>
      </c>
      <c r="BE1007" s="212">
        <f>Boiler!$AA$9</f>
        <v>0</v>
      </c>
    </row>
    <row r="1008" spans="1:57">
      <c r="A1008" s="75">
        <v>987</v>
      </c>
      <c r="Q1008" s="69"/>
      <c r="R1008" s="1" t="str">
        <f>IFERROR(INDEX(TableInsulationCodeReq[],MATCH(TablePipeInsulation[[#This Row],[Coding - Temperature of Pipe]],TableInsulationCodeReq[Coding Pipe Temperature],-1),MATCH(TEXT($P1008,"0.00"),TableInsulationCodeReq[#Headers],0)),"")</f>
        <v/>
      </c>
      <c r="Y1008" s="189" t="str">
        <f t="shared" si="79"/>
        <v/>
      </c>
      <c r="AA100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08" s="3" t="str">
        <f>IF(OR(G1008="",TablePipeInsulation[[#This Row],[Insulation to be Added (")]]&lt;TablePipeInsulation[[#This Row],[Insulation Required by Code (")]]),"",IF(System_App_Only_DHW,(AN1008-AR1008)/(0.8*100000)*L1008*AS1008*AT1008*1,(AN1008-AR1008)/($G$10*100000)*L1008*AS1008*AT1008*1))</f>
        <v/>
      </c>
      <c r="AC1008" s="78">
        <f>IF(TablePipeInsulation[[#This Row],[Insulation to be Added (")]]&lt;TablePipeInsulation[[#This Row],[Insulation Required by Code (")]],"",BC1008)</f>
        <v>0</v>
      </c>
      <c r="AD1008" s="78">
        <f>IF(TablePipeInsulation[[#This Row],[Insulation to be Added (")]]&lt;TablePipeInsulation[[#This Row],[Insulation Required by Code (")]],"",BD1008)</f>
        <v>0</v>
      </c>
      <c r="AG1008" s="67" t="e">
        <f>VLOOKUP(G1008,'Insulation Table'!$AE$61:$AF$64,2,FALSE)</f>
        <v>#N/A</v>
      </c>
      <c r="AH1008" s="75" t="str">
        <f>IF(TablePipeInsulation[[#This Row],[System Application]]="Custom",TablePipeInsulation[[#This Row],[Pipe Surface Temperature, °F (If Custom Application)]],IF(G1008="","",VLOOKUP(G1008,$BG$21:$BH$24,2,FALSE)))</f>
        <v/>
      </c>
      <c r="AI1008" s="75" t="str">
        <f>IF(TablePipeInsulation[[#This Row],[System Application]]="Custom",TablePipeInsulation[[#This Row],[Ambient Temperature, °F (If Custom Application)]],IF(G1008="","",VLOOKUP(G1008,$BG$21:$BI$24,3,FALSE)))</f>
        <v/>
      </c>
      <c r="AJ100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0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0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0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08" s="75" t="str">
        <f>IF(TablePipeInsulation[[#This Row],[System Application]]="Custom",TablePipeInsulation[[#This Row],[Custom Pipe Bare Heat Transfer Coefficient]],IF(P1008="","",(VLOOKUP(AJ1008,'Insulation Table'!$F$35:$G$124,2,FALSE))))</f>
        <v/>
      </c>
      <c r="AO1008" s="75" t="e">
        <f t="shared" si="75"/>
        <v>#N/A</v>
      </c>
      <c r="AP1008" s="75" t="e">
        <f>VLOOKUP(AO1008,'Insulation Table'!$Y$35:$Z$103,2,FALSE)</f>
        <v>#N/A</v>
      </c>
      <c r="AQ1008" s="67" t="str">
        <f>CONCATENATE(P1008,U1008,MIN(TablePipeInsulation[[#This Row],[Insulation to be Added (")]],3))</f>
        <v>3</v>
      </c>
      <c r="AR1008" s="75" t="str">
        <f>IF(P1008="","",(VLOOKUP(AQ1008,'Insulation Table'!$N$35:$O$250,2,FALSE)))</f>
        <v/>
      </c>
      <c r="AS1008" s="67" t="e">
        <f t="shared" si="76"/>
        <v>#VALUE!</v>
      </c>
      <c r="AT1008" s="75" t="str">
        <f>IF(TablePipeInsulation[[#This Row],[System Application]]="Custom",TablePipeInsulation[[#This Row],[Full Load Hours (If Custom Application)]],IF(G1008="","",IF(G1008="Domestic Hot Water",8760,$AJ$16)))</f>
        <v/>
      </c>
      <c r="AU1008" s="75" t="str">
        <f>VLOOKUP($G$7,'Incentive Structure'!$C$6:$D$10,2,FALSE)</f>
        <v>CI</v>
      </c>
      <c r="AV1008" s="75" t="str">
        <f>IF(ISNUMBER(FIND("MF",TablePipeInsulation[[#This Row],[Incentive Code]]))=TRUE,"MF Logic","CI Logic")</f>
        <v>CI Logic</v>
      </c>
      <c r="AW100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08" t="str">
        <f t="shared" si="77"/>
        <v/>
      </c>
      <c r="AY1008" t="str">
        <f t="shared" si="78"/>
        <v>CI</v>
      </c>
      <c r="AZ100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0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08" s="190" t="e">
        <f>INDEX(#REF!,MATCH(TablePipeInsulation[[#This Row],[Coding - Temperature of Pipe]],#REF!,0),MATCH(TEXT($P1008,"#.00"),#REF!,0))</f>
        <v>#REF!</v>
      </c>
      <c r="BC1008" s="211">
        <f>IFERROR(MIN(IF(TablePipeInsulation[[#This Row],[System Application]]="Custom",(TablePipeInsulation[[#This Row],[Therms saved]]*BE1008)*CI_Custom_Incentive_USD_per_therm,IF(OR(TablePipeInsulation[[#This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saved]]*BE1008),"Excel Error"))),TablePipeInsulation[[#This Row],[Total Cost]]),0)</f>
        <v>0</v>
      </c>
      <c r="BD1008" s="216">
        <f>IFERROR(MIN(IF(TablePipeInsulation[[#This Row],[System Application]]="Custom",(TablePipeInsulation[[#This Row],[Therms saved]]*BE1008)*CI_Custom_Bonus_Incentive_USD_per_therm,IF(OR(TablePipeInsulation[[#This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saved]]*BE1008),"Excel Error"))),TablePipeInsulation[[#This Row],[Total Cost]]),0)</f>
        <v>0</v>
      </c>
      <c r="BE1008" s="212">
        <f>Boiler!$AA$9</f>
        <v>0</v>
      </c>
    </row>
    <row r="1009" spans="1:57">
      <c r="A1009" s="75">
        <v>988</v>
      </c>
      <c r="Q1009" s="69"/>
      <c r="R1009" s="1" t="str">
        <f>IFERROR(INDEX(TableInsulationCodeReq[],MATCH(TablePipeInsulation[[#This Row],[Coding - Temperature of Pipe]],TableInsulationCodeReq[Coding Pipe Temperature],-1),MATCH(TEXT($P1009,"0.00"),TableInsulationCodeReq[#Headers],0)),"")</f>
        <v/>
      </c>
      <c r="Y1009" s="189" t="str">
        <f t="shared" si="79"/>
        <v/>
      </c>
      <c r="AA100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09" s="3" t="str">
        <f>IF(OR(G1009="",TablePipeInsulation[[#This Row],[Insulation to be Added (")]]&lt;TablePipeInsulation[[#This Row],[Insulation Required by Code (")]]),"",IF(System_App_Only_DHW,(AN1009-AR1009)/(0.8*100000)*L1009*AS1009*AT1009*1,(AN1009-AR1009)/($G$10*100000)*L1009*AS1009*AT1009*1))</f>
        <v/>
      </c>
      <c r="AC1009" s="78">
        <f>IF(TablePipeInsulation[[#This Row],[Insulation to be Added (")]]&lt;TablePipeInsulation[[#This Row],[Insulation Required by Code (")]],"",BC1009)</f>
        <v>0</v>
      </c>
      <c r="AD1009" s="78">
        <f>IF(TablePipeInsulation[[#This Row],[Insulation to be Added (")]]&lt;TablePipeInsulation[[#This Row],[Insulation Required by Code (")]],"",BD1009)</f>
        <v>0</v>
      </c>
      <c r="AG1009" s="67" t="e">
        <f>VLOOKUP(G1009,'Insulation Table'!$AE$61:$AF$64,2,FALSE)</f>
        <v>#N/A</v>
      </c>
      <c r="AH1009" s="75" t="str">
        <f>IF(TablePipeInsulation[[#This Row],[System Application]]="Custom",TablePipeInsulation[[#This Row],[Pipe Surface Temperature, °F (If Custom Application)]],IF(G1009="","",VLOOKUP(G1009,$BG$21:$BH$24,2,FALSE)))</f>
        <v/>
      </c>
      <c r="AI1009" s="75" t="str">
        <f>IF(TablePipeInsulation[[#This Row],[System Application]]="Custom",TablePipeInsulation[[#This Row],[Ambient Temperature, °F (If Custom Application)]],IF(G1009="","",VLOOKUP(G1009,$BG$21:$BI$24,3,FALSE)))</f>
        <v/>
      </c>
      <c r="AJ100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0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0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0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09" s="75" t="str">
        <f>IF(TablePipeInsulation[[#This Row],[System Application]]="Custom",TablePipeInsulation[[#This Row],[Custom Pipe Bare Heat Transfer Coefficient]],IF(P1009="","",(VLOOKUP(AJ1009,'Insulation Table'!$F$35:$G$124,2,FALSE))))</f>
        <v/>
      </c>
      <c r="AO1009" s="75" t="e">
        <f t="shared" si="75"/>
        <v>#N/A</v>
      </c>
      <c r="AP1009" s="75" t="e">
        <f>VLOOKUP(AO1009,'Insulation Table'!$Y$35:$Z$103,2,FALSE)</f>
        <v>#N/A</v>
      </c>
      <c r="AQ1009" s="67" t="str">
        <f>CONCATENATE(P1009,U1009,MIN(TablePipeInsulation[[#This Row],[Insulation to be Added (")]],3))</f>
        <v>3</v>
      </c>
      <c r="AR1009" s="75" t="str">
        <f>IF(P1009="","",(VLOOKUP(AQ1009,'Insulation Table'!$N$35:$O$250,2,FALSE)))</f>
        <v/>
      </c>
      <c r="AS1009" s="67" t="e">
        <f t="shared" si="76"/>
        <v>#VALUE!</v>
      </c>
      <c r="AT1009" s="75" t="str">
        <f>IF(TablePipeInsulation[[#This Row],[System Application]]="Custom",TablePipeInsulation[[#This Row],[Full Load Hours (If Custom Application)]],IF(G1009="","",IF(G1009="Domestic Hot Water",8760,$AJ$16)))</f>
        <v/>
      </c>
      <c r="AU1009" s="75" t="str">
        <f>VLOOKUP($G$7,'Incentive Structure'!$C$6:$D$10,2,FALSE)</f>
        <v>CI</v>
      </c>
      <c r="AV1009" s="75" t="str">
        <f>IF(ISNUMBER(FIND("MF",TablePipeInsulation[[#This Row],[Incentive Code]]))=TRUE,"MF Logic","CI Logic")</f>
        <v>CI Logic</v>
      </c>
      <c r="AW100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09" t="str">
        <f t="shared" si="77"/>
        <v/>
      </c>
      <c r="AY1009" t="str">
        <f t="shared" si="78"/>
        <v>CI</v>
      </c>
      <c r="AZ100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0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09" s="190" t="e">
        <f>INDEX(#REF!,MATCH(TablePipeInsulation[[#This Row],[Coding - Temperature of Pipe]],#REF!,0),MATCH(TEXT($P1009,"#.00"),#REF!,0))</f>
        <v>#REF!</v>
      </c>
      <c r="BC1009" s="211">
        <f>IFERROR(MIN(IF(TablePipeInsulation[[#This Row],[System Application]]="Custom",(TablePipeInsulation[[#This Row],[Therms saved]]*BE1009)*CI_Custom_Incentive_USD_per_therm,IF(OR(TablePipeInsulation[[#This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saved]]*BE1009),"Excel Error"))),TablePipeInsulation[[#This Row],[Total Cost]]),0)</f>
        <v>0</v>
      </c>
      <c r="BD1009" s="216">
        <f>IFERROR(MIN(IF(TablePipeInsulation[[#This Row],[System Application]]="Custom",(TablePipeInsulation[[#This Row],[Therms saved]]*BE1009)*CI_Custom_Bonus_Incentive_USD_per_therm,IF(OR(TablePipeInsulation[[#This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saved]]*BE1009),"Excel Error"))),TablePipeInsulation[[#This Row],[Total Cost]]),0)</f>
        <v>0</v>
      </c>
      <c r="BE1009" s="212">
        <f>Boiler!$AA$9</f>
        <v>0</v>
      </c>
    </row>
    <row r="1010" spans="1:57">
      <c r="A1010" s="75">
        <v>989</v>
      </c>
      <c r="Q1010" s="69"/>
      <c r="R1010" s="1" t="str">
        <f>IFERROR(INDEX(TableInsulationCodeReq[],MATCH(TablePipeInsulation[[#This Row],[Coding - Temperature of Pipe]],TableInsulationCodeReq[Coding Pipe Temperature],-1),MATCH(TEXT($P1010,"0.00"),TableInsulationCodeReq[#Headers],0)),"")</f>
        <v/>
      </c>
      <c r="Y1010" s="189" t="str">
        <f t="shared" si="79"/>
        <v/>
      </c>
      <c r="AA101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10" s="3" t="str">
        <f>IF(OR(G1010="",TablePipeInsulation[[#This Row],[Insulation to be Added (")]]&lt;TablePipeInsulation[[#This Row],[Insulation Required by Code (")]]),"",IF(System_App_Only_DHW,(AN1010-AR1010)/(0.8*100000)*L1010*AS1010*AT1010*1,(AN1010-AR1010)/($G$10*100000)*L1010*AS1010*AT1010*1))</f>
        <v/>
      </c>
      <c r="AC1010" s="78">
        <f>IF(TablePipeInsulation[[#This Row],[Insulation to be Added (")]]&lt;TablePipeInsulation[[#This Row],[Insulation Required by Code (")]],"",BC1010)</f>
        <v>0</v>
      </c>
      <c r="AD1010" s="78">
        <f>IF(TablePipeInsulation[[#This Row],[Insulation to be Added (")]]&lt;TablePipeInsulation[[#This Row],[Insulation Required by Code (")]],"",BD1010)</f>
        <v>0</v>
      </c>
      <c r="AG1010" s="67" t="e">
        <f>VLOOKUP(G1010,'Insulation Table'!$AE$61:$AF$64,2,FALSE)</f>
        <v>#N/A</v>
      </c>
      <c r="AH1010" s="75" t="str">
        <f>IF(TablePipeInsulation[[#This Row],[System Application]]="Custom",TablePipeInsulation[[#This Row],[Pipe Surface Temperature, °F (If Custom Application)]],IF(G1010="","",VLOOKUP(G1010,$BG$21:$BH$24,2,FALSE)))</f>
        <v/>
      </c>
      <c r="AI1010" s="75" t="str">
        <f>IF(TablePipeInsulation[[#This Row],[System Application]]="Custom",TablePipeInsulation[[#This Row],[Ambient Temperature, °F (If Custom Application)]],IF(G1010="","",VLOOKUP(G1010,$BG$21:$BI$24,3,FALSE)))</f>
        <v/>
      </c>
      <c r="AJ101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1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1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1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10" s="75" t="str">
        <f>IF(TablePipeInsulation[[#This Row],[System Application]]="Custom",TablePipeInsulation[[#This Row],[Custom Pipe Bare Heat Transfer Coefficient]],IF(P1010="","",(VLOOKUP(AJ1010,'Insulation Table'!$F$35:$G$124,2,FALSE))))</f>
        <v/>
      </c>
      <c r="AO1010" s="75" t="e">
        <f t="shared" si="75"/>
        <v>#N/A</v>
      </c>
      <c r="AP1010" s="75" t="e">
        <f>VLOOKUP(AO1010,'Insulation Table'!$Y$35:$Z$103,2,FALSE)</f>
        <v>#N/A</v>
      </c>
      <c r="AQ1010" s="67" t="str">
        <f>CONCATENATE(P1010,U1010,MIN(TablePipeInsulation[[#This Row],[Insulation to be Added (")]],3))</f>
        <v>3</v>
      </c>
      <c r="AR1010" s="75" t="str">
        <f>IF(P1010="","",(VLOOKUP(AQ1010,'Insulation Table'!$N$35:$O$250,2,FALSE)))</f>
        <v/>
      </c>
      <c r="AS1010" s="67" t="e">
        <f t="shared" si="76"/>
        <v>#VALUE!</v>
      </c>
      <c r="AT1010" s="75" t="str">
        <f>IF(TablePipeInsulation[[#This Row],[System Application]]="Custom",TablePipeInsulation[[#This Row],[Full Load Hours (If Custom Application)]],IF(G1010="","",IF(G1010="Domestic Hot Water",8760,$AJ$16)))</f>
        <v/>
      </c>
      <c r="AU1010" s="75" t="str">
        <f>VLOOKUP($G$7,'Incentive Structure'!$C$6:$D$10,2,FALSE)</f>
        <v>CI</v>
      </c>
      <c r="AV1010" s="75" t="str">
        <f>IF(ISNUMBER(FIND("MF",TablePipeInsulation[[#This Row],[Incentive Code]]))=TRUE,"MF Logic","CI Logic")</f>
        <v>CI Logic</v>
      </c>
      <c r="AW101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10" t="str">
        <f t="shared" si="77"/>
        <v/>
      </c>
      <c r="AY1010" t="str">
        <f t="shared" si="78"/>
        <v>CI</v>
      </c>
      <c r="AZ101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1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10" s="190" t="e">
        <f>INDEX(#REF!,MATCH(TablePipeInsulation[[#This Row],[Coding - Temperature of Pipe]],#REF!,0),MATCH(TEXT($P1010,"#.00"),#REF!,0))</f>
        <v>#REF!</v>
      </c>
      <c r="BC1010" s="211">
        <f>IFERROR(MIN(IF(TablePipeInsulation[[#This Row],[System Application]]="Custom",(TablePipeInsulation[[#This Row],[Therms saved]]*BE1010)*CI_Custom_Incentive_USD_per_therm,IF(OR(TablePipeInsulation[[#This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saved]]*BE1010),"Excel Error"))),TablePipeInsulation[[#This Row],[Total Cost]]),0)</f>
        <v>0</v>
      </c>
      <c r="BD1010" s="216">
        <f>IFERROR(MIN(IF(TablePipeInsulation[[#This Row],[System Application]]="Custom",(TablePipeInsulation[[#This Row],[Therms saved]]*BE1010)*CI_Custom_Bonus_Incentive_USD_per_therm,IF(OR(TablePipeInsulation[[#This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saved]]*BE1010),"Excel Error"))),TablePipeInsulation[[#This Row],[Total Cost]]),0)</f>
        <v>0</v>
      </c>
      <c r="BE1010" s="212">
        <f>Boiler!$AA$9</f>
        <v>0</v>
      </c>
    </row>
    <row r="1011" spans="1:57">
      <c r="A1011" s="75">
        <v>990</v>
      </c>
      <c r="Q1011" s="69"/>
      <c r="R1011" s="1" t="str">
        <f>IFERROR(INDEX(TableInsulationCodeReq[],MATCH(TablePipeInsulation[[#This Row],[Coding - Temperature of Pipe]],TableInsulationCodeReq[Coding Pipe Temperature],-1),MATCH(TEXT($P1011,"0.00"),TableInsulationCodeReq[#Headers],0)),"")</f>
        <v/>
      </c>
      <c r="Y1011" s="189" t="str">
        <f t="shared" si="79"/>
        <v/>
      </c>
      <c r="AA101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11" s="3" t="str">
        <f>IF(OR(G1011="",TablePipeInsulation[[#This Row],[Insulation to be Added (")]]&lt;TablePipeInsulation[[#This Row],[Insulation Required by Code (")]]),"",IF(System_App_Only_DHW,(AN1011-AR1011)/(0.8*100000)*L1011*AS1011*AT1011*1,(AN1011-AR1011)/($G$10*100000)*L1011*AS1011*AT1011*1))</f>
        <v/>
      </c>
      <c r="AC1011" s="78">
        <f>IF(TablePipeInsulation[[#This Row],[Insulation to be Added (")]]&lt;TablePipeInsulation[[#This Row],[Insulation Required by Code (")]],"",BC1011)</f>
        <v>0</v>
      </c>
      <c r="AD1011" s="78">
        <f>IF(TablePipeInsulation[[#This Row],[Insulation to be Added (")]]&lt;TablePipeInsulation[[#This Row],[Insulation Required by Code (")]],"",BD1011)</f>
        <v>0</v>
      </c>
      <c r="AG1011" s="67" t="e">
        <f>VLOOKUP(G1011,'Insulation Table'!$AE$61:$AF$64,2,FALSE)</f>
        <v>#N/A</v>
      </c>
      <c r="AH1011" s="75" t="str">
        <f>IF(TablePipeInsulation[[#This Row],[System Application]]="Custom",TablePipeInsulation[[#This Row],[Pipe Surface Temperature, °F (If Custom Application)]],IF(G1011="","",VLOOKUP(G1011,$BG$21:$BH$24,2,FALSE)))</f>
        <v/>
      </c>
      <c r="AI1011" s="75" t="str">
        <f>IF(TablePipeInsulation[[#This Row],[System Application]]="Custom",TablePipeInsulation[[#This Row],[Ambient Temperature, °F (If Custom Application)]],IF(G1011="","",VLOOKUP(G1011,$BG$21:$BI$24,3,FALSE)))</f>
        <v/>
      </c>
      <c r="AJ101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1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1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1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11" s="75" t="str">
        <f>IF(TablePipeInsulation[[#This Row],[System Application]]="Custom",TablePipeInsulation[[#This Row],[Custom Pipe Bare Heat Transfer Coefficient]],IF(P1011="","",(VLOOKUP(AJ1011,'Insulation Table'!$F$35:$G$124,2,FALSE))))</f>
        <v/>
      </c>
      <c r="AO1011" s="75" t="e">
        <f t="shared" si="75"/>
        <v>#N/A</v>
      </c>
      <c r="AP1011" s="75" t="e">
        <f>VLOOKUP(AO1011,'Insulation Table'!$Y$35:$Z$103,2,FALSE)</f>
        <v>#N/A</v>
      </c>
      <c r="AQ1011" s="67" t="str">
        <f>CONCATENATE(P1011,U1011,MIN(TablePipeInsulation[[#This Row],[Insulation to be Added (")]],3))</f>
        <v>3</v>
      </c>
      <c r="AR1011" s="75" t="str">
        <f>IF(P1011="","",(VLOOKUP(AQ1011,'Insulation Table'!$N$35:$O$250,2,FALSE)))</f>
        <v/>
      </c>
      <c r="AS1011" s="67" t="e">
        <f t="shared" si="76"/>
        <v>#VALUE!</v>
      </c>
      <c r="AT1011" s="75" t="str">
        <f>IF(TablePipeInsulation[[#This Row],[System Application]]="Custom",TablePipeInsulation[[#This Row],[Full Load Hours (If Custom Application)]],IF(G1011="","",IF(G1011="Domestic Hot Water",8760,$AJ$16)))</f>
        <v/>
      </c>
      <c r="AU1011" s="75" t="str">
        <f>VLOOKUP($G$7,'Incentive Structure'!$C$6:$D$10,2,FALSE)</f>
        <v>CI</v>
      </c>
      <c r="AV1011" s="75" t="str">
        <f>IF(ISNUMBER(FIND("MF",TablePipeInsulation[[#This Row],[Incentive Code]]))=TRUE,"MF Logic","CI Logic")</f>
        <v>CI Logic</v>
      </c>
      <c r="AW101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11" t="str">
        <f t="shared" si="77"/>
        <v/>
      </c>
      <c r="AY1011" t="str">
        <f t="shared" si="78"/>
        <v>CI</v>
      </c>
      <c r="AZ101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1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11" s="190" t="e">
        <f>INDEX(#REF!,MATCH(TablePipeInsulation[[#This Row],[Coding - Temperature of Pipe]],#REF!,0),MATCH(TEXT($P1011,"#.00"),#REF!,0))</f>
        <v>#REF!</v>
      </c>
      <c r="BC1011" s="211">
        <f>IFERROR(MIN(IF(TablePipeInsulation[[#This Row],[System Application]]="Custom",(TablePipeInsulation[[#This Row],[Therms saved]]*BE1011)*CI_Custom_Incentive_USD_per_therm,IF(OR(TablePipeInsulation[[#This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saved]]*BE1011),"Excel Error"))),TablePipeInsulation[[#This Row],[Total Cost]]),0)</f>
        <v>0</v>
      </c>
      <c r="BD1011" s="216">
        <f>IFERROR(MIN(IF(TablePipeInsulation[[#This Row],[System Application]]="Custom",(TablePipeInsulation[[#This Row],[Therms saved]]*BE1011)*CI_Custom_Bonus_Incentive_USD_per_therm,IF(OR(TablePipeInsulation[[#This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saved]]*BE1011),"Excel Error"))),TablePipeInsulation[[#This Row],[Total Cost]]),0)</f>
        <v>0</v>
      </c>
      <c r="BE1011" s="212">
        <f>Boiler!$AA$9</f>
        <v>0</v>
      </c>
    </row>
    <row r="1012" spans="1:57">
      <c r="A1012" s="75">
        <v>991</v>
      </c>
      <c r="Q1012" s="69"/>
      <c r="R1012" s="1" t="str">
        <f>IFERROR(INDEX(TableInsulationCodeReq[],MATCH(TablePipeInsulation[[#This Row],[Coding - Temperature of Pipe]],TableInsulationCodeReq[Coding Pipe Temperature],-1),MATCH(TEXT($P1012,"0.00"),TableInsulationCodeReq[#Headers],0)),"")</f>
        <v/>
      </c>
      <c r="Y1012" s="189" t="str">
        <f t="shared" si="79"/>
        <v/>
      </c>
      <c r="AA1012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12" s="3" t="str">
        <f>IF(OR(G1012="",TablePipeInsulation[[#This Row],[Insulation to be Added (")]]&lt;TablePipeInsulation[[#This Row],[Insulation Required by Code (")]]),"",IF(System_App_Only_DHW,(AN1012-AR1012)/(0.8*100000)*L1012*AS1012*AT1012*1,(AN1012-AR1012)/($G$10*100000)*L1012*AS1012*AT1012*1))</f>
        <v/>
      </c>
      <c r="AC1012" s="78">
        <f>IF(TablePipeInsulation[[#This Row],[Insulation to be Added (")]]&lt;TablePipeInsulation[[#This Row],[Insulation Required by Code (")]],"",BC1012)</f>
        <v>0</v>
      </c>
      <c r="AD1012" s="78">
        <f>IF(TablePipeInsulation[[#This Row],[Insulation to be Added (")]]&lt;TablePipeInsulation[[#This Row],[Insulation Required by Code (")]],"",BD1012)</f>
        <v>0</v>
      </c>
      <c r="AG1012" s="67" t="e">
        <f>VLOOKUP(G1012,'Insulation Table'!$AE$61:$AF$64,2,FALSE)</f>
        <v>#N/A</v>
      </c>
      <c r="AH1012" s="75" t="str">
        <f>IF(TablePipeInsulation[[#This Row],[System Application]]="Custom",TablePipeInsulation[[#This Row],[Pipe Surface Temperature, °F (If Custom Application)]],IF(G1012="","",VLOOKUP(G1012,$BG$21:$BH$24,2,FALSE)))</f>
        <v/>
      </c>
      <c r="AI1012" s="75" t="str">
        <f>IF(TablePipeInsulation[[#This Row],[System Application]]="Custom",TablePipeInsulation[[#This Row],[Ambient Temperature, °F (If Custom Application)]],IF(G1012="","",VLOOKUP(G1012,$BG$21:$BI$24,3,FALSE)))</f>
        <v/>
      </c>
      <c r="AJ1012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12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12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12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12" s="75" t="str">
        <f>IF(TablePipeInsulation[[#This Row],[System Application]]="Custom",TablePipeInsulation[[#This Row],[Custom Pipe Bare Heat Transfer Coefficient]],IF(P1012="","",(VLOOKUP(AJ1012,'Insulation Table'!$F$35:$G$124,2,FALSE))))</f>
        <v/>
      </c>
      <c r="AO1012" s="75" t="e">
        <f t="shared" si="75"/>
        <v>#N/A</v>
      </c>
      <c r="AP1012" s="75" t="e">
        <f>VLOOKUP(AO1012,'Insulation Table'!$Y$35:$Z$103,2,FALSE)</f>
        <v>#N/A</v>
      </c>
      <c r="AQ1012" s="67" t="str">
        <f>CONCATENATE(P1012,U1012,MIN(TablePipeInsulation[[#This Row],[Insulation to be Added (")]],3))</f>
        <v>3</v>
      </c>
      <c r="AR1012" s="75" t="str">
        <f>IF(P1012="","",(VLOOKUP(AQ1012,'Insulation Table'!$N$35:$O$250,2,FALSE)))</f>
        <v/>
      </c>
      <c r="AS1012" s="67" t="e">
        <f t="shared" si="76"/>
        <v>#VALUE!</v>
      </c>
      <c r="AT1012" s="75" t="str">
        <f>IF(TablePipeInsulation[[#This Row],[System Application]]="Custom",TablePipeInsulation[[#This Row],[Full Load Hours (If Custom Application)]],IF(G1012="","",IF(G1012="Domestic Hot Water",8760,$AJ$16)))</f>
        <v/>
      </c>
      <c r="AU1012" s="75" t="str">
        <f>VLOOKUP($G$7,'Incentive Structure'!$C$6:$D$10,2,FALSE)</f>
        <v>CI</v>
      </c>
      <c r="AV1012" s="75" t="str">
        <f>IF(ISNUMBER(FIND("MF",TablePipeInsulation[[#This Row],[Incentive Code]]))=TRUE,"MF Logic","CI Logic")</f>
        <v>CI Logic</v>
      </c>
      <c r="AW1012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12" t="str">
        <f t="shared" si="77"/>
        <v/>
      </c>
      <c r="AY1012" t="str">
        <f t="shared" si="78"/>
        <v>CI</v>
      </c>
      <c r="AZ1012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12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12" s="190" t="e">
        <f>INDEX(#REF!,MATCH(TablePipeInsulation[[#This Row],[Coding - Temperature of Pipe]],#REF!,0),MATCH(TEXT($P1012,"#.00"),#REF!,0))</f>
        <v>#REF!</v>
      </c>
      <c r="BC1012" s="211">
        <f>IFERROR(MIN(IF(TablePipeInsulation[[#This Row],[System Application]]="Custom",(TablePipeInsulation[[#This Row],[Therms saved]]*BE1012)*CI_Custom_Incentive_USD_per_therm,IF(OR(TablePipeInsulation[[#This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saved]]*BE1012),"Excel Error"))),TablePipeInsulation[[#This Row],[Total Cost]]),0)</f>
        <v>0</v>
      </c>
      <c r="BD1012" s="216">
        <f>IFERROR(MIN(IF(TablePipeInsulation[[#This Row],[System Application]]="Custom",(TablePipeInsulation[[#This Row],[Therms saved]]*BE1012)*CI_Custom_Bonus_Incentive_USD_per_therm,IF(OR(TablePipeInsulation[[#This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saved]]*BE1012),"Excel Error"))),TablePipeInsulation[[#This Row],[Total Cost]]),0)</f>
        <v>0</v>
      </c>
      <c r="BE1012" s="212">
        <f>Boiler!$AA$9</f>
        <v>0</v>
      </c>
    </row>
    <row r="1013" spans="1:57">
      <c r="A1013" s="75">
        <v>992</v>
      </c>
      <c r="Q1013" s="69"/>
      <c r="R1013" s="1" t="str">
        <f>IFERROR(INDEX(TableInsulationCodeReq[],MATCH(TablePipeInsulation[[#This Row],[Coding - Temperature of Pipe]],TableInsulationCodeReq[Coding Pipe Temperature],-1),MATCH(TEXT($P1013,"0.00"),TableInsulationCodeReq[#Headers],0)),"")</f>
        <v/>
      </c>
      <c r="Y1013" s="189" t="str">
        <f t="shared" si="79"/>
        <v/>
      </c>
      <c r="AA1013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13" s="3" t="str">
        <f>IF(OR(G1013="",TablePipeInsulation[[#This Row],[Insulation to be Added (")]]&lt;TablePipeInsulation[[#This Row],[Insulation Required by Code (")]]),"",IF(System_App_Only_DHW,(AN1013-AR1013)/(0.8*100000)*L1013*AS1013*AT1013*1,(AN1013-AR1013)/($G$10*100000)*L1013*AS1013*AT1013*1))</f>
        <v/>
      </c>
      <c r="AC1013" s="78">
        <f>IF(TablePipeInsulation[[#This Row],[Insulation to be Added (")]]&lt;TablePipeInsulation[[#This Row],[Insulation Required by Code (")]],"",BC1013)</f>
        <v>0</v>
      </c>
      <c r="AD1013" s="78">
        <f>IF(TablePipeInsulation[[#This Row],[Insulation to be Added (")]]&lt;TablePipeInsulation[[#This Row],[Insulation Required by Code (")]],"",BD1013)</f>
        <v>0</v>
      </c>
      <c r="AG1013" s="67" t="e">
        <f>VLOOKUP(G1013,'Insulation Table'!$AE$61:$AF$64,2,FALSE)</f>
        <v>#N/A</v>
      </c>
      <c r="AH1013" s="75" t="str">
        <f>IF(TablePipeInsulation[[#This Row],[System Application]]="Custom",TablePipeInsulation[[#This Row],[Pipe Surface Temperature, °F (If Custom Application)]],IF(G1013="","",VLOOKUP(G1013,$BG$21:$BH$24,2,FALSE)))</f>
        <v/>
      </c>
      <c r="AI1013" s="75" t="str">
        <f>IF(TablePipeInsulation[[#This Row],[System Application]]="Custom",TablePipeInsulation[[#This Row],[Ambient Temperature, °F (If Custom Application)]],IF(G1013="","",VLOOKUP(G1013,$BG$21:$BI$24,3,FALSE)))</f>
        <v/>
      </c>
      <c r="AJ1013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13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13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13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13" s="75" t="str">
        <f>IF(TablePipeInsulation[[#This Row],[System Application]]="Custom",TablePipeInsulation[[#This Row],[Custom Pipe Bare Heat Transfer Coefficient]],IF(P1013="","",(VLOOKUP(AJ1013,'Insulation Table'!$F$35:$G$124,2,FALSE))))</f>
        <v/>
      </c>
      <c r="AO1013" s="75" t="e">
        <f t="shared" si="75"/>
        <v>#N/A</v>
      </c>
      <c r="AP1013" s="75" t="e">
        <f>VLOOKUP(AO1013,'Insulation Table'!$Y$35:$Z$103,2,FALSE)</f>
        <v>#N/A</v>
      </c>
      <c r="AQ1013" s="67" t="str">
        <f>CONCATENATE(P1013,U1013,MIN(TablePipeInsulation[[#This Row],[Insulation to be Added (")]],3))</f>
        <v>3</v>
      </c>
      <c r="AR1013" s="75" t="str">
        <f>IF(P1013="","",(VLOOKUP(AQ1013,'Insulation Table'!$N$35:$O$250,2,FALSE)))</f>
        <v/>
      </c>
      <c r="AS1013" s="67" t="e">
        <f t="shared" si="76"/>
        <v>#VALUE!</v>
      </c>
      <c r="AT1013" s="75" t="str">
        <f>IF(TablePipeInsulation[[#This Row],[System Application]]="Custom",TablePipeInsulation[[#This Row],[Full Load Hours (If Custom Application)]],IF(G1013="","",IF(G1013="Domestic Hot Water",8760,$AJ$16)))</f>
        <v/>
      </c>
      <c r="AU1013" s="75" t="str">
        <f>VLOOKUP($G$7,'Incentive Structure'!$C$6:$D$10,2,FALSE)</f>
        <v>CI</v>
      </c>
      <c r="AV1013" s="75" t="str">
        <f>IF(ISNUMBER(FIND("MF",TablePipeInsulation[[#This Row],[Incentive Code]]))=TRUE,"MF Logic","CI Logic")</f>
        <v>CI Logic</v>
      </c>
      <c r="AW1013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13" t="str">
        <f t="shared" si="77"/>
        <v/>
      </c>
      <c r="AY1013" t="str">
        <f t="shared" si="78"/>
        <v>CI</v>
      </c>
      <c r="AZ1013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13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13" s="190" t="e">
        <f>INDEX(#REF!,MATCH(TablePipeInsulation[[#This Row],[Coding - Temperature of Pipe]],#REF!,0),MATCH(TEXT($P1013,"#.00"),#REF!,0))</f>
        <v>#REF!</v>
      </c>
      <c r="BC1013" s="211">
        <f>IFERROR(MIN(IF(TablePipeInsulation[[#This Row],[System Application]]="Custom",(TablePipeInsulation[[#This Row],[Therms saved]]*BE1013)*CI_Custom_Incentive_USD_per_therm,IF(OR(TablePipeInsulation[[#This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saved]]*BE1013),"Excel Error"))),TablePipeInsulation[[#This Row],[Total Cost]]),0)</f>
        <v>0</v>
      </c>
      <c r="BD1013" s="216">
        <f>IFERROR(MIN(IF(TablePipeInsulation[[#This Row],[System Application]]="Custom",(TablePipeInsulation[[#This Row],[Therms saved]]*BE1013)*CI_Custom_Bonus_Incentive_USD_per_therm,IF(OR(TablePipeInsulation[[#This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saved]]*BE1013),"Excel Error"))),TablePipeInsulation[[#This Row],[Total Cost]]),0)</f>
        <v>0</v>
      </c>
      <c r="BE1013" s="212">
        <f>Boiler!$AA$9</f>
        <v>0</v>
      </c>
    </row>
    <row r="1014" spans="1:57">
      <c r="A1014" s="75">
        <v>993</v>
      </c>
      <c r="Q1014" s="69"/>
      <c r="R1014" s="1" t="str">
        <f>IFERROR(INDEX(TableInsulationCodeReq[],MATCH(TablePipeInsulation[[#This Row],[Coding - Temperature of Pipe]],TableInsulationCodeReq[Coding Pipe Temperature],-1),MATCH(TEXT($P1014,"0.00"),TableInsulationCodeReq[#Headers],0)),"")</f>
        <v/>
      </c>
      <c r="Y1014" s="189" t="str">
        <f t="shared" si="79"/>
        <v/>
      </c>
      <c r="AA1014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14" s="3" t="str">
        <f>IF(OR(G1014="",TablePipeInsulation[[#This Row],[Insulation to be Added (")]]&lt;TablePipeInsulation[[#This Row],[Insulation Required by Code (")]]),"",IF(System_App_Only_DHW,(AN1014-AR1014)/(0.8*100000)*L1014*AS1014*AT1014*1,(AN1014-AR1014)/($G$10*100000)*L1014*AS1014*AT1014*1))</f>
        <v/>
      </c>
      <c r="AC1014" s="78">
        <f>IF(TablePipeInsulation[[#This Row],[Insulation to be Added (")]]&lt;TablePipeInsulation[[#This Row],[Insulation Required by Code (")]],"",BC1014)</f>
        <v>0</v>
      </c>
      <c r="AD1014" s="78">
        <f>IF(TablePipeInsulation[[#This Row],[Insulation to be Added (")]]&lt;TablePipeInsulation[[#This Row],[Insulation Required by Code (")]],"",BD1014)</f>
        <v>0</v>
      </c>
      <c r="AG1014" s="67" t="e">
        <f>VLOOKUP(G1014,'Insulation Table'!$AE$61:$AF$64,2,FALSE)</f>
        <v>#N/A</v>
      </c>
      <c r="AH1014" s="75" t="str">
        <f>IF(TablePipeInsulation[[#This Row],[System Application]]="Custom",TablePipeInsulation[[#This Row],[Pipe Surface Temperature, °F (If Custom Application)]],IF(G1014="","",VLOOKUP(G1014,$BG$21:$BH$24,2,FALSE)))</f>
        <v/>
      </c>
      <c r="AI1014" s="75" t="str">
        <f>IF(TablePipeInsulation[[#This Row],[System Application]]="Custom",TablePipeInsulation[[#This Row],[Ambient Temperature, °F (If Custom Application)]],IF(G1014="","",VLOOKUP(G1014,$BG$21:$BI$24,3,FALSE)))</f>
        <v/>
      </c>
      <c r="AJ1014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14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14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14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14" s="75" t="str">
        <f>IF(TablePipeInsulation[[#This Row],[System Application]]="Custom",TablePipeInsulation[[#This Row],[Custom Pipe Bare Heat Transfer Coefficient]],IF(P1014="","",(VLOOKUP(AJ1014,'Insulation Table'!$F$35:$G$124,2,FALSE))))</f>
        <v/>
      </c>
      <c r="AO1014" s="75" t="e">
        <f t="shared" si="75"/>
        <v>#N/A</v>
      </c>
      <c r="AP1014" s="75" t="e">
        <f>VLOOKUP(AO1014,'Insulation Table'!$Y$35:$Z$103,2,FALSE)</f>
        <v>#N/A</v>
      </c>
      <c r="AQ1014" s="67" t="str">
        <f>CONCATENATE(P1014,U1014,MIN(TablePipeInsulation[[#This Row],[Insulation to be Added (")]],3))</f>
        <v>3</v>
      </c>
      <c r="AR1014" s="75" t="str">
        <f>IF(P1014="","",(VLOOKUP(AQ1014,'Insulation Table'!$N$35:$O$250,2,FALSE)))</f>
        <v/>
      </c>
      <c r="AS1014" s="67" t="e">
        <f t="shared" si="76"/>
        <v>#VALUE!</v>
      </c>
      <c r="AT1014" s="75" t="str">
        <f>IF(TablePipeInsulation[[#This Row],[System Application]]="Custom",TablePipeInsulation[[#This Row],[Full Load Hours (If Custom Application)]],IF(G1014="","",IF(G1014="Domestic Hot Water",8760,$AJ$16)))</f>
        <v/>
      </c>
      <c r="AU1014" s="75" t="str">
        <f>VLOOKUP($G$7,'Incentive Structure'!$C$6:$D$10,2,FALSE)</f>
        <v>CI</v>
      </c>
      <c r="AV1014" s="75" t="str">
        <f>IF(ISNUMBER(FIND("MF",TablePipeInsulation[[#This Row],[Incentive Code]]))=TRUE,"MF Logic","CI Logic")</f>
        <v>CI Logic</v>
      </c>
      <c r="AW1014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14" t="str">
        <f t="shared" si="77"/>
        <v/>
      </c>
      <c r="AY1014" t="str">
        <f t="shared" si="78"/>
        <v>CI</v>
      </c>
      <c r="AZ1014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14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14" s="190" t="e">
        <f>INDEX(#REF!,MATCH(TablePipeInsulation[[#This Row],[Coding - Temperature of Pipe]],#REF!,0),MATCH(TEXT($P1014,"#.00"),#REF!,0))</f>
        <v>#REF!</v>
      </c>
      <c r="BC1014" s="211">
        <f>IFERROR(MIN(IF(TablePipeInsulation[[#This Row],[System Application]]="Custom",(TablePipeInsulation[[#This Row],[Therms saved]]*BE1014)*CI_Custom_Incentive_USD_per_therm,IF(OR(TablePipeInsulation[[#This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saved]]*BE1014),"Excel Error"))),TablePipeInsulation[[#This Row],[Total Cost]]),0)</f>
        <v>0</v>
      </c>
      <c r="BD1014" s="216">
        <f>IFERROR(MIN(IF(TablePipeInsulation[[#This Row],[System Application]]="Custom",(TablePipeInsulation[[#This Row],[Therms saved]]*BE1014)*CI_Custom_Bonus_Incentive_USD_per_therm,IF(OR(TablePipeInsulation[[#This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saved]]*BE1014),"Excel Error"))),TablePipeInsulation[[#This Row],[Total Cost]]),0)</f>
        <v>0</v>
      </c>
      <c r="BE1014" s="212">
        <f>Boiler!$AA$9</f>
        <v>0</v>
      </c>
    </row>
    <row r="1015" spans="1:57">
      <c r="A1015" s="75">
        <v>994</v>
      </c>
      <c r="Q1015" s="69"/>
      <c r="R1015" s="1" t="str">
        <f>IFERROR(INDEX(TableInsulationCodeReq[],MATCH(TablePipeInsulation[[#This Row],[Coding - Temperature of Pipe]],TableInsulationCodeReq[Coding Pipe Temperature],-1),MATCH(TEXT($P1015,"0.00"),TableInsulationCodeReq[#Headers],0)),"")</f>
        <v/>
      </c>
      <c r="Y1015" s="189" t="str">
        <f t="shared" si="79"/>
        <v/>
      </c>
      <c r="AA1015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15" s="3" t="str">
        <f>IF(OR(G1015="",TablePipeInsulation[[#This Row],[Insulation to be Added (")]]&lt;TablePipeInsulation[[#This Row],[Insulation Required by Code (")]]),"",IF(System_App_Only_DHW,(AN1015-AR1015)/(0.8*100000)*L1015*AS1015*AT1015*1,(AN1015-AR1015)/($G$10*100000)*L1015*AS1015*AT1015*1))</f>
        <v/>
      </c>
      <c r="AC1015" s="78">
        <f>IF(TablePipeInsulation[[#This Row],[Insulation to be Added (")]]&lt;TablePipeInsulation[[#This Row],[Insulation Required by Code (")]],"",BC1015)</f>
        <v>0</v>
      </c>
      <c r="AD1015" s="78">
        <f>IF(TablePipeInsulation[[#This Row],[Insulation to be Added (")]]&lt;TablePipeInsulation[[#This Row],[Insulation Required by Code (")]],"",BD1015)</f>
        <v>0</v>
      </c>
      <c r="AG1015" s="67" t="e">
        <f>VLOOKUP(G1015,'Insulation Table'!$AE$61:$AF$64,2,FALSE)</f>
        <v>#N/A</v>
      </c>
      <c r="AH1015" s="75" t="str">
        <f>IF(TablePipeInsulation[[#This Row],[System Application]]="Custom",TablePipeInsulation[[#This Row],[Pipe Surface Temperature, °F (If Custom Application)]],IF(G1015="","",VLOOKUP(G1015,$BG$21:$BH$24,2,FALSE)))</f>
        <v/>
      </c>
      <c r="AI1015" s="75" t="str">
        <f>IF(TablePipeInsulation[[#This Row],[System Application]]="Custom",TablePipeInsulation[[#This Row],[Ambient Temperature, °F (If Custom Application)]],IF(G1015="","",VLOOKUP(G1015,$BG$21:$BI$24,3,FALSE)))</f>
        <v/>
      </c>
      <c r="AJ1015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15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15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15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15" s="75" t="str">
        <f>IF(TablePipeInsulation[[#This Row],[System Application]]="Custom",TablePipeInsulation[[#This Row],[Custom Pipe Bare Heat Transfer Coefficient]],IF(P1015="","",(VLOOKUP(AJ1015,'Insulation Table'!$F$35:$G$124,2,FALSE))))</f>
        <v/>
      </c>
      <c r="AO1015" s="75" t="e">
        <f t="shared" si="75"/>
        <v>#N/A</v>
      </c>
      <c r="AP1015" s="75" t="e">
        <f>VLOOKUP(AO1015,'Insulation Table'!$Y$35:$Z$103,2,FALSE)</f>
        <v>#N/A</v>
      </c>
      <c r="AQ1015" s="67" t="str">
        <f>CONCATENATE(P1015,U1015,MIN(TablePipeInsulation[[#This Row],[Insulation to be Added (")]],3))</f>
        <v>3</v>
      </c>
      <c r="AR1015" s="75" t="str">
        <f>IF(P1015="","",(VLOOKUP(AQ1015,'Insulation Table'!$N$35:$O$250,2,FALSE)))</f>
        <v/>
      </c>
      <c r="AS1015" s="67" t="e">
        <f t="shared" si="76"/>
        <v>#VALUE!</v>
      </c>
      <c r="AT1015" s="75" t="str">
        <f>IF(TablePipeInsulation[[#This Row],[System Application]]="Custom",TablePipeInsulation[[#This Row],[Full Load Hours (If Custom Application)]],IF(G1015="","",IF(G1015="Domestic Hot Water",8760,$AJ$16)))</f>
        <v/>
      </c>
      <c r="AU1015" s="75" t="str">
        <f>VLOOKUP($G$7,'Incentive Structure'!$C$6:$D$10,2,FALSE)</f>
        <v>CI</v>
      </c>
      <c r="AV1015" s="75" t="str">
        <f>IF(ISNUMBER(FIND("MF",TablePipeInsulation[[#This Row],[Incentive Code]]))=TRUE,"MF Logic","CI Logic")</f>
        <v>CI Logic</v>
      </c>
      <c r="AW1015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15" t="str">
        <f t="shared" si="77"/>
        <v/>
      </c>
      <c r="AY1015" t="str">
        <f t="shared" si="78"/>
        <v>CI</v>
      </c>
      <c r="AZ1015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15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15" s="190" t="e">
        <f>INDEX(#REF!,MATCH(TablePipeInsulation[[#This Row],[Coding - Temperature of Pipe]],#REF!,0),MATCH(TEXT($P1015,"#.00"),#REF!,0))</f>
        <v>#REF!</v>
      </c>
      <c r="BC1015" s="211">
        <f>IFERROR(MIN(IF(TablePipeInsulation[[#This Row],[System Application]]="Custom",(TablePipeInsulation[[#This Row],[Therms saved]]*BE1015)*CI_Custom_Incentive_USD_per_therm,IF(OR(TablePipeInsulation[[#This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saved]]*BE1015),"Excel Error"))),TablePipeInsulation[[#This Row],[Total Cost]]),0)</f>
        <v>0</v>
      </c>
      <c r="BD1015" s="216">
        <f>IFERROR(MIN(IF(TablePipeInsulation[[#This Row],[System Application]]="Custom",(TablePipeInsulation[[#This Row],[Therms saved]]*BE1015)*CI_Custom_Bonus_Incentive_USD_per_therm,IF(OR(TablePipeInsulation[[#This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saved]]*BE1015),"Excel Error"))),TablePipeInsulation[[#This Row],[Total Cost]]),0)</f>
        <v>0</v>
      </c>
      <c r="BE1015" s="212">
        <f>Boiler!$AA$9</f>
        <v>0</v>
      </c>
    </row>
    <row r="1016" spans="1:57">
      <c r="A1016" s="75">
        <v>995</v>
      </c>
      <c r="Q1016" s="69"/>
      <c r="R1016" s="1" t="str">
        <f>IFERROR(INDEX(TableInsulationCodeReq[],MATCH(TablePipeInsulation[[#This Row],[Coding - Temperature of Pipe]],TableInsulationCodeReq[Coding Pipe Temperature],-1),MATCH(TEXT($P1016,"0.00"),TableInsulationCodeReq[#Headers],0)),"")</f>
        <v/>
      </c>
      <c r="Y1016" s="189" t="str">
        <f t="shared" si="79"/>
        <v/>
      </c>
      <c r="AA1016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16" s="3" t="str">
        <f>IF(OR(G1016="",TablePipeInsulation[[#This Row],[Insulation to be Added (")]]&lt;TablePipeInsulation[[#This Row],[Insulation Required by Code (")]]),"",IF(System_App_Only_DHW,(AN1016-AR1016)/(0.8*100000)*L1016*AS1016*AT1016*1,(AN1016-AR1016)/($G$10*100000)*L1016*AS1016*AT1016*1))</f>
        <v/>
      </c>
      <c r="AC1016" s="78">
        <f>IF(TablePipeInsulation[[#This Row],[Insulation to be Added (")]]&lt;TablePipeInsulation[[#This Row],[Insulation Required by Code (")]],"",BC1016)</f>
        <v>0</v>
      </c>
      <c r="AD1016" s="78">
        <f>IF(TablePipeInsulation[[#This Row],[Insulation to be Added (")]]&lt;TablePipeInsulation[[#This Row],[Insulation Required by Code (")]],"",BD1016)</f>
        <v>0</v>
      </c>
      <c r="AG1016" s="67" t="e">
        <f>VLOOKUP(G1016,'Insulation Table'!$AE$61:$AF$64,2,FALSE)</f>
        <v>#N/A</v>
      </c>
      <c r="AH1016" s="75" t="str">
        <f>IF(TablePipeInsulation[[#This Row],[System Application]]="Custom",TablePipeInsulation[[#This Row],[Pipe Surface Temperature, °F (If Custom Application)]],IF(G1016="","",VLOOKUP(G1016,$BG$21:$BH$24,2,FALSE)))</f>
        <v/>
      </c>
      <c r="AI1016" s="75" t="str">
        <f>IF(TablePipeInsulation[[#This Row],[System Application]]="Custom",TablePipeInsulation[[#This Row],[Ambient Temperature, °F (If Custom Application)]],IF(G1016="","",VLOOKUP(G1016,$BG$21:$BI$24,3,FALSE)))</f>
        <v/>
      </c>
      <c r="AJ1016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16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16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16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16" s="75" t="str">
        <f>IF(TablePipeInsulation[[#This Row],[System Application]]="Custom",TablePipeInsulation[[#This Row],[Custom Pipe Bare Heat Transfer Coefficient]],IF(P1016="","",(VLOOKUP(AJ1016,'Insulation Table'!$F$35:$G$124,2,FALSE))))</f>
        <v/>
      </c>
      <c r="AO1016" s="75" t="e">
        <f t="shared" si="75"/>
        <v>#N/A</v>
      </c>
      <c r="AP1016" s="75" t="e">
        <f>VLOOKUP(AO1016,'Insulation Table'!$Y$35:$Z$103,2,FALSE)</f>
        <v>#N/A</v>
      </c>
      <c r="AQ1016" s="67" t="str">
        <f>CONCATENATE(P1016,U1016,MIN(TablePipeInsulation[[#This Row],[Insulation to be Added (")]],3))</f>
        <v>3</v>
      </c>
      <c r="AR1016" s="75" t="str">
        <f>IF(P1016="","",(VLOOKUP(AQ1016,'Insulation Table'!$N$35:$O$250,2,FALSE)))</f>
        <v/>
      </c>
      <c r="AS1016" s="67" t="e">
        <f t="shared" si="76"/>
        <v>#VALUE!</v>
      </c>
      <c r="AT1016" s="75" t="str">
        <f>IF(TablePipeInsulation[[#This Row],[System Application]]="Custom",TablePipeInsulation[[#This Row],[Full Load Hours (If Custom Application)]],IF(G1016="","",IF(G1016="Domestic Hot Water",8760,$AJ$16)))</f>
        <v/>
      </c>
      <c r="AU1016" s="75" t="str">
        <f>VLOOKUP($G$7,'Incentive Structure'!$C$6:$D$10,2,FALSE)</f>
        <v>CI</v>
      </c>
      <c r="AV1016" s="75" t="str">
        <f>IF(ISNUMBER(FIND("MF",TablePipeInsulation[[#This Row],[Incentive Code]]))=TRUE,"MF Logic","CI Logic")</f>
        <v>CI Logic</v>
      </c>
      <c r="AW1016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16" t="str">
        <f t="shared" si="77"/>
        <v/>
      </c>
      <c r="AY1016" t="str">
        <f t="shared" si="78"/>
        <v>CI</v>
      </c>
      <c r="AZ1016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16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16" s="190" t="e">
        <f>INDEX(#REF!,MATCH(TablePipeInsulation[[#This Row],[Coding - Temperature of Pipe]],#REF!,0),MATCH(TEXT($P1016,"#.00"),#REF!,0))</f>
        <v>#REF!</v>
      </c>
      <c r="BC1016" s="211">
        <f>IFERROR(MIN(IF(TablePipeInsulation[[#This Row],[System Application]]="Custom",(TablePipeInsulation[[#This Row],[Therms saved]]*BE1016)*CI_Custom_Incentive_USD_per_therm,IF(OR(TablePipeInsulation[[#This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saved]]*BE1016),"Excel Error"))),TablePipeInsulation[[#This Row],[Total Cost]]),0)</f>
        <v>0</v>
      </c>
      <c r="BD1016" s="216">
        <f>IFERROR(MIN(IF(TablePipeInsulation[[#This Row],[System Application]]="Custom",(TablePipeInsulation[[#This Row],[Therms saved]]*BE1016)*CI_Custom_Bonus_Incentive_USD_per_therm,IF(OR(TablePipeInsulation[[#This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saved]]*BE1016),"Excel Error"))),TablePipeInsulation[[#This Row],[Total Cost]]),0)</f>
        <v>0</v>
      </c>
      <c r="BE1016" s="212">
        <f>Boiler!$AA$9</f>
        <v>0</v>
      </c>
    </row>
    <row r="1017" spans="1:57">
      <c r="A1017" s="75">
        <v>996</v>
      </c>
      <c r="Q1017" s="69"/>
      <c r="R1017" s="1" t="str">
        <f>IFERROR(INDEX(TableInsulationCodeReq[],MATCH(TablePipeInsulation[[#This Row],[Coding - Temperature of Pipe]],TableInsulationCodeReq[Coding Pipe Temperature],-1),MATCH(TEXT($P1017,"0.00"),TableInsulationCodeReq[#Headers],0)),"")</f>
        <v/>
      </c>
      <c r="Y1017" s="189" t="str">
        <f t="shared" si="79"/>
        <v/>
      </c>
      <c r="AA1017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17" s="3" t="str">
        <f>IF(OR(G1017="",TablePipeInsulation[[#This Row],[Insulation to be Added (")]]&lt;TablePipeInsulation[[#This Row],[Insulation Required by Code (")]]),"",IF(System_App_Only_DHW,(AN1017-AR1017)/(0.8*100000)*L1017*AS1017*AT1017*1,(AN1017-AR1017)/($G$10*100000)*L1017*AS1017*AT1017*1))</f>
        <v/>
      </c>
      <c r="AC1017" s="78">
        <f>IF(TablePipeInsulation[[#This Row],[Insulation to be Added (")]]&lt;TablePipeInsulation[[#This Row],[Insulation Required by Code (")]],"",BC1017)</f>
        <v>0</v>
      </c>
      <c r="AD1017" s="78">
        <f>IF(TablePipeInsulation[[#This Row],[Insulation to be Added (")]]&lt;TablePipeInsulation[[#This Row],[Insulation Required by Code (")]],"",BD1017)</f>
        <v>0</v>
      </c>
      <c r="AG1017" s="67" t="e">
        <f>VLOOKUP(G1017,'Insulation Table'!$AE$61:$AF$64,2,FALSE)</f>
        <v>#N/A</v>
      </c>
      <c r="AH1017" s="75" t="str">
        <f>IF(TablePipeInsulation[[#This Row],[System Application]]="Custom",TablePipeInsulation[[#This Row],[Pipe Surface Temperature, °F (If Custom Application)]],IF(G1017="","",VLOOKUP(G1017,$BG$21:$BH$24,2,FALSE)))</f>
        <v/>
      </c>
      <c r="AI1017" s="75" t="str">
        <f>IF(TablePipeInsulation[[#This Row],[System Application]]="Custom",TablePipeInsulation[[#This Row],[Ambient Temperature, °F (If Custom Application)]],IF(G1017="","",VLOOKUP(G1017,$BG$21:$BI$24,3,FALSE)))</f>
        <v/>
      </c>
      <c r="AJ1017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17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17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17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17" s="75" t="str">
        <f>IF(TablePipeInsulation[[#This Row],[System Application]]="Custom",TablePipeInsulation[[#This Row],[Custom Pipe Bare Heat Transfer Coefficient]],IF(P1017="","",(VLOOKUP(AJ1017,'Insulation Table'!$F$35:$G$124,2,FALSE))))</f>
        <v/>
      </c>
      <c r="AO1017" s="75" t="e">
        <f t="shared" si="75"/>
        <v>#N/A</v>
      </c>
      <c r="AP1017" s="75" t="e">
        <f>VLOOKUP(AO1017,'Insulation Table'!$Y$35:$Z$103,2,FALSE)</f>
        <v>#N/A</v>
      </c>
      <c r="AQ1017" s="67" t="str">
        <f>CONCATENATE(P1017,U1017,MIN(TablePipeInsulation[[#This Row],[Insulation to be Added (")]],3))</f>
        <v>3</v>
      </c>
      <c r="AR1017" s="75" t="str">
        <f>IF(P1017="","",(VLOOKUP(AQ1017,'Insulation Table'!$N$35:$O$250,2,FALSE)))</f>
        <v/>
      </c>
      <c r="AS1017" s="67" t="e">
        <f t="shared" si="76"/>
        <v>#VALUE!</v>
      </c>
      <c r="AT1017" s="75" t="str">
        <f>IF(TablePipeInsulation[[#This Row],[System Application]]="Custom",TablePipeInsulation[[#This Row],[Full Load Hours (If Custom Application)]],IF(G1017="","",IF(G1017="Domestic Hot Water",8760,$AJ$16)))</f>
        <v/>
      </c>
      <c r="AU1017" s="75" t="str">
        <f>VLOOKUP($G$7,'Incentive Structure'!$C$6:$D$10,2,FALSE)</f>
        <v>CI</v>
      </c>
      <c r="AV1017" s="75" t="str">
        <f>IF(ISNUMBER(FIND("MF",TablePipeInsulation[[#This Row],[Incentive Code]]))=TRUE,"MF Logic","CI Logic")</f>
        <v>CI Logic</v>
      </c>
      <c r="AW1017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17" t="str">
        <f t="shared" si="77"/>
        <v/>
      </c>
      <c r="AY1017" t="str">
        <f t="shared" si="78"/>
        <v>CI</v>
      </c>
      <c r="AZ1017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17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17" s="190" t="e">
        <f>INDEX(#REF!,MATCH(TablePipeInsulation[[#This Row],[Coding - Temperature of Pipe]],#REF!,0),MATCH(TEXT($P1017,"#.00"),#REF!,0))</f>
        <v>#REF!</v>
      </c>
      <c r="BC1017" s="211">
        <f>IFERROR(MIN(IF(TablePipeInsulation[[#This Row],[System Application]]="Custom",(TablePipeInsulation[[#This Row],[Therms saved]]*BE1017)*CI_Custom_Incentive_USD_per_therm,IF(OR(TablePipeInsulation[[#This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saved]]*BE1017),"Excel Error"))),TablePipeInsulation[[#This Row],[Total Cost]]),0)</f>
        <v>0</v>
      </c>
      <c r="BD1017" s="216">
        <f>IFERROR(MIN(IF(TablePipeInsulation[[#This Row],[System Application]]="Custom",(TablePipeInsulation[[#This Row],[Therms saved]]*BE1017)*CI_Custom_Bonus_Incentive_USD_per_therm,IF(OR(TablePipeInsulation[[#This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saved]]*BE1017),"Excel Error"))),TablePipeInsulation[[#This Row],[Total Cost]]),0)</f>
        <v>0</v>
      </c>
      <c r="BE1017" s="212">
        <f>Boiler!$AA$9</f>
        <v>0</v>
      </c>
    </row>
    <row r="1018" spans="1:57">
      <c r="A1018" s="75">
        <v>997</v>
      </c>
      <c r="Q1018" s="69"/>
      <c r="R1018" s="1" t="str">
        <f>IFERROR(INDEX(TableInsulationCodeReq[],MATCH(TablePipeInsulation[[#This Row],[Coding - Temperature of Pipe]],TableInsulationCodeReq[Coding Pipe Temperature],-1),MATCH(TEXT($P1018,"0.00"),TableInsulationCodeReq[#Headers],0)),"")</f>
        <v/>
      </c>
      <c r="Y1018" s="189" t="str">
        <f t="shared" si="79"/>
        <v/>
      </c>
      <c r="AA1018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18" s="3" t="str">
        <f>IF(OR(G1018="",TablePipeInsulation[[#This Row],[Insulation to be Added (")]]&lt;TablePipeInsulation[[#This Row],[Insulation Required by Code (")]]),"",IF(System_App_Only_DHW,(AN1018-AR1018)/(0.8*100000)*L1018*AS1018*AT1018*1,(AN1018-AR1018)/($G$10*100000)*L1018*AS1018*AT1018*1))</f>
        <v/>
      </c>
      <c r="AC1018" s="78">
        <f>IF(TablePipeInsulation[[#This Row],[Insulation to be Added (")]]&lt;TablePipeInsulation[[#This Row],[Insulation Required by Code (")]],"",BC1018)</f>
        <v>0</v>
      </c>
      <c r="AD1018" s="78">
        <f>IF(TablePipeInsulation[[#This Row],[Insulation to be Added (")]]&lt;TablePipeInsulation[[#This Row],[Insulation Required by Code (")]],"",BD1018)</f>
        <v>0</v>
      </c>
      <c r="AG1018" s="67" t="e">
        <f>VLOOKUP(G1018,'Insulation Table'!$AE$61:$AF$64,2,FALSE)</f>
        <v>#N/A</v>
      </c>
      <c r="AH1018" s="75" t="str">
        <f>IF(TablePipeInsulation[[#This Row],[System Application]]="Custom",TablePipeInsulation[[#This Row],[Pipe Surface Temperature, °F (If Custom Application)]],IF(G1018="","",VLOOKUP(G1018,$BG$21:$BH$24,2,FALSE)))</f>
        <v/>
      </c>
      <c r="AI1018" s="75" t="str">
        <f>IF(TablePipeInsulation[[#This Row],[System Application]]="Custom",TablePipeInsulation[[#This Row],[Ambient Temperature, °F (If Custom Application)]],IF(G1018="","",VLOOKUP(G1018,$BG$21:$BI$24,3,FALSE)))</f>
        <v/>
      </c>
      <c r="AJ1018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18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18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18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18" s="75" t="str">
        <f>IF(TablePipeInsulation[[#This Row],[System Application]]="Custom",TablePipeInsulation[[#This Row],[Custom Pipe Bare Heat Transfer Coefficient]],IF(P1018="","",(VLOOKUP(AJ1018,'Insulation Table'!$F$35:$G$124,2,FALSE))))</f>
        <v/>
      </c>
      <c r="AO1018" s="75" t="e">
        <f t="shared" si="75"/>
        <v>#N/A</v>
      </c>
      <c r="AP1018" s="75" t="e">
        <f>VLOOKUP(AO1018,'Insulation Table'!$Y$35:$Z$103,2,FALSE)</f>
        <v>#N/A</v>
      </c>
      <c r="AQ1018" s="67" t="str">
        <f>CONCATENATE(P1018,U1018,MIN(TablePipeInsulation[[#This Row],[Insulation to be Added (")]],3))</f>
        <v>3</v>
      </c>
      <c r="AR1018" s="75" t="str">
        <f>IF(P1018="","",(VLOOKUP(AQ1018,'Insulation Table'!$N$35:$O$250,2,FALSE)))</f>
        <v/>
      </c>
      <c r="AS1018" s="67" t="e">
        <f t="shared" si="76"/>
        <v>#VALUE!</v>
      </c>
      <c r="AT1018" s="75" t="str">
        <f>IF(TablePipeInsulation[[#This Row],[System Application]]="Custom",TablePipeInsulation[[#This Row],[Full Load Hours (If Custom Application)]],IF(G1018="","",IF(G1018="Domestic Hot Water",8760,$AJ$16)))</f>
        <v/>
      </c>
      <c r="AU1018" s="75" t="str">
        <f>VLOOKUP($G$7,'Incentive Structure'!$C$6:$D$10,2,FALSE)</f>
        <v>CI</v>
      </c>
      <c r="AV1018" s="75" t="str">
        <f>IF(ISNUMBER(FIND("MF",TablePipeInsulation[[#This Row],[Incentive Code]]))=TRUE,"MF Logic","CI Logic")</f>
        <v>CI Logic</v>
      </c>
      <c r="AW1018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18" t="str">
        <f t="shared" si="77"/>
        <v/>
      </c>
      <c r="AY1018" t="str">
        <f t="shared" si="78"/>
        <v>CI</v>
      </c>
      <c r="AZ1018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18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18" s="190" t="e">
        <f>INDEX(#REF!,MATCH(TablePipeInsulation[[#This Row],[Coding - Temperature of Pipe]],#REF!,0),MATCH(TEXT($P1018,"#.00"),#REF!,0))</f>
        <v>#REF!</v>
      </c>
      <c r="BC1018" s="211">
        <f>IFERROR(MIN(IF(TablePipeInsulation[[#This Row],[System Application]]="Custom",(TablePipeInsulation[[#This Row],[Therms saved]]*BE1018)*CI_Custom_Incentive_USD_per_therm,IF(OR(TablePipeInsulation[[#This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saved]]*BE1018),"Excel Error"))),TablePipeInsulation[[#This Row],[Total Cost]]),0)</f>
        <v>0</v>
      </c>
      <c r="BD1018" s="216">
        <f>IFERROR(MIN(IF(TablePipeInsulation[[#This Row],[System Application]]="Custom",(TablePipeInsulation[[#This Row],[Therms saved]]*BE1018)*CI_Custom_Bonus_Incentive_USD_per_therm,IF(OR(TablePipeInsulation[[#This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saved]]*BE1018),"Excel Error"))),TablePipeInsulation[[#This Row],[Total Cost]]),0)</f>
        <v>0</v>
      </c>
      <c r="BE1018" s="212">
        <f>Boiler!$AA$9</f>
        <v>0</v>
      </c>
    </row>
    <row r="1019" spans="1:57">
      <c r="A1019" s="75">
        <v>998</v>
      </c>
      <c r="Q1019" s="69"/>
      <c r="R1019" s="1" t="str">
        <f>IFERROR(INDEX(TableInsulationCodeReq[],MATCH(TablePipeInsulation[[#This Row],[Coding - Temperature of Pipe]],TableInsulationCodeReq[Coding Pipe Temperature],-1),MATCH(TEXT($P1019,"0.00"),TableInsulationCodeReq[#Headers],0)),"")</f>
        <v/>
      </c>
      <c r="Y1019" s="189" t="str">
        <f t="shared" si="79"/>
        <v/>
      </c>
      <c r="AA1019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19" s="3" t="str">
        <f>IF(OR(G1019="",TablePipeInsulation[[#This Row],[Insulation to be Added (")]]&lt;TablePipeInsulation[[#This Row],[Insulation Required by Code (")]]),"",IF(System_App_Only_DHW,(AN1019-AR1019)/(0.8*100000)*L1019*AS1019*AT1019*1,(AN1019-AR1019)/($G$10*100000)*L1019*AS1019*AT1019*1))</f>
        <v/>
      </c>
      <c r="AC1019" s="78">
        <f>IF(TablePipeInsulation[[#This Row],[Insulation to be Added (")]]&lt;TablePipeInsulation[[#This Row],[Insulation Required by Code (")]],"",BC1019)</f>
        <v>0</v>
      </c>
      <c r="AD1019" s="78">
        <f>IF(TablePipeInsulation[[#This Row],[Insulation to be Added (")]]&lt;TablePipeInsulation[[#This Row],[Insulation Required by Code (")]],"",BD1019)</f>
        <v>0</v>
      </c>
      <c r="AG1019" s="67" t="e">
        <f>VLOOKUP(G1019,'Insulation Table'!$AE$61:$AF$64,2,FALSE)</f>
        <v>#N/A</v>
      </c>
      <c r="AH1019" s="75" t="str">
        <f>IF(TablePipeInsulation[[#This Row],[System Application]]="Custom",TablePipeInsulation[[#This Row],[Pipe Surface Temperature, °F (If Custom Application)]],IF(G1019="","",VLOOKUP(G1019,$BG$21:$BH$24,2,FALSE)))</f>
        <v/>
      </c>
      <c r="AI1019" s="75" t="str">
        <f>IF(TablePipeInsulation[[#This Row],[System Application]]="Custom",TablePipeInsulation[[#This Row],[Ambient Temperature, °F (If Custom Application)]],IF(G1019="","",VLOOKUP(G1019,$BG$21:$BI$24,3,FALSE)))</f>
        <v/>
      </c>
      <c r="AJ1019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19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19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19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19" s="75" t="str">
        <f>IF(TablePipeInsulation[[#This Row],[System Application]]="Custom",TablePipeInsulation[[#This Row],[Custom Pipe Bare Heat Transfer Coefficient]],IF(P1019="","",(VLOOKUP(AJ1019,'Insulation Table'!$F$35:$G$124,2,FALSE))))</f>
        <v/>
      </c>
      <c r="AO1019" s="75" t="e">
        <f t="shared" si="75"/>
        <v>#N/A</v>
      </c>
      <c r="AP1019" s="75" t="e">
        <f>VLOOKUP(AO1019,'Insulation Table'!$Y$35:$Z$103,2,FALSE)</f>
        <v>#N/A</v>
      </c>
      <c r="AQ1019" s="67" t="str">
        <f>CONCATENATE(P1019,U1019,MIN(TablePipeInsulation[[#This Row],[Insulation to be Added (")]],3))</f>
        <v>3</v>
      </c>
      <c r="AR1019" s="75" t="str">
        <f>IF(P1019="","",(VLOOKUP(AQ1019,'Insulation Table'!$N$35:$O$250,2,FALSE)))</f>
        <v/>
      </c>
      <c r="AS1019" s="67" t="e">
        <f t="shared" si="76"/>
        <v>#VALUE!</v>
      </c>
      <c r="AT1019" s="75" t="str">
        <f>IF(TablePipeInsulation[[#This Row],[System Application]]="Custom",TablePipeInsulation[[#This Row],[Full Load Hours (If Custom Application)]],IF(G1019="","",IF(G1019="Domestic Hot Water",8760,$AJ$16)))</f>
        <v/>
      </c>
      <c r="AU1019" s="75" t="str">
        <f>VLOOKUP($G$7,'Incentive Structure'!$C$6:$D$10,2,FALSE)</f>
        <v>CI</v>
      </c>
      <c r="AV1019" s="75" t="str">
        <f>IF(ISNUMBER(FIND("MF",TablePipeInsulation[[#This Row],[Incentive Code]]))=TRUE,"MF Logic","CI Logic")</f>
        <v>CI Logic</v>
      </c>
      <c r="AW1019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19" t="str">
        <f t="shared" si="77"/>
        <v/>
      </c>
      <c r="AY1019" t="str">
        <f t="shared" si="78"/>
        <v>CI</v>
      </c>
      <c r="AZ1019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19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19" s="190" t="e">
        <f>INDEX(#REF!,MATCH(TablePipeInsulation[[#This Row],[Coding - Temperature of Pipe]],#REF!,0),MATCH(TEXT($P1019,"#.00"),#REF!,0))</f>
        <v>#REF!</v>
      </c>
      <c r="BC1019" s="211">
        <f>IFERROR(MIN(IF(TablePipeInsulation[[#This Row],[System Application]]="Custom",(TablePipeInsulation[[#This Row],[Therms saved]]*BE1019)*CI_Custom_Incentive_USD_per_therm,IF(OR(TablePipeInsulation[[#This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saved]]*BE1019),"Excel Error"))),TablePipeInsulation[[#This Row],[Total Cost]]),0)</f>
        <v>0</v>
      </c>
      <c r="BD1019" s="216">
        <f>IFERROR(MIN(IF(TablePipeInsulation[[#This Row],[System Application]]="Custom",(TablePipeInsulation[[#This Row],[Therms saved]]*BE1019)*CI_Custom_Bonus_Incentive_USD_per_therm,IF(OR(TablePipeInsulation[[#This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saved]]*BE1019),"Excel Error"))),TablePipeInsulation[[#This Row],[Total Cost]]),0)</f>
        <v>0</v>
      </c>
      <c r="BE1019" s="212">
        <f>Boiler!$AA$9</f>
        <v>0</v>
      </c>
    </row>
    <row r="1020" spans="1:57">
      <c r="A1020" s="75">
        <v>999</v>
      </c>
      <c r="Q1020" s="69"/>
      <c r="R1020" s="1" t="str">
        <f>IFERROR(INDEX(TableInsulationCodeReq[],MATCH(TablePipeInsulation[[#This Row],[Coding - Temperature of Pipe]],TableInsulationCodeReq[Coding Pipe Temperature],-1),MATCH(TEXT($P1020,"0.00"),TableInsulationCodeReq[#Headers],0)),"")</f>
        <v/>
      </c>
      <c r="Y1020" s="189" t="str">
        <f t="shared" si="79"/>
        <v/>
      </c>
      <c r="AA1020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20" s="3" t="str">
        <f>IF(OR(G1020="",TablePipeInsulation[[#This Row],[Insulation to be Added (")]]&lt;TablePipeInsulation[[#This Row],[Insulation Required by Code (")]]),"",IF(System_App_Only_DHW,(AN1020-AR1020)/(0.8*100000)*L1020*AS1020*AT1020*1,(AN1020-AR1020)/($G$10*100000)*L1020*AS1020*AT1020*1))</f>
        <v/>
      </c>
      <c r="AC1020" s="78">
        <f>IF(TablePipeInsulation[[#This Row],[Insulation to be Added (")]]&lt;TablePipeInsulation[[#This Row],[Insulation Required by Code (")]],"",BC1020)</f>
        <v>0</v>
      </c>
      <c r="AD1020" s="78">
        <f>IF(TablePipeInsulation[[#This Row],[Insulation to be Added (")]]&lt;TablePipeInsulation[[#This Row],[Insulation Required by Code (")]],"",BD1020)</f>
        <v>0</v>
      </c>
      <c r="AG1020" s="67" t="e">
        <f>VLOOKUP(G1020,'Insulation Table'!$AE$61:$AF$64,2,FALSE)</f>
        <v>#N/A</v>
      </c>
      <c r="AH1020" s="75" t="str">
        <f>IF(TablePipeInsulation[[#This Row],[System Application]]="Custom",TablePipeInsulation[[#This Row],[Pipe Surface Temperature, °F (If Custom Application)]],IF(G1020="","",VLOOKUP(G1020,$BG$21:$BH$24,2,FALSE)))</f>
        <v/>
      </c>
      <c r="AI1020" s="75" t="str">
        <f>IF(TablePipeInsulation[[#This Row],[System Application]]="Custom",TablePipeInsulation[[#This Row],[Ambient Temperature, °F (If Custom Application)]],IF(G1020="","",VLOOKUP(G1020,$BG$21:$BI$24,3,FALSE)))</f>
        <v/>
      </c>
      <c r="AJ1020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20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20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20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20" s="75" t="str">
        <f>IF(TablePipeInsulation[[#This Row],[System Application]]="Custom",TablePipeInsulation[[#This Row],[Custom Pipe Bare Heat Transfer Coefficient]],IF(P1020="","",(VLOOKUP(AJ1020,'Insulation Table'!$F$35:$G$124,2,FALSE))))</f>
        <v/>
      </c>
      <c r="AO1020" s="75" t="e">
        <f t="shared" si="75"/>
        <v>#N/A</v>
      </c>
      <c r="AP1020" s="75" t="e">
        <f>VLOOKUP(AO1020,'Insulation Table'!$Y$35:$Z$103,2,FALSE)</f>
        <v>#N/A</v>
      </c>
      <c r="AQ1020" s="67" t="str">
        <f>CONCATENATE(P1020,U1020,MIN(TablePipeInsulation[[#This Row],[Insulation to be Added (")]],3))</f>
        <v>3</v>
      </c>
      <c r="AR1020" s="75" t="str">
        <f>IF(P1020="","",(VLOOKUP(AQ1020,'Insulation Table'!$N$35:$O$250,2,FALSE)))</f>
        <v/>
      </c>
      <c r="AS1020" s="67" t="e">
        <f t="shared" si="76"/>
        <v>#VALUE!</v>
      </c>
      <c r="AT1020" s="75" t="str">
        <f>IF(TablePipeInsulation[[#This Row],[System Application]]="Custom",TablePipeInsulation[[#This Row],[Full Load Hours (If Custom Application)]],IF(G1020="","",IF(G1020="Domestic Hot Water",8760,$AJ$16)))</f>
        <v/>
      </c>
      <c r="AU1020" s="75" t="str">
        <f>VLOOKUP($G$7,'Incentive Structure'!$C$6:$D$10,2,FALSE)</f>
        <v>CI</v>
      </c>
      <c r="AV1020" s="75" t="str">
        <f>IF(ISNUMBER(FIND("MF",TablePipeInsulation[[#This Row],[Incentive Code]]))=TRUE,"MF Logic","CI Logic")</f>
        <v>CI Logic</v>
      </c>
      <c r="AW1020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20" t="str">
        <f t="shared" si="77"/>
        <v/>
      </c>
      <c r="AY1020" t="str">
        <f t="shared" si="78"/>
        <v>CI</v>
      </c>
      <c r="AZ1020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20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20" s="190" t="e">
        <f>INDEX(#REF!,MATCH(TablePipeInsulation[[#This Row],[Coding - Temperature of Pipe]],#REF!,0),MATCH(TEXT($P1020,"#.00"),#REF!,0))</f>
        <v>#REF!</v>
      </c>
      <c r="BC1020" s="211">
        <f>IFERROR(MIN(IF(TablePipeInsulation[[#This Row],[System Application]]="Custom",(TablePipeInsulation[[#This Row],[Therms saved]]*BE1020)*CI_Custom_Incentive_USD_per_therm,IF(OR(TablePipeInsulation[[#This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saved]]*BE1020),"Excel Error"))),TablePipeInsulation[[#This Row],[Total Cost]]),0)</f>
        <v>0</v>
      </c>
      <c r="BD1020" s="216">
        <f>IFERROR(MIN(IF(TablePipeInsulation[[#This Row],[System Application]]="Custom",(TablePipeInsulation[[#This Row],[Therms saved]]*BE1020)*CI_Custom_Bonus_Incentive_USD_per_therm,IF(OR(TablePipeInsulation[[#This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saved]]*BE1020),"Excel Error"))),TablePipeInsulation[[#This Row],[Total Cost]]),0)</f>
        <v>0</v>
      </c>
      <c r="BE1020" s="212">
        <f>Boiler!$AA$9</f>
        <v>0</v>
      </c>
    </row>
    <row r="1021" spans="1:57">
      <c r="A1021" s="75">
        <v>1000</v>
      </c>
      <c r="Q1021" s="69"/>
      <c r="R1021" s="1" t="str">
        <f>IFERROR(INDEX(TableInsulationCodeReq[],MATCH(TablePipeInsulation[[#This Row],[Coding - Temperature of Pipe]],TableInsulationCodeReq[Coding Pipe Temperature],-1),MATCH(TEXT($P1021,"0.00"),TableInsulationCodeReq[#Headers],0)),"")</f>
        <v/>
      </c>
      <c r="Y1021" s="189" t="str">
        <f t="shared" si="79"/>
        <v/>
      </c>
      <c r="AA1021" s="78" t="str">
        <f>IF(TablePipeInsulation[[#This Row],[Insulation to be Added (")]]&lt;TablePipeInsulation[[#This Row],[Insulation Required by Code (")]],"OK",IF(TablePipeInsulation[[#This Row],[Length of Bare Pipe (ft)]]&gt;0,IF(OR(TablePipeInsulation[[#This Row],[Material Cost]]=0),"Cost Error",IF(ISERROR(TablePipeInsulation[[#This Row],[Therms saved]])=TRUE,"Savings Error","OK")),IF(ISERROR(TablePipeInsulation[[#This Row],[Therms saved]])=TRUE,"Savings Error","")))</f>
        <v/>
      </c>
      <c r="AB1021" s="3" t="str">
        <f>IF(OR(G1021="",TablePipeInsulation[[#This Row],[Insulation to be Added (")]]&lt;TablePipeInsulation[[#This Row],[Insulation Required by Code (")]]),"",IF(System_App_Only_DHW,(AN1021-AR1021)/(0.8*100000)*L1021*AS1021*AT1021*1,(AN1021-AR1021)/($G$10*100000)*L1021*AS1021*AT1021*1))</f>
        <v/>
      </c>
      <c r="AC1021" s="78">
        <f>IF(TablePipeInsulation[[#This Row],[Insulation to be Added (")]]&lt;TablePipeInsulation[[#This Row],[Insulation Required by Code (")]],"",BC1021)</f>
        <v>0</v>
      </c>
      <c r="AD1021" s="78">
        <f>IF(TablePipeInsulation[[#This Row],[Insulation to be Added (")]]&lt;TablePipeInsulation[[#This Row],[Insulation Required by Code (")]],"",BD1021)</f>
        <v>0</v>
      </c>
      <c r="AG1021" s="67" t="e">
        <f>VLOOKUP(G1021,'Insulation Table'!$AE$61:$AF$64,2,FALSE)</f>
        <v>#N/A</v>
      </c>
      <c r="AH1021" s="75" t="str">
        <f>IF(TablePipeInsulation[[#This Row],[System Application]]="Custom",TablePipeInsulation[[#This Row],[Pipe Surface Temperature, °F (If Custom Application)]],IF(G1021="","",VLOOKUP(G1021,$BG$21:$BH$24,2,FALSE)))</f>
        <v/>
      </c>
      <c r="AI1021" s="75" t="str">
        <f>IF(TablePipeInsulation[[#This Row],[System Application]]="Custom",TablePipeInsulation[[#This Row],[Ambient Temperature, °F (If Custom Application)]],IF(G1021="","",VLOOKUP(G1021,$BG$21:$BI$24,3,FALSE)))</f>
        <v/>
      </c>
      <c r="AJ1021" s="67" t="str">
        <f>CONCATENATE(TablePipeInsulation[[#This Row],[Diameter of Pipe (")]],IF(TablePipeInsulation[[#This Row],[System Application]]="Domestic Hot Water","Bare Copper Piping",TablePipeInsulation[[#This Row],[Pipe Type]]),TablePipeInsulation[[#This Row],[System Application]])</f>
        <v/>
      </c>
      <c r="AK1021" s="67" t="b">
        <f>IF(TablePipeInsulation[[#This Row],[System Application]]="Custom",IF(TablePipeInsulation[[#This Row],[Pipe Type]]="Bare Copper Piping",INDEX(TableCustomUA_L_Lookup_Bare[Copper Delta T-based K-Value Slope term],MATCH(TablePipeInsulation[[#This Row],[Diameter of Pipe (")]],TableCustomUA_L_Lookup_Bare[Pipe Diameter (in)],0)),INDEX(TableCustomUA_L_Lookup_Bare[Steel Delta T-based K-Value Slope term],MATCH(TablePipeInsulation[[#This Row],[Diameter of Pipe (")]],TableCustomUA_L_Lookup_Bare[Pipe Diameter (in)],0))),FALSE)</f>
        <v>0</v>
      </c>
      <c r="AL1021" s="67" t="b">
        <f>IF(TablePipeInsulation[[#This Row],[System Application]]="Custom",IF(TablePipeInsulation[[#This Row],[Pipe Type]]="Bare Copper Piping",INDEX(TableCustomUA_L_Lookup_Bare[Copper Delta T-based K-Value Y-intercept term],MATCH(TablePipeInsulation[[#This Row],[Diameter of Pipe (")]],TableCustomUA_L_Lookup_Bare[Pipe Diameter (in)],0)),INDEX(TableCustomUA_L_Lookup_Bare[Steel Delta T-based K-Value Y-intercept term],MATCH(TablePipeInsulation[[#This Row],[Diameter of Pipe (")]],TableCustomUA_L_Lookup_Bare[Pipe Diameter (in)],0))),FALSE)</f>
        <v>0</v>
      </c>
      <c r="AM1021" s="67" t="b">
        <f>IF(TablePipeInsulation[[#This Row],[System Application]]="Custom",(TablePipeInsulation[[#This Row],[Custom Pipe Slope]]*(TablePipeInsulation[[#This Row],[Pipe Surface Temperature, °F (If Custom Application)]]-TablePipeInsulation[[#This Row],[Ambient Temperature, °F (If Custom Application)]]))+TablePipeInsulation[[#This Row],[Custom Pipe Y Intercept]],FALSE)</f>
        <v>0</v>
      </c>
      <c r="AN1021" s="75" t="str">
        <f>IF(TablePipeInsulation[[#This Row],[System Application]]="Custom",TablePipeInsulation[[#This Row],[Custom Pipe Bare Heat Transfer Coefficient]],IF(P1021="","",(VLOOKUP(AJ1021,'Insulation Table'!$F$35:$G$124,2,FALSE))))</f>
        <v/>
      </c>
      <c r="AO1021" s="75" t="e">
        <f t="shared" si="75"/>
        <v>#N/A</v>
      </c>
      <c r="AP1021" s="75" t="e">
        <f>VLOOKUP(AO1021,'Insulation Table'!$Y$35:$Z$103,2,FALSE)</f>
        <v>#N/A</v>
      </c>
      <c r="AQ1021" s="67" t="str">
        <f>CONCATENATE(P1021,U1021,MIN(TablePipeInsulation[[#This Row],[Insulation to be Added (")]],3))</f>
        <v>3</v>
      </c>
      <c r="AR1021" s="75" t="str">
        <f>IF(P1021="","",(VLOOKUP(AQ1021,'Insulation Table'!$N$35:$O$250,2,FALSE)))</f>
        <v/>
      </c>
      <c r="AS1021" s="67" t="e">
        <f t="shared" si="76"/>
        <v>#VALUE!</v>
      </c>
      <c r="AT1021" s="75" t="str">
        <f>IF(TablePipeInsulation[[#This Row],[System Application]]="Custom",TablePipeInsulation[[#This Row],[Full Load Hours (If Custom Application)]],IF(G1021="","",IF(G1021="Domestic Hot Water",8760,$AJ$16)))</f>
        <v/>
      </c>
      <c r="AU1021" s="75" t="str">
        <f>VLOOKUP($G$7,'Incentive Structure'!$C$6:$D$10,2,FALSE)</f>
        <v>CI</v>
      </c>
      <c r="AV1021" s="75" t="str">
        <f>IF(ISNUMBER(FIND("MF",TablePipeInsulation[[#This Row],[Incentive Code]]))=TRUE,"MF Logic","CI Logic")</f>
        <v>CI Logic</v>
      </c>
      <c r="AW1021" t="str">
        <f>IF(TablePipeInsulation[[#This Row],[Diameter of Pipe (")]]="","",IF(TablePipeInsulation[[#This Row],[MF Logic or CI Logic]]="CI Logic",IF(TablePipeInsulation[[#This Row],[Diameter of Pipe (")]]&lt;=2,1,IF(TablePipeInsulation[[#This Row],[Diameter of Pipe (")]]&lt;=8,2,3)),IF(TablePipeInsulation[[#This Row],[Diameter of Pipe (")]]&lt;2,1,2)))</f>
        <v/>
      </c>
      <c r="AX1021" t="str">
        <f t="shared" si="77"/>
        <v/>
      </c>
      <c r="AY1021" t="str">
        <f t="shared" si="78"/>
        <v>CI</v>
      </c>
      <c r="AZ1021" t="e">
        <f>IF(TablePipeInsulation[[#This Row],[System Application]]&lt;&gt;"Custom",INDEX('Incentive Structure'!$E$12:$E$23,MATCH(TablePipeInsulation[[#This Row],[Coding - concatenate]],'Incentive Structure'!$D$12:$D$23,0)),CI_Custom_Incentive_USD_per_therm)</f>
        <v>#N/A</v>
      </c>
      <c r="BA1021" t="e">
        <f>IF(TablePipeInsulation[[#This Row],[System Application]]&lt;&gt;"Custom",INDEX('Incentive Structure'!$F$12:$F$23,MATCH(TablePipeInsulation[[#This Row],[Coding - concatenate]],'Incentive Structure'!$D$12:$D$23,0)),CI_Custom_Incentive_USD_per_therm)</f>
        <v>#N/A</v>
      </c>
      <c r="BB1021" s="193" t="e">
        <f>INDEX(#REF!,MATCH(TablePipeInsulation[[#This Row],[Coding - Temperature of Pipe]],#REF!,0),MATCH(TEXT($P1021,"#.00"),#REF!,0))</f>
        <v>#REF!</v>
      </c>
      <c r="BC1021" s="211">
        <f>IFERROR(MIN(IF(TablePipeInsulation[[#This Row],[System Application]]="Custom",(TablePipeInsulation[[#This Row],[Therms saved]]*BE1021)*CI_Custom_Incentive_USD_per_therm,IF(OR(TablePipeInsulation[[#This Row],[Coding - concatenate]]="CI1",TablePipeInsulation[[#This Row],[Coding - concatenate]]="CI2"),TablePipeInsulation[[#This Row],[Coding - Incentive per Unit]]*TablePipeInsulation[[#This Row],[Length of Bare Pipe (ft)]],IF(TablePipeInsulation[[#This Row],[Coding - concatenate]]="CI3",TablePipeInsulation[[#This Row],[Coding - Incentive per Unit]]*(TablePipeInsulation[[#This Row],[Therms saved]]*BE1021),"Excel Error"))),TablePipeInsulation[[#This Row],[Total Cost]]),0)</f>
        <v>0</v>
      </c>
      <c r="BD1021" s="216">
        <f>IFERROR(MIN(IF(TablePipeInsulation[[#This Row],[System Application]]="Custom",(TablePipeInsulation[[#This Row],[Therms saved]]*BE1021)*CI_Custom_Bonus_Incentive_USD_per_therm,IF(OR(TablePipeInsulation[[#This Row],[Coding - concatenate]]="CI1",TablePipeInsulation[[#This Row],[Coding - concatenate]]="CI2"),TablePipeInsulation[[#This Row],[Coding - Bonus Incentive per Unit]]*TablePipeInsulation[[#This Row],[Length of Bare Pipe (ft)]],IF(TablePipeInsulation[[#This Row],[Coding - concatenate]]="CI3",TablePipeInsulation[[#This Row],[Coding - Bonus Incentive per Unit]]*(TablePipeInsulation[[#This Row],[Therms saved]]*BE1021),"Excel Error"))),TablePipeInsulation[[#This Row],[Total Cost]]),0)</f>
        <v>0</v>
      </c>
      <c r="BE1021" s="212">
        <f>Boiler!$AA$9</f>
        <v>0</v>
      </c>
    </row>
    <row r="1022" spans="1:57">
      <c r="AG1022" s="67"/>
      <c r="AH1022" s="75"/>
      <c r="AI1022" s="75"/>
      <c r="AJ1022" s="67"/>
      <c r="AK1022" s="67"/>
      <c r="AL1022" s="67"/>
      <c r="AM1022" s="67"/>
      <c r="AN1022" s="75"/>
    </row>
  </sheetData>
  <sheetProtection algorithmName="SHA-512" hashValue="jFP3b27drwMs8Vzs8BSnXBAFlubxfhKCOiTQY1SD8uip0bPAA9WNw10poog6c7jhn6KkT1E1GMUBLydZ7tgd0A==" saltValue="cMdJDVbgQn4qSa1AZJKRww==" spinCount="100000" sheet="1" selectLockedCells="1"/>
  <mergeCells count="3">
    <mergeCell ref="D11:F13"/>
    <mergeCell ref="G11:G13"/>
    <mergeCell ref="BF19:BP19"/>
  </mergeCells>
  <phoneticPr fontId="35" type="noConversion"/>
  <conditionalFormatting sqref="C22 C25:C271">
    <cfRule type="expression" dxfId="86" priority="44">
      <formula>AND(B22&gt;"",C22="")</formula>
    </cfRule>
  </conditionalFormatting>
  <conditionalFormatting sqref="D22">
    <cfRule type="expression" dxfId="85" priority="64">
      <formula>AND(B23&gt;"",D22="")</formula>
    </cfRule>
  </conditionalFormatting>
  <conditionalFormatting sqref="D25:D271">
    <cfRule type="expression" dxfId="84" priority="43">
      <formula>AND(B25&gt;"",D25="")</formula>
    </cfRule>
  </conditionalFormatting>
  <conditionalFormatting sqref="E22 E25:E271">
    <cfRule type="expression" dxfId="83" priority="42">
      <formula>AND(B22&gt;"",E22="")</formula>
    </cfRule>
  </conditionalFormatting>
  <conditionalFormatting sqref="F22 F25:F271">
    <cfRule type="expression" dxfId="82" priority="41">
      <formula>AND(B22&gt;"",F22="")</formula>
    </cfRule>
  </conditionalFormatting>
  <conditionalFormatting sqref="G7:G11 C7:C13">
    <cfRule type="cellIs" dxfId="81" priority="54" operator="equal">
      <formula>""</formula>
    </cfRule>
  </conditionalFormatting>
  <conditionalFormatting sqref="G11:G13">
    <cfRule type="containsText" dxfId="80" priority="15" operator="containsText" text="yes">
      <formula>NOT(ISERROR(SEARCH("yes",G11)))</formula>
    </cfRule>
    <cfRule type="containsText" dxfId="79" priority="16" operator="containsText" text="Yes">
      <formula>NOT(ISERROR(SEARCH("Yes",G11)))</formula>
    </cfRule>
    <cfRule type="expression" dxfId="78" priority="17">
      <formula>"OR(&lt;&gt;""no"",&lt;&gt;""NO"",&lt;&gt;""No"",&lt;&gt;"""")"</formula>
    </cfRule>
  </conditionalFormatting>
  <conditionalFormatting sqref="G16:G17 C16:C18">
    <cfRule type="expression" dxfId="77" priority="53">
      <formula>C16=""</formula>
    </cfRule>
  </conditionalFormatting>
  <conditionalFormatting sqref="G22:H22 G25:H271 H23:H24">
    <cfRule type="expression" dxfId="76" priority="40">
      <formula>AND(B22&gt;"",G22="")</formula>
    </cfRule>
  </conditionalFormatting>
  <conditionalFormatting sqref="H21:J1021">
    <cfRule type="expression" dxfId="75" priority="18">
      <formula>$G21&lt;&gt;"Custom"</formula>
    </cfRule>
  </conditionalFormatting>
  <conditionalFormatting sqref="I22:I271">
    <cfRule type="expression" dxfId="74" priority="68">
      <formula>AND(C22&gt;"",I22="")</formula>
    </cfRule>
  </conditionalFormatting>
  <conditionalFormatting sqref="J22:J271">
    <cfRule type="expression" dxfId="73" priority="66">
      <formula>AND(C22&gt;"",J22="")</formula>
    </cfRule>
  </conditionalFormatting>
  <conditionalFormatting sqref="K22:K271">
    <cfRule type="cellIs" dxfId="72" priority="39" operator="notEqual">
      <formula>G22</formula>
    </cfRule>
  </conditionalFormatting>
  <conditionalFormatting sqref="L22:L271">
    <cfRule type="expression" dxfId="71" priority="38">
      <formula>AND(B22&gt;"",L22="")</formula>
    </cfRule>
  </conditionalFormatting>
  <conditionalFormatting sqref="M16:M18">
    <cfRule type="expression" dxfId="70" priority="52">
      <formula>M16=""</formula>
    </cfRule>
  </conditionalFormatting>
  <conditionalFormatting sqref="M22:M271">
    <cfRule type="cellIs" dxfId="69" priority="37" operator="notEqual">
      <formula>L22</formula>
    </cfRule>
  </conditionalFormatting>
  <conditionalFormatting sqref="N22:N271">
    <cfRule type="expression" dxfId="68" priority="36">
      <formula>AND(B22&gt;"",N22="")</formula>
    </cfRule>
  </conditionalFormatting>
  <conditionalFormatting sqref="O22:O271">
    <cfRule type="cellIs" dxfId="67" priority="35" operator="notEqual">
      <formula>N22</formula>
    </cfRule>
  </conditionalFormatting>
  <conditionalFormatting sqref="P22:P271">
    <cfRule type="expression" dxfId="66" priority="34">
      <formula>AND(B22&gt;"",P22="")</formula>
    </cfRule>
  </conditionalFormatting>
  <conditionalFormatting sqref="Q22:Q1021">
    <cfRule type="expression" dxfId="65" priority="12">
      <formula>AND(C22&gt;"",Q22="")</formula>
    </cfRule>
  </conditionalFormatting>
  <conditionalFormatting sqref="S21:S1021">
    <cfRule type="expression" dxfId="64" priority="11">
      <formula>$S21&lt;$R21</formula>
    </cfRule>
  </conditionalFormatting>
  <conditionalFormatting sqref="T22:T271">
    <cfRule type="cellIs" dxfId="63" priority="31" operator="notEqual">
      <formula>S22</formula>
    </cfRule>
  </conditionalFormatting>
  <conditionalFormatting sqref="U22:U271">
    <cfRule type="expression" dxfId="62" priority="30">
      <formula>AND(B22&gt;"",U22="")</formula>
    </cfRule>
  </conditionalFormatting>
  <conditionalFormatting sqref="V22:V271">
    <cfRule type="cellIs" dxfId="61" priority="29" operator="notEqual">
      <formula>U22</formula>
    </cfRule>
  </conditionalFormatting>
  <conditionalFormatting sqref="W22:W271">
    <cfRule type="expression" dxfId="60" priority="28">
      <formula>AND(B22&gt;"",W22="")</formula>
    </cfRule>
  </conditionalFormatting>
  <conditionalFormatting sqref="X22:X271">
    <cfRule type="expression" dxfId="59" priority="27">
      <formula>AND(B22&gt;"",X22="")</formula>
    </cfRule>
  </conditionalFormatting>
  <conditionalFormatting sqref="AB22:AB1021">
    <cfRule type="top10" dxfId="58" priority="25" rank="10"/>
  </conditionalFormatting>
  <conditionalFormatting sqref="AG16:AG18">
    <cfRule type="expression" dxfId="57" priority="46">
      <formula>AG16=""</formula>
    </cfRule>
  </conditionalFormatting>
  <conditionalFormatting sqref="AG22:AG1022">
    <cfRule type="expression" dxfId="56" priority="26">
      <formula>AND(C22&gt;"",AG22="")</formula>
    </cfRule>
  </conditionalFormatting>
  <conditionalFormatting sqref="AJ16:AM16">
    <cfRule type="expression" dxfId="55" priority="45">
      <formula>AJ16=""</formula>
    </cfRule>
  </conditionalFormatting>
  <conditionalFormatting sqref="C23">
    <cfRule type="expression" dxfId="54" priority="9">
      <formula>AND(B23&gt;"",C23="")</formula>
    </cfRule>
  </conditionalFormatting>
  <conditionalFormatting sqref="D23">
    <cfRule type="expression" dxfId="53" priority="10">
      <formula>AND(B24&gt;"",D23="")</formula>
    </cfRule>
  </conditionalFormatting>
  <conditionalFormatting sqref="E23">
    <cfRule type="expression" dxfId="52" priority="8">
      <formula>AND(B23&gt;"",E23="")</formula>
    </cfRule>
  </conditionalFormatting>
  <conditionalFormatting sqref="F23">
    <cfRule type="expression" dxfId="51" priority="7">
      <formula>AND(B23&gt;"",F23="")</formula>
    </cfRule>
  </conditionalFormatting>
  <conditionalFormatting sqref="G23">
    <cfRule type="expression" dxfId="50" priority="6">
      <formula>AND(B23&gt;"",G23="")</formula>
    </cfRule>
  </conditionalFormatting>
  <conditionalFormatting sqref="C24">
    <cfRule type="expression" dxfId="49" priority="4">
      <formula>AND(B24&gt;"",C24="")</formula>
    </cfRule>
  </conditionalFormatting>
  <conditionalFormatting sqref="D24">
    <cfRule type="expression" dxfId="48" priority="5">
      <formula>AND(B25&gt;"",D24="")</formula>
    </cfRule>
  </conditionalFormatting>
  <conditionalFormatting sqref="E24">
    <cfRule type="expression" dxfId="47" priority="3">
      <formula>AND(B24&gt;"",E24="")</formula>
    </cfRule>
  </conditionalFormatting>
  <conditionalFormatting sqref="F24">
    <cfRule type="expression" dxfId="46" priority="2">
      <formula>AND(B24&gt;"",F24="")</formula>
    </cfRule>
  </conditionalFormatting>
  <conditionalFormatting sqref="G24">
    <cfRule type="expression" dxfId="45" priority="1">
      <formula>AND(B24&gt;"",G24="")</formula>
    </cfRule>
  </conditionalFormatting>
  <dataValidations disablePrompts="1" count="12">
    <dataValidation type="list" allowBlank="1" showInputMessage="1" showErrorMessage="1" sqref="AC9:AD9" xr:uid="{D45E9969-0E24-414C-9F68-7B5C73E9F057}">
      <formula1>INDIRECT(T16)</formula1>
    </dataValidation>
    <dataValidation type="list" allowBlank="1" showInputMessage="1" showErrorMessage="1" sqref="G21:G1021 K21:K1021" xr:uid="{85B7608E-4630-4F2A-8BFE-72059396BE52}">
      <formula1>ListSystemApplicationDropdown</formula1>
    </dataValidation>
    <dataValidation type="list" allowBlank="1" showInputMessage="1" showErrorMessage="1" sqref="N21:N1021 O21:O1021" xr:uid="{B89A41B5-1259-4796-BE14-8A567AD379D7}">
      <formula1>$BL$21:$BL$24</formula1>
    </dataValidation>
    <dataValidation type="list" allowBlank="1" showInputMessage="1" showErrorMessage="1" sqref="P21:P1021 Q21:Q1021" xr:uid="{4FE54278-1531-4F19-A88A-2E36438F62A5}">
      <formula1>ListPipeDiameterPicklist</formula1>
    </dataValidation>
    <dataValidation type="list" allowBlank="1" showInputMessage="1" showErrorMessage="1" sqref="U21:U1021 V21:V1021" xr:uid="{CC3EA07C-109D-4AB0-A536-4D1867EC9183}">
      <formula1>$BN$21:$BN$22</formula1>
    </dataValidation>
    <dataValidation type="list" allowBlank="1" showInputMessage="1" showErrorMessage="1" sqref="J9" xr:uid="{2A71894D-B579-4F27-8E03-4467E64E1396}">
      <formula1>INDIRECT(AP16)</formula1>
    </dataValidation>
    <dataValidation type="list" allowBlank="1" showInputMessage="1" showErrorMessage="1" sqref="G9" xr:uid="{22D2B6B6-05EE-434B-844C-B1AE4A1111A6}">
      <formula1>INDIRECT(AO16)</formula1>
    </dataValidation>
    <dataValidation type="list" allowBlank="1" showInputMessage="1" showErrorMessage="1" sqref="I9" xr:uid="{56467C4C-4FF7-481A-A319-926057B3103E}">
      <formula1>INDIRECT(AP16)</formula1>
    </dataValidation>
    <dataValidation type="decimal" allowBlank="1" showInputMessage="1" showErrorMessage="1" sqref="H21:H1021" xr:uid="{AE585105-3758-420D-BA01-50E442B5CF73}">
      <formula1>0</formula1>
      <formula2>450</formula2>
    </dataValidation>
    <dataValidation type="decimal" allowBlank="1" showInputMessage="1" showErrorMessage="1" sqref="I21:I1021" xr:uid="{F3A341C1-B826-41D7-A673-374A8ECD1534}">
      <formula1>0</formula1>
      <formula2>200</formula2>
    </dataValidation>
    <dataValidation type="decimal" allowBlank="1" showInputMessage="1" showErrorMessage="1" sqref="J21:J1021" xr:uid="{A15A1272-D714-45FF-87BF-D5C0AF43A1DD}">
      <formula1>0</formula1>
      <formula2>8760</formula2>
    </dataValidation>
    <dataValidation type="list" allowBlank="1" showInputMessage="1" showErrorMessage="1" sqref="S21:S1021 T21:T1021" xr:uid="{250D8DBE-E4B0-453E-A9A7-4769F3D67DF5}">
      <formula1>$BM$21:$BM$29</formula1>
    </dataValidation>
  </dataValidations>
  <pageMargins left="0.7" right="0.7" top="0.75" bottom="0.75" header="0.3" footer="0.3"/>
  <pageSetup orientation="portrait" r:id="rId1"/>
  <headerFooter>
    <oddFooter>&amp;C_x000D_&amp;1#&amp;"Calibri"&amp;22&amp;K0073CF INTERNAL</oddFooter>
  </headerFooter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177C0D1F-4D2C-4EC4-97C7-736E97A5BABA}">
          <x14:formula1>
            <xm:f>'Incentive Structure'!$C$6:$C$10</xm:f>
          </x14:formula1>
          <xm:sqref>G7 I7:J7</xm:sqref>
        </x14:dataValidation>
        <x14:dataValidation type="list" allowBlank="1" showInputMessage="1" showErrorMessage="1" xr:uid="{5C0034CD-24AD-4854-91F7-9EBC8F9E9432}">
          <x14:formula1>
            <xm:f>'Incentive Structure'!$C$6:$C$7</xm:f>
          </x14:formula1>
          <xm:sqref>AC7:AD7</xm:sqref>
        </x14:dataValidation>
        <x14:dataValidation type="list" allowBlank="1" showInputMessage="1" showErrorMessage="1" xr:uid="{780397CA-DA1F-456B-86AE-1D0D89D1F1F3}">
          <x14:formula1>
            <xm:f>'Heating picklists'!$A$2:$A$52</xm:f>
          </x14:formula1>
          <xm:sqref>G8 AC8:AD8 I8:J8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5:J23"/>
  <sheetViews>
    <sheetView zoomScale="145" zoomScaleNormal="145" workbookViewId="0">
      <selection activeCell="C6" sqref="C6"/>
    </sheetView>
  </sheetViews>
  <sheetFormatPr defaultRowHeight="15"/>
  <cols>
    <col min="2" max="2" width="22.7109375" customWidth="1"/>
    <col min="3" max="3" width="21.140625" bestFit="1" customWidth="1"/>
    <col min="9" max="9" width="17.85546875" bestFit="1" customWidth="1"/>
    <col min="10" max="10" width="24.42578125" customWidth="1"/>
  </cols>
  <sheetData>
    <row r="5" spans="1:10">
      <c r="I5" t="s">
        <v>79</v>
      </c>
      <c r="J5" t="s">
        <v>243</v>
      </c>
    </row>
    <row r="6" spans="1:10">
      <c r="C6" t="s">
        <v>171</v>
      </c>
      <c r="D6" t="s">
        <v>244</v>
      </c>
      <c r="E6">
        <v>1</v>
      </c>
      <c r="I6" t="s">
        <v>131</v>
      </c>
      <c r="J6" t="s">
        <v>131</v>
      </c>
    </row>
    <row r="7" spans="1:10">
      <c r="C7" t="s">
        <v>245</v>
      </c>
      <c r="D7" t="s">
        <v>246</v>
      </c>
      <c r="E7">
        <v>2</v>
      </c>
      <c r="I7" t="s">
        <v>132</v>
      </c>
      <c r="J7" t="s">
        <v>132</v>
      </c>
    </row>
    <row r="8" spans="1:10">
      <c r="C8" t="s">
        <v>247</v>
      </c>
      <c r="D8" t="s">
        <v>248</v>
      </c>
      <c r="E8">
        <v>2</v>
      </c>
      <c r="I8" t="s">
        <v>128</v>
      </c>
      <c r="J8" t="s">
        <v>128</v>
      </c>
    </row>
    <row r="9" spans="1:10">
      <c r="C9" t="s">
        <v>249</v>
      </c>
      <c r="D9" t="s">
        <v>250</v>
      </c>
      <c r="E9">
        <v>2</v>
      </c>
      <c r="I9" t="s">
        <v>242</v>
      </c>
      <c r="J9" s="169" t="str">
        <f>TableSystemApplicationDropdown[[#This Row],[System Application]]</f>
        <v>Custom</v>
      </c>
    </row>
    <row r="10" spans="1:10">
      <c r="C10" t="s">
        <v>251</v>
      </c>
      <c r="D10" t="s">
        <v>252</v>
      </c>
      <c r="E10">
        <v>2</v>
      </c>
    </row>
    <row r="11" spans="1:10">
      <c r="B11" t="s">
        <v>253</v>
      </c>
      <c r="E11" t="s">
        <v>254</v>
      </c>
      <c r="F11" t="s">
        <v>255</v>
      </c>
    </row>
    <row r="12" spans="1:10">
      <c r="A12" t="s">
        <v>244</v>
      </c>
      <c r="B12" t="s">
        <v>256</v>
      </c>
      <c r="C12">
        <v>1</v>
      </c>
      <c r="D12" t="str">
        <f>CONCATENATE(A12,C12)</f>
        <v>CI1</v>
      </c>
      <c r="E12" s="85">
        <v>7</v>
      </c>
      <c r="F12" s="235">
        <v>2</v>
      </c>
      <c r="G12" s="5" t="s">
        <v>257</v>
      </c>
    </row>
    <row r="13" spans="1:10">
      <c r="A13" t="s">
        <v>244</v>
      </c>
      <c r="B13" t="s">
        <v>258</v>
      </c>
      <c r="C13">
        <v>2</v>
      </c>
      <c r="D13" t="str">
        <f>CONCATENATE(A13,C13)</f>
        <v>CI2</v>
      </c>
      <c r="E13" s="85">
        <v>10</v>
      </c>
      <c r="F13" s="235">
        <v>3</v>
      </c>
      <c r="G13" s="5" t="s">
        <v>257</v>
      </c>
    </row>
    <row r="14" spans="1:10">
      <c r="A14" t="s">
        <v>244</v>
      </c>
      <c r="B14" t="s">
        <v>259</v>
      </c>
      <c r="C14">
        <v>3</v>
      </c>
      <c r="D14" t="str">
        <f>CONCATENATE(A14,C14)</f>
        <v>CI3</v>
      </c>
      <c r="E14" s="85">
        <v>2.5</v>
      </c>
      <c r="F14" s="235">
        <v>1</v>
      </c>
      <c r="G14" s="5" t="s">
        <v>260</v>
      </c>
    </row>
    <row r="15" spans="1:10">
      <c r="A15" t="s">
        <v>244</v>
      </c>
      <c r="B15" t="s">
        <v>242</v>
      </c>
      <c r="E15" s="210">
        <v>2.5</v>
      </c>
      <c r="F15" s="236">
        <v>1</v>
      </c>
      <c r="G15" s="5" t="s">
        <v>260</v>
      </c>
    </row>
    <row r="16" spans="1:10">
      <c r="A16" t="s">
        <v>246</v>
      </c>
      <c r="B16" t="s">
        <v>261</v>
      </c>
      <c r="C16">
        <v>1</v>
      </c>
      <c r="D16" t="str">
        <f>CONCATENATE(A16,C16)</f>
        <v>MF1</v>
      </c>
      <c r="E16" s="185">
        <v>9</v>
      </c>
      <c r="F16" s="185"/>
    </row>
    <row r="17" spans="1:6">
      <c r="A17" t="s">
        <v>246</v>
      </c>
      <c r="B17" t="s">
        <v>262</v>
      </c>
      <c r="C17">
        <v>2</v>
      </c>
      <c r="D17" t="str">
        <f>CONCATENATE(A17,C17)</f>
        <v>MF2</v>
      </c>
      <c r="E17" s="185">
        <v>14</v>
      </c>
      <c r="F17" s="185"/>
    </row>
    <row r="18" spans="1:6">
      <c r="A18" t="s">
        <v>248</v>
      </c>
      <c r="B18" t="s">
        <v>261</v>
      </c>
      <c r="C18">
        <v>1</v>
      </c>
      <c r="D18" t="str">
        <f t="shared" ref="D18:D23" si="0">CONCATENATE(A18,C18)</f>
        <v>NPSMF1</v>
      </c>
      <c r="E18" s="185">
        <v>10</v>
      </c>
      <c r="F18" s="185"/>
    </row>
    <row r="19" spans="1:6">
      <c r="A19" t="s">
        <v>248</v>
      </c>
      <c r="B19" t="s">
        <v>262</v>
      </c>
      <c r="C19">
        <v>2</v>
      </c>
      <c r="D19" t="str">
        <f t="shared" si="0"/>
        <v>NPSMF2</v>
      </c>
      <c r="E19" s="185">
        <v>15</v>
      </c>
      <c r="F19" s="185"/>
    </row>
    <row r="20" spans="1:6">
      <c r="A20" t="s">
        <v>250</v>
      </c>
      <c r="B20" t="s">
        <v>261</v>
      </c>
      <c r="C20">
        <v>1</v>
      </c>
      <c r="D20" t="str">
        <f t="shared" si="0"/>
        <v>MFLMI1</v>
      </c>
      <c r="E20" s="185">
        <v>10</v>
      </c>
      <c r="F20" s="185"/>
    </row>
    <row r="21" spans="1:6">
      <c r="A21" t="s">
        <v>250</v>
      </c>
      <c r="B21" t="s">
        <v>262</v>
      </c>
      <c r="C21">
        <v>2</v>
      </c>
      <c r="D21" t="str">
        <f t="shared" si="0"/>
        <v>MFLMI2</v>
      </c>
      <c r="E21" s="185">
        <v>15</v>
      </c>
      <c r="F21" s="185"/>
    </row>
    <row r="22" spans="1:6">
      <c r="A22" t="s">
        <v>252</v>
      </c>
      <c r="B22" t="s">
        <v>256</v>
      </c>
      <c r="C22">
        <v>1</v>
      </c>
      <c r="D22" t="str">
        <f t="shared" si="0"/>
        <v>SMB1</v>
      </c>
      <c r="E22" s="85">
        <v>10</v>
      </c>
      <c r="F22" s="85"/>
    </row>
    <row r="23" spans="1:6">
      <c r="A23" t="s">
        <v>252</v>
      </c>
      <c r="B23" t="s">
        <v>263</v>
      </c>
      <c r="C23">
        <v>2</v>
      </c>
      <c r="D23" t="str">
        <f t="shared" si="0"/>
        <v>SMB2</v>
      </c>
      <c r="E23" s="85">
        <v>15</v>
      </c>
      <c r="F23" s="85"/>
    </row>
  </sheetData>
  <pageMargins left="0.7" right="0.7" top="0.75" bottom="0.75" header="0.3" footer="0.3"/>
  <pageSetup orientation="portrait" r:id="rId1"/>
  <headerFooter>
    <oddFooter>&amp;C_x000D_&amp;1#&amp;"Calibri"&amp;22&amp;K0073CF INTERNAL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D6:I32"/>
  <sheetViews>
    <sheetView topLeftCell="B1" zoomScaleNormal="100" workbookViewId="0">
      <selection activeCell="H10" sqref="H10"/>
    </sheetView>
  </sheetViews>
  <sheetFormatPr defaultRowHeight="15"/>
  <cols>
    <col min="4" max="4" width="42.42578125" bestFit="1" customWidth="1"/>
    <col min="5" max="5" width="42.42578125" customWidth="1"/>
    <col min="6" max="6" width="28.85546875" bestFit="1" customWidth="1"/>
    <col min="7" max="7" width="70.5703125" bestFit="1" customWidth="1"/>
    <col min="8" max="8" width="20" bestFit="1" customWidth="1"/>
  </cols>
  <sheetData>
    <row r="6" spans="4:9">
      <c r="D6" t="s">
        <v>16</v>
      </c>
      <c r="F6" t="s">
        <v>18</v>
      </c>
      <c r="H6" t="s">
        <v>264</v>
      </c>
      <c r="I6" t="s">
        <v>265</v>
      </c>
    </row>
    <row r="7" spans="4:9">
      <c r="D7" t="s">
        <v>266</v>
      </c>
      <c r="E7" t="s">
        <v>267</v>
      </c>
      <c r="F7" t="s">
        <v>268</v>
      </c>
      <c r="G7" t="str">
        <f>CONCATENATE(D7,F7)</f>
        <v>Boiler, Hot Water, Gas Fired&lt; 300 kBTU/h</v>
      </c>
      <c r="H7" s="71">
        <v>0.82</v>
      </c>
      <c r="I7" t="s">
        <v>269</v>
      </c>
    </row>
    <row r="8" spans="4:9" ht="18">
      <c r="D8" t="s">
        <v>266</v>
      </c>
      <c r="E8" t="s">
        <v>267</v>
      </c>
      <c r="F8" s="72" t="s">
        <v>270</v>
      </c>
      <c r="G8" t="str">
        <f t="shared" ref="G8:G15" si="0">CONCATENATE(D8,F8)</f>
        <v>Boiler, Hot Water, Gas Fired≥ 300 kBTU/h and ≤ 2,500 kBTU/h</v>
      </c>
      <c r="H8" s="71">
        <v>0.8</v>
      </c>
      <c r="I8" t="s">
        <v>271</v>
      </c>
    </row>
    <row r="9" spans="4:9" ht="18">
      <c r="D9" t="s">
        <v>266</v>
      </c>
      <c r="E9" t="s">
        <v>267</v>
      </c>
      <c r="F9" s="72" t="s">
        <v>153</v>
      </c>
      <c r="G9" t="str">
        <f t="shared" si="0"/>
        <v>Boiler, Hot Water, Gas Fired&gt; 2,500 kBTU/h</v>
      </c>
      <c r="H9" s="71">
        <v>0.82</v>
      </c>
      <c r="I9" t="s">
        <v>271</v>
      </c>
    </row>
    <row r="10" spans="4:9">
      <c r="D10" t="s">
        <v>152</v>
      </c>
      <c r="E10" t="s">
        <v>272</v>
      </c>
      <c r="F10" t="s">
        <v>268</v>
      </c>
      <c r="G10" t="str">
        <f t="shared" si="0"/>
        <v>Boiler, Steam, Gas Fired, All Except Natural Draft&lt; 300 kBTU/h</v>
      </c>
      <c r="H10" s="71">
        <v>0.8</v>
      </c>
      <c r="I10" t="s">
        <v>269</v>
      </c>
    </row>
    <row r="11" spans="4:9" ht="18">
      <c r="D11" t="s">
        <v>152</v>
      </c>
      <c r="E11" t="s">
        <v>272</v>
      </c>
      <c r="F11" s="72" t="s">
        <v>270</v>
      </c>
      <c r="G11" t="str">
        <f t="shared" si="0"/>
        <v>Boiler, Steam, Gas Fired, All Except Natural Draft≥ 300 kBTU/h and ≤ 2,500 kBTU/h</v>
      </c>
      <c r="H11" s="71">
        <v>0.79</v>
      </c>
      <c r="I11" t="s">
        <v>271</v>
      </c>
    </row>
    <row r="12" spans="4:9" ht="18">
      <c r="D12" t="s">
        <v>152</v>
      </c>
      <c r="E12" t="s">
        <v>272</v>
      </c>
      <c r="F12" s="72" t="s">
        <v>153</v>
      </c>
      <c r="G12" t="str">
        <f t="shared" si="0"/>
        <v>Boiler, Steam, Gas Fired, All Except Natural Draft&gt; 2,500 kBTU/h</v>
      </c>
      <c r="H12" s="71">
        <v>0.79</v>
      </c>
      <c r="I12" t="s">
        <v>271</v>
      </c>
    </row>
    <row r="13" spans="4:9">
      <c r="D13" t="s">
        <v>273</v>
      </c>
      <c r="E13" t="s">
        <v>274</v>
      </c>
      <c r="F13" t="s">
        <v>268</v>
      </c>
      <c r="G13" t="str">
        <f t="shared" si="0"/>
        <v>Boiler, Steam, Gas Fired, Natural Draft&lt; 300 kBTU/h</v>
      </c>
      <c r="H13" s="71">
        <v>0.8</v>
      </c>
      <c r="I13" t="s">
        <v>269</v>
      </c>
    </row>
    <row r="14" spans="4:9" ht="18">
      <c r="D14" t="s">
        <v>273</v>
      </c>
      <c r="E14" t="s">
        <v>274</v>
      </c>
      <c r="F14" s="72" t="s">
        <v>270</v>
      </c>
      <c r="G14" t="str">
        <f t="shared" si="0"/>
        <v>Boiler, Steam, Gas Fired, Natural Draft≥ 300 kBTU/h and ≤ 2,500 kBTU/h</v>
      </c>
      <c r="H14" s="71">
        <v>0.77</v>
      </c>
      <c r="I14" t="s">
        <v>271</v>
      </c>
    </row>
    <row r="15" spans="4:9" ht="18">
      <c r="D15" t="s">
        <v>273</v>
      </c>
      <c r="E15" t="s">
        <v>274</v>
      </c>
      <c r="F15" s="72" t="s">
        <v>153</v>
      </c>
      <c r="G15" t="str">
        <f t="shared" si="0"/>
        <v>Boiler, Steam, Gas Fired, Natural Draft&gt; 2,500 kBTU/h</v>
      </c>
      <c r="H15" s="71">
        <v>0.77</v>
      </c>
      <c r="I15" t="s">
        <v>271</v>
      </c>
    </row>
    <row r="18" spans="4:6">
      <c r="D18" t="s">
        <v>266</v>
      </c>
    </row>
    <row r="19" spans="4:6">
      <c r="D19" t="s">
        <v>152</v>
      </c>
    </row>
    <row r="20" spans="4:6">
      <c r="D20" t="s">
        <v>273</v>
      </c>
    </row>
    <row r="22" spans="4:6">
      <c r="E22" t="s">
        <v>267</v>
      </c>
      <c r="F22" t="s">
        <v>131</v>
      </c>
    </row>
    <row r="23" spans="4:6">
      <c r="F23" t="s">
        <v>128</v>
      </c>
    </row>
    <row r="26" spans="4:6">
      <c r="E26" t="s">
        <v>272</v>
      </c>
      <c r="F26" t="s">
        <v>131</v>
      </c>
    </row>
    <row r="27" spans="4:6">
      <c r="F27" t="s">
        <v>132</v>
      </c>
    </row>
    <row r="28" spans="4:6">
      <c r="F28" t="s">
        <v>128</v>
      </c>
    </row>
    <row r="30" spans="4:6">
      <c r="E30" t="s">
        <v>274</v>
      </c>
      <c r="F30" t="s">
        <v>131</v>
      </c>
    </row>
    <row r="31" spans="4:6">
      <c r="F31" t="s">
        <v>132</v>
      </c>
    </row>
    <row r="32" spans="4:6">
      <c r="F32" t="s">
        <v>128</v>
      </c>
    </row>
  </sheetData>
  <pageMargins left="0.7" right="0.7" top="0.75" bottom="0.75" header="0.3" footer="0.3"/>
  <pageSetup orientation="portrait" r:id="rId1"/>
  <headerFooter>
    <oddFooter>&amp;C_x000D_&amp;1#&amp;"Calibri"&amp;22&amp;K0073CF INTERNAL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O36"/>
  <sheetViews>
    <sheetView zoomScale="85" zoomScaleNormal="85" workbookViewId="0">
      <selection activeCell="I34" sqref="I34"/>
    </sheetView>
  </sheetViews>
  <sheetFormatPr defaultRowHeight="15"/>
  <cols>
    <col min="1" max="1" width="4.5703125" bestFit="1" customWidth="1"/>
    <col min="2" max="2" width="20.85546875" customWidth="1"/>
    <col min="3" max="3" width="15.42578125" customWidth="1"/>
    <col min="4" max="4" width="11.42578125" bestFit="1" customWidth="1"/>
    <col min="5" max="5" width="17.42578125" bestFit="1" customWidth="1"/>
    <col min="6" max="6" width="29" bestFit="1" customWidth="1"/>
    <col min="7" max="8" width="24.5703125" customWidth="1"/>
    <col min="9" max="9" width="18.140625" bestFit="1" customWidth="1"/>
    <col min="10" max="10" width="18.140625" customWidth="1"/>
    <col min="11" max="11" width="13.5703125" customWidth="1"/>
    <col min="12" max="13" width="15.28515625" customWidth="1"/>
    <col min="14" max="14" width="19.5703125" customWidth="1"/>
    <col min="15" max="16" width="17" bestFit="1" customWidth="1"/>
    <col min="17" max="18" width="12" customWidth="1"/>
    <col min="19" max="19" width="17" bestFit="1" customWidth="1"/>
    <col min="31" max="31" width="18.140625" bestFit="1" customWidth="1"/>
    <col min="32" max="33" width="18.140625" customWidth="1"/>
    <col min="34" max="34" width="16.85546875" bestFit="1" customWidth="1"/>
    <col min="35" max="35" width="10.85546875" customWidth="1"/>
    <col min="36" max="36" width="13" customWidth="1"/>
    <col min="37" max="37" width="9.85546875" customWidth="1"/>
    <col min="38" max="38" width="18.85546875" customWidth="1"/>
  </cols>
  <sheetData>
    <row r="1" spans="2:41">
      <c r="B1" s="5" t="s">
        <v>275</v>
      </c>
    </row>
    <row r="5" spans="2:41" ht="19.5">
      <c r="B5" s="5" t="s">
        <v>170</v>
      </c>
      <c r="F5" s="37" t="s">
        <v>133</v>
      </c>
    </row>
    <row r="6" spans="2:41">
      <c r="B6" s="5"/>
    </row>
    <row r="7" spans="2:41">
      <c r="B7" s="7" t="s">
        <v>48</v>
      </c>
      <c r="C7" s="38"/>
      <c r="F7" s="7" t="s">
        <v>64</v>
      </c>
      <c r="G7" s="38" t="s">
        <v>276</v>
      </c>
    </row>
    <row r="8" spans="2:41">
      <c r="B8" s="7" t="s">
        <v>50</v>
      </c>
      <c r="C8" s="38"/>
      <c r="F8" s="7" t="s">
        <v>65</v>
      </c>
      <c r="G8" s="38" t="s">
        <v>277</v>
      </c>
    </row>
    <row r="9" spans="2:41">
      <c r="B9" s="7" t="s">
        <v>52</v>
      </c>
      <c r="C9" s="38"/>
      <c r="F9" s="7" t="s">
        <v>67</v>
      </c>
      <c r="G9" s="55">
        <v>0.8</v>
      </c>
      <c r="H9" s="56"/>
    </row>
    <row r="10" spans="2:41">
      <c r="B10" s="7" t="s">
        <v>54</v>
      </c>
      <c r="C10" s="38"/>
      <c r="F10" s="7" t="s">
        <v>278</v>
      </c>
      <c r="G10" s="38"/>
    </row>
    <row r="11" spans="2:41">
      <c r="B11" s="7" t="s">
        <v>56</v>
      </c>
      <c r="C11" s="38"/>
    </row>
    <row r="12" spans="2:41">
      <c r="B12" s="36" t="s">
        <v>58</v>
      </c>
      <c r="C12" s="38"/>
    </row>
    <row r="13" spans="2:41" s="39" customFormat="1">
      <c r="B13" s="40" t="s">
        <v>174</v>
      </c>
      <c r="C13" s="41"/>
      <c r="N13" s="43"/>
      <c r="P13" s="262"/>
      <c r="Q13" s="263"/>
    </row>
    <row r="14" spans="2:41" s="44" customFormat="1" ht="14.25" customHeight="1">
      <c r="B14" s="7" t="s">
        <v>48</v>
      </c>
      <c r="C14" s="45"/>
      <c r="E14"/>
      <c r="F14" s="7" t="s">
        <v>176</v>
      </c>
      <c r="G14" s="46"/>
      <c r="H14" s="57"/>
      <c r="I14" s="7" t="s">
        <v>177</v>
      </c>
      <c r="J14" s="58"/>
      <c r="K14" s="46"/>
      <c r="N14"/>
      <c r="O14" s="7"/>
      <c r="P14" s="48"/>
      <c r="Q14" s="49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</row>
    <row r="15" spans="2:41" s="44" customFormat="1">
      <c r="B15" s="7" t="s">
        <v>50</v>
      </c>
      <c r="C15" s="45"/>
      <c r="E15"/>
      <c r="F15" s="7" t="s">
        <v>180</v>
      </c>
      <c r="G15" s="46"/>
      <c r="H15" s="57"/>
      <c r="I15" s="7" t="s">
        <v>181</v>
      </c>
      <c r="J15" s="58"/>
      <c r="K15" s="46"/>
      <c r="N15"/>
      <c r="P15" s="51"/>
      <c r="Q15" s="49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</row>
    <row r="16" spans="2:41" s="44" customFormat="1" ht="15.75" thickBot="1">
      <c r="B16" s="7" t="s">
        <v>183</v>
      </c>
      <c r="C16" s="45"/>
      <c r="E16"/>
      <c r="F16"/>
      <c r="N16"/>
      <c r="O16"/>
      <c r="P16" s="52"/>
      <c r="Q16" s="53"/>
      <c r="R16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</row>
    <row r="17" spans="1:41" ht="15.75" thickBot="1"/>
    <row r="18" spans="1:41" ht="60.75" thickBot="1">
      <c r="A18" s="6" t="s">
        <v>135</v>
      </c>
      <c r="B18" s="6" t="s">
        <v>8</v>
      </c>
      <c r="C18" s="6" t="s">
        <v>72</v>
      </c>
      <c r="D18" s="6" t="s">
        <v>12</v>
      </c>
      <c r="E18" s="6" t="s">
        <v>279</v>
      </c>
      <c r="F18" s="6" t="s">
        <v>280</v>
      </c>
      <c r="G18" s="6" t="s">
        <v>79</v>
      </c>
      <c r="H18" s="54" t="s">
        <v>188</v>
      </c>
      <c r="I18" s="6" t="s">
        <v>281</v>
      </c>
      <c r="J18" s="54" t="s">
        <v>282</v>
      </c>
      <c r="K18" s="6" t="s">
        <v>229</v>
      </c>
      <c r="L18" s="6" t="s">
        <v>283</v>
      </c>
      <c r="M18" s="54" t="s">
        <v>284</v>
      </c>
      <c r="N18" s="6" t="s">
        <v>285</v>
      </c>
      <c r="O18" s="6" t="s">
        <v>286</v>
      </c>
      <c r="P18" s="6" t="s">
        <v>206</v>
      </c>
      <c r="Q18" s="6" t="s">
        <v>90</v>
      </c>
      <c r="R18" s="6" t="s">
        <v>92</v>
      </c>
      <c r="S18" s="6" t="s">
        <v>210</v>
      </c>
      <c r="T18" s="54" t="s">
        <v>287</v>
      </c>
      <c r="U18" s="6" t="s">
        <v>288</v>
      </c>
      <c r="AE18" t="s">
        <v>79</v>
      </c>
      <c r="AF18" t="s">
        <v>224</v>
      </c>
      <c r="AG18" t="s">
        <v>225</v>
      </c>
      <c r="AH18" t="s">
        <v>226</v>
      </c>
      <c r="AI18" s="128" t="s">
        <v>227</v>
      </c>
      <c r="AJ18" t="s">
        <v>88</v>
      </c>
      <c r="AK18" s="128" t="s">
        <v>228</v>
      </c>
      <c r="AL18" t="s">
        <v>92</v>
      </c>
      <c r="AM18" s="128" t="s">
        <v>229</v>
      </c>
      <c r="AN18" t="s">
        <v>230</v>
      </c>
      <c r="AO18" s="128" t="s">
        <v>231</v>
      </c>
    </row>
    <row r="19" spans="1:41" s="59" customFormat="1">
      <c r="A19" s="59">
        <v>0</v>
      </c>
      <c r="B19" s="59" t="s">
        <v>148</v>
      </c>
      <c r="C19" s="59" t="s">
        <v>149</v>
      </c>
      <c r="D19" s="59" t="s">
        <v>150</v>
      </c>
      <c r="E19" s="59" t="s">
        <v>232</v>
      </c>
      <c r="F19" s="59">
        <v>1</v>
      </c>
      <c r="G19" s="59" t="s">
        <v>132</v>
      </c>
      <c r="I19" s="59" t="s">
        <v>235</v>
      </c>
      <c r="K19" s="59" t="s">
        <v>240</v>
      </c>
      <c r="L19" s="59">
        <v>5</v>
      </c>
      <c r="N19" s="59">
        <f>VLOOKUP(G19,$AE$19:$AF$22,2,FALSE)</f>
        <v>212</v>
      </c>
      <c r="O19" s="59">
        <f>VLOOKUP(G19,$AE$19:$AG$22,3,FALSE)</f>
        <v>50</v>
      </c>
      <c r="P19" s="59">
        <v>350</v>
      </c>
      <c r="Q19" s="59">
        <v>1.5</v>
      </c>
      <c r="R19" s="59" t="s">
        <v>234</v>
      </c>
      <c r="S19" s="59">
        <v>38.299999999999997</v>
      </c>
      <c r="T19" s="59">
        <f>N19-O19</f>
        <v>162</v>
      </c>
      <c r="U19" s="59">
        <v>3000</v>
      </c>
      <c r="AE19" s="59" t="s">
        <v>131</v>
      </c>
      <c r="AF19" s="59">
        <v>160</v>
      </c>
      <c r="AG19" s="59">
        <v>50</v>
      </c>
      <c r="AH19" s="59" t="s">
        <v>235</v>
      </c>
      <c r="AI19" s="60">
        <v>0.75</v>
      </c>
      <c r="AJ19" s="59" t="s">
        <v>236</v>
      </c>
      <c r="AK19" s="61">
        <v>0.5</v>
      </c>
      <c r="AL19" s="59" t="s">
        <v>234</v>
      </c>
      <c r="AM19" s="59" t="s">
        <v>237</v>
      </c>
      <c r="AN19" s="59">
        <v>1</v>
      </c>
      <c r="AO19" s="59">
        <v>1</v>
      </c>
    </row>
    <row r="20" spans="1:41">
      <c r="A20" s="75">
        <v>1</v>
      </c>
      <c r="B20" s="75"/>
      <c r="C20" s="75"/>
      <c r="D20" s="75"/>
      <c r="E20" s="75"/>
      <c r="F20" s="75"/>
      <c r="G20" s="75" t="s">
        <v>132</v>
      </c>
      <c r="H20" s="75"/>
      <c r="I20" s="75" t="s">
        <v>235</v>
      </c>
      <c r="J20" s="75"/>
      <c r="K20" s="75" t="s">
        <v>240</v>
      </c>
      <c r="L20" s="75">
        <v>50</v>
      </c>
      <c r="M20" s="75"/>
      <c r="N20" s="75"/>
      <c r="O20" s="75"/>
      <c r="P20" s="75"/>
      <c r="Q20" s="75">
        <v>1.5</v>
      </c>
      <c r="R20" s="75" t="s">
        <v>234</v>
      </c>
      <c r="S20" s="75"/>
      <c r="T20" s="75">
        <f>N20-O20</f>
        <v>0</v>
      </c>
      <c r="U20" s="75"/>
      <c r="AE20" t="s">
        <v>132</v>
      </c>
      <c r="AF20" s="75">
        <v>212</v>
      </c>
      <c r="AG20" s="75">
        <v>50</v>
      </c>
      <c r="AH20" t="s">
        <v>238</v>
      </c>
      <c r="AI20" s="3">
        <v>1</v>
      </c>
      <c r="AJ20" t="s">
        <v>233</v>
      </c>
      <c r="AK20" s="2">
        <v>1</v>
      </c>
      <c r="AL20" t="s">
        <v>239</v>
      </c>
      <c r="AM20" t="s">
        <v>240</v>
      </c>
    </row>
    <row r="21" spans="1:41">
      <c r="AE21" t="s">
        <v>128</v>
      </c>
      <c r="AF21" s="75">
        <v>140</v>
      </c>
      <c r="AG21" s="75">
        <v>70</v>
      </c>
      <c r="AH21" t="s">
        <v>241</v>
      </c>
      <c r="AI21" s="3">
        <v>1.25</v>
      </c>
      <c r="AK21" s="2">
        <v>1.5</v>
      </c>
      <c r="AM21" t="s">
        <v>289</v>
      </c>
    </row>
    <row r="22" spans="1:41">
      <c r="AE22" t="s">
        <v>289</v>
      </c>
      <c r="AF22" s="75" t="s">
        <v>290</v>
      </c>
      <c r="AG22" s="75" t="s">
        <v>290</v>
      </c>
      <c r="AI22" s="3">
        <v>1.5</v>
      </c>
      <c r="AK22" s="2">
        <v>2</v>
      </c>
    </row>
    <row r="23" spans="1:41">
      <c r="AI23" s="3">
        <v>2</v>
      </c>
      <c r="AK23" s="2">
        <v>2.5</v>
      </c>
    </row>
    <row r="24" spans="1:41">
      <c r="AI24" s="3">
        <v>2.5</v>
      </c>
      <c r="AK24" s="2">
        <v>3</v>
      </c>
    </row>
    <row r="25" spans="1:41">
      <c r="AI25" s="3">
        <v>3</v>
      </c>
    </row>
    <row r="26" spans="1:41">
      <c r="AI26" s="3">
        <v>3.5</v>
      </c>
    </row>
    <row r="27" spans="1:41">
      <c r="AI27" s="3">
        <v>4</v>
      </c>
    </row>
    <row r="28" spans="1:41">
      <c r="AI28" s="3">
        <v>5</v>
      </c>
    </row>
    <row r="29" spans="1:41">
      <c r="AI29" s="3">
        <v>6</v>
      </c>
    </row>
    <row r="30" spans="1:41">
      <c r="AI30" s="3">
        <v>8</v>
      </c>
    </row>
    <row r="31" spans="1:41">
      <c r="AI31" s="3">
        <v>10</v>
      </c>
    </row>
    <row r="32" spans="1:41">
      <c r="AI32" s="3">
        <v>12</v>
      </c>
    </row>
    <row r="33" spans="35:35">
      <c r="AI33" s="3">
        <v>14</v>
      </c>
    </row>
    <row r="34" spans="35:35">
      <c r="AI34" s="3">
        <v>16</v>
      </c>
    </row>
    <row r="35" spans="35:35">
      <c r="AI35" s="3">
        <v>18</v>
      </c>
    </row>
    <row r="36" spans="35:35">
      <c r="AI36" s="3">
        <v>20</v>
      </c>
    </row>
  </sheetData>
  <mergeCells count="1">
    <mergeCell ref="P13:Q13"/>
  </mergeCells>
  <conditionalFormatting sqref="C14:C16">
    <cfRule type="expression" dxfId="16" priority="4">
      <formula>C14=""</formula>
    </cfRule>
  </conditionalFormatting>
  <conditionalFormatting sqref="G7:H10 C7:C12">
    <cfRule type="cellIs" dxfId="15" priority="5" operator="equal">
      <formula>""</formula>
    </cfRule>
  </conditionalFormatting>
  <conditionalFormatting sqref="G14:H15">
    <cfRule type="expression" dxfId="14" priority="2">
      <formula>G14=""</formula>
    </cfRule>
  </conditionalFormatting>
  <conditionalFormatting sqref="K14:K15">
    <cfRule type="expression" dxfId="13" priority="3">
      <formula>K14=""</formula>
    </cfRule>
  </conditionalFormatting>
  <dataValidations count="6">
    <dataValidation type="list" allowBlank="1" showInputMessage="1" showErrorMessage="1" sqref="G8:H8" xr:uid="{00000000-0002-0000-0600-000000000000}">
      <formula1>INDIRECT(Q14)</formula1>
    </dataValidation>
    <dataValidation type="list" allowBlank="1" showInputMessage="1" showErrorMessage="1" sqref="K19:K20" xr:uid="{00000000-0002-0000-0600-000001000000}">
      <formula1>$AM$19:$AM$21</formula1>
    </dataValidation>
    <dataValidation type="list" allowBlank="1" showInputMessage="1" showErrorMessage="1" sqref="R19:R20" xr:uid="{00000000-0002-0000-0600-000002000000}">
      <formula1>$AL$19:$AL$20</formula1>
    </dataValidation>
    <dataValidation type="list" allowBlank="1" showInputMessage="1" showErrorMessage="1" sqref="Q19:Q20" xr:uid="{00000000-0002-0000-0600-000003000000}">
      <formula1>$AK$19:$AK$24</formula1>
    </dataValidation>
    <dataValidation type="list" allowBlank="1" showInputMessage="1" showErrorMessage="1" sqref="I19:J20" xr:uid="{00000000-0002-0000-0600-000004000000}">
      <formula1>$AH$19:$AH$21</formula1>
    </dataValidation>
    <dataValidation type="list" allowBlank="1" showInputMessage="1" showErrorMessage="1" sqref="G19:H20" xr:uid="{00000000-0002-0000-0600-000005000000}">
      <formula1>$AE$19:$AE$22</formula1>
    </dataValidation>
  </dataValidations>
  <pageMargins left="0.7" right="0.7" top="0.75" bottom="0.75" header="0.3" footer="0.3"/>
  <pageSetup orientation="portrait" r:id="rId1"/>
  <headerFooter>
    <oddFooter>&amp;C_x000D_&amp;1#&amp;"Calibri"&amp;22&amp;K0073CF INTERNAL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6000000}">
          <x14:formula1>
            <xm:f>'Heating picklists'!$A$2:$A$52</xm:f>
          </x14:formula1>
          <xm:sqref>G7:H7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BG250"/>
  <sheetViews>
    <sheetView zoomScale="66" zoomScaleNormal="130" workbookViewId="0">
      <selection activeCell="AQ18" sqref="AQ18"/>
    </sheetView>
  </sheetViews>
  <sheetFormatPr defaultRowHeight="15"/>
  <cols>
    <col min="1" max="1" width="9.28515625" bestFit="1" customWidth="1"/>
    <col min="2" max="2" width="11.42578125" customWidth="1"/>
    <col min="3" max="3" width="16.85546875" bestFit="1" customWidth="1"/>
    <col min="4" max="4" width="17.42578125" bestFit="1" customWidth="1"/>
    <col min="5" max="5" width="18.28515625" bestFit="1" customWidth="1"/>
    <col min="6" max="6" width="38.42578125" bestFit="1" customWidth="1"/>
    <col min="7" max="10" width="12" bestFit="1" customWidth="1"/>
    <col min="11" max="11" width="9.28515625" bestFit="1" customWidth="1"/>
    <col min="12" max="12" width="22.85546875" bestFit="1" customWidth="1"/>
    <col min="13" max="13" width="11.5703125" bestFit="1" customWidth="1"/>
    <col min="14" max="14" width="33.5703125" bestFit="1" customWidth="1"/>
    <col min="15" max="16" width="9.28515625" bestFit="1" customWidth="1"/>
    <col min="17" max="17" width="18" bestFit="1" customWidth="1"/>
    <col min="18" max="24" width="9.28515625" bestFit="1" customWidth="1"/>
    <col min="25" max="25" width="25.85546875" bestFit="1" customWidth="1"/>
    <col min="26" max="26" width="21.42578125" customWidth="1"/>
    <col min="27" max="27" width="9.28515625" bestFit="1" customWidth="1"/>
    <col min="28" max="28" width="20.140625" bestFit="1" customWidth="1"/>
    <col min="31" max="31" width="17.85546875" bestFit="1" customWidth="1"/>
    <col min="32" max="32" width="18.85546875" bestFit="1" customWidth="1"/>
    <col min="34" max="34" width="17.5703125" customWidth="1"/>
    <col min="35" max="35" width="30.140625" customWidth="1"/>
    <col min="36" max="36" width="34.5703125" customWidth="1"/>
    <col min="37" max="37" width="18.7109375" bestFit="1" customWidth="1"/>
    <col min="38" max="38" width="22.140625" customWidth="1"/>
    <col min="39" max="39" width="13.85546875" customWidth="1"/>
    <col min="41" max="41" width="34.85546875" bestFit="1" customWidth="1"/>
    <col min="42" max="42" width="24.140625" customWidth="1"/>
    <col min="43" max="43" width="17.7109375" bestFit="1" customWidth="1"/>
    <col min="44" max="44" width="14.85546875" bestFit="1" customWidth="1"/>
    <col min="45" max="45" width="17.7109375" bestFit="1" customWidth="1"/>
    <col min="46" max="46" width="14.85546875" bestFit="1" customWidth="1"/>
  </cols>
  <sheetData>
    <row r="1" spans="1:51">
      <c r="AB1" s="38" t="s">
        <v>79</v>
      </c>
      <c r="AC1" s="38" t="s">
        <v>224</v>
      </c>
      <c r="AD1" s="38" t="s">
        <v>225</v>
      </c>
    </row>
    <row r="2" spans="1:51">
      <c r="AB2" s="38" t="s">
        <v>131</v>
      </c>
      <c r="AC2" s="38">
        <v>160</v>
      </c>
      <c r="AD2" s="38">
        <v>50</v>
      </c>
    </row>
    <row r="3" spans="1:51">
      <c r="AB3" s="38" t="s">
        <v>132</v>
      </c>
      <c r="AC3" s="38">
        <v>212</v>
      </c>
      <c r="AD3" s="38">
        <v>50</v>
      </c>
    </row>
    <row r="4" spans="1:51" ht="29.1" customHeight="1">
      <c r="A4" s="267" t="s">
        <v>291</v>
      </c>
      <c r="B4" s="268"/>
      <c r="C4" s="268"/>
      <c r="D4" s="268"/>
      <c r="E4" s="268"/>
      <c r="F4" s="268"/>
      <c r="G4" s="268"/>
      <c r="H4" s="268"/>
      <c r="I4" s="223"/>
      <c r="J4" s="223"/>
      <c r="K4" s="223"/>
      <c r="L4" s="224"/>
      <c r="M4" s="217"/>
      <c r="O4" s="267" t="s">
        <v>292</v>
      </c>
      <c r="P4" s="268"/>
      <c r="Q4" s="268"/>
      <c r="R4" s="268"/>
      <c r="S4" s="268"/>
      <c r="T4" s="268"/>
      <c r="U4" s="268"/>
      <c r="V4" s="268"/>
      <c r="W4" s="268"/>
      <c r="X4" s="39"/>
      <c r="Y4" s="39"/>
      <c r="Z4" s="39"/>
      <c r="AA4" s="173"/>
      <c r="AB4" s="38" t="s">
        <v>128</v>
      </c>
      <c r="AC4" s="38">
        <v>125</v>
      </c>
      <c r="AD4" s="38">
        <v>70</v>
      </c>
      <c r="AM4" s="169" t="s">
        <v>293</v>
      </c>
    </row>
    <row r="5" spans="1:51" ht="14.45" customHeight="1">
      <c r="A5" s="127"/>
      <c r="B5" s="269" t="s">
        <v>236</v>
      </c>
      <c r="C5" s="269"/>
      <c r="D5" s="269"/>
      <c r="E5" s="269" t="s">
        <v>233</v>
      </c>
      <c r="F5" s="269"/>
      <c r="G5" s="271" t="s">
        <v>543</v>
      </c>
      <c r="H5" s="271"/>
      <c r="I5" s="225"/>
      <c r="J5" s="225"/>
      <c r="K5" s="225"/>
      <c r="L5" s="226"/>
      <c r="M5" s="217"/>
      <c r="O5" s="127"/>
      <c r="P5" s="269" t="s">
        <v>234</v>
      </c>
      <c r="Q5" s="269"/>
      <c r="R5" s="269"/>
      <c r="S5" s="269"/>
      <c r="T5" s="269"/>
      <c r="U5" s="269"/>
      <c r="V5" s="269" t="s">
        <v>239</v>
      </c>
      <c r="W5" s="269"/>
      <c r="X5" s="269"/>
      <c r="Y5" s="269"/>
      <c r="Z5" s="269"/>
      <c r="AA5" s="270"/>
      <c r="AL5" t="s">
        <v>294</v>
      </c>
    </row>
    <row r="6" spans="1:51" ht="90">
      <c r="A6" s="127" t="s">
        <v>295</v>
      </c>
      <c r="B6" s="128" t="s">
        <v>128</v>
      </c>
      <c r="C6" s="128" t="s">
        <v>131</v>
      </c>
      <c r="D6" s="128" t="s">
        <v>132</v>
      </c>
      <c r="E6" s="128" t="s">
        <v>131</v>
      </c>
      <c r="F6" s="128" t="s">
        <v>132</v>
      </c>
      <c r="G6" s="219" t="s">
        <v>128</v>
      </c>
      <c r="H6" s="219" t="s">
        <v>131</v>
      </c>
      <c r="I6" s="227" t="s">
        <v>296</v>
      </c>
      <c r="J6" s="227" t="s">
        <v>297</v>
      </c>
      <c r="K6" s="227" t="s">
        <v>298</v>
      </c>
      <c r="L6" s="228" t="s">
        <v>299</v>
      </c>
      <c r="M6" s="218"/>
      <c r="O6" s="127" t="s">
        <v>295</v>
      </c>
      <c r="P6" s="128">
        <v>0.5</v>
      </c>
      <c r="Q6" s="128">
        <v>1</v>
      </c>
      <c r="R6" s="128">
        <v>1.5</v>
      </c>
      <c r="S6" s="128">
        <v>2</v>
      </c>
      <c r="T6" s="128">
        <v>2.5</v>
      </c>
      <c r="U6" s="128">
        <v>3</v>
      </c>
      <c r="V6" s="128">
        <v>0.5</v>
      </c>
      <c r="W6" s="128">
        <v>1</v>
      </c>
      <c r="X6" s="128">
        <v>1.5</v>
      </c>
      <c r="Y6" s="128">
        <v>2</v>
      </c>
      <c r="Z6" s="128">
        <v>2.5</v>
      </c>
      <c r="AA6" s="174">
        <v>3</v>
      </c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 t="s">
        <v>300</v>
      </c>
      <c r="AM6" s="128" t="s">
        <v>301</v>
      </c>
    </row>
    <row r="7" spans="1:51">
      <c r="A7" s="127" t="s">
        <v>302</v>
      </c>
      <c r="B7" s="128">
        <f>AC4-AD4</f>
        <v>55</v>
      </c>
      <c r="C7" s="128">
        <f>AC2-AD2</f>
        <v>110</v>
      </c>
      <c r="D7" s="128">
        <f>AC3-AD3</f>
        <v>162</v>
      </c>
      <c r="E7" s="128">
        <f>AC2-AD2</f>
        <v>110</v>
      </c>
      <c r="F7" s="128">
        <f>AC3-AD3</f>
        <v>162</v>
      </c>
      <c r="G7" s="219">
        <f>AC4-AD4</f>
        <v>55</v>
      </c>
      <c r="H7" s="219">
        <f>AC2-AD2</f>
        <v>110</v>
      </c>
      <c r="I7" s="225"/>
      <c r="J7" s="225"/>
      <c r="K7" s="225"/>
      <c r="L7" s="226"/>
      <c r="M7" s="217"/>
      <c r="O7" s="127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74"/>
      <c r="AL7" s="3">
        <v>0.5</v>
      </c>
      <c r="AM7" s="3">
        <f>TablePipeDiameterPicklist[[#This Row],[All Pipe Diameters]]</f>
        <v>0.5</v>
      </c>
    </row>
    <row r="8" spans="1:51">
      <c r="A8" s="175">
        <v>0.5</v>
      </c>
      <c r="B8" s="176">
        <v>0.44</v>
      </c>
      <c r="C8" s="1">
        <v>0.48</v>
      </c>
      <c r="D8" s="1">
        <v>0.53</v>
      </c>
      <c r="E8" s="1">
        <v>0.53</v>
      </c>
      <c r="F8" s="1">
        <v>0.59</v>
      </c>
      <c r="G8" s="220">
        <v>0.39</v>
      </c>
      <c r="H8" s="220">
        <v>0.41</v>
      </c>
      <c r="I8" s="225" cm="1">
        <f t="array" ref="I8:J8">LINEST(B8:D8,$B$7:$D$7)</f>
        <v>8.4002794271742921E-4</v>
      </c>
      <c r="J8" s="225">
        <v>0.39177028757713356</v>
      </c>
      <c r="K8" s="225" cm="1">
        <f t="array" ref="K8:L8">LINEST(E8:F8,$E$7:$F$7)</f>
        <v>1.1538461538461524E-3</v>
      </c>
      <c r="L8" s="226">
        <v>0.40307692307692333</v>
      </c>
      <c r="M8" s="217"/>
      <c r="O8" s="175">
        <v>0.5</v>
      </c>
      <c r="P8" s="220">
        <v>0.12</v>
      </c>
      <c r="Q8" s="220">
        <v>0.09</v>
      </c>
      <c r="R8" s="220">
        <v>0.08</v>
      </c>
      <c r="S8" s="220">
        <v>7.0000000000000007E-2</v>
      </c>
      <c r="T8" s="220">
        <v>0.06</v>
      </c>
      <c r="U8" s="220">
        <v>0.06</v>
      </c>
      <c r="V8" s="220">
        <v>0.16</v>
      </c>
      <c r="W8" s="220">
        <v>0.12</v>
      </c>
      <c r="X8" s="220">
        <v>0.1</v>
      </c>
      <c r="Y8" s="220">
        <v>0.09</v>
      </c>
      <c r="Z8" s="220">
        <v>0.09</v>
      </c>
      <c r="AA8" s="222">
        <v>0.08</v>
      </c>
      <c r="AB8" s="169"/>
      <c r="AL8" s="3">
        <v>0.75</v>
      </c>
      <c r="AM8" s="3">
        <f>TablePipeDiameterPicklist[[#This Row],[All Pipe Diameters]]</f>
        <v>0.75</v>
      </c>
      <c r="AP8" t="s">
        <v>303</v>
      </c>
      <c r="AQ8" t="s">
        <v>304</v>
      </c>
      <c r="AR8" t="s">
        <v>305</v>
      </c>
      <c r="AS8" t="s">
        <v>306</v>
      </c>
      <c r="AT8" t="s">
        <v>307</v>
      </c>
      <c r="AU8" t="s">
        <v>308</v>
      </c>
    </row>
    <row r="9" spans="1:51">
      <c r="A9" s="175">
        <v>0.75</v>
      </c>
      <c r="B9" s="1">
        <v>0.54</v>
      </c>
      <c r="C9" s="1">
        <v>0.57999999999999996</v>
      </c>
      <c r="D9" s="1">
        <v>0.64</v>
      </c>
      <c r="E9" s="1">
        <v>0.65</v>
      </c>
      <c r="F9" s="1">
        <v>0.72</v>
      </c>
      <c r="G9" s="220">
        <v>0.48</v>
      </c>
      <c r="H9" s="220">
        <v>0.5</v>
      </c>
      <c r="I9" s="225" cm="1">
        <f t="array" ref="I9:J9">LINEST(B9:D9,$B$7:$D$7)</f>
        <v>9.3258819420188573E-4</v>
      </c>
      <c r="J9" s="225">
        <v>0.48501455349866124</v>
      </c>
      <c r="K9" s="225" cm="1">
        <f t="array" ref="K9:L9">LINEST(E9:F9,$E$7:$F$7)</f>
        <v>1.3461538461538448E-3</v>
      </c>
      <c r="L9" s="226">
        <v>0.50192307692307714</v>
      </c>
      <c r="M9" s="217"/>
      <c r="O9" s="175">
        <v>0.75</v>
      </c>
      <c r="P9" s="220">
        <v>0.14000000000000001</v>
      </c>
      <c r="Q9" s="220">
        <v>0.1</v>
      </c>
      <c r="R9" s="220">
        <v>0.09</v>
      </c>
      <c r="S9" s="220">
        <v>0.08</v>
      </c>
      <c r="T9" s="220">
        <v>7.0000000000000007E-2</v>
      </c>
      <c r="U9" s="220">
        <v>7.0000000000000007E-2</v>
      </c>
      <c r="V9" s="220">
        <v>0.18</v>
      </c>
      <c r="W9" s="220">
        <v>0.14000000000000001</v>
      </c>
      <c r="X9" s="220">
        <v>0.12</v>
      </c>
      <c r="Y9" s="220">
        <v>0.11</v>
      </c>
      <c r="Z9" s="220">
        <v>0.1</v>
      </c>
      <c r="AA9" s="222">
        <v>0.09</v>
      </c>
      <c r="AB9" s="169"/>
      <c r="AL9" s="3">
        <v>1</v>
      </c>
      <c r="AM9" s="3">
        <f>TablePipeDiameterPicklist[[#This Row],[All Pipe Diameters]]</f>
        <v>1</v>
      </c>
      <c r="AP9">
        <v>0.5</v>
      </c>
      <c r="AQ9">
        <v>1</v>
      </c>
      <c r="AR9">
        <v>1.5</v>
      </c>
      <c r="AS9">
        <v>2</v>
      </c>
      <c r="AT9">
        <v>2.5</v>
      </c>
      <c r="AU9">
        <v>3</v>
      </c>
    </row>
    <row r="10" spans="1:51">
      <c r="A10" s="175">
        <v>1</v>
      </c>
      <c r="B10" s="1">
        <v>0.65</v>
      </c>
      <c r="C10" s="1">
        <v>0.7</v>
      </c>
      <c r="D10" s="1">
        <v>0.78</v>
      </c>
      <c r="E10" s="1">
        <v>0.79</v>
      </c>
      <c r="F10" s="1">
        <v>0.88</v>
      </c>
      <c r="G10" s="220">
        <v>0.56000000000000005</v>
      </c>
      <c r="H10" s="220">
        <v>0.57999999999999996</v>
      </c>
      <c r="I10" s="225" cm="1">
        <f t="array" ref="I10:J10">LINEST(B10:D10,$B$7:$D$7)</f>
        <v>1.2120153684945861E-3</v>
      </c>
      <c r="J10" s="225">
        <v>0.57789032483409009</v>
      </c>
      <c r="K10" s="225" cm="1">
        <f t="array" ref="K10:L10">LINEST(E10:F10,$E$7:$F$7)</f>
        <v>1.7307692307692304E-3</v>
      </c>
      <c r="L10" s="226">
        <v>0.59961538461538466</v>
      </c>
      <c r="M10" s="217"/>
      <c r="O10" s="175">
        <v>1</v>
      </c>
      <c r="P10" s="220">
        <v>0.16</v>
      </c>
      <c r="Q10" s="220">
        <v>0.12</v>
      </c>
      <c r="R10" s="220">
        <v>0.1</v>
      </c>
      <c r="S10" s="220">
        <v>0.09</v>
      </c>
      <c r="T10" s="220">
        <v>0.08</v>
      </c>
      <c r="U10" s="220">
        <v>7.0000000000000007E-2</v>
      </c>
      <c r="V10" s="220">
        <v>0.21</v>
      </c>
      <c r="W10" s="220">
        <v>0.16</v>
      </c>
      <c r="X10" s="220">
        <v>0.13</v>
      </c>
      <c r="Y10" s="220">
        <v>0.12</v>
      </c>
      <c r="Z10" s="220">
        <v>0.11</v>
      </c>
      <c r="AA10" s="222">
        <v>0.1</v>
      </c>
      <c r="AB10" s="169"/>
      <c r="AL10" s="3">
        <v>1.25</v>
      </c>
      <c r="AM10" s="3">
        <f>TablePipeDiameterPicklist[[#This Row],[All Pipe Diameters]]</f>
        <v>1.25</v>
      </c>
      <c r="AP10">
        <v>1</v>
      </c>
      <c r="AQ10">
        <v>1.5</v>
      </c>
      <c r="AR10">
        <v>2</v>
      </c>
      <c r="AS10">
        <v>2.5</v>
      </c>
      <c r="AT10">
        <v>3</v>
      </c>
    </row>
    <row r="11" spans="1:51">
      <c r="A11" s="175">
        <v>1.25</v>
      </c>
      <c r="B11" s="1">
        <v>0.8</v>
      </c>
      <c r="C11" s="1">
        <v>0.86</v>
      </c>
      <c r="D11" s="1">
        <v>0.96</v>
      </c>
      <c r="E11" s="1">
        <v>0.97</v>
      </c>
      <c r="F11" s="1">
        <v>1.0900000000000001</v>
      </c>
      <c r="G11" s="220">
        <v>0.69</v>
      </c>
      <c r="H11" s="220">
        <v>0.72</v>
      </c>
      <c r="I11" s="225" cm="1">
        <f t="array" ref="I11:J11">LINEST(B11:D11,$B$7:$D$7)</f>
        <v>1.4914425427872855E-3</v>
      </c>
      <c r="J11" s="225">
        <v>0.71076609616951925</v>
      </c>
      <c r="K11" s="225" cm="1">
        <f t="array" ref="K11:L11">LINEST(E11:F11,$E$7:$F$7)</f>
        <v>2.3076923076923096E-3</v>
      </c>
      <c r="L11" s="226">
        <v>0.71615384615384592</v>
      </c>
      <c r="M11" s="217"/>
      <c r="O11" s="175">
        <v>1.25</v>
      </c>
      <c r="P11" s="220">
        <v>0.19</v>
      </c>
      <c r="Q11" s="220">
        <v>0.14000000000000001</v>
      </c>
      <c r="R11" s="220">
        <v>0.11</v>
      </c>
      <c r="S11" s="220">
        <v>0.1</v>
      </c>
      <c r="T11" s="220">
        <v>0.09</v>
      </c>
      <c r="U11" s="220">
        <v>0.08</v>
      </c>
      <c r="V11" s="220">
        <v>0.24</v>
      </c>
      <c r="W11" s="220">
        <v>0.18</v>
      </c>
      <c r="X11" s="220">
        <v>0.15</v>
      </c>
      <c r="Y11" s="220">
        <v>0.13</v>
      </c>
      <c r="Z11" s="220">
        <v>0.12</v>
      </c>
      <c r="AA11" s="222">
        <v>0.11</v>
      </c>
      <c r="AB11" s="169"/>
      <c r="AL11" s="3">
        <v>1.5</v>
      </c>
      <c r="AM11" s="3">
        <f>TablePipeDiameterPicklist[[#This Row],[All Pipe Diameters]]</f>
        <v>1.5</v>
      </c>
      <c r="AP11">
        <v>1.5</v>
      </c>
      <c r="AQ11">
        <v>2</v>
      </c>
      <c r="AR11">
        <v>2.5</v>
      </c>
      <c r="AS11">
        <v>3</v>
      </c>
    </row>
    <row r="12" spans="1:51">
      <c r="A12" s="175">
        <v>1.5</v>
      </c>
      <c r="B12" s="1">
        <v>0.9</v>
      </c>
      <c r="C12" s="1">
        <v>0.97</v>
      </c>
      <c r="D12" s="1">
        <v>1.0900000000000001</v>
      </c>
      <c r="E12" s="1">
        <v>1.1000000000000001</v>
      </c>
      <c r="F12" s="1">
        <v>1.23</v>
      </c>
      <c r="G12" s="220">
        <v>0.78</v>
      </c>
      <c r="H12" s="220">
        <v>0.81</v>
      </c>
      <c r="I12" s="225" cm="1">
        <f t="array" ref="I12:J12">LINEST(B12:D12,$B$7:$D$7)</f>
        <v>1.7708697170799868E-3</v>
      </c>
      <c r="J12" s="225">
        <v>0.79364186750494814</v>
      </c>
      <c r="K12" s="225" cm="1">
        <f t="array" ref="K12:L12">LINEST(E12:F12,$E$7:$F$7)</f>
        <v>2.4999999999999979E-3</v>
      </c>
      <c r="L12" s="226">
        <v>0.8250000000000004</v>
      </c>
      <c r="M12" s="217"/>
      <c r="O12" s="175">
        <v>1.5</v>
      </c>
      <c r="P12" s="220">
        <v>0.21</v>
      </c>
      <c r="Q12" s="220">
        <v>0.15</v>
      </c>
      <c r="R12" s="220">
        <v>0.12</v>
      </c>
      <c r="S12" s="220">
        <v>0.1</v>
      </c>
      <c r="T12" s="220">
        <v>0.09</v>
      </c>
      <c r="U12" s="220">
        <v>0.09</v>
      </c>
      <c r="V12" s="220">
        <v>0.27</v>
      </c>
      <c r="W12" s="220">
        <v>0.2</v>
      </c>
      <c r="X12" s="220">
        <v>0.16</v>
      </c>
      <c r="Y12" s="220">
        <v>0.14000000000000001</v>
      </c>
      <c r="Z12" s="220">
        <v>0.13</v>
      </c>
      <c r="AA12" s="222">
        <v>0.12</v>
      </c>
      <c r="AB12" s="169"/>
      <c r="AL12" s="3">
        <v>2</v>
      </c>
      <c r="AM12" s="3">
        <f>TablePipeDiameterPicklist[[#This Row],[All Pipe Diameters]]</f>
        <v>2</v>
      </c>
      <c r="AP12">
        <v>2</v>
      </c>
      <c r="AQ12">
        <v>2.5</v>
      </c>
      <c r="AR12">
        <v>3</v>
      </c>
    </row>
    <row r="13" spans="1:51">
      <c r="A13" s="175">
        <v>2</v>
      </c>
      <c r="B13" s="1">
        <v>1.1000000000000001</v>
      </c>
      <c r="C13" s="1">
        <v>1.19</v>
      </c>
      <c r="D13" s="1">
        <v>1.33</v>
      </c>
      <c r="E13" s="1">
        <v>1.34</v>
      </c>
      <c r="F13" s="1">
        <v>1.51</v>
      </c>
      <c r="G13" s="220">
        <v>0.95</v>
      </c>
      <c r="H13" s="220">
        <v>0.98</v>
      </c>
      <c r="I13" s="225" cm="1">
        <f t="array" ref="I13:J13">LINEST(B13:D13,$B$7:$D$7)</f>
        <v>2.144603562696472E-3</v>
      </c>
      <c r="J13" s="225">
        <v>0.9729048783327513</v>
      </c>
      <c r="K13" s="225" cm="1">
        <f t="array" ref="K13:L13">LINEST(E13:F13,$E$7:$F$7)</f>
        <v>3.2692307692307673E-3</v>
      </c>
      <c r="L13" s="226">
        <v>0.98038461538461563</v>
      </c>
      <c r="M13" s="217"/>
      <c r="O13" s="175">
        <v>2</v>
      </c>
      <c r="P13" s="220">
        <v>0.25</v>
      </c>
      <c r="Q13" s="220">
        <v>0.17</v>
      </c>
      <c r="R13" s="220">
        <v>0.14000000000000001</v>
      </c>
      <c r="S13" s="220">
        <v>0.12</v>
      </c>
      <c r="T13" s="220">
        <v>0.11</v>
      </c>
      <c r="U13" s="220">
        <v>0.1</v>
      </c>
      <c r="V13" s="220">
        <v>0.32</v>
      </c>
      <c r="W13" s="220">
        <v>0.23</v>
      </c>
      <c r="X13" s="220">
        <v>0.19</v>
      </c>
      <c r="Y13" s="220">
        <v>0.16</v>
      </c>
      <c r="Z13" s="220">
        <v>0.15</v>
      </c>
      <c r="AA13" s="222">
        <v>0.13</v>
      </c>
      <c r="AB13" s="169"/>
      <c r="AL13" s="3">
        <v>2.5</v>
      </c>
      <c r="AM13" s="3">
        <f>TablePipeDiameterPicklist[[#This Row],[All Pipe Diameters]]</f>
        <v>2.5</v>
      </c>
      <c r="AP13">
        <v>2.5</v>
      </c>
      <c r="AQ13">
        <v>3</v>
      </c>
      <c r="AY13" t="str">
        <f>TEXT(1.25,"#.00")</f>
        <v>1.25</v>
      </c>
    </row>
    <row r="14" spans="1:51">
      <c r="A14" s="175">
        <v>2.5</v>
      </c>
      <c r="B14" s="1">
        <v>1.31</v>
      </c>
      <c r="C14" s="1">
        <v>1.42</v>
      </c>
      <c r="D14" s="1">
        <v>1.58</v>
      </c>
      <c r="E14" s="1">
        <v>1.6</v>
      </c>
      <c r="F14" s="1">
        <v>1.8</v>
      </c>
      <c r="G14" s="220">
        <v>1.07</v>
      </c>
      <c r="H14" s="220">
        <v>1.1100000000000001</v>
      </c>
      <c r="I14" s="225" cm="1">
        <f t="array" ref="I14:J14">LINEST(B14:D14,$B$7:$D$7)</f>
        <v>2.5183374083129584E-3</v>
      </c>
      <c r="J14" s="225">
        <v>1.1621678891605542</v>
      </c>
      <c r="K14" s="225" cm="1">
        <f t="array" ref="K14:L14">LINEST(E14:F14,$E$7:$F$7)</f>
        <v>3.8461538461538442E-3</v>
      </c>
      <c r="L14" s="226">
        <v>1.1769230769230774</v>
      </c>
      <c r="M14" s="217"/>
      <c r="O14" s="175">
        <v>2.5</v>
      </c>
      <c r="P14" s="220">
        <v>0.28999999999999998</v>
      </c>
      <c r="Q14" s="220">
        <v>0.2</v>
      </c>
      <c r="R14" s="220">
        <v>0.16</v>
      </c>
      <c r="S14" s="220">
        <v>0.13</v>
      </c>
      <c r="T14" s="220">
        <v>0.12</v>
      </c>
      <c r="U14" s="220">
        <v>0.11</v>
      </c>
      <c r="V14" s="220">
        <v>0.37</v>
      </c>
      <c r="W14" s="220">
        <v>0.26</v>
      </c>
      <c r="X14" s="220">
        <v>0.21</v>
      </c>
      <c r="Y14" s="220">
        <v>0.18</v>
      </c>
      <c r="Z14" s="220">
        <v>0.16</v>
      </c>
      <c r="AA14" s="222">
        <v>0.15</v>
      </c>
      <c r="AB14" s="169"/>
      <c r="AL14" s="3">
        <v>3</v>
      </c>
      <c r="AM14" s="3">
        <f>TablePipeDiameterPicklist[[#This Row],[All Pipe Diameters]]</f>
        <v>3</v>
      </c>
      <c r="AP14">
        <v>3</v>
      </c>
      <c r="AW14">
        <f>MATCH(TEXT(1.25,"#.00"),TableInsulationThickness[#Headers],0)</f>
        <v>4</v>
      </c>
    </row>
    <row r="15" spans="1:51">
      <c r="A15" s="175">
        <v>3</v>
      </c>
      <c r="B15" s="1">
        <v>1.57</v>
      </c>
      <c r="C15" s="1">
        <v>1.7</v>
      </c>
      <c r="D15" s="1">
        <v>1.9</v>
      </c>
      <c r="E15" s="1">
        <v>1.92</v>
      </c>
      <c r="F15" s="1">
        <v>2.16</v>
      </c>
      <c r="G15" s="220">
        <v>1.23</v>
      </c>
      <c r="H15" s="220">
        <v>1.27</v>
      </c>
      <c r="I15" s="225" cm="1">
        <f t="array" ref="I15:J15">LINEST(B15:D15,$B$7:$D$7)</f>
        <v>3.0771917568983569E-3</v>
      </c>
      <c r="J15" s="225">
        <v>1.3879194318314125</v>
      </c>
      <c r="K15" s="225" cm="1">
        <f t="array" ref="K15:L15">LINEST(E15:F15,$E$7:$F$7)</f>
        <v>4.6153846153846193E-3</v>
      </c>
      <c r="L15" s="226">
        <v>1.4123076923076918</v>
      </c>
      <c r="M15" s="217"/>
      <c r="O15" s="175">
        <v>3</v>
      </c>
      <c r="P15" s="220">
        <v>0.34</v>
      </c>
      <c r="Q15" s="220">
        <v>0.23</v>
      </c>
      <c r="R15" s="220">
        <v>0.18</v>
      </c>
      <c r="S15" s="220">
        <v>0.15</v>
      </c>
      <c r="T15" s="220">
        <v>0.13</v>
      </c>
      <c r="U15" s="220">
        <v>0.12</v>
      </c>
      <c r="V15" s="220">
        <v>0.43</v>
      </c>
      <c r="W15" s="220">
        <v>0.3</v>
      </c>
      <c r="X15" s="220">
        <v>0.24</v>
      </c>
      <c r="Y15" s="220">
        <v>0.21</v>
      </c>
      <c r="Z15" s="220">
        <v>0.18</v>
      </c>
      <c r="AA15" s="222">
        <v>0.17</v>
      </c>
      <c r="AB15" s="169"/>
      <c r="AL15" s="3">
        <v>3.5</v>
      </c>
      <c r="AM15" s="3">
        <f>TablePipeDiameterPicklist[[#This Row],[All Pipe Diameters]]</f>
        <v>3.5</v>
      </c>
    </row>
    <row r="16" spans="1:51">
      <c r="A16" s="175">
        <v>3.5</v>
      </c>
      <c r="B16" s="1">
        <v>1.77</v>
      </c>
      <c r="C16" s="1">
        <v>1.92</v>
      </c>
      <c r="D16" s="1">
        <v>2.15</v>
      </c>
      <c r="E16" s="1">
        <v>2.1800000000000002</v>
      </c>
      <c r="F16" s="1">
        <v>2.4500000000000002</v>
      </c>
      <c r="G16" s="220">
        <v>1.38</v>
      </c>
      <c r="H16" s="220">
        <v>1.42</v>
      </c>
      <c r="I16" s="225" cm="1">
        <f t="array" ref="I16:J16">LINEST(B16:D16,$B$7:$D$7)</f>
        <v>3.5434858539993E-3</v>
      </c>
      <c r="J16" s="225">
        <v>1.5604267085807428</v>
      </c>
      <c r="K16" s="225" cm="1">
        <f t="array" ref="K16:L16">LINEST(E16:F16,$E$7:$F$7)</f>
        <v>5.1923076923076914E-3</v>
      </c>
      <c r="L16" s="226">
        <v>1.6088461538461543</v>
      </c>
      <c r="M16" s="217"/>
      <c r="O16" s="175">
        <v>3.5</v>
      </c>
      <c r="P16" s="220">
        <v>0.38</v>
      </c>
      <c r="Q16" s="220">
        <v>0.26</v>
      </c>
      <c r="R16" s="220">
        <v>0.2</v>
      </c>
      <c r="S16" s="220">
        <v>0.17</v>
      </c>
      <c r="T16" s="220">
        <v>0.15</v>
      </c>
      <c r="U16" s="220">
        <v>0.13</v>
      </c>
      <c r="V16" s="220">
        <v>0.47</v>
      </c>
      <c r="W16" s="220">
        <v>0.33</v>
      </c>
      <c r="X16" s="220">
        <v>0.27</v>
      </c>
      <c r="Y16" s="220">
        <v>0.23</v>
      </c>
      <c r="Z16" s="220">
        <v>0.2</v>
      </c>
      <c r="AA16" s="222">
        <v>0.18</v>
      </c>
      <c r="AB16" s="169"/>
      <c r="AL16" s="3">
        <v>4</v>
      </c>
      <c r="AM16" s="3">
        <f>TablePipeDiameterPicklist[[#This Row],[All Pipe Diameters]]</f>
        <v>4</v>
      </c>
    </row>
    <row r="17" spans="1:59">
      <c r="A17" s="175">
        <v>4</v>
      </c>
      <c r="B17" s="1">
        <v>1.98</v>
      </c>
      <c r="C17" s="1">
        <v>2.14</v>
      </c>
      <c r="D17" s="1">
        <v>2.4</v>
      </c>
      <c r="E17" s="1">
        <v>2.4300000000000002</v>
      </c>
      <c r="F17" s="1">
        <v>2.73</v>
      </c>
      <c r="G17" s="220">
        <v>1.52</v>
      </c>
      <c r="H17" s="220">
        <v>1.57</v>
      </c>
      <c r="I17" s="225" cm="1">
        <f t="array" ref="I17:J17">LINEST(B17:D17,$B$7:$D$7)</f>
        <v>3.9154732797764573E-3</v>
      </c>
      <c r="J17" s="225">
        <v>1.7465467458376995</v>
      </c>
      <c r="K17" s="225" cm="1">
        <f t="array" ref="K17:L17">LINEST(E17:F17,$E$7:$F$7)</f>
        <v>5.7692307692307643E-3</v>
      </c>
      <c r="L17" s="226">
        <v>1.795384615384616</v>
      </c>
      <c r="M17" s="217"/>
      <c r="O17" s="175">
        <v>4</v>
      </c>
      <c r="P17" s="220">
        <v>0.42</v>
      </c>
      <c r="Q17" s="220">
        <v>0.28000000000000003</v>
      </c>
      <c r="R17" s="220">
        <v>0.22</v>
      </c>
      <c r="S17" s="220">
        <v>0.18</v>
      </c>
      <c r="T17" s="220">
        <v>0.16</v>
      </c>
      <c r="U17" s="220">
        <v>0.14000000000000001</v>
      </c>
      <c r="V17" s="220">
        <v>0.52</v>
      </c>
      <c r="W17" s="220">
        <v>0.36</v>
      </c>
      <c r="X17" s="220">
        <v>0.28999999999999998</v>
      </c>
      <c r="Y17" s="220">
        <v>0.25</v>
      </c>
      <c r="Z17" s="220">
        <v>0.22</v>
      </c>
      <c r="AA17" s="222">
        <v>0.2</v>
      </c>
      <c r="AB17" s="169"/>
      <c r="AL17" s="3">
        <v>5</v>
      </c>
      <c r="AM17" s="3">
        <f>TablePipeDiameterPicklist[[#This Row],[All Pipe Diameters]]</f>
        <v>5</v>
      </c>
      <c r="AP17" t="s">
        <v>309</v>
      </c>
      <c r="AQ17" s="169" t="s">
        <v>310</v>
      </c>
      <c r="AR17" s="169" t="s">
        <v>311</v>
      </c>
      <c r="AS17" s="169" t="s">
        <v>312</v>
      </c>
      <c r="AT17" s="169" t="s">
        <v>313</v>
      </c>
      <c r="AU17" s="169" t="s">
        <v>314</v>
      </c>
      <c r="AV17" s="169" t="s">
        <v>315</v>
      </c>
      <c r="AW17" s="169" t="s">
        <v>316</v>
      </c>
      <c r="AX17" s="169" t="s">
        <v>317</v>
      </c>
      <c r="AY17" s="169" t="s">
        <v>318</v>
      </c>
      <c r="AZ17" s="169" t="s">
        <v>319</v>
      </c>
      <c r="BA17" s="169" t="s">
        <v>320</v>
      </c>
      <c r="BB17" s="169" t="s">
        <v>321</v>
      </c>
      <c r="BC17" s="169" t="s">
        <v>322</v>
      </c>
      <c r="BD17" s="169" t="s">
        <v>323</v>
      </c>
      <c r="BE17" s="169" t="s">
        <v>324</v>
      </c>
      <c r="BF17" s="169" t="s">
        <v>325</v>
      </c>
      <c r="BG17" s="169" t="s">
        <v>326</v>
      </c>
    </row>
    <row r="18" spans="1:59">
      <c r="A18" s="175">
        <v>5</v>
      </c>
      <c r="B18" s="1">
        <v>2.41</v>
      </c>
      <c r="C18" s="1">
        <v>2.61</v>
      </c>
      <c r="D18" s="1">
        <v>2.92</v>
      </c>
      <c r="E18" s="1">
        <v>2.97</v>
      </c>
      <c r="F18" s="1">
        <v>3.34</v>
      </c>
      <c r="G18" s="220">
        <v>1.82</v>
      </c>
      <c r="H18" s="220">
        <v>1.87</v>
      </c>
      <c r="I18" s="225" cm="1">
        <f t="array" ref="I18:J18">LINEST(B18:D18,$B$7:$D$7)</f>
        <v>4.7555012224938849E-3</v>
      </c>
      <c r="J18" s="225">
        <v>2.1283170334148331</v>
      </c>
      <c r="K18" s="225" cm="1">
        <f t="array" ref="K18:L18">LINEST(E18:F18,$E$7:$F$7)</f>
        <v>7.1153846153846102E-3</v>
      </c>
      <c r="L18" s="226">
        <v>2.1873076923076935</v>
      </c>
      <c r="M18" s="217"/>
      <c r="O18" s="175">
        <v>5</v>
      </c>
      <c r="P18" s="220">
        <v>0.51</v>
      </c>
      <c r="Q18" s="220">
        <v>0.33</v>
      </c>
      <c r="R18" s="220">
        <v>0.26</v>
      </c>
      <c r="S18" s="220">
        <v>0.21</v>
      </c>
      <c r="T18" s="220">
        <v>0.18</v>
      </c>
      <c r="U18" s="220">
        <v>0.16</v>
      </c>
      <c r="V18" s="220">
        <v>0.63</v>
      </c>
      <c r="W18" s="220">
        <v>0.43</v>
      </c>
      <c r="X18" s="220">
        <v>0.34</v>
      </c>
      <c r="Y18" s="220">
        <v>0.28999999999999998</v>
      </c>
      <c r="Z18" s="220">
        <v>0.25</v>
      </c>
      <c r="AA18" s="222">
        <v>0.23</v>
      </c>
      <c r="AB18" s="169"/>
      <c r="AL18" s="3">
        <v>6</v>
      </c>
      <c r="AM18" s="3">
        <f>TablePipeDiameterPicklist[[#This Row],[All Pipe Diameters]]</f>
        <v>6</v>
      </c>
      <c r="AP18">
        <v>140</v>
      </c>
      <c r="AQ18" t="s">
        <v>304</v>
      </c>
      <c r="AR18" t="s">
        <v>304</v>
      </c>
      <c r="AS18" t="s">
        <v>304</v>
      </c>
      <c r="AT18" t="s">
        <v>304</v>
      </c>
      <c r="AU18" t="s">
        <v>304</v>
      </c>
      <c r="AV18" t="s">
        <v>304</v>
      </c>
      <c r="AW18" t="s">
        <v>304</v>
      </c>
      <c r="AX18" t="s">
        <v>304</v>
      </c>
      <c r="AY18" t="s">
        <v>305</v>
      </c>
      <c r="AZ18" t="s">
        <v>305</v>
      </c>
      <c r="BA18" t="s">
        <v>305</v>
      </c>
      <c r="BB18" t="s">
        <v>305</v>
      </c>
      <c r="BC18" t="s">
        <v>305</v>
      </c>
      <c r="BD18" t="s">
        <v>305</v>
      </c>
      <c r="BE18" t="s">
        <v>305</v>
      </c>
      <c r="BF18" t="s">
        <v>305</v>
      </c>
      <c r="BG18" t="s">
        <v>305</v>
      </c>
    </row>
    <row r="19" spans="1:59">
      <c r="A19" s="175">
        <v>6</v>
      </c>
      <c r="B19" s="1">
        <v>2.84</v>
      </c>
      <c r="C19" s="1">
        <v>3.07</v>
      </c>
      <c r="D19" s="1">
        <v>3.45</v>
      </c>
      <c r="E19" s="1">
        <v>3.5</v>
      </c>
      <c r="F19" s="1">
        <v>3.94</v>
      </c>
      <c r="G19" s="220">
        <v>2.09</v>
      </c>
      <c r="H19" s="220">
        <v>2.15</v>
      </c>
      <c r="I19" s="225" cm="1">
        <f t="array" ref="I19:J19">LINEST(B19:D19,$B$7:$D$7)</f>
        <v>5.6863429968564468E-3</v>
      </c>
      <c r="J19" s="225">
        <v>2.500188613342647</v>
      </c>
      <c r="K19" s="225" cm="1">
        <f t="array" ref="K19:L19">LINEST(E19:F19,$E$7:$F$7)</f>
        <v>8.4615384615384596E-3</v>
      </c>
      <c r="L19" s="226">
        <v>2.569230769230769</v>
      </c>
      <c r="M19" s="217"/>
      <c r="O19" s="175">
        <v>6</v>
      </c>
      <c r="P19" s="220">
        <v>0.59</v>
      </c>
      <c r="Q19" s="220">
        <v>0.38</v>
      </c>
      <c r="R19" s="220">
        <v>0.28999999999999998</v>
      </c>
      <c r="S19" s="220">
        <v>0.24</v>
      </c>
      <c r="T19" s="220">
        <v>0.21</v>
      </c>
      <c r="U19" s="220">
        <v>0.19</v>
      </c>
      <c r="V19" s="220">
        <v>0.73</v>
      </c>
      <c r="W19" s="220">
        <v>0.5</v>
      </c>
      <c r="X19" s="220">
        <v>0.39</v>
      </c>
      <c r="Y19" s="220">
        <v>0.33</v>
      </c>
      <c r="Z19" s="220">
        <v>0.28000000000000003</v>
      </c>
      <c r="AA19" s="222">
        <v>0.25</v>
      </c>
      <c r="AB19" s="169"/>
      <c r="AL19" s="3">
        <v>8</v>
      </c>
      <c r="AM19" s="3">
        <f>TablePipeDiameterPicklist[[#This Row],[All Pipe Diameters]]</f>
        <v>8</v>
      </c>
      <c r="AP19">
        <v>160</v>
      </c>
      <c r="AQ19" t="s">
        <v>305</v>
      </c>
      <c r="AR19" t="s">
        <v>305</v>
      </c>
      <c r="AS19" t="s">
        <v>305</v>
      </c>
      <c r="AT19" t="s">
        <v>305</v>
      </c>
      <c r="AU19" t="s">
        <v>305</v>
      </c>
      <c r="AV19" t="s">
        <v>305</v>
      </c>
      <c r="AW19" t="s">
        <v>305</v>
      </c>
      <c r="AX19" t="s">
        <v>305</v>
      </c>
      <c r="AY19" t="s">
        <v>306</v>
      </c>
      <c r="AZ19" t="s">
        <v>306</v>
      </c>
      <c r="BA19" t="s">
        <v>306</v>
      </c>
      <c r="BB19" t="s">
        <v>306</v>
      </c>
      <c r="BC19" t="s">
        <v>306</v>
      </c>
      <c r="BD19" t="s">
        <v>306</v>
      </c>
      <c r="BE19" t="s">
        <v>306</v>
      </c>
      <c r="BF19" t="s">
        <v>306</v>
      </c>
      <c r="BG19" t="s">
        <v>306</v>
      </c>
    </row>
    <row r="20" spans="1:59">
      <c r="A20" s="175">
        <v>8</v>
      </c>
      <c r="B20" s="1">
        <v>3.64</v>
      </c>
      <c r="C20" s="1">
        <v>3.94</v>
      </c>
      <c r="D20" s="1">
        <v>4.42</v>
      </c>
      <c r="E20" s="1">
        <v>4.5</v>
      </c>
      <c r="F20" s="1">
        <v>5.0599999999999996</v>
      </c>
      <c r="G20" s="220">
        <v>2.56</v>
      </c>
      <c r="H20" s="220">
        <v>2.62</v>
      </c>
      <c r="I20" s="225" cm="1">
        <f t="array" ref="I20:J20">LINEST(B20:D20,$B$7:$D$7)</f>
        <v>7.2720922109675143E-3</v>
      </c>
      <c r="J20" s="225">
        <v>3.2073419490045412</v>
      </c>
      <c r="K20" s="225" cm="1">
        <f t="array" ref="K20:L20">LINEST(E20:F20,$E$7:$F$7)</f>
        <v>1.0769230769230758E-2</v>
      </c>
      <c r="L20" s="226">
        <v>3.315384615384616</v>
      </c>
      <c r="M20" s="217"/>
      <c r="O20" s="175">
        <v>8</v>
      </c>
      <c r="P20" s="220">
        <v>0.75</v>
      </c>
      <c r="Q20" s="220">
        <v>0.48</v>
      </c>
      <c r="R20" s="220">
        <v>0.36</v>
      </c>
      <c r="S20" s="220">
        <v>0.3</v>
      </c>
      <c r="T20" s="220">
        <v>0.26</v>
      </c>
      <c r="U20" s="220">
        <v>0.23</v>
      </c>
      <c r="V20" s="220">
        <v>0.91</v>
      </c>
      <c r="W20" s="220">
        <v>0.62</v>
      </c>
      <c r="X20" s="220">
        <v>0.48</v>
      </c>
      <c r="Y20" s="220">
        <v>0.4</v>
      </c>
      <c r="Z20" s="220">
        <v>0.35</v>
      </c>
      <c r="AA20" s="222">
        <v>0.31</v>
      </c>
      <c r="AB20" s="169"/>
      <c r="AL20" s="3">
        <v>9</v>
      </c>
      <c r="AM20" s="3">
        <f>TablePipeDiameterPicklist[[#This Row],[All Pipe Diameters]]</f>
        <v>9</v>
      </c>
      <c r="AP20">
        <v>212</v>
      </c>
      <c r="AQ20" t="s">
        <v>305</v>
      </c>
      <c r="AR20" t="s">
        <v>305</v>
      </c>
      <c r="AS20" t="s">
        <v>305</v>
      </c>
      <c r="AT20" t="s">
        <v>305</v>
      </c>
      <c r="AU20" t="s">
        <v>305</v>
      </c>
      <c r="AV20" t="s">
        <v>305</v>
      </c>
      <c r="AW20" t="s">
        <v>305</v>
      </c>
      <c r="AX20" t="s">
        <v>305</v>
      </c>
      <c r="AY20" t="s">
        <v>306</v>
      </c>
      <c r="AZ20" t="s">
        <v>306</v>
      </c>
      <c r="BA20" t="s">
        <v>306</v>
      </c>
      <c r="BB20" t="s">
        <v>306</v>
      </c>
      <c r="BC20" t="s">
        <v>306</v>
      </c>
      <c r="BD20" t="s">
        <v>306</v>
      </c>
      <c r="BE20" t="s">
        <v>306</v>
      </c>
      <c r="BF20" t="s">
        <v>306</v>
      </c>
      <c r="BG20" t="s">
        <v>306</v>
      </c>
    </row>
    <row r="21" spans="1:59">
      <c r="A21" s="175">
        <v>9</v>
      </c>
      <c r="B21" s="231" cm="1">
        <f t="array" ref="B21">TREND($B$8:$B$20,$A$8:$A$20,A21)</f>
        <v>4.1147380840018881</v>
      </c>
      <c r="C21" s="220" cm="1">
        <f t="array" ref="C21">TREND($C$8:$C$20,$A$8:$A$20,A21)</f>
        <v>4.4541104294478533</v>
      </c>
      <c r="D21" s="220" cm="1">
        <f t="array" ref="D21">TREND($D$8:$D$20,$A$8:$A$20,A21)</f>
        <v>4.999287399716847</v>
      </c>
      <c r="E21" s="220" cm="1">
        <f t="array" ref="E21">TREND($E$8:$E$20,$A$8:$A$20,A21)</f>
        <v>5.083567720622935</v>
      </c>
      <c r="F21" s="220" cm="1">
        <f t="array" ref="F21">TREND($F$8:$F$20,$A$8:$A$20,A21)</f>
        <v>5.7215195847097693</v>
      </c>
      <c r="G21" s="220" cm="1">
        <f t="array" ref="G21">TREND($G$8:$G$20,$A$8:$A$20,A21)</f>
        <v>2.9491835771590376</v>
      </c>
      <c r="H21" s="220" cm="1">
        <f t="array" ref="H21">TREND($H$8:$H$20,$A$8:$A$20,A21)</f>
        <v>3.0229495044832477</v>
      </c>
      <c r="I21" s="225" cm="1">
        <f t="array" ref="I21:J21">LINEST(B21:D21,$B$7:$D$7)</f>
        <v>8.2466793709987368E-3</v>
      </c>
      <c r="J21" s="225">
        <v>3.6238239196166671</v>
      </c>
      <c r="K21" s="225" cm="1">
        <f t="array" ref="K21:L21">LINEST(E21:F21,$E$7:$F$7)</f>
        <v>1.2268305078592964E-2</v>
      </c>
      <c r="L21" s="226">
        <v>3.7340541619777095</v>
      </c>
      <c r="M21" s="217"/>
      <c r="O21" s="175">
        <v>9</v>
      </c>
      <c r="P21" s="220" cm="1">
        <f t="array" ref="P21">TREND($P$8:$P$20,$O$8:$O$20,O21)</f>
        <v>0.84234544596507777</v>
      </c>
      <c r="Q21" s="220" cm="1">
        <f t="array" ref="Q21">TREND($Q$8:$Q$20,$O$8:$O$20,O21)</f>
        <v>0.53753185464841913</v>
      </c>
      <c r="R21" s="220" cm="1">
        <f t="array" ref="R21">TREND($R$8:$R$20,$O$8:$O$20,$O21)</f>
        <v>0.40493157149598868</v>
      </c>
      <c r="S21" s="220" cm="1">
        <f t="array" ref="S21">TREND($S$8:$S$20,$O$8:$O$20,$O21)</f>
        <v>0.33180745634733361</v>
      </c>
      <c r="T21" s="220" cm="1">
        <f t="array" ref="T21">TREND($T$8:$T$20,$O$8:$O$20,$O21)</f>
        <v>0.28810287871637563</v>
      </c>
      <c r="U21" s="220" cm="1">
        <f t="array" ref="U21">TREND($U$8:$U$20,$O$8:$O$20,$O21)</f>
        <v>0.25346389806512509</v>
      </c>
      <c r="V21" s="220" cm="1">
        <f t="array" ref="V21">TREND($V$8:$V$20,$O$8:$O$20,$O21)</f>
        <v>1.0270504955167534</v>
      </c>
      <c r="W21" s="220" cm="1">
        <f t="array" ref="W21">TREND($W$8:$W$20,$O$8:$O$20,$O21)</f>
        <v>0.69461538461538463</v>
      </c>
      <c r="X21" s="220" cm="1">
        <f t="array" ref="X21">TREND($X$8:$X$20,$O$8:$O$20,$O21)</f>
        <v>0.54020292590844743</v>
      </c>
      <c r="Y21" s="220" cm="1">
        <f t="array" ref="Y21">TREND($Y$8:$Y$20,$O$8:$O$20,$O21)</f>
        <v>0.45191127890514393</v>
      </c>
      <c r="Z21" s="220" cm="1">
        <f t="array" ref="Z21">TREND($Z$8:$Z$20,$O$8:$O$20,$O21)</f>
        <v>0.38662576687116568</v>
      </c>
      <c r="AA21" s="222" cm="1">
        <f t="array" ref="AA21">TREND($AA$8:$AA$20,$O$8:$O$20,$O21)</f>
        <v>0.34663520528551206</v>
      </c>
      <c r="AB21" s="169"/>
      <c r="AL21" s="3">
        <v>10</v>
      </c>
      <c r="AM21" s="3">
        <f>TablePipeDiameterPicklist[[#This Row],[All Pipe Diameters]]</f>
        <v>10</v>
      </c>
      <c r="AP21">
        <v>250</v>
      </c>
      <c r="AQ21" t="s">
        <v>307</v>
      </c>
      <c r="AR21" t="s">
        <v>307</v>
      </c>
      <c r="AS21" t="s">
        <v>307</v>
      </c>
      <c r="AT21" t="s">
        <v>307</v>
      </c>
      <c r="AU21" t="s">
        <v>307</v>
      </c>
      <c r="AV21" t="s">
        <v>307</v>
      </c>
      <c r="AW21" t="s">
        <v>307</v>
      </c>
      <c r="AX21" t="s">
        <v>307</v>
      </c>
      <c r="AY21" t="s">
        <v>307</v>
      </c>
      <c r="AZ21" t="s">
        <v>307</v>
      </c>
      <c r="BA21" t="s">
        <v>307</v>
      </c>
      <c r="BB21" t="s">
        <v>308</v>
      </c>
      <c r="BC21" t="s">
        <v>308</v>
      </c>
      <c r="BD21" t="s">
        <v>308</v>
      </c>
      <c r="BE21" t="s">
        <v>308</v>
      </c>
      <c r="BF21" t="s">
        <v>308</v>
      </c>
      <c r="BG21" t="s">
        <v>308</v>
      </c>
    </row>
    <row r="22" spans="1:59">
      <c r="A22" s="175">
        <v>10</v>
      </c>
      <c r="B22" s="231" cm="1">
        <f t="array" ref="B22">TREND($B$8:$B$20,$A$8:$A$20,A22)</f>
        <v>4.544758533899639</v>
      </c>
      <c r="C22" s="220" cm="1">
        <f t="array" ref="C22">TREND($C$8:$C$20,$A$8:$A$20,A22)</f>
        <v>4.9197955010224952</v>
      </c>
      <c r="D22" s="220" cm="1">
        <f t="array" ref="D22">TREND($D$8:$D$20,$A$8:$A$20,A22)</f>
        <v>5.5228865817209369</v>
      </c>
      <c r="E22" s="220" cm="1">
        <f t="array" ref="E22">TREND($E$8:$E$20,$A$8:$A$20,A22)</f>
        <v>5.6169828535472703</v>
      </c>
      <c r="F22" s="220" cm="1">
        <f t="array" ref="F22">TREND($F$8:$F$20,$A$8:$A$20,A22)</f>
        <v>6.3225420795972944</v>
      </c>
      <c r="G22" s="220" cm="1">
        <f t="array" ref="G22">TREND($G$8:$G$20,$A$8:$A$20,A22)</f>
        <v>3.2417398143778513</v>
      </c>
      <c r="H22" s="220" cm="1">
        <f t="array" ref="H22">TREND($H$8:$H$20,$A$8:$A$20,A22)</f>
        <v>3.3215180116407121</v>
      </c>
      <c r="I22" s="225" cm="1">
        <f t="array" ref="I22:J22">LINEST(B22:D22,$B$7:$D$7)</f>
        <v>9.1190750090205455E-3</v>
      </c>
      <c r="J22" s="225">
        <v>4.0018343628977835</v>
      </c>
      <c r="K22" s="225" cm="1">
        <f t="array" ref="K22:L22">LINEST(E22:F22,$E$7:$F$7)</f>
        <v>1.3568446654808155E-2</v>
      </c>
      <c r="L22" s="226">
        <v>4.124453721518373</v>
      </c>
      <c r="M22" s="217"/>
      <c r="O22" s="175">
        <v>10</v>
      </c>
      <c r="P22" s="220" cm="1">
        <f t="array" ref="P22">TREND($P$8:$P$20,$O$8:$O$20,O22)</f>
        <v>0.92696712285669336</v>
      </c>
      <c r="Q22" s="220" cm="1">
        <f t="array" ref="Q22">TREND($Q$8:$Q$20,$O$8:$O$20,O22)</f>
        <v>0.58955639452571973</v>
      </c>
      <c r="R22" s="220" cm="1">
        <f t="array" ref="R22">TREND($R$8:$R$20,$O$8:$O$20,$O22)</f>
        <v>0.44280478212993546</v>
      </c>
      <c r="S22" s="220" cm="1">
        <f t="array" ref="S22">TREND($S$8:$S$20,$O$8:$O$20,$O22)</f>
        <v>0.36223690420009436</v>
      </c>
      <c r="T22" s="220" cm="1">
        <f t="array" ref="T22">TREND($T$8:$T$20,$O$8:$O$20,$O22)</f>
        <v>0.31419694824602801</v>
      </c>
      <c r="U22" s="220" cm="1">
        <f t="array" ref="U22">TREND($U$8:$U$20,$O$8:$O$20,$O22)</f>
        <v>0.27583608620418437</v>
      </c>
      <c r="V22" s="220" cm="1">
        <f t="array" ref="V22">TREND($V$8:$V$20,$O$8:$O$20,$O22)</f>
        <v>1.1284819883592891</v>
      </c>
      <c r="W22" s="220" cm="1">
        <f t="array" ref="W22">TREND($W$8:$W$20,$O$8:$O$20,$O22)</f>
        <v>0.76128205128205129</v>
      </c>
      <c r="X22" s="220" cm="1">
        <f t="array" ref="X22">TREND($X$8:$X$20,$O$8:$O$20,$O22)</f>
        <v>0.59087777253421425</v>
      </c>
      <c r="Y22" s="220" cm="1">
        <f t="array" ref="Y22">TREND($Y$8:$Y$20,$O$8:$O$20,$O22)</f>
        <v>0.49338367154318075</v>
      </c>
      <c r="Z22" s="220" cm="1">
        <f t="array" ref="Z22">TREND($Z$8:$Z$20,$O$8:$O$20,$O22)</f>
        <v>0.42106339468302656</v>
      </c>
      <c r="AA22" s="222" cm="1">
        <f t="array" ref="AA22">TREND($AA$8:$AA$20,$O$8:$O$20,$O22)</f>
        <v>0.3772282523202769</v>
      </c>
      <c r="AB22" s="169"/>
      <c r="AL22" s="3">
        <v>12</v>
      </c>
      <c r="AM22" s="3">
        <f>TablePipeDiameterPicklist[[#This Row],[All Pipe Diameters]]</f>
        <v>12</v>
      </c>
    </row>
    <row r="23" spans="1:59">
      <c r="A23" s="175">
        <v>12</v>
      </c>
      <c r="B23" s="231" cm="1">
        <f t="array" ref="B23">TREND($B$8:$B$20,$A$8:$A$20,A23)</f>
        <v>5.4047994336951399</v>
      </c>
      <c r="C23" s="220" cm="1">
        <f t="array" ref="C23">TREND($C$8:$C$20,$A$8:$A$20,A23)</f>
        <v>5.8511656441717799</v>
      </c>
      <c r="D23" s="220" cm="1">
        <f t="array" ref="D23">TREND($D$8:$D$20,$A$8:$A$20,A23)</f>
        <v>6.5700849457291168</v>
      </c>
      <c r="E23" s="220" cm="1">
        <f t="array" ref="E23">TREND($E$8:$E$20,$A$8:$A$20,A23)</f>
        <v>6.6838131193959418</v>
      </c>
      <c r="F23" s="220" cm="1">
        <f t="array" ref="F23">TREND($F$8:$F$20,$A$8:$A$20,A23)</f>
        <v>7.5245870693723464</v>
      </c>
      <c r="G23" s="220" cm="1">
        <f t="array" ref="G23">TREND($G$8:$G$20,$A$8:$A$20,A23)</f>
        <v>3.8268522888154788</v>
      </c>
      <c r="H23" s="220" cm="1">
        <f t="array" ref="H23">TREND($H$8:$H$20,$A$8:$A$20,A23)</f>
        <v>3.9186550259556405</v>
      </c>
      <c r="I23" s="225" cm="1">
        <f t="array" ref="I23:J23">LINEST(B23:D23,$B$7:$D$7)</f>
        <v>1.0863866285064165E-2</v>
      </c>
      <c r="J23" s="225">
        <v>4.7578552494600181</v>
      </c>
      <c r="K23" s="225" cm="1">
        <f t="array" ref="K23:L23">LINEST(E23:F23,$E$7:$F$7)</f>
        <v>1.616872980723855E-2</v>
      </c>
      <c r="L23" s="226">
        <v>4.9052528405997009</v>
      </c>
      <c r="M23" s="217"/>
      <c r="O23" s="175">
        <v>12</v>
      </c>
      <c r="P23" s="220" cm="1">
        <f t="array" ref="P23">TREND($P$8:$P$20,$O$8:$O$20,O23)</f>
        <v>1.0962104766399245</v>
      </c>
      <c r="Q23" s="220" cm="1">
        <f t="array" ref="Q23">TREND($Q$8:$Q$20,$O$8:$O$20,O23)</f>
        <v>0.69360547428032093</v>
      </c>
      <c r="R23" s="220" cm="1">
        <f t="array" ref="R23">TREND($R$8:$R$20,$O$8:$O$20,$O23)</f>
        <v>0.51855120339782912</v>
      </c>
      <c r="S23" s="220" cm="1">
        <f t="array" ref="S23">TREND($S$8:$S$20,$O$8:$O$20,$O23)</f>
        <v>0.4230957999056158</v>
      </c>
      <c r="T23" s="220" cm="1">
        <f t="array" ref="T23">TREND($T$8:$T$20,$O$8:$O$20,$O23)</f>
        <v>0.3663850873053327</v>
      </c>
      <c r="U23" s="220" cm="1">
        <f t="array" ref="U23">TREND($U$8:$U$20,$O$8:$O$20,$O23)</f>
        <v>0.32058046248230304</v>
      </c>
      <c r="V23" s="220" cm="1">
        <f t="array" ref="V23">TREND($V$8:$V$20,$O$8:$O$20,$O23)</f>
        <v>1.3313449740443606</v>
      </c>
      <c r="W23" s="220" cm="1">
        <f t="array" ref="W23">TREND($W$8:$W$20,$O$8:$O$20,$O23)</f>
        <v>0.8946153846153847</v>
      </c>
      <c r="X23" s="220" cm="1">
        <f t="array" ref="X23">TREND($X$8:$X$20,$O$8:$O$20,$O23)</f>
        <v>0.6922274657857479</v>
      </c>
      <c r="Y23" s="220" cm="1">
        <f t="array" ref="Y23">TREND($Y$8:$Y$20,$O$8:$O$20,$O23)</f>
        <v>0.57632845681925438</v>
      </c>
      <c r="Z23" s="220" cm="1">
        <f t="array" ref="Z23">TREND($Z$8:$Z$20,$O$8:$O$20,$O23)</f>
        <v>0.48993865030674855</v>
      </c>
      <c r="AA23" s="222" cm="1">
        <f t="array" ref="AA23">TREND($AA$8:$AA$20,$O$8:$O$20,$O23)</f>
        <v>0.43841434638980653</v>
      </c>
      <c r="AB23" s="169"/>
      <c r="AL23" s="3">
        <v>14</v>
      </c>
      <c r="AM23" s="3">
        <f>TablePipeDiameterPicklist[[#This Row],[All Pipe Diameters]]</f>
        <v>14</v>
      </c>
    </row>
    <row r="24" spans="1:59">
      <c r="A24" s="175">
        <v>14</v>
      </c>
      <c r="B24" s="231" cm="1">
        <f t="array" ref="B24">TREND($B$8:$B$20,$A$8:$A$20,A24)</f>
        <v>6.2648403334906408</v>
      </c>
      <c r="C24" s="220" cm="1">
        <f t="array" ref="C24">TREND($C$8:$C$20,$A$8:$A$20,A24)</f>
        <v>6.7825357873210637</v>
      </c>
      <c r="D24" s="220" cm="1">
        <f t="array" ref="D24">TREND($D$8:$D$20,$A$8:$A$20,A24)</f>
        <v>7.6172833097372967</v>
      </c>
      <c r="E24" s="220" cm="1">
        <f t="array" ref="E24">TREND($E$8:$E$20,$A$8:$A$20,A24)</f>
        <v>7.7506433852446124</v>
      </c>
      <c r="F24" s="220" cm="1">
        <f t="array" ref="F24">TREND($F$8:$F$20,$A$8:$A$20,A24)</f>
        <v>8.7266320591473967</v>
      </c>
      <c r="G24" s="220" cm="1">
        <f t="array" ref="G24">TREND($G$8:$G$20,$A$8:$A$20,A24)</f>
        <v>4.4119647632531072</v>
      </c>
      <c r="H24" s="220" cm="1">
        <f t="array" ref="H24">TREND($H$8:$H$20,$A$8:$A$20,A24)</f>
        <v>4.5157920402705685</v>
      </c>
      <c r="I24" s="225" cm="1">
        <f t="array" ref="I24:J24">LINEST(B24:D24,$B$7:$D$7)</f>
        <v>1.2608657561107789E-2</v>
      </c>
      <c r="J24" s="225">
        <v>5.513876136022251</v>
      </c>
      <c r="K24" s="225" cm="1">
        <f t="array" ref="K24:L24">LINEST(E24:F24,$E$7:$F$7)</f>
        <v>1.8769012959668929E-2</v>
      </c>
      <c r="L24" s="226">
        <v>5.6860519596810306</v>
      </c>
      <c r="M24" s="217"/>
      <c r="O24" s="175">
        <v>14</v>
      </c>
      <c r="P24" s="220" cm="1">
        <f t="array" ref="P24">TREND($P$8:$P$20,$O$8:$O$20,O24)</f>
        <v>1.2654538304231555</v>
      </c>
      <c r="Q24" s="220" cm="1">
        <f t="array" ref="Q24">TREND($Q$8:$Q$20,$O$8:$O$20,O24)</f>
        <v>0.79765455403492225</v>
      </c>
      <c r="R24" s="220" cm="1">
        <f t="array" ref="R24">TREND($R$8:$R$20,$O$8:$O$20,$O24)</f>
        <v>0.59429762466572278</v>
      </c>
      <c r="S24" s="220" cm="1">
        <f t="array" ref="S24">TREND($S$8:$S$20,$O$8:$O$20,$O24)</f>
        <v>0.4839546956111373</v>
      </c>
      <c r="T24" s="220" cm="1">
        <f t="array" ref="T24">TREND($T$8:$T$20,$O$8:$O$20,$O24)</f>
        <v>0.4185732263646374</v>
      </c>
      <c r="U24" s="220" cm="1">
        <f t="array" ref="U24">TREND($U$8:$U$20,$O$8:$O$20,$O24)</f>
        <v>0.36532483876042166</v>
      </c>
      <c r="V24" s="220" cm="1">
        <f t="array" ref="V24">TREND($V$8:$V$20,$O$8:$O$20,$O24)</f>
        <v>1.5342079597294322</v>
      </c>
      <c r="W24" s="220" cm="1">
        <f t="array" ref="W24">TREND($W$8:$W$20,$O$8:$O$20,$O24)</f>
        <v>1.0279487179487181</v>
      </c>
      <c r="X24" s="220" cm="1">
        <f t="array" ref="X24">TREND($X$8:$X$20,$O$8:$O$20,$O24)</f>
        <v>0.79357715903728165</v>
      </c>
      <c r="Y24" s="220" cm="1">
        <f t="array" ref="Y24">TREND($Y$8:$Y$20,$O$8:$O$20,$O24)</f>
        <v>0.659273242095328</v>
      </c>
      <c r="Z24" s="220" cm="1">
        <f t="array" ref="Z24">TREND($Z$8:$Z$20,$O$8:$O$20,$O24)</f>
        <v>0.55881390593047042</v>
      </c>
      <c r="AA24" s="222" cm="1">
        <f t="array" ref="AA24">TREND($AA$8:$AA$20,$O$8:$O$20,$O24)</f>
        <v>0.49960044045933616</v>
      </c>
      <c r="AB24" s="169"/>
      <c r="AL24" s="3">
        <v>16</v>
      </c>
      <c r="AM24" s="3">
        <f>TablePipeDiameterPicklist[[#This Row],[All Pipe Diameters]]</f>
        <v>16</v>
      </c>
    </row>
    <row r="25" spans="1:59">
      <c r="A25" s="177">
        <v>16</v>
      </c>
      <c r="B25" s="232" cm="1">
        <f t="array" ref="B25">TREND($B$8:$B$20,$A$8:$A$20,A25)</f>
        <v>7.1248812332861418</v>
      </c>
      <c r="C25" s="221" cm="1">
        <f t="array" ref="C25">TREND($C$8:$C$20,$A$8:$A$20,A25)</f>
        <v>7.7139059304703483</v>
      </c>
      <c r="D25" s="221" cm="1">
        <f t="array" ref="D25">TREND($D$8:$D$20,$A$8:$A$20,A25)</f>
        <v>8.6644816737454775</v>
      </c>
      <c r="E25" s="221" cm="1">
        <f t="array" ref="E25">TREND($E$8:$E$20,$A$8:$A$20,A25)</f>
        <v>8.8174736510932838</v>
      </c>
      <c r="F25" s="221" cm="1">
        <f t="array" ref="F25">TREND($F$8:$F$20,$A$8:$A$20,A25)</f>
        <v>9.9286770489224487</v>
      </c>
      <c r="G25" s="221" cm="1">
        <f t="array" ref="G25">TREND($G$8:$G$20,$A$8:$A$20,A25)</f>
        <v>4.9970772376907346</v>
      </c>
      <c r="H25" s="221" cm="1">
        <f t="array" ref="H25">TREND($H$8:$H$20,$A$8:$A$20,A25)</f>
        <v>5.1129290545854973</v>
      </c>
      <c r="I25" s="229" cm="1">
        <f t="array" ref="I25:J25">LINEST(B25:D25,$B$7:$D$7)</f>
        <v>1.435344883715141E-2</v>
      </c>
      <c r="J25" s="229">
        <v>6.2698970225844857</v>
      </c>
      <c r="K25" s="229" cm="1">
        <f t="array" ref="K25:L25">LINEST(E25:F25,$E$7:$F$7)</f>
        <v>2.1369296112099326E-2</v>
      </c>
      <c r="L25" s="230">
        <v>6.4668510787623585</v>
      </c>
      <c r="M25" s="217"/>
      <c r="O25" s="177">
        <v>16</v>
      </c>
      <c r="P25" s="221" cm="1">
        <f t="array" ref="P25">TREND($P$8:$P$20,$O$8:$O$20,O25)</f>
        <v>1.4346971842063865</v>
      </c>
      <c r="Q25" s="221" cm="1">
        <f t="array" ref="Q25">TREND($Q$8:$Q$20,$O$8:$O$20,O25)</f>
        <v>0.90170363378952345</v>
      </c>
      <c r="R25" s="221" cm="1">
        <f t="array" ref="R25">TREND($R$8:$R$20,$O$8:$O$20,$O25)</f>
        <v>0.67004404593361644</v>
      </c>
      <c r="S25" s="221" cm="1">
        <f t="array" ref="S25">TREND($S$8:$S$20,$O$8:$O$20,$O25)</f>
        <v>0.54481359131665874</v>
      </c>
      <c r="T25" s="221" cm="1">
        <f t="array" ref="T25">TREND($T$8:$T$20,$O$8:$O$20,$O25)</f>
        <v>0.47076136542394209</v>
      </c>
      <c r="U25" s="221" cm="1">
        <f t="array" ref="U25">TREND($U$8:$U$20,$O$8:$O$20,$O25)</f>
        <v>0.41006921503854027</v>
      </c>
      <c r="V25" s="221" cm="1">
        <f t="array" ref="V25">TREND($V$8:$V$20,$O$8:$O$20,$O25)</f>
        <v>1.7370709454145039</v>
      </c>
      <c r="W25" s="221" cm="1">
        <f t="array" ref="W25">TREND($W$8:$W$20,$O$8:$O$20,$O25)</f>
        <v>1.1612820512820514</v>
      </c>
      <c r="X25" s="221" cm="1">
        <f t="array" ref="X25">TREND($X$8:$X$20,$O$8:$O$20,$O25)</f>
        <v>0.89492685228881541</v>
      </c>
      <c r="Y25" s="221" cm="1">
        <f t="array" ref="Y25">TREND($Y$8:$Y$20,$O$8:$O$20,$O25)</f>
        <v>0.74221802737140163</v>
      </c>
      <c r="Z25" s="221" cm="1">
        <f t="array" ref="Z25">TREND($Z$8:$Z$20,$O$8:$O$20,$O25)</f>
        <v>0.6276891615541923</v>
      </c>
      <c r="AA25" s="233" cm="1">
        <f t="array" ref="AA25">TREND($AA$8:$AA$20,$O$8:$O$20,$O25)</f>
        <v>0.56078653452886584</v>
      </c>
    </row>
    <row r="26" spans="1:59">
      <c r="C26" s="1"/>
      <c r="D26" s="1"/>
      <c r="E26" s="1"/>
      <c r="F26" s="1"/>
      <c r="G26" s="1"/>
      <c r="H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59">
      <c r="C27" s="1"/>
      <c r="D27" s="1"/>
      <c r="E27" s="1"/>
      <c r="F27" s="1"/>
      <c r="G27" s="1"/>
      <c r="H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59">
      <c r="C28" s="1"/>
      <c r="D28" s="1"/>
      <c r="E28" s="1"/>
      <c r="F28" s="1"/>
      <c r="G28" s="1"/>
      <c r="H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59">
      <c r="C29" s="1"/>
      <c r="D29" s="1"/>
      <c r="E29" s="1"/>
      <c r="F29" s="1"/>
      <c r="G29" s="1"/>
      <c r="H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59">
      <c r="C30" s="1"/>
      <c r="D30" s="1"/>
      <c r="E30" s="1"/>
      <c r="F30" s="1"/>
      <c r="G30" s="1"/>
      <c r="H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59">
      <c r="C31" s="1"/>
      <c r="D31" s="1"/>
      <c r="E31" s="1"/>
      <c r="F31" s="1"/>
      <c r="G31" s="1"/>
      <c r="H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59">
      <c r="O32" s="1"/>
      <c r="P32" s="1"/>
      <c r="R32" s="1"/>
    </row>
    <row r="33" spans="3:58">
      <c r="C33" s="264" t="s">
        <v>327</v>
      </c>
      <c r="D33" s="265"/>
      <c r="E33" s="265"/>
      <c r="F33" s="265"/>
      <c r="G33" s="266"/>
      <c r="K33" s="264" t="s">
        <v>328</v>
      </c>
      <c r="L33" s="265"/>
      <c r="M33" s="265"/>
      <c r="N33" s="265"/>
      <c r="O33" s="266"/>
      <c r="Q33" s="234" t="s">
        <v>329</v>
      </c>
      <c r="R33" s="234"/>
      <c r="S33" s="234"/>
      <c r="T33" s="234"/>
      <c r="U33" s="234"/>
      <c r="V33" s="234"/>
      <c r="W33" s="234"/>
      <c r="X33" s="234"/>
    </row>
    <row r="34" spans="3:58" ht="45">
      <c r="C34" s="246" t="s">
        <v>295</v>
      </c>
      <c r="D34" s="243" t="s">
        <v>88</v>
      </c>
      <c r="E34" s="243" t="s">
        <v>332</v>
      </c>
      <c r="F34" s="243"/>
      <c r="G34" s="247" t="s">
        <v>333</v>
      </c>
      <c r="K34" s="246" t="s">
        <v>295</v>
      </c>
      <c r="L34" s="243" t="s">
        <v>92</v>
      </c>
      <c r="M34" s="243" t="s">
        <v>334</v>
      </c>
      <c r="N34" s="243"/>
      <c r="O34" s="247" t="s">
        <v>333</v>
      </c>
      <c r="Q34" s="243" t="s">
        <v>335</v>
      </c>
      <c r="R34" s="244" t="s">
        <v>336</v>
      </c>
      <c r="S34" s="243" t="s">
        <v>337</v>
      </c>
      <c r="T34" s="234"/>
      <c r="U34" s="234"/>
      <c r="V34" s="234"/>
      <c r="W34" s="234"/>
      <c r="X34" s="234"/>
      <c r="Y34" s="234"/>
      <c r="Z34" s="234"/>
      <c r="AA34" s="234" t="s">
        <v>330</v>
      </c>
      <c r="AB34" s="234" t="s">
        <v>331</v>
      </c>
      <c r="AF34" s="1"/>
    </row>
    <row r="35" spans="3:58">
      <c r="C35" s="248">
        <v>0.5</v>
      </c>
      <c r="D35" s="243" t="s">
        <v>236</v>
      </c>
      <c r="E35" s="243" t="s">
        <v>128</v>
      </c>
      <c r="F35" s="243" t="str">
        <f>CONCATENATE(C35,D35,E35)</f>
        <v>0.5Bare Copper PipingDomestic Hot Water</v>
      </c>
      <c r="G35" s="249">
        <v>0.44</v>
      </c>
      <c r="K35" s="248">
        <v>0.5</v>
      </c>
      <c r="L35" s="243" t="s">
        <v>234</v>
      </c>
      <c r="M35" s="244">
        <v>0.5</v>
      </c>
      <c r="N35" s="243" t="str">
        <f>CONCATENATE(K35,L35,M35)</f>
        <v>0.5Fiberglass0.5</v>
      </c>
      <c r="O35" s="249">
        <v>0.13</v>
      </c>
      <c r="Q35" s="234" t="s">
        <v>338</v>
      </c>
      <c r="R35" s="245">
        <v>0.5</v>
      </c>
      <c r="S35" s="244">
        <v>1</v>
      </c>
      <c r="T35" s="244">
        <v>1.5</v>
      </c>
      <c r="U35" s="244">
        <v>2</v>
      </c>
      <c r="V35" s="244">
        <v>2.5</v>
      </c>
      <c r="W35" s="244">
        <v>3</v>
      </c>
      <c r="X35" s="234"/>
      <c r="Y35" s="234" t="str">
        <f>CONCATENATE($Q$35,R35)</f>
        <v>Domestic_Hot_Water0.5</v>
      </c>
      <c r="Z35" s="234" t="s">
        <v>330</v>
      </c>
      <c r="AA35" s="244">
        <v>1</v>
      </c>
      <c r="AB35" s="244">
        <v>1.5</v>
      </c>
      <c r="AF35" s="1"/>
    </row>
    <row r="36" spans="3:58">
      <c r="C36" s="248">
        <v>0.75</v>
      </c>
      <c r="D36" s="243" t="s">
        <v>236</v>
      </c>
      <c r="E36" s="243" t="s">
        <v>128</v>
      </c>
      <c r="F36" s="243" t="str">
        <f>CONCATENATE(C36,D36,E36)</f>
        <v>0.75Bare Copper PipingDomestic Hot Water</v>
      </c>
      <c r="G36" s="249">
        <v>0.54</v>
      </c>
      <c r="K36" s="248">
        <v>0.75</v>
      </c>
      <c r="L36" s="243" t="s">
        <v>234</v>
      </c>
      <c r="M36" s="244">
        <v>0.5</v>
      </c>
      <c r="N36" s="243" t="str">
        <f>CONCATENATE(K36,L36,M36)</f>
        <v>0.75Fiberglass0.5</v>
      </c>
      <c r="O36" s="249">
        <v>0.14000000000000001</v>
      </c>
      <c r="Q36" s="234"/>
      <c r="R36" s="245">
        <v>0.75</v>
      </c>
      <c r="S36" s="244">
        <v>1</v>
      </c>
      <c r="T36" s="244">
        <v>1.5</v>
      </c>
      <c r="U36" s="244">
        <v>2</v>
      </c>
      <c r="V36" s="244">
        <v>2.5</v>
      </c>
      <c r="W36" s="244">
        <v>3</v>
      </c>
      <c r="X36" s="234"/>
      <c r="Y36" s="234" t="str">
        <f t="shared" ref="Y36:Y52" si="0">CONCATENATE($Q$35,R36)</f>
        <v>Domestic_Hot_Water0.75</v>
      </c>
      <c r="Z36" s="234" t="s">
        <v>330</v>
      </c>
      <c r="AA36" s="244">
        <v>1.5</v>
      </c>
      <c r="AB36" s="244">
        <v>2</v>
      </c>
      <c r="AF36" s="1"/>
    </row>
    <row r="37" spans="3:58">
      <c r="C37" s="248">
        <v>1</v>
      </c>
      <c r="D37" s="243" t="s">
        <v>236</v>
      </c>
      <c r="E37" s="243" t="s">
        <v>128</v>
      </c>
      <c r="F37" s="243" t="str">
        <f t="shared" ref="F37:F47" si="1">CONCATENATE(C37,D37,E37)</f>
        <v>1Bare Copper PipingDomestic Hot Water</v>
      </c>
      <c r="G37" s="249">
        <v>0.65</v>
      </c>
      <c r="K37" s="248">
        <v>1</v>
      </c>
      <c r="L37" s="243" t="s">
        <v>234</v>
      </c>
      <c r="M37" s="244">
        <v>0.5</v>
      </c>
      <c r="N37" s="243" t="str">
        <f t="shared" ref="N37:N47" si="2">CONCATENATE(K37,L37,M37)</f>
        <v>1Fiberglass0.5</v>
      </c>
      <c r="O37" s="249">
        <v>0.17</v>
      </c>
      <c r="Q37" s="234"/>
      <c r="R37" s="245">
        <v>1</v>
      </c>
      <c r="S37" s="244">
        <v>1</v>
      </c>
      <c r="T37" s="244">
        <v>1.5</v>
      </c>
      <c r="U37" s="244">
        <v>2</v>
      </c>
      <c r="V37" s="244">
        <v>2.5</v>
      </c>
      <c r="W37" s="244">
        <v>3</v>
      </c>
      <c r="X37" s="234"/>
      <c r="Y37" s="234" t="str">
        <f t="shared" si="0"/>
        <v>Domestic_Hot_Water1</v>
      </c>
      <c r="Z37" s="234" t="s">
        <v>330</v>
      </c>
      <c r="AA37" s="244">
        <v>2</v>
      </c>
      <c r="AB37" s="244">
        <v>2.5</v>
      </c>
      <c r="AF37" s="1"/>
      <c r="AG37" s="234"/>
      <c r="AH37" s="234"/>
      <c r="AI37" s="234"/>
      <c r="AJ37" s="234"/>
      <c r="AK37" s="234"/>
      <c r="AL37" s="234"/>
    </row>
    <row r="38" spans="3:58" ht="30">
      <c r="C38" s="248">
        <v>1.25</v>
      </c>
      <c r="D38" s="243" t="s">
        <v>236</v>
      </c>
      <c r="E38" s="243" t="s">
        <v>128</v>
      </c>
      <c r="F38" s="243" t="str">
        <f t="shared" si="1"/>
        <v>1.25Bare Copper PipingDomestic Hot Water</v>
      </c>
      <c r="G38" s="249">
        <v>0.8</v>
      </c>
      <c r="K38" s="248">
        <v>1.25</v>
      </c>
      <c r="L38" s="243" t="s">
        <v>234</v>
      </c>
      <c r="M38" s="244">
        <v>0.5</v>
      </c>
      <c r="N38" s="243" t="str">
        <f t="shared" si="2"/>
        <v>1.25Fiberglass0.5</v>
      </c>
      <c r="O38" s="249">
        <v>0.2</v>
      </c>
      <c r="Q38" s="234"/>
      <c r="R38" s="245">
        <v>1.25</v>
      </c>
      <c r="S38" s="244">
        <v>1</v>
      </c>
      <c r="T38" s="244">
        <v>1.5</v>
      </c>
      <c r="U38" s="244">
        <v>2</v>
      </c>
      <c r="V38" s="244">
        <v>2.5</v>
      </c>
      <c r="W38" s="244">
        <v>3</v>
      </c>
      <c r="X38" s="234"/>
      <c r="Y38" s="234" t="str">
        <f t="shared" si="0"/>
        <v>Domestic_Hot_Water1.25</v>
      </c>
      <c r="Z38" s="234" t="s">
        <v>330</v>
      </c>
      <c r="AA38" s="244">
        <v>2.5</v>
      </c>
      <c r="AB38" s="244">
        <v>3</v>
      </c>
      <c r="AF38" s="1"/>
      <c r="AG38" s="234"/>
      <c r="AH38" s="244" t="s">
        <v>295</v>
      </c>
      <c r="AI38" s="244" t="s">
        <v>296</v>
      </c>
      <c r="AJ38" s="244" t="s">
        <v>297</v>
      </c>
      <c r="AK38" s="244" t="s">
        <v>298</v>
      </c>
      <c r="AL38" s="244" t="s">
        <v>299</v>
      </c>
    </row>
    <row r="39" spans="3:58">
      <c r="C39" s="248">
        <v>1.5</v>
      </c>
      <c r="D39" s="243" t="s">
        <v>236</v>
      </c>
      <c r="E39" s="243" t="s">
        <v>128</v>
      </c>
      <c r="F39" s="243" t="str">
        <f t="shared" si="1"/>
        <v>1.5Bare Copper PipingDomestic Hot Water</v>
      </c>
      <c r="G39" s="249">
        <v>0.9</v>
      </c>
      <c r="K39" s="248">
        <v>1.5</v>
      </c>
      <c r="L39" s="243" t="s">
        <v>234</v>
      </c>
      <c r="M39" s="244">
        <v>0.5</v>
      </c>
      <c r="N39" s="243" t="str">
        <f t="shared" si="2"/>
        <v>1.5Fiberglass0.5</v>
      </c>
      <c r="O39" s="249">
        <v>0.22</v>
      </c>
      <c r="Q39" s="234"/>
      <c r="R39" s="245">
        <v>1.5</v>
      </c>
      <c r="S39" s="234"/>
      <c r="T39" s="244">
        <v>1.5</v>
      </c>
      <c r="U39" s="244">
        <v>2</v>
      </c>
      <c r="V39" s="244">
        <v>2.5</v>
      </c>
      <c r="W39" s="244">
        <v>3</v>
      </c>
      <c r="X39" s="234"/>
      <c r="Y39" s="234" t="str">
        <f t="shared" si="0"/>
        <v>Domestic_Hot_Water1.5</v>
      </c>
      <c r="Z39" s="234" t="s">
        <v>331</v>
      </c>
      <c r="AA39" s="244">
        <v>3</v>
      </c>
      <c r="AB39" s="234"/>
      <c r="AF39" s="1"/>
      <c r="AG39" s="234"/>
      <c r="AH39" s="245">
        <v>0.5</v>
      </c>
      <c r="AI39" s="234">
        <v>8.4002794271742921E-4</v>
      </c>
      <c r="AJ39" s="234">
        <v>0.39177028757713356</v>
      </c>
      <c r="AK39" s="234">
        <v>1.1538461538461524E-3</v>
      </c>
      <c r="AL39" s="234">
        <v>0.40307692307692333</v>
      </c>
    </row>
    <row r="40" spans="3:58">
      <c r="C40" s="248">
        <v>2</v>
      </c>
      <c r="D40" s="243" t="s">
        <v>236</v>
      </c>
      <c r="E40" s="243" t="s">
        <v>128</v>
      </c>
      <c r="F40" s="243" t="str">
        <f t="shared" si="1"/>
        <v>2Bare Copper PipingDomestic Hot Water</v>
      </c>
      <c r="G40" s="249">
        <v>1.1000000000000001</v>
      </c>
      <c r="K40" s="248">
        <v>2</v>
      </c>
      <c r="L40" s="243" t="s">
        <v>234</v>
      </c>
      <c r="M40" s="244">
        <v>0.5</v>
      </c>
      <c r="N40" s="243" t="str">
        <f t="shared" si="2"/>
        <v>2Fiberglass0.5</v>
      </c>
      <c r="O40" s="249">
        <v>0.26</v>
      </c>
      <c r="Q40" s="234"/>
      <c r="R40" s="245">
        <v>2</v>
      </c>
      <c r="S40" s="234"/>
      <c r="T40" s="244">
        <v>1.5</v>
      </c>
      <c r="U40" s="244">
        <v>2</v>
      </c>
      <c r="V40" s="244">
        <v>2.5</v>
      </c>
      <c r="W40" s="244">
        <v>3</v>
      </c>
      <c r="X40" s="234"/>
      <c r="Y40" s="234" t="str">
        <f t="shared" si="0"/>
        <v>Domestic_Hot_Water2</v>
      </c>
      <c r="Z40" s="234" t="s">
        <v>331</v>
      </c>
      <c r="AA40" s="234"/>
      <c r="AB40" s="234"/>
      <c r="AF40" s="1"/>
      <c r="AG40" s="234"/>
      <c r="AH40" s="245">
        <v>0.75</v>
      </c>
      <c r="AI40" s="234">
        <v>9.3258819420188573E-4</v>
      </c>
      <c r="AJ40" s="234">
        <v>0.48501455349866124</v>
      </c>
      <c r="AK40" s="234">
        <v>1.3461538461538448E-3</v>
      </c>
      <c r="AL40" s="234">
        <v>0.50192307692307714</v>
      </c>
    </row>
    <row r="41" spans="3:58">
      <c r="C41" s="248">
        <v>2.5</v>
      </c>
      <c r="D41" s="243" t="s">
        <v>236</v>
      </c>
      <c r="E41" s="243" t="s">
        <v>128</v>
      </c>
      <c r="F41" s="243" t="str">
        <f t="shared" si="1"/>
        <v>2.5Bare Copper PipingDomestic Hot Water</v>
      </c>
      <c r="G41" s="249">
        <v>1.31</v>
      </c>
      <c r="K41" s="248">
        <v>2.5</v>
      </c>
      <c r="L41" s="243" t="s">
        <v>234</v>
      </c>
      <c r="M41" s="244">
        <v>0.5</v>
      </c>
      <c r="N41" s="243" t="str">
        <f t="shared" si="2"/>
        <v>2.5Fiberglass0.5</v>
      </c>
      <c r="O41" s="249">
        <v>0.3</v>
      </c>
      <c r="Q41" s="234"/>
      <c r="R41" s="245">
        <v>2.5</v>
      </c>
      <c r="S41" s="234"/>
      <c r="T41" s="244">
        <v>1.5</v>
      </c>
      <c r="U41" s="244">
        <v>2</v>
      </c>
      <c r="V41" s="244">
        <v>2.5</v>
      </c>
      <c r="W41" s="244">
        <v>3</v>
      </c>
      <c r="X41" s="234"/>
      <c r="Y41" s="234" t="str">
        <f t="shared" si="0"/>
        <v>Domestic_Hot_Water2.5</v>
      </c>
      <c r="Z41" s="234" t="s">
        <v>331</v>
      </c>
      <c r="AA41" s="234"/>
      <c r="AB41" s="234"/>
      <c r="AF41" s="1"/>
      <c r="AG41" s="234"/>
      <c r="AH41" s="245">
        <v>1</v>
      </c>
      <c r="AI41" s="234">
        <v>1.2120153684945861E-3</v>
      </c>
      <c r="AJ41" s="234">
        <v>0.57789032483409009</v>
      </c>
      <c r="AK41" s="234">
        <v>1.7307692307692304E-3</v>
      </c>
      <c r="AL41" s="234">
        <v>0.59961538461538466</v>
      </c>
    </row>
    <row r="42" spans="3:58">
      <c r="C42" s="248">
        <v>3</v>
      </c>
      <c r="D42" s="243" t="s">
        <v>236</v>
      </c>
      <c r="E42" s="243" t="s">
        <v>128</v>
      </c>
      <c r="F42" s="243" t="str">
        <f t="shared" si="1"/>
        <v>3Bare Copper PipingDomestic Hot Water</v>
      </c>
      <c r="G42" s="249">
        <v>1.57</v>
      </c>
      <c r="K42" s="248">
        <v>3</v>
      </c>
      <c r="L42" s="243" t="s">
        <v>234</v>
      </c>
      <c r="M42" s="244">
        <v>0.5</v>
      </c>
      <c r="N42" s="243" t="str">
        <f t="shared" si="2"/>
        <v>3Fiberglass0.5</v>
      </c>
      <c r="O42" s="249">
        <v>0.35</v>
      </c>
      <c r="Q42" s="234"/>
      <c r="R42" s="245">
        <v>3</v>
      </c>
      <c r="S42" s="234"/>
      <c r="T42" s="244">
        <v>1.5</v>
      </c>
      <c r="U42" s="244">
        <v>2</v>
      </c>
      <c r="V42" s="244">
        <v>2.5</v>
      </c>
      <c r="W42" s="244">
        <v>3</v>
      </c>
      <c r="X42" s="234"/>
      <c r="Y42" s="234" t="str">
        <f t="shared" si="0"/>
        <v>Domestic_Hot_Water3</v>
      </c>
      <c r="Z42" s="234" t="s">
        <v>331</v>
      </c>
      <c r="AA42" s="234"/>
      <c r="AB42" s="234"/>
      <c r="AF42" s="1"/>
      <c r="AG42" s="234"/>
      <c r="AH42" s="245">
        <v>1.25</v>
      </c>
      <c r="AI42" s="234">
        <v>1.4914425427872855E-3</v>
      </c>
      <c r="AJ42" s="234">
        <v>0.71076609616951925</v>
      </c>
      <c r="AK42" s="234">
        <v>2.3076923076923096E-3</v>
      </c>
      <c r="AL42" s="234">
        <v>0.71615384615384592</v>
      </c>
    </row>
    <row r="43" spans="3:58">
      <c r="C43" s="248">
        <v>3.5</v>
      </c>
      <c r="D43" s="243" t="s">
        <v>236</v>
      </c>
      <c r="E43" s="243" t="s">
        <v>128</v>
      </c>
      <c r="F43" s="243" t="str">
        <f t="shared" si="1"/>
        <v>3.5Bare Copper PipingDomestic Hot Water</v>
      </c>
      <c r="G43" s="249">
        <v>1.77</v>
      </c>
      <c r="K43" s="248">
        <v>3.5</v>
      </c>
      <c r="L43" s="243" t="s">
        <v>234</v>
      </c>
      <c r="M43" s="244">
        <v>0.5</v>
      </c>
      <c r="N43" s="243" t="str">
        <f t="shared" si="2"/>
        <v>3.5Fiberglass0.5</v>
      </c>
      <c r="O43" s="249">
        <v>0.4</v>
      </c>
      <c r="Q43" s="234"/>
      <c r="R43" s="245">
        <v>3.5</v>
      </c>
      <c r="S43" s="234"/>
      <c r="T43" s="244">
        <v>1.5</v>
      </c>
      <c r="U43" s="244">
        <v>2</v>
      </c>
      <c r="V43" s="244">
        <v>2.5</v>
      </c>
      <c r="W43" s="244">
        <v>3</v>
      </c>
      <c r="X43" s="234"/>
      <c r="Y43" s="234" t="str">
        <f t="shared" si="0"/>
        <v>Domestic_Hot_Water3.5</v>
      </c>
      <c r="Z43" s="234" t="s">
        <v>331</v>
      </c>
      <c r="AA43" s="234"/>
      <c r="AB43" s="234"/>
      <c r="AF43" s="1"/>
      <c r="AG43" s="234"/>
      <c r="AH43" s="245">
        <v>1.5</v>
      </c>
      <c r="AI43" s="234">
        <v>1.7708697170799868E-3</v>
      </c>
      <c r="AJ43" s="234">
        <v>0.79364186750494814</v>
      </c>
      <c r="AK43" s="234">
        <v>2.4999999999999979E-3</v>
      </c>
      <c r="AL43" s="234">
        <v>0.8250000000000004</v>
      </c>
    </row>
    <row r="44" spans="3:58">
      <c r="C44" s="248">
        <v>4</v>
      </c>
      <c r="D44" s="243" t="s">
        <v>236</v>
      </c>
      <c r="E44" s="243" t="s">
        <v>128</v>
      </c>
      <c r="F44" s="243" t="str">
        <f t="shared" si="1"/>
        <v>4Bare Copper PipingDomestic Hot Water</v>
      </c>
      <c r="G44" s="249">
        <v>1.98</v>
      </c>
      <c r="K44" s="248">
        <v>4</v>
      </c>
      <c r="L44" s="243" t="s">
        <v>234</v>
      </c>
      <c r="M44" s="244">
        <v>0.5</v>
      </c>
      <c r="N44" s="243" t="str">
        <f t="shared" si="2"/>
        <v>4Fiberglass0.5</v>
      </c>
      <c r="O44" s="249">
        <v>0.44</v>
      </c>
      <c r="Q44" s="234"/>
      <c r="R44" s="245">
        <v>4</v>
      </c>
      <c r="S44" s="234"/>
      <c r="T44" s="244">
        <v>1.5</v>
      </c>
      <c r="U44" s="244">
        <v>2</v>
      </c>
      <c r="V44" s="244">
        <v>2.5</v>
      </c>
      <c r="W44" s="244">
        <v>3</v>
      </c>
      <c r="X44" s="234"/>
      <c r="Y44" s="234" t="str">
        <f t="shared" si="0"/>
        <v>Domestic_Hot_Water4</v>
      </c>
      <c r="Z44" s="234" t="s">
        <v>331</v>
      </c>
      <c r="AA44" s="234"/>
      <c r="AB44" s="234"/>
      <c r="AF44" s="1"/>
      <c r="AG44" s="234"/>
      <c r="AH44" s="245">
        <v>2</v>
      </c>
      <c r="AI44" s="234">
        <v>2.144603562696472E-3</v>
      </c>
      <c r="AJ44" s="234">
        <v>0.9729048783327513</v>
      </c>
      <c r="AK44" s="234">
        <v>3.2692307692307673E-3</v>
      </c>
      <c r="AL44" s="234">
        <v>0.98038461538461563</v>
      </c>
    </row>
    <row r="45" spans="3:58">
      <c r="C45" s="248">
        <v>5</v>
      </c>
      <c r="D45" s="243" t="s">
        <v>236</v>
      </c>
      <c r="E45" s="243" t="s">
        <v>128</v>
      </c>
      <c r="F45" s="243" t="str">
        <f t="shared" si="1"/>
        <v>5Bare Copper PipingDomestic Hot Water</v>
      </c>
      <c r="G45" s="249">
        <v>2.41</v>
      </c>
      <c r="K45" s="248">
        <v>5</v>
      </c>
      <c r="L45" s="243" t="s">
        <v>234</v>
      </c>
      <c r="M45" s="244">
        <v>0.5</v>
      </c>
      <c r="N45" s="243" t="str">
        <f t="shared" si="2"/>
        <v>5Fiberglass0.5</v>
      </c>
      <c r="O45" s="249">
        <v>0.52</v>
      </c>
      <c r="Q45" s="234"/>
      <c r="R45" s="245">
        <v>5</v>
      </c>
      <c r="S45" s="234"/>
      <c r="T45" s="244">
        <v>1.5</v>
      </c>
      <c r="U45" s="244">
        <v>2</v>
      </c>
      <c r="V45" s="244">
        <v>2.5</v>
      </c>
      <c r="W45" s="244">
        <v>3</v>
      </c>
      <c r="X45" s="234"/>
      <c r="Y45" s="234" t="str">
        <f t="shared" si="0"/>
        <v>Domestic_Hot_Water5</v>
      </c>
      <c r="Z45" s="234" t="s">
        <v>331</v>
      </c>
      <c r="AA45" s="234"/>
      <c r="AB45" s="234"/>
      <c r="AF45" s="1"/>
      <c r="AG45" s="234"/>
      <c r="AH45" s="245">
        <v>2.5</v>
      </c>
      <c r="AI45" s="234">
        <v>2.5183374083129584E-3</v>
      </c>
      <c r="AJ45" s="234">
        <v>1.1621678891605542</v>
      </c>
      <c r="AK45" s="234">
        <v>3.8461538461538442E-3</v>
      </c>
      <c r="AL45" s="234">
        <v>1.1769230769230774</v>
      </c>
      <c r="AO45" t="s">
        <v>309</v>
      </c>
      <c r="AP45" s="169" t="s">
        <v>310</v>
      </c>
      <c r="AQ45" s="169" t="s">
        <v>311</v>
      </c>
      <c r="AR45" s="169" t="s">
        <v>312</v>
      </c>
      <c r="AS45" s="169" t="s">
        <v>313</v>
      </c>
      <c r="AT45" s="169" t="s">
        <v>314</v>
      </c>
      <c r="AU45" s="169" t="s">
        <v>315</v>
      </c>
      <c r="AV45" s="169" t="s">
        <v>316</v>
      </c>
      <c r="AW45" s="169" t="s">
        <v>317</v>
      </c>
      <c r="AX45" s="169" t="s">
        <v>318</v>
      </c>
      <c r="AY45" s="169" t="s">
        <v>319</v>
      </c>
      <c r="AZ45" s="169" t="s">
        <v>320</v>
      </c>
      <c r="BA45" s="169" t="s">
        <v>321</v>
      </c>
      <c r="BB45" s="169" t="s">
        <v>322</v>
      </c>
      <c r="BC45" s="169" t="s">
        <v>323</v>
      </c>
      <c r="BD45" s="169" t="s">
        <v>324</v>
      </c>
      <c r="BE45" s="169" t="s">
        <v>325</v>
      </c>
      <c r="BF45" s="169" t="s">
        <v>326</v>
      </c>
    </row>
    <row r="46" spans="3:58">
      <c r="C46" s="248">
        <v>6</v>
      </c>
      <c r="D46" s="243" t="s">
        <v>236</v>
      </c>
      <c r="E46" s="243" t="s">
        <v>128</v>
      </c>
      <c r="F46" s="243" t="str">
        <f t="shared" si="1"/>
        <v>6Bare Copper PipingDomestic Hot Water</v>
      </c>
      <c r="G46" s="249">
        <v>2.84</v>
      </c>
      <c r="K46" s="248">
        <v>6</v>
      </c>
      <c r="L46" s="243" t="s">
        <v>234</v>
      </c>
      <c r="M46" s="244">
        <v>0.5</v>
      </c>
      <c r="N46" s="243" t="str">
        <f t="shared" si="2"/>
        <v>6Fiberglass0.5</v>
      </c>
      <c r="O46" s="249">
        <v>0.61</v>
      </c>
      <c r="Q46" s="234"/>
      <c r="R46" s="245">
        <v>6</v>
      </c>
      <c r="S46" s="234"/>
      <c r="T46" s="244">
        <v>1.5</v>
      </c>
      <c r="U46" s="244">
        <v>2</v>
      </c>
      <c r="V46" s="244">
        <v>2.5</v>
      </c>
      <c r="W46" s="244">
        <v>3</v>
      </c>
      <c r="X46" s="234"/>
      <c r="Y46" s="234" t="str">
        <f t="shared" si="0"/>
        <v>Domestic_Hot_Water6</v>
      </c>
      <c r="Z46" s="234" t="s">
        <v>331</v>
      </c>
      <c r="AA46" s="234"/>
      <c r="AB46" s="234"/>
      <c r="AG46" s="234"/>
      <c r="AH46" s="245">
        <v>3</v>
      </c>
      <c r="AI46" s="234">
        <v>3.0771917568983569E-3</v>
      </c>
      <c r="AJ46" s="234">
        <v>1.3879194318314125</v>
      </c>
      <c r="AK46" s="234">
        <v>4.6153846153846193E-3</v>
      </c>
      <c r="AL46" s="234">
        <v>1.4123076923076918</v>
      </c>
      <c r="AO46">
        <v>1000</v>
      </c>
      <c r="AP46" s="169">
        <v>4.5</v>
      </c>
      <c r="AQ46" s="169">
        <v>5</v>
      </c>
      <c r="AR46" s="169">
        <v>5</v>
      </c>
      <c r="AS46" s="169">
        <v>5</v>
      </c>
      <c r="AT46" s="169">
        <v>5</v>
      </c>
      <c r="AU46" s="169">
        <v>5</v>
      </c>
      <c r="AV46" s="169">
        <v>5</v>
      </c>
      <c r="AW46" s="169">
        <v>5</v>
      </c>
      <c r="AX46" s="169">
        <v>5</v>
      </c>
      <c r="AY46" s="169">
        <v>5</v>
      </c>
      <c r="AZ46" s="169">
        <v>5</v>
      </c>
      <c r="BA46" s="169">
        <v>5</v>
      </c>
      <c r="BB46" s="169">
        <v>5</v>
      </c>
      <c r="BC46" s="169">
        <v>5</v>
      </c>
      <c r="BD46" s="169">
        <v>5</v>
      </c>
      <c r="BE46" s="169">
        <v>5</v>
      </c>
      <c r="BF46" s="169">
        <v>5</v>
      </c>
    </row>
    <row r="47" spans="3:58">
      <c r="C47" s="248">
        <v>8</v>
      </c>
      <c r="D47" s="243" t="s">
        <v>236</v>
      </c>
      <c r="E47" s="243" t="s">
        <v>128</v>
      </c>
      <c r="F47" s="243" t="str">
        <f t="shared" si="1"/>
        <v>8Bare Copper PipingDomestic Hot Water</v>
      </c>
      <c r="G47" s="249">
        <v>3.64</v>
      </c>
      <c r="K47" s="248">
        <v>8</v>
      </c>
      <c r="L47" s="243" t="s">
        <v>234</v>
      </c>
      <c r="M47" s="244">
        <v>0.5</v>
      </c>
      <c r="N47" s="243" t="str">
        <f t="shared" si="2"/>
        <v>8Fiberglass0.5</v>
      </c>
      <c r="O47" s="249">
        <v>0.77</v>
      </c>
      <c r="Q47" s="234"/>
      <c r="R47" s="245">
        <v>8</v>
      </c>
      <c r="S47" s="234"/>
      <c r="T47" s="244">
        <v>1.5</v>
      </c>
      <c r="U47" s="244">
        <v>2</v>
      </c>
      <c r="V47" s="244">
        <v>2.5</v>
      </c>
      <c r="W47" s="244">
        <v>3</v>
      </c>
      <c r="X47" s="234"/>
      <c r="Y47" s="234" t="str">
        <f t="shared" si="0"/>
        <v>Domestic_Hot_Water8</v>
      </c>
      <c r="Z47" s="234" t="s">
        <v>331</v>
      </c>
      <c r="AA47" s="234"/>
      <c r="AB47" s="234"/>
      <c r="AG47" s="234"/>
      <c r="AH47" s="245">
        <v>3.5</v>
      </c>
      <c r="AI47" s="234">
        <v>3.5434858539993E-3</v>
      </c>
      <c r="AJ47" s="234">
        <v>1.5604267085807428</v>
      </c>
      <c r="AK47" s="234">
        <v>5.1923076923076914E-3</v>
      </c>
      <c r="AL47" s="234">
        <v>1.6088461538461543</v>
      </c>
      <c r="AO47">
        <v>300</v>
      </c>
      <c r="AP47" s="169">
        <v>3</v>
      </c>
      <c r="AQ47" s="169">
        <v>4</v>
      </c>
      <c r="AR47" s="169">
        <v>4</v>
      </c>
      <c r="AS47" s="169">
        <v>4.5</v>
      </c>
      <c r="AT47" s="169">
        <v>4.5</v>
      </c>
      <c r="AU47" s="169">
        <v>4.5</v>
      </c>
      <c r="AV47" s="169">
        <v>4.5</v>
      </c>
      <c r="AW47" s="169">
        <v>4.5</v>
      </c>
      <c r="AX47" s="169">
        <v>4.5</v>
      </c>
      <c r="AY47" s="169">
        <v>4.5</v>
      </c>
      <c r="AZ47" s="169">
        <v>4.5</v>
      </c>
      <c r="BA47" s="169">
        <v>4.5</v>
      </c>
      <c r="BB47" s="169">
        <v>4.5</v>
      </c>
      <c r="BC47" s="169">
        <v>4.5</v>
      </c>
      <c r="BD47" s="169">
        <v>4.5</v>
      </c>
      <c r="BE47" s="169">
        <v>4.5</v>
      </c>
      <c r="BF47" s="169">
        <v>4.5</v>
      </c>
    </row>
    <row r="48" spans="3:58">
      <c r="C48" s="248">
        <v>9</v>
      </c>
      <c r="D48" s="243" t="s">
        <v>236</v>
      </c>
      <c r="E48" s="243" t="s">
        <v>128</v>
      </c>
      <c r="F48" s="243" t="str">
        <f t="shared" ref="F48:F53" si="3">CONCATENATE(C48,D48,E48)</f>
        <v>9Bare Copper PipingDomestic Hot Water</v>
      </c>
      <c r="G48" s="250">
        <v>4.1102999999999996</v>
      </c>
      <c r="K48" s="248">
        <v>9</v>
      </c>
      <c r="L48" s="243" t="s">
        <v>234</v>
      </c>
      <c r="M48" s="244">
        <v>0.5</v>
      </c>
      <c r="N48" s="243" t="str">
        <f t="shared" ref="N48:N53" si="4">CONCATENATE(K48,L48,M48)</f>
        <v>9Fiberglass0.5</v>
      </c>
      <c r="O48" s="250">
        <v>0.8659</v>
      </c>
      <c r="Q48" s="234"/>
      <c r="R48" s="245">
        <v>9</v>
      </c>
      <c r="S48" s="234"/>
      <c r="T48" s="244">
        <v>1.5</v>
      </c>
      <c r="U48" s="244">
        <v>2</v>
      </c>
      <c r="V48" s="244">
        <v>2.5</v>
      </c>
      <c r="W48" s="244">
        <v>3</v>
      </c>
      <c r="X48" s="234"/>
      <c r="Y48" s="234" t="str">
        <f t="shared" si="0"/>
        <v>Domestic_Hot_Water9</v>
      </c>
      <c r="Z48" s="234"/>
      <c r="AA48" s="234"/>
      <c r="AB48" s="234"/>
      <c r="AG48" s="234"/>
      <c r="AH48" s="245">
        <v>4</v>
      </c>
      <c r="AI48" s="234">
        <v>3.9154732797764573E-3</v>
      </c>
      <c r="AJ48" s="234">
        <v>1.7465467458376995</v>
      </c>
      <c r="AK48" s="234">
        <v>5.7692307692307643E-3</v>
      </c>
      <c r="AL48" s="234">
        <v>1.795384615384616</v>
      </c>
      <c r="AO48">
        <v>250</v>
      </c>
      <c r="AP48">
        <v>2.5</v>
      </c>
      <c r="AQ48">
        <v>2.5</v>
      </c>
      <c r="AR48">
        <v>2.5</v>
      </c>
      <c r="AS48">
        <v>2.5</v>
      </c>
      <c r="AT48">
        <v>2.5</v>
      </c>
      <c r="AU48">
        <v>2.5</v>
      </c>
      <c r="AV48">
        <v>2.5</v>
      </c>
      <c r="AW48">
        <v>2.5</v>
      </c>
      <c r="AX48">
        <v>2.5</v>
      </c>
      <c r="AY48">
        <v>2.5</v>
      </c>
      <c r="AZ48">
        <v>2.5</v>
      </c>
      <c r="BA48">
        <v>3</v>
      </c>
      <c r="BB48">
        <v>3</v>
      </c>
      <c r="BC48">
        <v>3</v>
      </c>
      <c r="BD48">
        <v>3</v>
      </c>
      <c r="BE48">
        <v>3</v>
      </c>
      <c r="BF48">
        <v>3</v>
      </c>
    </row>
    <row r="49" spans="3:58">
      <c r="C49" s="248">
        <v>10</v>
      </c>
      <c r="D49" s="243" t="s">
        <v>236</v>
      </c>
      <c r="E49" s="243" t="s">
        <v>128</v>
      </c>
      <c r="F49" s="243" t="str">
        <f t="shared" si="3"/>
        <v>10Bare Copper PipingDomestic Hot Water</v>
      </c>
      <c r="G49" s="250">
        <v>4.5392999999999999</v>
      </c>
      <c r="K49" s="248">
        <v>10</v>
      </c>
      <c r="L49" s="243" t="s">
        <v>234</v>
      </c>
      <c r="M49" s="244">
        <v>0.5</v>
      </c>
      <c r="N49" s="243" t="str">
        <f t="shared" si="4"/>
        <v>10Fiberglass0.5</v>
      </c>
      <c r="O49" s="250">
        <v>0.95240000000000002</v>
      </c>
      <c r="Q49" s="234"/>
      <c r="R49" s="245">
        <v>10</v>
      </c>
      <c r="S49" s="234"/>
      <c r="T49" s="244">
        <v>1.5</v>
      </c>
      <c r="U49" s="244">
        <v>2</v>
      </c>
      <c r="V49" s="244">
        <v>2.5</v>
      </c>
      <c r="W49" s="244">
        <v>3</v>
      </c>
      <c r="X49" s="234"/>
      <c r="Y49" s="234" t="str">
        <f t="shared" si="0"/>
        <v>Domestic_Hot_Water10</v>
      </c>
      <c r="Z49" s="234"/>
      <c r="AA49" s="234"/>
      <c r="AB49" s="234"/>
      <c r="AG49" s="234"/>
      <c r="AH49" s="245">
        <v>5</v>
      </c>
      <c r="AI49" s="234">
        <v>4.7555012224938849E-3</v>
      </c>
      <c r="AJ49" s="234">
        <v>2.1283170334148331</v>
      </c>
      <c r="AK49" s="234">
        <v>7.1153846153846102E-3</v>
      </c>
      <c r="AL49" s="234">
        <v>2.1873076923076935</v>
      </c>
      <c r="AO49">
        <v>212</v>
      </c>
      <c r="AP49">
        <v>1.5</v>
      </c>
      <c r="AQ49">
        <v>1.5</v>
      </c>
      <c r="AR49">
        <v>1.5</v>
      </c>
      <c r="AS49">
        <v>1.5</v>
      </c>
      <c r="AT49">
        <v>1.5</v>
      </c>
      <c r="AU49">
        <v>1.5</v>
      </c>
      <c r="AV49">
        <v>1.5</v>
      </c>
      <c r="AW49">
        <v>1.5</v>
      </c>
      <c r="AX49">
        <v>2</v>
      </c>
      <c r="AY49">
        <v>2</v>
      </c>
      <c r="AZ49">
        <v>2</v>
      </c>
      <c r="BA49">
        <v>2</v>
      </c>
      <c r="BB49">
        <v>2</v>
      </c>
      <c r="BC49">
        <v>2</v>
      </c>
      <c r="BD49">
        <v>2</v>
      </c>
      <c r="BE49">
        <v>2</v>
      </c>
      <c r="BF49">
        <v>2</v>
      </c>
    </row>
    <row r="50" spans="3:58">
      <c r="C50" s="248">
        <v>12</v>
      </c>
      <c r="D50" s="243" t="s">
        <v>236</v>
      </c>
      <c r="E50" s="243" t="s">
        <v>128</v>
      </c>
      <c r="F50" s="243" t="str">
        <f t="shared" si="3"/>
        <v>12Bare Copper PipingDomestic Hot Water</v>
      </c>
      <c r="G50" s="250">
        <v>5.3972999999999995</v>
      </c>
      <c r="K50" s="248">
        <v>12</v>
      </c>
      <c r="L50" s="243" t="s">
        <v>234</v>
      </c>
      <c r="M50" s="244">
        <v>0.5</v>
      </c>
      <c r="N50" s="243" t="str">
        <f t="shared" si="4"/>
        <v>12Fiberglass0.5</v>
      </c>
      <c r="O50" s="250">
        <v>1.1253999999999997</v>
      </c>
      <c r="Q50" s="234"/>
      <c r="R50" s="245">
        <v>12</v>
      </c>
      <c r="S50" s="234"/>
      <c r="T50" s="244">
        <v>1.5</v>
      </c>
      <c r="U50" s="244">
        <v>2</v>
      </c>
      <c r="V50" s="244">
        <v>2.5</v>
      </c>
      <c r="W50" s="244">
        <v>3</v>
      </c>
      <c r="X50" s="234"/>
      <c r="Y50" s="234" t="str">
        <f t="shared" si="0"/>
        <v>Domestic_Hot_Water12</v>
      </c>
      <c r="Z50" s="234"/>
      <c r="AA50" s="234"/>
      <c r="AB50" s="234"/>
      <c r="AG50" s="234"/>
      <c r="AH50" s="245">
        <v>6</v>
      </c>
      <c r="AI50" s="234">
        <v>5.6863429968564468E-3</v>
      </c>
      <c r="AJ50" s="234">
        <v>2.500188613342647</v>
      </c>
      <c r="AK50" s="234">
        <v>8.4615384615384596E-3</v>
      </c>
      <c r="AL50" s="234">
        <v>2.569230769230769</v>
      </c>
      <c r="AO50">
        <v>160</v>
      </c>
      <c r="AP50">
        <v>1.5</v>
      </c>
      <c r="AQ50">
        <v>1.5</v>
      </c>
      <c r="AR50">
        <v>1.5</v>
      </c>
      <c r="AS50">
        <v>1.5</v>
      </c>
      <c r="AT50">
        <v>1.5</v>
      </c>
      <c r="AU50">
        <v>1.5</v>
      </c>
      <c r="AV50">
        <v>1.5</v>
      </c>
      <c r="AW50">
        <v>1.5</v>
      </c>
      <c r="AX50">
        <v>2</v>
      </c>
      <c r="AY50">
        <v>2</v>
      </c>
      <c r="AZ50">
        <v>2</v>
      </c>
      <c r="BA50">
        <v>2</v>
      </c>
      <c r="BB50">
        <v>2</v>
      </c>
      <c r="BC50">
        <v>2</v>
      </c>
      <c r="BD50">
        <v>2</v>
      </c>
      <c r="BE50">
        <v>2</v>
      </c>
      <c r="BF50">
        <v>2</v>
      </c>
    </row>
    <row r="51" spans="3:58">
      <c r="C51" s="248">
        <v>14</v>
      </c>
      <c r="D51" s="243" t="s">
        <v>236</v>
      </c>
      <c r="E51" s="243" t="s">
        <v>128</v>
      </c>
      <c r="F51" s="243" t="str">
        <f t="shared" si="3"/>
        <v>14Bare Copper PipingDomestic Hot Water</v>
      </c>
      <c r="G51" s="250">
        <v>6.2553000000000001</v>
      </c>
      <c r="K51" s="248">
        <v>14</v>
      </c>
      <c r="L51" s="243" t="s">
        <v>234</v>
      </c>
      <c r="M51" s="244">
        <v>0.5</v>
      </c>
      <c r="N51" s="243" t="str">
        <f t="shared" si="4"/>
        <v>14Fiberglass0.5</v>
      </c>
      <c r="O51" s="250">
        <v>1.2983999999999998</v>
      </c>
      <c r="Q51" s="234"/>
      <c r="R51" s="245">
        <v>14</v>
      </c>
      <c r="S51" s="234"/>
      <c r="T51" s="244">
        <v>1.5</v>
      </c>
      <c r="U51" s="244">
        <v>2</v>
      </c>
      <c r="V51" s="244">
        <v>2.5</v>
      </c>
      <c r="W51" s="244">
        <v>3</v>
      </c>
      <c r="X51" s="234"/>
      <c r="Y51" s="234" t="str">
        <f t="shared" si="0"/>
        <v>Domestic_Hot_Water14</v>
      </c>
      <c r="Z51" s="234"/>
      <c r="AA51" s="234"/>
      <c r="AB51" s="234"/>
      <c r="AG51" s="234"/>
      <c r="AH51" s="245">
        <v>8</v>
      </c>
      <c r="AI51" s="234">
        <v>7.2720922109675143E-3</v>
      </c>
      <c r="AJ51" s="234">
        <v>3.2073419490045412</v>
      </c>
      <c r="AK51" s="234">
        <v>1.0769230769230758E-2</v>
      </c>
      <c r="AL51" s="234">
        <v>3.315384615384616</v>
      </c>
      <c r="AO51">
        <v>140</v>
      </c>
      <c r="AP51">
        <v>1</v>
      </c>
      <c r="AQ51">
        <v>1</v>
      </c>
      <c r="AR51">
        <v>1</v>
      </c>
      <c r="AS51">
        <v>1</v>
      </c>
      <c r="AT51">
        <v>1</v>
      </c>
      <c r="AU51">
        <v>1</v>
      </c>
      <c r="AV51">
        <v>1</v>
      </c>
      <c r="AW51">
        <v>1</v>
      </c>
      <c r="AX51">
        <v>1.5</v>
      </c>
      <c r="AY51">
        <v>1.5</v>
      </c>
      <c r="AZ51">
        <v>1.5</v>
      </c>
      <c r="BA51">
        <v>1.5</v>
      </c>
      <c r="BB51">
        <v>1.5</v>
      </c>
      <c r="BC51">
        <v>1.5</v>
      </c>
      <c r="BD51">
        <v>1.5</v>
      </c>
      <c r="BE51">
        <v>1.5</v>
      </c>
      <c r="BF51">
        <v>1.5</v>
      </c>
    </row>
    <row r="52" spans="3:58">
      <c r="C52" s="248">
        <v>16</v>
      </c>
      <c r="D52" s="243" t="s">
        <v>236</v>
      </c>
      <c r="E52" s="243" t="s">
        <v>128</v>
      </c>
      <c r="F52" s="243" t="str">
        <f t="shared" si="3"/>
        <v>16Bare Copper PipingDomestic Hot Water</v>
      </c>
      <c r="G52" s="250">
        <v>7.1132999999999997</v>
      </c>
      <c r="K52" s="248">
        <v>16</v>
      </c>
      <c r="L52" s="243" t="s">
        <v>234</v>
      </c>
      <c r="M52" s="244">
        <v>0.5</v>
      </c>
      <c r="N52" s="243" t="str">
        <f t="shared" si="4"/>
        <v>16Fiberglass0.5</v>
      </c>
      <c r="O52" s="250">
        <v>1.4713999999999998</v>
      </c>
      <c r="R52" s="245">
        <v>16</v>
      </c>
      <c r="S52" s="234"/>
      <c r="T52" s="244">
        <v>1.5</v>
      </c>
      <c r="U52" s="244">
        <v>2</v>
      </c>
      <c r="V52" s="244">
        <v>2.5</v>
      </c>
      <c r="W52" s="244">
        <v>3</v>
      </c>
      <c r="X52" s="234"/>
      <c r="Y52" s="234" t="str">
        <f t="shared" si="0"/>
        <v>Domestic_Hot_Water16</v>
      </c>
      <c r="Z52" s="234"/>
      <c r="AA52" s="234" t="s">
        <v>339</v>
      </c>
      <c r="AB52" s="234" t="s">
        <v>340</v>
      </c>
      <c r="AG52" s="234"/>
      <c r="AH52" s="245">
        <v>9</v>
      </c>
      <c r="AI52" s="234">
        <v>8.2547677261613842E-3</v>
      </c>
      <c r="AJ52" s="234">
        <v>3.6191969845150758</v>
      </c>
      <c r="AK52" s="234">
        <v>1.2265384615384602E-2</v>
      </c>
      <c r="AL52" s="234">
        <v>3.7300076923076935</v>
      </c>
    </row>
    <row r="53" spans="3:58">
      <c r="C53" s="248">
        <v>0.5</v>
      </c>
      <c r="D53" s="243" t="s">
        <v>236</v>
      </c>
      <c r="E53" s="244" t="s">
        <v>131</v>
      </c>
      <c r="F53" s="243" t="str">
        <f t="shared" si="3"/>
        <v>0.5Bare Copper PipingHot Water Heating</v>
      </c>
      <c r="G53" s="249">
        <v>0.48</v>
      </c>
      <c r="K53" s="248">
        <v>0.5</v>
      </c>
      <c r="L53" s="243" t="s">
        <v>234</v>
      </c>
      <c r="M53" s="244">
        <v>1</v>
      </c>
      <c r="N53" s="243" t="str">
        <f t="shared" si="4"/>
        <v>0.5Fiberglass1</v>
      </c>
      <c r="O53" s="249">
        <v>0.09</v>
      </c>
      <c r="Q53" s="234" t="s">
        <v>341</v>
      </c>
      <c r="R53" s="245">
        <v>0.75</v>
      </c>
      <c r="S53" s="234"/>
      <c r="T53" s="244">
        <v>1.5</v>
      </c>
      <c r="U53" s="244">
        <v>2</v>
      </c>
      <c r="V53" s="244">
        <v>2.5</v>
      </c>
      <c r="W53" s="244">
        <v>3</v>
      </c>
      <c r="X53" s="234"/>
      <c r="Y53" s="234" t="str">
        <f t="shared" ref="Y53:Y69" si="5">CONCATENATE($Q$53,R53)</f>
        <v>Hot_Water_Heating0.75</v>
      </c>
      <c r="Z53" s="234" t="s">
        <v>339</v>
      </c>
      <c r="AA53" s="244">
        <v>1.5</v>
      </c>
      <c r="AB53" s="244">
        <v>2</v>
      </c>
      <c r="AG53" s="234"/>
      <c r="AH53" s="245">
        <v>10</v>
      </c>
      <c r="AI53" s="234">
        <v>9.1283269297939285E-3</v>
      </c>
      <c r="AJ53" s="234">
        <v>3.9961790313191292</v>
      </c>
      <c r="AK53" s="234">
        <v>1.3563461538461523E-2</v>
      </c>
      <c r="AL53" s="234">
        <v>4.1196192307692332</v>
      </c>
    </row>
    <row r="54" spans="3:58">
      <c r="C54" s="248">
        <v>0.75</v>
      </c>
      <c r="D54" s="243" t="s">
        <v>236</v>
      </c>
      <c r="E54" s="244" t="s">
        <v>131</v>
      </c>
      <c r="F54" s="243" t="str">
        <f t="shared" ref="F54:F65" si="6">CONCATENATE(C54,D54,E54)</f>
        <v>0.75Bare Copper PipingHot Water Heating</v>
      </c>
      <c r="G54" s="249">
        <v>0.57999999999999996</v>
      </c>
      <c r="K54" s="248">
        <v>0.75</v>
      </c>
      <c r="L54" s="243" t="s">
        <v>234</v>
      </c>
      <c r="M54" s="244">
        <v>1</v>
      </c>
      <c r="N54" s="243" t="str">
        <f t="shared" ref="N54:N65" si="7">CONCATENATE(K54,L54,M54)</f>
        <v>0.75Fiberglass1</v>
      </c>
      <c r="O54" s="249">
        <v>0.11</v>
      </c>
      <c r="Q54" s="234"/>
      <c r="R54" s="245">
        <v>1</v>
      </c>
      <c r="S54" s="234"/>
      <c r="T54" s="244">
        <v>1.5</v>
      </c>
      <c r="U54" s="244">
        <v>2</v>
      </c>
      <c r="V54" s="244">
        <v>2.5</v>
      </c>
      <c r="W54" s="244">
        <v>3</v>
      </c>
      <c r="X54" s="234"/>
      <c r="Y54" s="234" t="str">
        <f t="shared" si="5"/>
        <v>Hot_Water_Heating1</v>
      </c>
      <c r="Z54" s="234" t="s">
        <v>339</v>
      </c>
      <c r="AA54" s="244">
        <v>2</v>
      </c>
      <c r="AB54" s="244">
        <v>2.5</v>
      </c>
      <c r="AG54" s="234"/>
      <c r="AH54" s="245">
        <v>12</v>
      </c>
      <c r="AI54" s="234">
        <v>1.0875445337059045E-2</v>
      </c>
      <c r="AJ54" s="234">
        <v>4.7501431249272308</v>
      </c>
      <c r="AK54" s="234">
        <v>1.615961538461538E-2</v>
      </c>
      <c r="AL54" s="234">
        <v>4.8988423076923091</v>
      </c>
    </row>
    <row r="55" spans="3:58">
      <c r="C55" s="248">
        <v>1</v>
      </c>
      <c r="D55" s="243" t="s">
        <v>236</v>
      </c>
      <c r="E55" s="244" t="s">
        <v>131</v>
      </c>
      <c r="F55" s="243" t="str">
        <f t="shared" si="6"/>
        <v>1Bare Copper PipingHot Water Heating</v>
      </c>
      <c r="G55" s="249">
        <v>0.7</v>
      </c>
      <c r="K55" s="248">
        <v>1</v>
      </c>
      <c r="L55" s="243" t="s">
        <v>234</v>
      </c>
      <c r="M55" s="244">
        <v>1</v>
      </c>
      <c r="N55" s="243" t="str">
        <f t="shared" si="7"/>
        <v>1Fiberglass1</v>
      </c>
      <c r="O55" s="249">
        <v>0.12</v>
      </c>
      <c r="Q55" s="234"/>
      <c r="R55" s="245">
        <v>1.25</v>
      </c>
      <c r="S55" s="234"/>
      <c r="T55" s="244">
        <v>1.5</v>
      </c>
      <c r="U55" s="244">
        <v>2</v>
      </c>
      <c r="V55" s="244">
        <v>2.5</v>
      </c>
      <c r="W55" s="244">
        <v>3</v>
      </c>
      <c r="X55" s="234"/>
      <c r="Y55" s="234" t="str">
        <f t="shared" si="5"/>
        <v>Hot_Water_Heating1.25</v>
      </c>
      <c r="Z55" s="234" t="s">
        <v>339</v>
      </c>
      <c r="AA55" s="244">
        <v>2.5</v>
      </c>
      <c r="AB55" s="244">
        <v>3</v>
      </c>
      <c r="AG55" s="234"/>
      <c r="AH55" s="245">
        <v>14</v>
      </c>
      <c r="AI55" s="234">
        <v>1.2622563744324149E-2</v>
      </c>
      <c r="AJ55" s="234">
        <v>5.504107218535335</v>
      </c>
      <c r="AK55" s="234">
        <v>1.8755769230769225E-2</v>
      </c>
      <c r="AL55" s="234">
        <v>5.678065384615385</v>
      </c>
    </row>
    <row r="56" spans="3:58">
      <c r="C56" s="248">
        <v>1.25</v>
      </c>
      <c r="D56" s="243" t="s">
        <v>236</v>
      </c>
      <c r="E56" s="244" t="s">
        <v>131</v>
      </c>
      <c r="F56" s="243" t="str">
        <f t="shared" si="6"/>
        <v>1.25Bare Copper PipingHot Water Heating</v>
      </c>
      <c r="G56" s="249">
        <v>0.86</v>
      </c>
      <c r="K56" s="248">
        <v>1.25</v>
      </c>
      <c r="L56" s="243" t="s">
        <v>234</v>
      </c>
      <c r="M56" s="244">
        <v>1</v>
      </c>
      <c r="N56" s="243" t="str">
        <f t="shared" si="7"/>
        <v>1.25Fiberglass1</v>
      </c>
      <c r="O56" s="249">
        <v>0.14000000000000001</v>
      </c>
      <c r="Q56" s="234"/>
      <c r="R56" s="245">
        <v>1.5</v>
      </c>
      <c r="S56" s="234"/>
      <c r="T56" s="234"/>
      <c r="U56" s="244">
        <v>2</v>
      </c>
      <c r="V56" s="244">
        <v>2.5</v>
      </c>
      <c r="W56" s="244">
        <v>3</v>
      </c>
      <c r="X56" s="234"/>
      <c r="Y56" s="234" t="str">
        <f t="shared" si="5"/>
        <v>Hot_Water_Heating1.5</v>
      </c>
      <c r="Z56" s="234" t="s">
        <v>340</v>
      </c>
      <c r="AA56" s="244">
        <v>3</v>
      </c>
      <c r="AB56" s="234"/>
      <c r="AG56" s="234"/>
      <c r="AH56" s="245">
        <v>16</v>
      </c>
      <c r="AI56" s="234">
        <v>1.4369682151589248E-2</v>
      </c>
      <c r="AJ56" s="234">
        <v>6.2580713121434393</v>
      </c>
      <c r="AK56" s="234">
        <v>2.1351923076923081E-2</v>
      </c>
      <c r="AL56" s="234">
        <v>6.4572884615384591</v>
      </c>
    </row>
    <row r="57" spans="3:58">
      <c r="C57" s="248">
        <v>1.5</v>
      </c>
      <c r="D57" s="243" t="s">
        <v>236</v>
      </c>
      <c r="E57" s="244" t="s">
        <v>131</v>
      </c>
      <c r="F57" s="243" t="str">
        <f t="shared" si="6"/>
        <v>1.5Bare Copper PipingHot Water Heating</v>
      </c>
      <c r="G57" s="249">
        <v>0.97</v>
      </c>
      <c r="K57" s="248">
        <v>1.5</v>
      </c>
      <c r="L57" s="243" t="s">
        <v>234</v>
      </c>
      <c r="M57" s="244">
        <v>1</v>
      </c>
      <c r="N57" s="243" t="str">
        <f t="shared" si="7"/>
        <v>1.5Fiberglass1</v>
      </c>
      <c r="O57" s="249">
        <v>0.15</v>
      </c>
      <c r="Q57" s="234"/>
      <c r="R57" s="245">
        <v>2</v>
      </c>
      <c r="S57" s="234"/>
      <c r="T57" s="234"/>
      <c r="U57" s="244">
        <v>2</v>
      </c>
      <c r="V57" s="244">
        <v>2.5</v>
      </c>
      <c r="W57" s="244">
        <v>3</v>
      </c>
      <c r="X57" s="234"/>
      <c r="Y57" s="234" t="str">
        <f t="shared" si="5"/>
        <v>Hot_Water_Heating2</v>
      </c>
      <c r="Z57" s="234" t="s">
        <v>340</v>
      </c>
      <c r="AA57" s="234"/>
      <c r="AB57" s="234"/>
    </row>
    <row r="58" spans="3:58">
      <c r="C58" s="248">
        <v>2</v>
      </c>
      <c r="D58" s="243" t="s">
        <v>236</v>
      </c>
      <c r="E58" s="244" t="s">
        <v>131</v>
      </c>
      <c r="F58" s="243" t="str">
        <f t="shared" si="6"/>
        <v>2Bare Copper PipingHot Water Heating</v>
      </c>
      <c r="G58" s="249">
        <v>1.19</v>
      </c>
      <c r="K58" s="248">
        <v>2</v>
      </c>
      <c r="L58" s="243" t="s">
        <v>234</v>
      </c>
      <c r="M58" s="244">
        <v>1</v>
      </c>
      <c r="N58" s="243" t="str">
        <f t="shared" si="7"/>
        <v>2Fiberglass1</v>
      </c>
      <c r="O58" s="249">
        <v>0.18</v>
      </c>
      <c r="Q58" s="234"/>
      <c r="R58" s="245">
        <v>2.5</v>
      </c>
      <c r="S58" s="234"/>
      <c r="T58" s="234"/>
      <c r="U58" s="244">
        <v>2</v>
      </c>
      <c r="V58" s="244">
        <v>2.5</v>
      </c>
      <c r="W58" s="244">
        <v>3</v>
      </c>
      <c r="X58" s="234"/>
      <c r="Y58" s="234" t="str">
        <f t="shared" si="5"/>
        <v>Hot_Water_Heating2.5</v>
      </c>
      <c r="Z58" s="234" t="s">
        <v>340</v>
      </c>
      <c r="AA58" s="234"/>
      <c r="AB58" s="234"/>
    </row>
    <row r="59" spans="3:58">
      <c r="C59" s="248">
        <v>2.5</v>
      </c>
      <c r="D59" s="243" t="s">
        <v>236</v>
      </c>
      <c r="E59" s="244" t="s">
        <v>131</v>
      </c>
      <c r="F59" s="243" t="str">
        <f t="shared" si="6"/>
        <v>2.5Bare Copper PipingHot Water Heating</v>
      </c>
      <c r="G59" s="249">
        <v>1.42</v>
      </c>
      <c r="K59" s="248">
        <v>2.5</v>
      </c>
      <c r="L59" s="243" t="s">
        <v>234</v>
      </c>
      <c r="M59" s="244">
        <v>1</v>
      </c>
      <c r="N59" s="243" t="str">
        <f t="shared" si="7"/>
        <v>2.5Fiberglass1</v>
      </c>
      <c r="O59" s="249">
        <v>0.2</v>
      </c>
      <c r="Q59" s="234"/>
      <c r="R59" s="245">
        <v>3</v>
      </c>
      <c r="S59" s="234"/>
      <c r="T59" s="234"/>
      <c r="U59" s="244">
        <v>2</v>
      </c>
      <c r="V59" s="244">
        <v>2.5</v>
      </c>
      <c r="W59" s="244">
        <v>3</v>
      </c>
      <c r="X59" s="234"/>
      <c r="Y59" s="234" t="str">
        <f t="shared" si="5"/>
        <v>Hot_Water_Heating3</v>
      </c>
      <c r="Z59" s="234" t="s">
        <v>340</v>
      </c>
      <c r="AA59" s="234"/>
      <c r="AB59" s="234"/>
    </row>
    <row r="60" spans="3:58">
      <c r="C60" s="248">
        <v>3</v>
      </c>
      <c r="D60" s="243" t="s">
        <v>236</v>
      </c>
      <c r="E60" s="244" t="s">
        <v>131</v>
      </c>
      <c r="F60" s="243" t="str">
        <f t="shared" si="6"/>
        <v>3Bare Copper PipingHot Water Heating</v>
      </c>
      <c r="G60" s="249">
        <v>1.7</v>
      </c>
      <c r="K60" s="248">
        <v>3</v>
      </c>
      <c r="L60" s="243" t="s">
        <v>234</v>
      </c>
      <c r="M60" s="244">
        <v>1</v>
      </c>
      <c r="N60" s="243" t="str">
        <f t="shared" si="7"/>
        <v>3Fiberglass1</v>
      </c>
      <c r="O60" s="249">
        <v>0.24</v>
      </c>
      <c r="Q60" s="234"/>
      <c r="R60" s="245">
        <v>3.5</v>
      </c>
      <c r="S60" s="234"/>
      <c r="T60" s="234"/>
      <c r="U60" s="244">
        <v>2</v>
      </c>
      <c r="V60" s="244">
        <v>2.5</v>
      </c>
      <c r="W60" s="244">
        <v>3</v>
      </c>
      <c r="X60" s="234"/>
      <c r="Y60" s="234" t="str">
        <f t="shared" si="5"/>
        <v>Hot_Water_Heating3.5</v>
      </c>
      <c r="Z60" s="234" t="s">
        <v>340</v>
      </c>
      <c r="AA60" s="234"/>
      <c r="AB60" s="234"/>
    </row>
    <row r="61" spans="3:58">
      <c r="C61" s="248">
        <v>3.5</v>
      </c>
      <c r="D61" s="243" t="s">
        <v>236</v>
      </c>
      <c r="E61" s="244" t="s">
        <v>131</v>
      </c>
      <c r="F61" s="243" t="str">
        <f t="shared" si="6"/>
        <v>3.5Bare Copper PipingHot Water Heating</v>
      </c>
      <c r="G61" s="249">
        <v>1.92</v>
      </c>
      <c r="K61" s="248">
        <v>3.5</v>
      </c>
      <c r="L61" s="243" t="s">
        <v>234</v>
      </c>
      <c r="M61" s="244">
        <v>1</v>
      </c>
      <c r="N61" s="243" t="str">
        <f t="shared" si="7"/>
        <v>3.5Fiberglass1</v>
      </c>
      <c r="O61" s="249">
        <v>0.26</v>
      </c>
      <c r="Q61" s="234"/>
      <c r="R61" s="245">
        <v>4</v>
      </c>
      <c r="S61" s="234"/>
      <c r="T61" s="234"/>
      <c r="U61" s="244">
        <v>2</v>
      </c>
      <c r="V61" s="244">
        <v>2.5</v>
      </c>
      <c r="W61" s="244">
        <v>3</v>
      </c>
      <c r="X61" s="234"/>
      <c r="Y61" s="234" t="str">
        <f t="shared" si="5"/>
        <v>Hot_Water_Heating4</v>
      </c>
      <c r="Z61" s="234" t="s">
        <v>340</v>
      </c>
      <c r="AA61" s="234"/>
      <c r="AB61" s="234"/>
      <c r="AE61" t="s">
        <v>128</v>
      </c>
      <c r="AF61" t="s">
        <v>338</v>
      </c>
    </row>
    <row r="62" spans="3:58">
      <c r="C62" s="248">
        <v>4</v>
      </c>
      <c r="D62" s="243" t="s">
        <v>236</v>
      </c>
      <c r="E62" s="244" t="s">
        <v>131</v>
      </c>
      <c r="F62" s="243" t="str">
        <f t="shared" si="6"/>
        <v>4Bare Copper PipingHot Water Heating</v>
      </c>
      <c r="G62" s="249">
        <v>2.14</v>
      </c>
      <c r="K62" s="248">
        <v>4</v>
      </c>
      <c r="L62" s="243" t="s">
        <v>234</v>
      </c>
      <c r="M62" s="244">
        <v>1</v>
      </c>
      <c r="N62" s="243" t="str">
        <f t="shared" si="7"/>
        <v>4Fiberglass1</v>
      </c>
      <c r="O62" s="249">
        <v>0.28999999999999998</v>
      </c>
      <c r="Q62" s="234"/>
      <c r="R62" s="245">
        <v>5</v>
      </c>
      <c r="S62" s="234"/>
      <c r="T62" s="234"/>
      <c r="U62" s="244">
        <v>2</v>
      </c>
      <c r="V62" s="244">
        <v>2.5</v>
      </c>
      <c r="W62" s="244">
        <v>3</v>
      </c>
      <c r="X62" s="234"/>
      <c r="Y62" s="234" t="str">
        <f t="shared" si="5"/>
        <v>Hot_Water_Heating5</v>
      </c>
      <c r="Z62" s="234" t="s">
        <v>340</v>
      </c>
      <c r="AA62" s="234"/>
      <c r="AB62" s="234"/>
      <c r="AE62" t="s">
        <v>131</v>
      </c>
      <c r="AF62" t="s">
        <v>341</v>
      </c>
    </row>
    <row r="63" spans="3:58">
      <c r="C63" s="248">
        <v>5</v>
      </c>
      <c r="D63" s="243" t="s">
        <v>236</v>
      </c>
      <c r="E63" s="244" t="s">
        <v>131</v>
      </c>
      <c r="F63" s="243" t="str">
        <f t="shared" si="6"/>
        <v>5Bare Copper PipingHot Water Heating</v>
      </c>
      <c r="G63" s="249">
        <v>2.61</v>
      </c>
      <c r="K63" s="248">
        <v>5</v>
      </c>
      <c r="L63" s="243" t="s">
        <v>234</v>
      </c>
      <c r="M63" s="244">
        <v>1</v>
      </c>
      <c r="N63" s="243" t="str">
        <f t="shared" si="7"/>
        <v>5Fiberglass1</v>
      </c>
      <c r="O63" s="249">
        <v>0.34</v>
      </c>
      <c r="Q63" s="234"/>
      <c r="R63" s="245">
        <v>6</v>
      </c>
      <c r="S63" s="234"/>
      <c r="T63" s="234"/>
      <c r="U63" s="244">
        <v>2</v>
      </c>
      <c r="V63" s="244">
        <v>2.5</v>
      </c>
      <c r="W63" s="244">
        <v>3</v>
      </c>
      <c r="X63" s="234"/>
      <c r="Y63" s="234" t="str">
        <f t="shared" si="5"/>
        <v>Hot_Water_Heating6</v>
      </c>
      <c r="Z63" s="234" t="s">
        <v>340</v>
      </c>
      <c r="AA63" s="234"/>
      <c r="AB63" s="234"/>
      <c r="AE63" t="s">
        <v>132</v>
      </c>
      <c r="AF63" t="s">
        <v>342</v>
      </c>
    </row>
    <row r="64" spans="3:58">
      <c r="C64" s="248">
        <v>6</v>
      </c>
      <c r="D64" s="243" t="s">
        <v>236</v>
      </c>
      <c r="E64" s="244" t="s">
        <v>131</v>
      </c>
      <c r="F64" s="243" t="str">
        <f t="shared" si="6"/>
        <v>6Bare Copper PipingHot Water Heating</v>
      </c>
      <c r="G64" s="249">
        <v>3.07</v>
      </c>
      <c r="K64" s="248">
        <v>6</v>
      </c>
      <c r="L64" s="243" t="s">
        <v>234</v>
      </c>
      <c r="M64" s="244">
        <v>1</v>
      </c>
      <c r="N64" s="243" t="str">
        <f t="shared" si="7"/>
        <v>6Fiberglass1</v>
      </c>
      <c r="O64" s="249">
        <v>0.39</v>
      </c>
      <c r="Q64" s="234"/>
      <c r="R64" s="245">
        <v>8</v>
      </c>
      <c r="S64" s="234"/>
      <c r="T64" s="234"/>
      <c r="U64" s="244">
        <v>2</v>
      </c>
      <c r="V64" s="244">
        <v>2.5</v>
      </c>
      <c r="W64" s="244">
        <v>3</v>
      </c>
      <c r="X64" s="234"/>
      <c r="Y64" s="234" t="str">
        <f t="shared" si="5"/>
        <v>Hot_Water_Heating8</v>
      </c>
      <c r="Z64" s="234" t="s">
        <v>340</v>
      </c>
      <c r="AA64" s="234"/>
      <c r="AB64" s="234"/>
      <c r="AE64" t="s">
        <v>242</v>
      </c>
      <c r="AF64" t="s">
        <v>242</v>
      </c>
    </row>
    <row r="65" spans="3:28">
      <c r="C65" s="248">
        <v>8</v>
      </c>
      <c r="D65" s="243" t="s">
        <v>236</v>
      </c>
      <c r="E65" s="244" t="s">
        <v>131</v>
      </c>
      <c r="F65" s="243" t="str">
        <f t="shared" si="6"/>
        <v>8Bare Copper PipingHot Water Heating</v>
      </c>
      <c r="G65" s="249">
        <v>3.94</v>
      </c>
      <c r="K65" s="248">
        <v>8</v>
      </c>
      <c r="L65" s="243" t="s">
        <v>234</v>
      </c>
      <c r="M65" s="244">
        <v>1</v>
      </c>
      <c r="N65" s="243" t="str">
        <f t="shared" si="7"/>
        <v>8Fiberglass1</v>
      </c>
      <c r="O65" s="249">
        <v>0.49</v>
      </c>
      <c r="Q65" s="234"/>
      <c r="R65" s="245">
        <v>9</v>
      </c>
      <c r="S65" s="234"/>
      <c r="T65" s="234"/>
      <c r="U65" s="244">
        <v>2</v>
      </c>
      <c r="V65" s="244">
        <v>2.5</v>
      </c>
      <c r="W65" s="244">
        <v>3</v>
      </c>
      <c r="X65" s="234"/>
      <c r="Y65" s="234" t="str">
        <f t="shared" si="5"/>
        <v>Hot_Water_Heating9</v>
      </c>
      <c r="Z65" s="234" t="s">
        <v>340</v>
      </c>
      <c r="AA65" s="234"/>
      <c r="AB65" s="234"/>
    </row>
    <row r="66" spans="3:28">
      <c r="C66" s="248">
        <v>9</v>
      </c>
      <c r="D66" s="243" t="s">
        <v>236</v>
      </c>
      <c r="E66" s="244" t="s">
        <v>131</v>
      </c>
      <c r="F66" s="243" t="str">
        <f t="shared" ref="F66:F71" si="8">CONCATENATE(C66,D66,E66)</f>
        <v>9Bare Copper PipingHot Water Heating</v>
      </c>
      <c r="G66" s="250">
        <v>4.4508999999999999</v>
      </c>
      <c r="K66" s="248">
        <v>9</v>
      </c>
      <c r="L66" s="243" t="s">
        <v>234</v>
      </c>
      <c r="M66" s="244">
        <v>1</v>
      </c>
      <c r="N66" s="243" t="str">
        <f t="shared" ref="N66:N71" si="9">CONCATENATE(K66,L66,M66)</f>
        <v>9Fiberglass1</v>
      </c>
      <c r="O66" s="250">
        <v>0.54880000000000007</v>
      </c>
      <c r="Q66" s="234"/>
      <c r="R66" s="245">
        <v>10</v>
      </c>
      <c r="S66" s="234"/>
      <c r="T66" s="234"/>
      <c r="U66" s="244">
        <v>2</v>
      </c>
      <c r="V66" s="244">
        <v>2.5</v>
      </c>
      <c r="W66" s="244">
        <v>3</v>
      </c>
      <c r="X66" s="234"/>
      <c r="Y66" s="234" t="str">
        <f t="shared" si="5"/>
        <v>Hot_Water_Heating10</v>
      </c>
      <c r="Z66" s="234" t="s">
        <v>340</v>
      </c>
      <c r="AA66" s="234"/>
      <c r="AB66" s="234"/>
    </row>
    <row r="67" spans="3:28">
      <c r="C67" s="248">
        <v>10</v>
      </c>
      <c r="D67" s="243" t="s">
        <v>236</v>
      </c>
      <c r="E67" s="244" t="s">
        <v>131</v>
      </c>
      <c r="F67" s="243" t="str">
        <f t="shared" si="8"/>
        <v>10Bare Copper PipingHot Water Heating</v>
      </c>
      <c r="G67" s="250">
        <v>4.9157999999999999</v>
      </c>
      <c r="K67" s="248">
        <v>10</v>
      </c>
      <c r="L67" s="243" t="s">
        <v>234</v>
      </c>
      <c r="M67" s="244">
        <v>1</v>
      </c>
      <c r="N67" s="243" t="str">
        <f t="shared" si="9"/>
        <v>10Fiberglass1</v>
      </c>
      <c r="O67" s="250">
        <v>0.60170000000000001</v>
      </c>
      <c r="Q67" s="234"/>
      <c r="R67" s="245">
        <v>12</v>
      </c>
      <c r="S67" s="234"/>
      <c r="T67" s="234"/>
      <c r="U67" s="244">
        <v>2</v>
      </c>
      <c r="V67" s="244">
        <v>2.5</v>
      </c>
      <c r="W67" s="244">
        <v>3</v>
      </c>
      <c r="X67" s="234"/>
      <c r="Y67" s="234" t="str">
        <f t="shared" si="5"/>
        <v>Hot_Water_Heating12</v>
      </c>
      <c r="Z67" s="234" t="s">
        <v>340</v>
      </c>
      <c r="AA67" s="234"/>
      <c r="AB67" s="234"/>
    </row>
    <row r="68" spans="3:28">
      <c r="C68" s="248">
        <v>12</v>
      </c>
      <c r="D68" s="243" t="s">
        <v>236</v>
      </c>
      <c r="E68" s="244" t="s">
        <v>131</v>
      </c>
      <c r="F68" s="243" t="str">
        <f t="shared" si="8"/>
        <v>12Bare Copper PipingHot Water Heating</v>
      </c>
      <c r="G68" s="250">
        <v>5.8455999999999992</v>
      </c>
      <c r="K68" s="248">
        <v>12</v>
      </c>
      <c r="L68" s="243" t="s">
        <v>234</v>
      </c>
      <c r="M68" s="244">
        <v>1</v>
      </c>
      <c r="N68" s="243" t="str">
        <f t="shared" si="9"/>
        <v>12Fiberglass1</v>
      </c>
      <c r="O68" s="250">
        <v>0.70750000000000002</v>
      </c>
      <c r="Q68" s="234"/>
      <c r="R68" s="245">
        <v>14</v>
      </c>
      <c r="S68" s="234"/>
      <c r="T68" s="234"/>
      <c r="U68" s="244">
        <v>2</v>
      </c>
      <c r="V68" s="244">
        <v>2.5</v>
      </c>
      <c r="W68" s="244">
        <v>3</v>
      </c>
      <c r="X68" s="234"/>
      <c r="Y68" s="234" t="str">
        <f t="shared" si="5"/>
        <v>Hot_Water_Heating14</v>
      </c>
      <c r="Z68" s="234" t="s">
        <v>340</v>
      </c>
      <c r="AA68" s="234"/>
      <c r="AB68" s="234"/>
    </row>
    <row r="69" spans="3:28">
      <c r="C69" s="248">
        <v>14</v>
      </c>
      <c r="D69" s="243" t="s">
        <v>236</v>
      </c>
      <c r="E69" s="244" t="s">
        <v>131</v>
      </c>
      <c r="F69" s="243" t="str">
        <f t="shared" si="8"/>
        <v>14Bare Copper PipingHot Water Heating</v>
      </c>
      <c r="G69" s="250">
        <v>6.7753999999999994</v>
      </c>
      <c r="K69" s="248">
        <v>14</v>
      </c>
      <c r="L69" s="243" t="s">
        <v>234</v>
      </c>
      <c r="M69" s="244">
        <v>1</v>
      </c>
      <c r="N69" s="243" t="str">
        <f t="shared" si="9"/>
        <v>14Fiberglass1</v>
      </c>
      <c r="O69" s="250">
        <v>0.81330000000000002</v>
      </c>
      <c r="R69" s="245">
        <v>16</v>
      </c>
      <c r="S69" s="234"/>
      <c r="T69" s="234"/>
      <c r="U69" s="244">
        <v>2</v>
      </c>
      <c r="V69" s="244">
        <v>2.5</v>
      </c>
      <c r="W69" s="244">
        <v>3</v>
      </c>
      <c r="X69" s="234"/>
      <c r="Y69" s="234" t="str">
        <f t="shared" si="5"/>
        <v>Hot_Water_Heating16</v>
      </c>
      <c r="Z69" s="234" t="s">
        <v>340</v>
      </c>
      <c r="AA69" s="234"/>
      <c r="AB69" s="234"/>
    </row>
    <row r="70" spans="3:28">
      <c r="C70" s="248">
        <v>16</v>
      </c>
      <c r="D70" s="243" t="s">
        <v>236</v>
      </c>
      <c r="E70" s="244" t="s">
        <v>131</v>
      </c>
      <c r="F70" s="243" t="str">
        <f t="shared" si="8"/>
        <v>16Bare Copper PipingHot Water Heating</v>
      </c>
      <c r="G70" s="250">
        <v>7.7051999999999996</v>
      </c>
      <c r="K70" s="248">
        <v>16</v>
      </c>
      <c r="L70" s="243" t="s">
        <v>234</v>
      </c>
      <c r="M70" s="244">
        <v>1</v>
      </c>
      <c r="N70" s="243" t="str">
        <f t="shared" si="9"/>
        <v>16Fiberglass1</v>
      </c>
      <c r="O70" s="250">
        <v>0.91910000000000003</v>
      </c>
      <c r="Q70" s="234" t="s">
        <v>342</v>
      </c>
      <c r="R70" s="245">
        <v>0.75</v>
      </c>
      <c r="S70" s="234"/>
      <c r="T70" s="234"/>
      <c r="U70" s="234"/>
      <c r="V70" s="244">
        <v>2.5</v>
      </c>
      <c r="W70" s="244">
        <v>3</v>
      </c>
      <c r="X70" s="234"/>
      <c r="Y70" s="234" t="str">
        <f t="shared" ref="Y70:Y86" si="10">CONCATENATE($Q$70,R70)</f>
        <v>Steam_Heating0.75</v>
      </c>
      <c r="Z70" s="234" t="s">
        <v>343</v>
      </c>
      <c r="AA70" s="234" t="s">
        <v>343</v>
      </c>
      <c r="AB70" s="234" t="s">
        <v>344</v>
      </c>
    </row>
    <row r="71" spans="3:28">
      <c r="C71" s="248">
        <v>0.5</v>
      </c>
      <c r="D71" s="243" t="s">
        <v>236</v>
      </c>
      <c r="E71" s="244" t="s">
        <v>132</v>
      </c>
      <c r="F71" s="243" t="str">
        <f t="shared" si="8"/>
        <v>0.5Bare Copper PipingSteam Heating</v>
      </c>
      <c r="G71" s="249">
        <v>0.53</v>
      </c>
      <c r="K71" s="248">
        <v>0.5</v>
      </c>
      <c r="L71" s="243" t="s">
        <v>234</v>
      </c>
      <c r="M71" s="244">
        <v>1.5</v>
      </c>
      <c r="N71" s="243" t="str">
        <f t="shared" si="9"/>
        <v>0.5Fiberglass1.5</v>
      </c>
      <c r="O71" s="249">
        <v>0.08</v>
      </c>
      <c r="Q71" s="234"/>
      <c r="R71" s="245">
        <v>1</v>
      </c>
      <c r="S71" s="234"/>
      <c r="T71" s="234"/>
      <c r="U71" s="234"/>
      <c r="V71" s="244">
        <v>2.5</v>
      </c>
      <c r="W71" s="244">
        <v>3</v>
      </c>
      <c r="X71" s="234"/>
      <c r="Y71" s="234" t="str">
        <f t="shared" si="10"/>
        <v>Steam_Heating1</v>
      </c>
      <c r="Z71" s="234" t="s">
        <v>343</v>
      </c>
      <c r="AA71" s="244">
        <v>2.5</v>
      </c>
      <c r="AB71" s="244">
        <v>3</v>
      </c>
    </row>
    <row r="72" spans="3:28">
      <c r="C72" s="248">
        <v>0.75</v>
      </c>
      <c r="D72" s="243" t="s">
        <v>236</v>
      </c>
      <c r="E72" s="244" t="s">
        <v>132</v>
      </c>
      <c r="F72" s="243" t="str">
        <f t="shared" ref="F72:F83" si="11">CONCATENATE(C72,D72,E72)</f>
        <v>0.75Bare Copper PipingSteam Heating</v>
      </c>
      <c r="G72" s="249">
        <v>0.64</v>
      </c>
      <c r="K72" s="248">
        <v>0.75</v>
      </c>
      <c r="L72" s="243" t="s">
        <v>234</v>
      </c>
      <c r="M72" s="244">
        <v>1.5</v>
      </c>
      <c r="N72" s="243" t="str">
        <f t="shared" ref="N72:N83" si="12">CONCATENATE(K72,L72,M72)</f>
        <v>0.75Fiberglass1.5</v>
      </c>
      <c r="O72" s="249">
        <v>0.09</v>
      </c>
      <c r="Q72" s="234"/>
      <c r="R72" s="245">
        <v>1.25</v>
      </c>
      <c r="S72" s="234"/>
      <c r="T72" s="234"/>
      <c r="U72" s="234"/>
      <c r="V72" s="244">
        <v>2.5</v>
      </c>
      <c r="W72" s="244">
        <v>3</v>
      </c>
      <c r="X72" s="234"/>
      <c r="Y72" s="234" t="str">
        <f t="shared" si="10"/>
        <v>Steam_Heating1.25</v>
      </c>
      <c r="Z72" s="234" t="s">
        <v>343</v>
      </c>
      <c r="AA72" s="244">
        <v>3</v>
      </c>
      <c r="AB72" s="234"/>
    </row>
    <row r="73" spans="3:28">
      <c r="C73" s="248">
        <v>1</v>
      </c>
      <c r="D73" s="243" t="s">
        <v>236</v>
      </c>
      <c r="E73" s="244" t="s">
        <v>132</v>
      </c>
      <c r="F73" s="243" t="str">
        <f t="shared" si="11"/>
        <v>1Bare Copper PipingSteam Heating</v>
      </c>
      <c r="G73" s="249">
        <v>0.78</v>
      </c>
      <c r="K73" s="248">
        <v>1</v>
      </c>
      <c r="L73" s="243" t="s">
        <v>234</v>
      </c>
      <c r="M73" s="244">
        <v>1.5</v>
      </c>
      <c r="N73" s="243" t="str">
        <f t="shared" si="12"/>
        <v>1Fiberglass1.5</v>
      </c>
      <c r="O73" s="249">
        <v>0.1</v>
      </c>
      <c r="Q73" s="234"/>
      <c r="R73" s="245">
        <v>1.5</v>
      </c>
      <c r="S73" s="234"/>
      <c r="T73" s="234"/>
      <c r="U73" s="234"/>
      <c r="V73" s="234"/>
      <c r="W73" s="244">
        <v>3</v>
      </c>
      <c r="X73" s="234"/>
      <c r="Y73" s="234" t="str">
        <f t="shared" si="10"/>
        <v>Steam_Heating1.5</v>
      </c>
      <c r="Z73" s="234" t="s">
        <v>344</v>
      </c>
      <c r="AA73" s="234"/>
      <c r="AB73" s="234"/>
    </row>
    <row r="74" spans="3:28">
      <c r="C74" s="248">
        <v>1.25</v>
      </c>
      <c r="D74" s="243" t="s">
        <v>236</v>
      </c>
      <c r="E74" s="244" t="s">
        <v>132</v>
      </c>
      <c r="F74" s="243" t="str">
        <f t="shared" si="11"/>
        <v>1.25Bare Copper PipingSteam Heating</v>
      </c>
      <c r="G74" s="249">
        <v>0.96</v>
      </c>
      <c r="K74" s="248">
        <v>1.25</v>
      </c>
      <c r="L74" s="243" t="s">
        <v>234</v>
      </c>
      <c r="M74" s="244">
        <v>1.5</v>
      </c>
      <c r="N74" s="243" t="str">
        <f t="shared" si="12"/>
        <v>1.25Fiberglass1.5</v>
      </c>
      <c r="O74" s="249">
        <v>0.11</v>
      </c>
      <c r="Q74" s="234"/>
      <c r="R74" s="245">
        <v>2</v>
      </c>
      <c r="S74" s="234"/>
      <c r="T74" s="234"/>
      <c r="U74" s="234"/>
      <c r="V74" s="234"/>
      <c r="W74" s="244">
        <v>3</v>
      </c>
      <c r="X74" s="234"/>
      <c r="Y74" s="234" t="str">
        <f t="shared" si="10"/>
        <v>Steam_Heating2</v>
      </c>
      <c r="Z74" s="234" t="s">
        <v>344</v>
      </c>
      <c r="AA74" s="225"/>
      <c r="AB74" s="225"/>
    </row>
    <row r="75" spans="3:28">
      <c r="C75" s="248">
        <v>1.5</v>
      </c>
      <c r="D75" s="243" t="s">
        <v>236</v>
      </c>
      <c r="E75" s="244" t="s">
        <v>132</v>
      </c>
      <c r="F75" s="243" t="str">
        <f t="shared" si="11"/>
        <v>1.5Bare Copper PipingSteam Heating</v>
      </c>
      <c r="G75" s="249">
        <v>1.0900000000000001</v>
      </c>
      <c r="K75" s="248">
        <v>1.5</v>
      </c>
      <c r="L75" s="243" t="s">
        <v>234</v>
      </c>
      <c r="M75" s="244">
        <v>1.5</v>
      </c>
      <c r="N75" s="243" t="str">
        <f t="shared" si="12"/>
        <v>1.5Fiberglass1.5</v>
      </c>
      <c r="O75" s="249">
        <v>0.12</v>
      </c>
      <c r="Q75" s="234"/>
      <c r="R75" s="245">
        <v>2.5</v>
      </c>
      <c r="S75" s="234"/>
      <c r="T75" s="234"/>
      <c r="U75" s="234"/>
      <c r="V75" s="234"/>
      <c r="W75" s="244">
        <v>3</v>
      </c>
      <c r="X75" s="234"/>
      <c r="Y75" s="234" t="str">
        <f t="shared" si="10"/>
        <v>Steam_Heating2.5</v>
      </c>
      <c r="Z75" s="234" t="s">
        <v>344</v>
      </c>
      <c r="AA75" s="225"/>
      <c r="AB75" s="225"/>
    </row>
    <row r="76" spans="3:28">
      <c r="C76" s="248">
        <v>2</v>
      </c>
      <c r="D76" s="243" t="s">
        <v>236</v>
      </c>
      <c r="E76" s="244" t="s">
        <v>132</v>
      </c>
      <c r="F76" s="243" t="str">
        <f t="shared" si="11"/>
        <v>2Bare Copper PipingSteam Heating</v>
      </c>
      <c r="G76" s="249">
        <v>1.33</v>
      </c>
      <c r="K76" s="248">
        <v>2</v>
      </c>
      <c r="L76" s="243" t="s">
        <v>234</v>
      </c>
      <c r="M76" s="244">
        <v>1.5</v>
      </c>
      <c r="N76" s="243" t="str">
        <f t="shared" si="12"/>
        <v>2Fiberglass1.5</v>
      </c>
      <c r="O76" s="249">
        <v>0.14000000000000001</v>
      </c>
      <c r="Q76" s="234"/>
      <c r="R76" s="245">
        <v>3</v>
      </c>
      <c r="S76" s="234"/>
      <c r="T76" s="234"/>
      <c r="U76" s="234"/>
      <c r="V76" s="234"/>
      <c r="W76" s="244">
        <v>3</v>
      </c>
      <c r="X76" s="234"/>
      <c r="Y76" s="234" t="str">
        <f t="shared" si="10"/>
        <v>Steam_Heating3</v>
      </c>
      <c r="Z76" s="234" t="s">
        <v>344</v>
      </c>
      <c r="AA76" s="225"/>
      <c r="AB76" s="225"/>
    </row>
    <row r="77" spans="3:28">
      <c r="C77" s="248">
        <v>2.5</v>
      </c>
      <c r="D77" s="243" t="s">
        <v>236</v>
      </c>
      <c r="E77" s="244" t="s">
        <v>132</v>
      </c>
      <c r="F77" s="243" t="str">
        <f t="shared" si="11"/>
        <v>2.5Bare Copper PipingSteam Heating</v>
      </c>
      <c r="G77" s="249">
        <v>1.58</v>
      </c>
      <c r="K77" s="248">
        <v>2.5</v>
      </c>
      <c r="L77" s="243" t="s">
        <v>234</v>
      </c>
      <c r="M77" s="244">
        <v>1.5</v>
      </c>
      <c r="N77" s="243" t="str">
        <f t="shared" si="12"/>
        <v>2.5Fiberglass1.5</v>
      </c>
      <c r="O77" s="249">
        <v>0.16</v>
      </c>
      <c r="Q77" s="234"/>
      <c r="R77" s="245">
        <v>3.5</v>
      </c>
      <c r="S77" s="234"/>
      <c r="T77" s="234"/>
      <c r="U77" s="234"/>
      <c r="V77" s="234"/>
      <c r="W77" s="244">
        <v>3</v>
      </c>
      <c r="X77" s="234"/>
      <c r="Y77" s="234" t="str">
        <f t="shared" si="10"/>
        <v>Steam_Heating3.5</v>
      </c>
      <c r="Z77" s="234" t="s">
        <v>344</v>
      </c>
      <c r="AA77" s="225"/>
      <c r="AB77" s="225"/>
    </row>
    <row r="78" spans="3:28">
      <c r="C78" s="248">
        <v>3</v>
      </c>
      <c r="D78" s="243" t="s">
        <v>236</v>
      </c>
      <c r="E78" s="244" t="s">
        <v>132</v>
      </c>
      <c r="F78" s="243" t="str">
        <f t="shared" si="11"/>
        <v>3Bare Copper PipingSteam Heating</v>
      </c>
      <c r="G78" s="249">
        <v>1.9</v>
      </c>
      <c r="K78" s="248">
        <v>3</v>
      </c>
      <c r="L78" s="243" t="s">
        <v>234</v>
      </c>
      <c r="M78" s="244">
        <v>1.5</v>
      </c>
      <c r="N78" s="243" t="str">
        <f t="shared" si="12"/>
        <v>3Fiberglass1.5</v>
      </c>
      <c r="O78" s="249">
        <v>0.18</v>
      </c>
      <c r="Q78" s="234"/>
      <c r="R78" s="245">
        <v>4</v>
      </c>
      <c r="S78" s="234"/>
      <c r="T78" s="234"/>
      <c r="U78" s="234"/>
      <c r="V78" s="234"/>
      <c r="W78" s="244">
        <v>3</v>
      </c>
      <c r="X78" s="234"/>
      <c r="Y78" s="234" t="str">
        <f t="shared" si="10"/>
        <v>Steam_Heating4</v>
      </c>
      <c r="Z78" s="234" t="s">
        <v>344</v>
      </c>
      <c r="AA78" s="225"/>
      <c r="AB78" s="225"/>
    </row>
    <row r="79" spans="3:28">
      <c r="C79" s="248">
        <v>3.5</v>
      </c>
      <c r="D79" s="243" t="s">
        <v>236</v>
      </c>
      <c r="E79" s="244" t="s">
        <v>132</v>
      </c>
      <c r="F79" s="243" t="str">
        <f t="shared" si="11"/>
        <v>3.5Bare Copper PipingSteam Heating</v>
      </c>
      <c r="G79" s="249">
        <v>2.15</v>
      </c>
      <c r="K79" s="248">
        <v>3.5</v>
      </c>
      <c r="L79" s="243" t="s">
        <v>234</v>
      </c>
      <c r="M79" s="244">
        <v>1.5</v>
      </c>
      <c r="N79" s="243" t="str">
        <f t="shared" si="12"/>
        <v>3.5Fiberglass1.5</v>
      </c>
      <c r="O79" s="249">
        <v>0.2</v>
      </c>
      <c r="Q79" s="234"/>
      <c r="R79" s="245">
        <v>5</v>
      </c>
      <c r="S79" s="234"/>
      <c r="T79" s="234"/>
      <c r="U79" s="234"/>
      <c r="V79" s="234"/>
      <c r="W79" s="244">
        <v>3</v>
      </c>
      <c r="X79" s="234"/>
      <c r="Y79" s="234" t="str">
        <f t="shared" si="10"/>
        <v>Steam_Heating5</v>
      </c>
      <c r="Z79" s="234" t="s">
        <v>344</v>
      </c>
      <c r="AA79" s="225"/>
      <c r="AB79" s="225"/>
    </row>
    <row r="80" spans="3:28">
      <c r="C80" s="248">
        <v>4</v>
      </c>
      <c r="D80" s="243" t="s">
        <v>236</v>
      </c>
      <c r="E80" s="244" t="s">
        <v>132</v>
      </c>
      <c r="F80" s="243" t="str">
        <f t="shared" si="11"/>
        <v>4Bare Copper PipingSteam Heating</v>
      </c>
      <c r="G80" s="249">
        <v>2.4</v>
      </c>
      <c r="K80" s="248">
        <v>4</v>
      </c>
      <c r="L80" s="243" t="s">
        <v>234</v>
      </c>
      <c r="M80" s="244">
        <v>1.5</v>
      </c>
      <c r="N80" s="243" t="str">
        <f t="shared" si="12"/>
        <v>4Fiberglass1.5</v>
      </c>
      <c r="O80" s="249">
        <v>0.22</v>
      </c>
      <c r="Q80" s="234"/>
      <c r="R80" s="245">
        <v>6</v>
      </c>
      <c r="S80" s="234"/>
      <c r="T80" s="234"/>
      <c r="U80" s="234"/>
      <c r="V80" s="234"/>
      <c r="W80" s="244">
        <v>3</v>
      </c>
      <c r="X80" s="234"/>
      <c r="Y80" s="234" t="str">
        <f t="shared" si="10"/>
        <v>Steam_Heating6</v>
      </c>
      <c r="Z80" s="234" t="s">
        <v>344</v>
      </c>
      <c r="AA80" s="225"/>
      <c r="AB80" s="225"/>
    </row>
    <row r="81" spans="3:28">
      <c r="C81" s="248">
        <v>5</v>
      </c>
      <c r="D81" s="243" t="s">
        <v>236</v>
      </c>
      <c r="E81" s="244" t="s">
        <v>132</v>
      </c>
      <c r="F81" s="243" t="str">
        <f t="shared" si="11"/>
        <v>5Bare Copper PipingSteam Heating</v>
      </c>
      <c r="G81" s="249">
        <v>2.92</v>
      </c>
      <c r="K81" s="248">
        <v>5</v>
      </c>
      <c r="L81" s="243" t="s">
        <v>234</v>
      </c>
      <c r="M81" s="244">
        <v>1.5</v>
      </c>
      <c r="N81" s="243" t="str">
        <f t="shared" si="12"/>
        <v>5Fiberglass1.5</v>
      </c>
      <c r="O81" s="249">
        <v>0.26</v>
      </c>
      <c r="Q81" s="234"/>
      <c r="R81" s="245">
        <v>8</v>
      </c>
      <c r="S81" s="234"/>
      <c r="T81" s="234"/>
      <c r="U81" s="234"/>
      <c r="V81" s="234"/>
      <c r="W81" s="244">
        <v>3</v>
      </c>
      <c r="X81" s="234"/>
      <c r="Y81" s="234" t="str">
        <f t="shared" si="10"/>
        <v>Steam_Heating8</v>
      </c>
      <c r="Z81" s="234" t="s">
        <v>344</v>
      </c>
      <c r="AA81" s="225"/>
      <c r="AB81" s="225"/>
    </row>
    <row r="82" spans="3:28">
      <c r="C82" s="248">
        <v>6</v>
      </c>
      <c r="D82" s="243" t="s">
        <v>236</v>
      </c>
      <c r="E82" s="244" t="s">
        <v>132</v>
      </c>
      <c r="F82" s="243" t="str">
        <f t="shared" si="11"/>
        <v>6Bare Copper PipingSteam Heating</v>
      </c>
      <c r="G82" s="249">
        <v>3.45</v>
      </c>
      <c r="K82" s="248">
        <v>6</v>
      </c>
      <c r="L82" s="243" t="s">
        <v>234</v>
      </c>
      <c r="M82" s="244">
        <v>1.5</v>
      </c>
      <c r="N82" s="243" t="str">
        <f t="shared" si="12"/>
        <v>6Fiberglass1.5</v>
      </c>
      <c r="O82" s="249">
        <v>0.3</v>
      </c>
      <c r="Q82" s="234"/>
      <c r="R82" s="245">
        <v>9</v>
      </c>
      <c r="S82" s="234"/>
      <c r="T82" s="234"/>
      <c r="U82" s="234"/>
      <c r="V82" s="234"/>
      <c r="W82" s="244">
        <v>3</v>
      </c>
      <c r="X82" s="234"/>
      <c r="Y82" s="234" t="str">
        <f t="shared" si="10"/>
        <v>Steam_Heating9</v>
      </c>
      <c r="Z82" s="234" t="s">
        <v>344</v>
      </c>
      <c r="AA82" s="225"/>
      <c r="AB82" s="225"/>
    </row>
    <row r="83" spans="3:28">
      <c r="C83" s="248">
        <v>8</v>
      </c>
      <c r="D83" s="243" t="s">
        <v>236</v>
      </c>
      <c r="E83" s="244" t="s">
        <v>132</v>
      </c>
      <c r="F83" s="243" t="str">
        <f t="shared" si="11"/>
        <v>8Bare Copper PipingSteam Heating</v>
      </c>
      <c r="G83" s="249">
        <v>4.42</v>
      </c>
      <c r="K83" s="248">
        <v>8</v>
      </c>
      <c r="L83" s="243" t="s">
        <v>234</v>
      </c>
      <c r="M83" s="244">
        <v>1.5</v>
      </c>
      <c r="N83" s="243" t="str">
        <f t="shared" si="12"/>
        <v>8Fiberglass1.5</v>
      </c>
      <c r="O83" s="249">
        <v>0.37</v>
      </c>
      <c r="Q83" s="234"/>
      <c r="R83" s="245">
        <v>10</v>
      </c>
      <c r="S83" s="234"/>
      <c r="T83" s="234"/>
      <c r="U83" s="234"/>
      <c r="V83" s="234"/>
      <c r="W83" s="244">
        <v>3</v>
      </c>
      <c r="X83" s="234"/>
      <c r="Y83" s="234" t="str">
        <f t="shared" si="10"/>
        <v>Steam_Heating10</v>
      </c>
      <c r="Z83" s="234" t="s">
        <v>344</v>
      </c>
      <c r="AA83" s="225"/>
      <c r="AB83" s="225"/>
    </row>
    <row r="84" spans="3:28">
      <c r="C84" s="248">
        <v>9</v>
      </c>
      <c r="D84" s="243" t="s">
        <v>236</v>
      </c>
      <c r="E84" s="244" t="s">
        <v>132</v>
      </c>
      <c r="F84" s="243" t="str">
        <f t="shared" ref="F84:F89" si="13">CONCATENATE(C84,D84,E84)</f>
        <v>9Bare Copper PipingSteam Heating</v>
      </c>
      <c r="G84" s="250">
        <v>4.9957000000000011</v>
      </c>
      <c r="K84" s="248">
        <v>9</v>
      </c>
      <c r="L84" s="243" t="s">
        <v>234</v>
      </c>
      <c r="M84" s="244">
        <v>1.5</v>
      </c>
      <c r="N84" s="243" t="str">
        <f t="shared" ref="N84:N89" si="14">CONCATENATE(K84,L84,M84)</f>
        <v>9Fiberglass1.5</v>
      </c>
      <c r="O84" s="250">
        <v>0.41390000000000005</v>
      </c>
      <c r="Q84" s="234"/>
      <c r="R84" s="245">
        <v>12</v>
      </c>
      <c r="S84" s="234"/>
      <c r="T84" s="234"/>
      <c r="U84" s="234"/>
      <c r="V84" s="234"/>
      <c r="W84" s="244">
        <v>3</v>
      </c>
      <c r="X84" s="234"/>
      <c r="Y84" s="234" t="str">
        <f t="shared" si="10"/>
        <v>Steam_Heating12</v>
      </c>
      <c r="Z84" s="234" t="s">
        <v>344</v>
      </c>
      <c r="AA84" s="225"/>
      <c r="AB84" s="225"/>
    </row>
    <row r="85" spans="3:28">
      <c r="C85" s="248">
        <v>10</v>
      </c>
      <c r="D85" s="243" t="s">
        <v>236</v>
      </c>
      <c r="E85" s="244" t="s">
        <v>132</v>
      </c>
      <c r="F85" s="243" t="str">
        <f t="shared" si="13"/>
        <v>10Bare Copper PipingSteam Heating</v>
      </c>
      <c r="G85" s="250">
        <v>5.5184000000000006</v>
      </c>
      <c r="K85" s="248">
        <v>10</v>
      </c>
      <c r="L85" s="243" t="s">
        <v>234</v>
      </c>
      <c r="M85" s="244">
        <v>1.5</v>
      </c>
      <c r="N85" s="243" t="str">
        <f t="shared" si="14"/>
        <v>10Fiberglass1.5</v>
      </c>
      <c r="O85" s="250">
        <v>0.45300000000000001</v>
      </c>
      <c r="Q85" s="234"/>
      <c r="R85" s="245">
        <v>14</v>
      </c>
      <c r="S85" s="234"/>
      <c r="T85" s="234"/>
      <c r="U85" s="234"/>
      <c r="V85" s="234"/>
      <c r="W85" s="244">
        <v>3</v>
      </c>
      <c r="X85" s="234"/>
      <c r="Y85" s="234" t="str">
        <f t="shared" si="10"/>
        <v>Steam_Heating14</v>
      </c>
      <c r="Z85" s="234" t="s">
        <v>344</v>
      </c>
      <c r="AA85" s="225"/>
      <c r="AB85" s="225"/>
    </row>
    <row r="86" spans="3:28">
      <c r="C86" s="248">
        <v>12</v>
      </c>
      <c r="D86" s="243" t="s">
        <v>236</v>
      </c>
      <c r="E86" s="244" t="s">
        <v>132</v>
      </c>
      <c r="F86" s="243" t="str">
        <f t="shared" si="13"/>
        <v>12Bare Copper PipingSteam Heating</v>
      </c>
      <c r="G86" s="250">
        <v>6.5638000000000014</v>
      </c>
      <c r="K86" s="248">
        <v>12</v>
      </c>
      <c r="L86" s="243" t="s">
        <v>234</v>
      </c>
      <c r="M86" s="244">
        <v>1.5</v>
      </c>
      <c r="N86" s="243" t="str">
        <f t="shared" si="14"/>
        <v>12Fiberglass1.5</v>
      </c>
      <c r="O86" s="250">
        <v>0.53120000000000012</v>
      </c>
      <c r="R86" s="245">
        <v>16</v>
      </c>
      <c r="S86" s="234"/>
      <c r="T86" s="234"/>
      <c r="U86" s="234"/>
      <c r="V86" s="234"/>
      <c r="W86" s="244">
        <v>3</v>
      </c>
      <c r="X86" s="234"/>
      <c r="Y86" s="234" t="str">
        <f t="shared" si="10"/>
        <v>Steam_Heating16</v>
      </c>
      <c r="Z86" s="234" t="s">
        <v>344</v>
      </c>
      <c r="AA86" s="225"/>
      <c r="AB86" s="225"/>
    </row>
    <row r="87" spans="3:28">
      <c r="C87" s="248">
        <v>14</v>
      </c>
      <c r="D87" s="243" t="s">
        <v>236</v>
      </c>
      <c r="E87" s="244" t="s">
        <v>132</v>
      </c>
      <c r="F87" s="243" t="str">
        <f t="shared" si="13"/>
        <v>14Bare Copper PipingSteam Heating</v>
      </c>
      <c r="G87" s="250">
        <v>7.6092000000000013</v>
      </c>
      <c r="K87" s="248">
        <v>14</v>
      </c>
      <c r="L87" s="243" t="s">
        <v>234</v>
      </c>
      <c r="M87" s="244">
        <v>1.5</v>
      </c>
      <c r="N87" s="243" t="str">
        <f t="shared" si="14"/>
        <v>14Fiberglass1.5</v>
      </c>
      <c r="O87" s="250">
        <v>0.60939999999999994</v>
      </c>
      <c r="Q87" s="234" t="s">
        <v>242</v>
      </c>
      <c r="R87" s="245">
        <v>0.75</v>
      </c>
      <c r="S87" s="234"/>
      <c r="T87" s="234"/>
      <c r="U87" s="234"/>
      <c r="V87" s="244">
        <v>2.5</v>
      </c>
      <c r="W87" s="244">
        <v>3</v>
      </c>
      <c r="X87" s="234"/>
      <c r="Y87" s="234" t="str">
        <f t="shared" ref="Y87:Y103" si="15">CONCATENATE($Q$87,R87)</f>
        <v>Custom0.75</v>
      </c>
      <c r="Z87" s="234" t="s">
        <v>343</v>
      </c>
      <c r="AA87" s="225"/>
      <c r="AB87" s="225"/>
    </row>
    <row r="88" spans="3:28">
      <c r="C88" s="248">
        <v>16</v>
      </c>
      <c r="D88" s="243" t="s">
        <v>236</v>
      </c>
      <c r="E88" s="244" t="s">
        <v>132</v>
      </c>
      <c r="F88" s="243" t="str">
        <f t="shared" si="13"/>
        <v>16Bare Copper PipingSteam Heating</v>
      </c>
      <c r="G88" s="250">
        <v>8.6546000000000003</v>
      </c>
      <c r="K88" s="248">
        <v>16</v>
      </c>
      <c r="L88" s="243" t="s">
        <v>234</v>
      </c>
      <c r="M88" s="244">
        <v>1.5</v>
      </c>
      <c r="N88" s="243" t="str">
        <f t="shared" si="14"/>
        <v>16Fiberglass1.5</v>
      </c>
      <c r="O88" s="250">
        <v>0.68759999999999999</v>
      </c>
      <c r="Q88" s="234"/>
      <c r="R88" s="245">
        <v>1</v>
      </c>
      <c r="S88" s="234"/>
      <c r="T88" s="234"/>
      <c r="U88" s="234"/>
      <c r="V88" s="244">
        <v>2.5</v>
      </c>
      <c r="W88" s="244">
        <v>3</v>
      </c>
      <c r="X88" s="234"/>
      <c r="Y88" s="234" t="str">
        <f t="shared" si="15"/>
        <v>Custom1</v>
      </c>
      <c r="Z88" s="234" t="s">
        <v>343</v>
      </c>
      <c r="AA88" s="225"/>
      <c r="AB88" s="225"/>
    </row>
    <row r="89" spans="3:28">
      <c r="C89" s="248">
        <v>0.5</v>
      </c>
      <c r="D89" s="243" t="s">
        <v>233</v>
      </c>
      <c r="E89" s="244" t="s">
        <v>131</v>
      </c>
      <c r="F89" s="243" t="str">
        <f t="shared" si="13"/>
        <v>0.5Bare Steel PipingHot Water Heating</v>
      </c>
      <c r="G89" s="249">
        <v>0.53</v>
      </c>
      <c r="K89" s="248">
        <v>0.5</v>
      </c>
      <c r="L89" s="243" t="s">
        <v>234</v>
      </c>
      <c r="M89" s="244">
        <v>2</v>
      </c>
      <c r="N89" s="243" t="str">
        <f t="shared" si="14"/>
        <v>0.5Fiberglass2</v>
      </c>
      <c r="O89" s="249">
        <v>7.0000000000000007E-2</v>
      </c>
      <c r="Q89" s="234"/>
      <c r="R89" s="245">
        <v>1.25</v>
      </c>
      <c r="S89" s="234"/>
      <c r="T89" s="234"/>
      <c r="U89" s="234"/>
      <c r="V89" s="244">
        <v>2.5</v>
      </c>
      <c r="W89" s="244">
        <v>3</v>
      </c>
      <c r="X89" s="234"/>
      <c r="Y89" s="234" t="str">
        <f t="shared" si="15"/>
        <v>Custom1.25</v>
      </c>
      <c r="Z89" s="234" t="s">
        <v>343</v>
      </c>
      <c r="AA89" s="225"/>
      <c r="AB89" s="225"/>
    </row>
    <row r="90" spans="3:28">
      <c r="C90" s="248">
        <v>0.75</v>
      </c>
      <c r="D90" s="243" t="s">
        <v>233</v>
      </c>
      <c r="E90" s="244" t="s">
        <v>131</v>
      </c>
      <c r="F90" s="243" t="str">
        <f t="shared" ref="F90:F101" si="16">CONCATENATE(C90,D90,E90)</f>
        <v>0.75Bare Steel PipingHot Water Heating</v>
      </c>
      <c r="G90" s="249">
        <v>0.65</v>
      </c>
      <c r="K90" s="248">
        <v>0.75</v>
      </c>
      <c r="L90" s="243" t="s">
        <v>234</v>
      </c>
      <c r="M90" s="244">
        <v>2</v>
      </c>
      <c r="N90" s="243" t="str">
        <f t="shared" ref="N90:N101" si="17">CONCATENATE(K90,L90,M90)</f>
        <v>0.75Fiberglass2</v>
      </c>
      <c r="O90" s="249">
        <v>0.08</v>
      </c>
      <c r="Q90" s="234"/>
      <c r="R90" s="245">
        <v>1.5</v>
      </c>
      <c r="S90" s="234"/>
      <c r="T90" s="234"/>
      <c r="U90" s="234"/>
      <c r="V90" s="234"/>
      <c r="W90" s="244">
        <v>3</v>
      </c>
      <c r="X90" s="234"/>
      <c r="Y90" s="234" t="str">
        <f t="shared" si="15"/>
        <v>Custom1.5</v>
      </c>
      <c r="Z90" s="234" t="s">
        <v>344</v>
      </c>
      <c r="AA90" s="225"/>
      <c r="AB90" s="225"/>
    </row>
    <row r="91" spans="3:28">
      <c r="C91" s="248">
        <v>1</v>
      </c>
      <c r="D91" s="243" t="s">
        <v>233</v>
      </c>
      <c r="E91" s="244" t="s">
        <v>131</v>
      </c>
      <c r="F91" s="243" t="str">
        <f t="shared" si="16"/>
        <v>1Bare Steel PipingHot Water Heating</v>
      </c>
      <c r="G91" s="249">
        <v>0.79</v>
      </c>
      <c r="K91" s="248">
        <v>1</v>
      </c>
      <c r="L91" s="243" t="s">
        <v>234</v>
      </c>
      <c r="M91" s="244">
        <v>2</v>
      </c>
      <c r="N91" s="243" t="str">
        <f t="shared" si="17"/>
        <v>1Fiberglass2</v>
      </c>
      <c r="O91" s="249">
        <v>0.09</v>
      </c>
      <c r="Q91" s="234"/>
      <c r="R91" s="245">
        <v>2</v>
      </c>
      <c r="S91" s="234"/>
      <c r="T91" s="234"/>
      <c r="U91" s="234"/>
      <c r="V91" s="234"/>
      <c r="W91" s="244">
        <v>3</v>
      </c>
      <c r="X91" s="234"/>
      <c r="Y91" s="234" t="str">
        <f t="shared" si="15"/>
        <v>Custom2</v>
      </c>
      <c r="Z91" s="234" t="s">
        <v>344</v>
      </c>
      <c r="AA91" s="225"/>
      <c r="AB91" s="225"/>
    </row>
    <row r="92" spans="3:28">
      <c r="C92" s="248">
        <v>1.25</v>
      </c>
      <c r="D92" s="243" t="s">
        <v>233</v>
      </c>
      <c r="E92" s="244" t="s">
        <v>131</v>
      </c>
      <c r="F92" s="243" t="str">
        <f t="shared" si="16"/>
        <v>1.25Bare Steel PipingHot Water Heating</v>
      </c>
      <c r="G92" s="249">
        <v>0.97</v>
      </c>
      <c r="K92" s="248">
        <v>1.25</v>
      </c>
      <c r="L92" s="243" t="s">
        <v>234</v>
      </c>
      <c r="M92" s="244">
        <v>2</v>
      </c>
      <c r="N92" s="243" t="str">
        <f t="shared" si="17"/>
        <v>1.25Fiberglass2</v>
      </c>
      <c r="O92" s="249">
        <v>0.1</v>
      </c>
      <c r="Q92" s="234"/>
      <c r="R92" s="245">
        <v>2.5</v>
      </c>
      <c r="S92" s="234"/>
      <c r="T92" s="234"/>
      <c r="U92" s="234"/>
      <c r="V92" s="234"/>
      <c r="W92" s="244">
        <v>3</v>
      </c>
      <c r="X92" s="234"/>
      <c r="Y92" s="234" t="str">
        <f t="shared" si="15"/>
        <v>Custom2.5</v>
      </c>
      <c r="Z92" s="234" t="s">
        <v>344</v>
      </c>
      <c r="AA92" s="225"/>
      <c r="AB92" s="225"/>
    </row>
    <row r="93" spans="3:28">
      <c r="C93" s="248">
        <v>1.5</v>
      </c>
      <c r="D93" s="243" t="s">
        <v>233</v>
      </c>
      <c r="E93" s="244" t="s">
        <v>131</v>
      </c>
      <c r="F93" s="243" t="str">
        <f t="shared" si="16"/>
        <v>1.5Bare Steel PipingHot Water Heating</v>
      </c>
      <c r="G93" s="249">
        <v>1.1000000000000001</v>
      </c>
      <c r="K93" s="248">
        <v>1.5</v>
      </c>
      <c r="L93" s="243" t="s">
        <v>234</v>
      </c>
      <c r="M93" s="244">
        <v>2</v>
      </c>
      <c r="N93" s="243" t="str">
        <f t="shared" si="17"/>
        <v>1.5Fiberglass2</v>
      </c>
      <c r="O93" s="249">
        <v>0.11</v>
      </c>
      <c r="Q93" s="234"/>
      <c r="R93" s="245">
        <v>3</v>
      </c>
      <c r="S93" s="234"/>
      <c r="T93" s="234"/>
      <c r="U93" s="234"/>
      <c r="V93" s="234"/>
      <c r="W93" s="244">
        <v>3</v>
      </c>
      <c r="X93" s="234"/>
      <c r="Y93" s="234" t="str">
        <f t="shared" si="15"/>
        <v>Custom3</v>
      </c>
      <c r="Z93" s="234" t="s">
        <v>344</v>
      </c>
      <c r="AA93" s="225"/>
      <c r="AB93" s="225"/>
    </row>
    <row r="94" spans="3:28">
      <c r="C94" s="248">
        <v>2</v>
      </c>
      <c r="D94" s="243" t="s">
        <v>233</v>
      </c>
      <c r="E94" s="244" t="s">
        <v>131</v>
      </c>
      <c r="F94" s="243" t="str">
        <f t="shared" si="16"/>
        <v>2Bare Steel PipingHot Water Heating</v>
      </c>
      <c r="G94" s="249">
        <v>1.34</v>
      </c>
      <c r="K94" s="248">
        <v>2</v>
      </c>
      <c r="L94" s="243" t="s">
        <v>234</v>
      </c>
      <c r="M94" s="244">
        <v>2</v>
      </c>
      <c r="N94" s="243" t="str">
        <f t="shared" si="17"/>
        <v>2Fiberglass2</v>
      </c>
      <c r="O94" s="249">
        <v>0.12</v>
      </c>
      <c r="Q94" s="234"/>
      <c r="R94" s="245">
        <v>3.5</v>
      </c>
      <c r="S94" s="234"/>
      <c r="T94" s="234"/>
      <c r="U94" s="234"/>
      <c r="V94" s="234"/>
      <c r="W94" s="244">
        <v>3</v>
      </c>
      <c r="X94" s="234"/>
      <c r="Y94" s="234" t="str">
        <f t="shared" si="15"/>
        <v>Custom3.5</v>
      </c>
      <c r="Z94" s="234" t="s">
        <v>344</v>
      </c>
      <c r="AA94" s="225"/>
      <c r="AB94" s="225"/>
    </row>
    <row r="95" spans="3:28">
      <c r="C95" s="248">
        <v>2.5</v>
      </c>
      <c r="D95" s="243" t="s">
        <v>233</v>
      </c>
      <c r="E95" s="244" t="s">
        <v>131</v>
      </c>
      <c r="F95" s="243" t="str">
        <f t="shared" si="16"/>
        <v>2.5Bare Steel PipingHot Water Heating</v>
      </c>
      <c r="G95" s="249">
        <v>1.6</v>
      </c>
      <c r="K95" s="248">
        <v>2.5</v>
      </c>
      <c r="L95" s="243" t="s">
        <v>234</v>
      </c>
      <c r="M95" s="244">
        <v>2</v>
      </c>
      <c r="N95" s="243" t="str">
        <f t="shared" si="17"/>
        <v>2.5Fiberglass2</v>
      </c>
      <c r="O95" s="249">
        <v>0.14000000000000001</v>
      </c>
      <c r="Q95" s="234"/>
      <c r="R95" s="245">
        <v>4</v>
      </c>
      <c r="S95" s="234"/>
      <c r="T95" s="234"/>
      <c r="U95" s="234"/>
      <c r="V95" s="234"/>
      <c r="W95" s="244">
        <v>3</v>
      </c>
      <c r="X95" s="234"/>
      <c r="Y95" s="234" t="str">
        <f t="shared" si="15"/>
        <v>Custom4</v>
      </c>
      <c r="Z95" s="234" t="s">
        <v>344</v>
      </c>
      <c r="AA95" s="225"/>
      <c r="AB95" s="225"/>
    </row>
    <row r="96" spans="3:28">
      <c r="C96" s="248">
        <v>3</v>
      </c>
      <c r="D96" s="243" t="s">
        <v>233</v>
      </c>
      <c r="E96" s="244" t="s">
        <v>131</v>
      </c>
      <c r="F96" s="243" t="str">
        <f t="shared" si="16"/>
        <v>3Bare Steel PipingHot Water Heating</v>
      </c>
      <c r="G96" s="249">
        <v>1.92</v>
      </c>
      <c r="K96" s="248">
        <v>3</v>
      </c>
      <c r="L96" s="243" t="s">
        <v>234</v>
      </c>
      <c r="M96" s="244">
        <v>2</v>
      </c>
      <c r="N96" s="243" t="str">
        <f t="shared" si="17"/>
        <v>3Fiberglass2</v>
      </c>
      <c r="O96" s="249">
        <v>0.16</v>
      </c>
      <c r="Q96" s="234"/>
      <c r="R96" s="245">
        <v>5</v>
      </c>
      <c r="S96" s="234"/>
      <c r="T96" s="234"/>
      <c r="U96" s="234"/>
      <c r="V96" s="234"/>
      <c r="W96" s="244">
        <v>3</v>
      </c>
      <c r="X96" s="234"/>
      <c r="Y96" s="234" t="str">
        <f t="shared" si="15"/>
        <v>Custom5</v>
      </c>
      <c r="Z96" s="234" t="s">
        <v>344</v>
      </c>
      <c r="AA96" s="225"/>
      <c r="AB96" s="225"/>
    </row>
    <row r="97" spans="3:28">
      <c r="C97" s="248">
        <v>3.5</v>
      </c>
      <c r="D97" s="243" t="s">
        <v>233</v>
      </c>
      <c r="E97" s="244" t="s">
        <v>131</v>
      </c>
      <c r="F97" s="243" t="str">
        <f t="shared" si="16"/>
        <v>3.5Bare Steel PipingHot Water Heating</v>
      </c>
      <c r="G97" s="249">
        <v>2.1800000000000002</v>
      </c>
      <c r="K97" s="248">
        <v>3.5</v>
      </c>
      <c r="L97" s="243" t="s">
        <v>234</v>
      </c>
      <c r="M97" s="244">
        <v>2</v>
      </c>
      <c r="N97" s="243" t="str">
        <f t="shared" si="17"/>
        <v>3.5Fiberglass2</v>
      </c>
      <c r="O97" s="249">
        <v>0.17</v>
      </c>
      <c r="Q97" s="234"/>
      <c r="R97" s="245">
        <v>6</v>
      </c>
      <c r="S97" s="234"/>
      <c r="T97" s="234"/>
      <c r="U97" s="234"/>
      <c r="V97" s="234"/>
      <c r="W97" s="244">
        <v>3</v>
      </c>
      <c r="X97" s="234"/>
      <c r="Y97" s="234" t="str">
        <f t="shared" si="15"/>
        <v>Custom6</v>
      </c>
      <c r="Z97" s="234" t="s">
        <v>344</v>
      </c>
      <c r="AA97" s="225"/>
      <c r="AB97" s="225"/>
    </row>
    <row r="98" spans="3:28">
      <c r="C98" s="248">
        <v>4</v>
      </c>
      <c r="D98" s="243" t="s">
        <v>233</v>
      </c>
      <c r="E98" s="244" t="s">
        <v>131</v>
      </c>
      <c r="F98" s="243" t="str">
        <f t="shared" si="16"/>
        <v>4Bare Steel PipingHot Water Heating</v>
      </c>
      <c r="G98" s="249">
        <v>2.4300000000000002</v>
      </c>
      <c r="K98" s="248">
        <v>4</v>
      </c>
      <c r="L98" s="243" t="s">
        <v>234</v>
      </c>
      <c r="M98" s="244">
        <v>2</v>
      </c>
      <c r="N98" s="243" t="str">
        <f t="shared" si="17"/>
        <v>4Fiberglass2</v>
      </c>
      <c r="O98" s="249">
        <v>0.18</v>
      </c>
      <c r="Q98" s="234"/>
      <c r="R98" s="245">
        <v>8</v>
      </c>
      <c r="S98" s="234"/>
      <c r="T98" s="234"/>
      <c r="U98" s="234"/>
      <c r="V98" s="234"/>
      <c r="W98" s="244">
        <v>3</v>
      </c>
      <c r="X98" s="234"/>
      <c r="Y98" s="234" t="str">
        <f t="shared" si="15"/>
        <v>Custom8</v>
      </c>
      <c r="Z98" s="234" t="s">
        <v>344</v>
      </c>
      <c r="AA98" s="225"/>
      <c r="AB98" s="225"/>
    </row>
    <row r="99" spans="3:28">
      <c r="C99" s="248">
        <v>5</v>
      </c>
      <c r="D99" s="243" t="s">
        <v>233</v>
      </c>
      <c r="E99" s="244" t="s">
        <v>131</v>
      </c>
      <c r="F99" s="243" t="str">
        <f t="shared" si="16"/>
        <v>5Bare Steel PipingHot Water Heating</v>
      </c>
      <c r="G99" s="249">
        <v>2.97</v>
      </c>
      <c r="K99" s="248">
        <v>5</v>
      </c>
      <c r="L99" s="243" t="s">
        <v>234</v>
      </c>
      <c r="M99" s="244">
        <v>2</v>
      </c>
      <c r="N99" s="243" t="str">
        <f t="shared" si="17"/>
        <v>5Fiberglass2</v>
      </c>
      <c r="O99" s="249">
        <v>0.22</v>
      </c>
      <c r="Q99" s="234"/>
      <c r="R99" s="245">
        <v>9</v>
      </c>
      <c r="S99" s="234"/>
      <c r="T99" s="234"/>
      <c r="U99" s="234"/>
      <c r="V99" s="234"/>
      <c r="W99" s="244">
        <v>3</v>
      </c>
      <c r="X99" s="234"/>
      <c r="Y99" s="234" t="str">
        <f t="shared" si="15"/>
        <v>Custom9</v>
      </c>
      <c r="Z99" s="234" t="s">
        <v>344</v>
      </c>
      <c r="AA99" s="225"/>
      <c r="AB99" s="225"/>
    </row>
    <row r="100" spans="3:28">
      <c r="C100" s="248">
        <v>6</v>
      </c>
      <c r="D100" s="243" t="s">
        <v>233</v>
      </c>
      <c r="E100" s="244" t="s">
        <v>131</v>
      </c>
      <c r="F100" s="243" t="str">
        <f t="shared" si="16"/>
        <v>6Bare Steel PipingHot Water Heating</v>
      </c>
      <c r="G100" s="249">
        <v>3.5</v>
      </c>
      <c r="K100" s="248">
        <v>6</v>
      </c>
      <c r="L100" s="243" t="s">
        <v>234</v>
      </c>
      <c r="M100" s="244">
        <v>2</v>
      </c>
      <c r="N100" s="243" t="str">
        <f t="shared" si="17"/>
        <v>6Fiberglass2</v>
      </c>
      <c r="O100" s="249">
        <v>0.25</v>
      </c>
      <c r="Q100" s="234"/>
      <c r="R100" s="245">
        <v>10</v>
      </c>
      <c r="S100" s="234"/>
      <c r="T100" s="234"/>
      <c r="U100" s="234"/>
      <c r="V100" s="234"/>
      <c r="W100" s="244">
        <v>3</v>
      </c>
      <c r="X100" s="234"/>
      <c r="Y100" s="234" t="str">
        <f t="shared" si="15"/>
        <v>Custom10</v>
      </c>
      <c r="Z100" s="234" t="s">
        <v>344</v>
      </c>
      <c r="AA100" s="225"/>
      <c r="AB100" s="225"/>
    </row>
    <row r="101" spans="3:28">
      <c r="C101" s="248">
        <v>8</v>
      </c>
      <c r="D101" s="243" t="s">
        <v>233</v>
      </c>
      <c r="E101" s="244" t="s">
        <v>131</v>
      </c>
      <c r="F101" s="243" t="str">
        <f t="shared" si="16"/>
        <v>8Bare Steel PipingHot Water Heating</v>
      </c>
      <c r="G101" s="249">
        <v>4.5</v>
      </c>
      <c r="K101" s="248">
        <v>8</v>
      </c>
      <c r="L101" s="243" t="s">
        <v>234</v>
      </c>
      <c r="M101" s="244">
        <v>2</v>
      </c>
      <c r="N101" s="243" t="str">
        <f t="shared" si="17"/>
        <v>8Fiberglass2</v>
      </c>
      <c r="O101" s="249">
        <v>0.3</v>
      </c>
      <c r="Q101" s="234"/>
      <c r="R101" s="245">
        <v>12</v>
      </c>
      <c r="S101" s="234"/>
      <c r="T101" s="234"/>
      <c r="U101" s="234"/>
      <c r="V101" s="234"/>
      <c r="W101" s="244">
        <v>3</v>
      </c>
      <c r="X101" s="234"/>
      <c r="Y101" s="234" t="str">
        <f t="shared" si="15"/>
        <v>Custom12</v>
      </c>
      <c r="Z101" s="234" t="s">
        <v>344</v>
      </c>
      <c r="AA101" s="225"/>
      <c r="AB101" s="225"/>
    </row>
    <row r="102" spans="3:28">
      <c r="C102" s="248">
        <v>9</v>
      </c>
      <c r="D102" s="243" t="s">
        <v>233</v>
      </c>
      <c r="E102" s="244" t="s">
        <v>131</v>
      </c>
      <c r="F102" s="243" t="str">
        <f t="shared" ref="F102:F107" si="18">CONCATENATE(C102,D102,E102)</f>
        <v>9Bare Steel PipingHot Water Heating</v>
      </c>
      <c r="G102" s="250">
        <v>5.0792000000000002</v>
      </c>
      <c r="K102" s="248">
        <v>9</v>
      </c>
      <c r="L102" s="243" t="s">
        <v>234</v>
      </c>
      <c r="M102" s="244">
        <v>2</v>
      </c>
      <c r="N102" s="243" t="str">
        <f t="shared" ref="N102:N107" si="19">CONCATENATE(K102,L102,M102)</f>
        <v>9Fiberglass2</v>
      </c>
      <c r="O102" s="250">
        <v>0.33709999999999996</v>
      </c>
      <c r="Q102" s="234"/>
      <c r="R102" s="245">
        <v>14</v>
      </c>
      <c r="S102" s="234"/>
      <c r="T102" s="234"/>
      <c r="U102" s="234"/>
      <c r="V102" s="234"/>
      <c r="W102" s="244">
        <v>3</v>
      </c>
      <c r="X102" s="234"/>
      <c r="Y102" s="234" t="str">
        <f t="shared" si="15"/>
        <v>Custom14</v>
      </c>
      <c r="Z102" s="234" t="s">
        <v>344</v>
      </c>
      <c r="AA102" s="225"/>
      <c r="AB102" s="225"/>
    </row>
    <row r="103" spans="3:28">
      <c r="C103" s="248">
        <v>10</v>
      </c>
      <c r="D103" s="243" t="s">
        <v>233</v>
      </c>
      <c r="E103" s="244" t="s">
        <v>131</v>
      </c>
      <c r="F103" s="243" t="str">
        <f t="shared" si="18"/>
        <v>10Bare Steel PipingHot Water Heating</v>
      </c>
      <c r="G103" s="250">
        <v>5.6116000000000001</v>
      </c>
      <c r="K103" s="248">
        <v>10</v>
      </c>
      <c r="L103" s="243" t="s">
        <v>234</v>
      </c>
      <c r="M103" s="244">
        <v>2</v>
      </c>
      <c r="N103" s="243" t="str">
        <f t="shared" si="19"/>
        <v>10Fiberglass2</v>
      </c>
      <c r="O103" s="250">
        <v>0.36769999999999997</v>
      </c>
      <c r="Q103" s="234"/>
      <c r="R103" s="245">
        <v>16</v>
      </c>
      <c r="S103" s="234"/>
      <c r="T103" s="234"/>
      <c r="U103" s="234"/>
      <c r="V103" s="234"/>
      <c r="W103" s="244">
        <v>3</v>
      </c>
      <c r="X103" s="234"/>
      <c r="Y103" s="234" t="str">
        <f t="shared" si="15"/>
        <v>Custom16</v>
      </c>
      <c r="Z103" s="234" t="s">
        <v>344</v>
      </c>
      <c r="AA103" s="225"/>
      <c r="AB103" s="225"/>
    </row>
    <row r="104" spans="3:28">
      <c r="C104" s="248">
        <v>12</v>
      </c>
      <c r="D104" s="243" t="s">
        <v>233</v>
      </c>
      <c r="E104" s="244" t="s">
        <v>131</v>
      </c>
      <c r="F104" s="243" t="str">
        <f t="shared" si="18"/>
        <v>12Bare Steel PipingHot Water Heating</v>
      </c>
      <c r="G104" s="250">
        <v>6.6764000000000001</v>
      </c>
      <c r="K104" s="248">
        <v>12</v>
      </c>
      <c r="L104" s="243" t="s">
        <v>234</v>
      </c>
      <c r="M104" s="244">
        <v>2</v>
      </c>
      <c r="N104" s="243" t="str">
        <f t="shared" si="19"/>
        <v>12Fiberglass2</v>
      </c>
      <c r="O104" s="250">
        <v>0.42889999999999995</v>
      </c>
      <c r="Q104" s="234"/>
      <c r="R104" s="234"/>
      <c r="S104" s="234"/>
      <c r="T104" s="234"/>
      <c r="U104" s="234"/>
      <c r="V104" s="234"/>
      <c r="W104" s="234"/>
      <c r="X104" s="234"/>
      <c r="AA104" s="225"/>
      <c r="AB104" s="225"/>
    </row>
    <row r="105" spans="3:28">
      <c r="C105" s="248">
        <v>14</v>
      </c>
      <c r="D105" s="243" t="s">
        <v>233</v>
      </c>
      <c r="E105" s="244" t="s">
        <v>131</v>
      </c>
      <c r="F105" s="243" t="str">
        <f t="shared" si="18"/>
        <v>14Bare Steel PipingHot Water Heating</v>
      </c>
      <c r="G105" s="250">
        <v>7.7412000000000001</v>
      </c>
      <c r="K105" s="248">
        <v>14</v>
      </c>
      <c r="L105" s="243" t="s">
        <v>234</v>
      </c>
      <c r="M105" s="244">
        <v>2</v>
      </c>
      <c r="N105" s="243" t="str">
        <f t="shared" si="19"/>
        <v>14Fiberglass2</v>
      </c>
      <c r="O105" s="250">
        <v>0.49009999999999998</v>
      </c>
      <c r="Q105" s="234"/>
      <c r="R105" s="234"/>
      <c r="S105" s="234"/>
      <c r="T105" s="234"/>
      <c r="U105" s="234"/>
      <c r="V105" s="234"/>
      <c r="W105" s="234"/>
      <c r="X105" s="234"/>
      <c r="AA105" s="225"/>
      <c r="AB105" s="225"/>
    </row>
    <row r="106" spans="3:28">
      <c r="C106" s="248">
        <v>16</v>
      </c>
      <c r="D106" s="243" t="s">
        <v>233</v>
      </c>
      <c r="E106" s="244" t="s">
        <v>131</v>
      </c>
      <c r="F106" s="243" t="str">
        <f t="shared" si="18"/>
        <v>16Bare Steel PipingHot Water Heating</v>
      </c>
      <c r="G106" s="250">
        <v>8.8059999999999992</v>
      </c>
      <c r="K106" s="248">
        <v>16</v>
      </c>
      <c r="L106" s="243" t="s">
        <v>234</v>
      </c>
      <c r="M106" s="244">
        <v>2</v>
      </c>
      <c r="N106" s="243" t="str">
        <f t="shared" si="19"/>
        <v>16Fiberglass2</v>
      </c>
      <c r="O106" s="250">
        <v>0.55130000000000001</v>
      </c>
      <c r="Q106" s="225"/>
      <c r="R106" s="225"/>
      <c r="S106" s="225"/>
      <c r="T106" s="225"/>
      <c r="U106" s="225"/>
      <c r="V106" s="225"/>
      <c r="W106" s="225"/>
      <c r="X106" s="225"/>
      <c r="AA106" s="225"/>
      <c r="AB106" s="225"/>
    </row>
    <row r="107" spans="3:28">
      <c r="C107" s="248">
        <v>0.5</v>
      </c>
      <c r="D107" s="243" t="s">
        <v>233</v>
      </c>
      <c r="E107" s="244" t="s">
        <v>132</v>
      </c>
      <c r="F107" s="243" t="str">
        <f t="shared" si="18"/>
        <v>0.5Bare Steel PipingSteam Heating</v>
      </c>
      <c r="G107" s="249">
        <v>0.59</v>
      </c>
      <c r="K107" s="248">
        <v>0.5</v>
      </c>
      <c r="L107" s="243" t="s">
        <v>234</v>
      </c>
      <c r="M107" s="244">
        <v>2.5</v>
      </c>
      <c r="N107" s="243" t="str">
        <f t="shared" si="19"/>
        <v>0.5Fiberglass2.5</v>
      </c>
      <c r="O107" s="249">
        <v>0.06</v>
      </c>
      <c r="Q107" s="225"/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5"/>
    </row>
    <row r="108" spans="3:28">
      <c r="C108" s="248">
        <v>0.75</v>
      </c>
      <c r="D108" s="243" t="s">
        <v>233</v>
      </c>
      <c r="E108" s="244" t="s">
        <v>132</v>
      </c>
      <c r="F108" s="243" t="str">
        <f t="shared" ref="F108:F118" si="20">CONCATENATE(C108,D108,E108)</f>
        <v>0.75Bare Steel PipingSteam Heating</v>
      </c>
      <c r="G108" s="249">
        <v>0.72</v>
      </c>
      <c r="K108" s="248">
        <v>0.75</v>
      </c>
      <c r="L108" s="243" t="s">
        <v>234</v>
      </c>
      <c r="M108" s="244">
        <v>2.5</v>
      </c>
      <c r="N108" s="243" t="str">
        <f t="shared" ref="N108:N119" si="21">CONCATENATE(K108,L108,M108)</f>
        <v>0.75Fiberglass2.5</v>
      </c>
      <c r="O108" s="249">
        <v>7.0000000000000007E-2</v>
      </c>
      <c r="Q108" s="225"/>
      <c r="R108" s="225"/>
      <c r="S108" s="225"/>
      <c r="T108" s="225"/>
      <c r="U108" s="225"/>
      <c r="V108" s="225"/>
      <c r="W108" s="225"/>
      <c r="X108" s="225"/>
      <c r="Y108" s="225"/>
      <c r="Z108" s="225"/>
      <c r="AA108" s="225"/>
      <c r="AB108" s="225"/>
    </row>
    <row r="109" spans="3:28">
      <c r="C109" s="248">
        <v>1</v>
      </c>
      <c r="D109" s="243" t="s">
        <v>233</v>
      </c>
      <c r="E109" s="244" t="s">
        <v>132</v>
      </c>
      <c r="F109" s="243" t="str">
        <f t="shared" si="20"/>
        <v>1Bare Steel PipingSteam Heating</v>
      </c>
      <c r="G109" s="249">
        <v>0.88</v>
      </c>
      <c r="K109" s="248">
        <v>1</v>
      </c>
      <c r="L109" s="243" t="s">
        <v>234</v>
      </c>
      <c r="M109" s="244">
        <v>2.5</v>
      </c>
      <c r="N109" s="243" t="str">
        <f t="shared" si="21"/>
        <v>1Fiberglass2.5</v>
      </c>
      <c r="O109" s="249">
        <v>0.08</v>
      </c>
      <c r="Q109" s="225"/>
      <c r="R109" s="225"/>
      <c r="S109" s="225"/>
      <c r="T109" s="225"/>
      <c r="U109" s="225"/>
      <c r="V109" s="225"/>
      <c r="W109" s="225"/>
      <c r="X109" s="225"/>
      <c r="Y109" s="225"/>
      <c r="Z109" s="225"/>
      <c r="AA109" s="225"/>
      <c r="AB109" s="225"/>
    </row>
    <row r="110" spans="3:28">
      <c r="C110" s="248">
        <v>1.25</v>
      </c>
      <c r="D110" s="243" t="s">
        <v>233</v>
      </c>
      <c r="E110" s="244" t="s">
        <v>132</v>
      </c>
      <c r="F110" s="243" t="str">
        <f t="shared" si="20"/>
        <v>1.25Bare Steel PipingSteam Heating</v>
      </c>
      <c r="G110" s="249">
        <v>1.0900000000000001</v>
      </c>
      <c r="K110" s="248">
        <v>1.25</v>
      </c>
      <c r="L110" s="243" t="s">
        <v>234</v>
      </c>
      <c r="M110" s="244">
        <v>2.5</v>
      </c>
      <c r="N110" s="243" t="str">
        <f t="shared" si="21"/>
        <v>1.25Fiberglass2.5</v>
      </c>
      <c r="O110" s="249">
        <v>0.09</v>
      </c>
      <c r="Q110" s="225"/>
      <c r="R110" s="225"/>
      <c r="S110" s="225"/>
      <c r="T110" s="225"/>
      <c r="U110" s="225"/>
      <c r="V110" s="225"/>
      <c r="W110" s="225"/>
      <c r="X110" s="225"/>
      <c r="Y110" s="225"/>
      <c r="Z110" s="225"/>
      <c r="AA110" s="225"/>
      <c r="AB110" s="225"/>
    </row>
    <row r="111" spans="3:28">
      <c r="C111" s="248">
        <v>1.5</v>
      </c>
      <c r="D111" s="243" t="s">
        <v>233</v>
      </c>
      <c r="E111" s="244" t="s">
        <v>132</v>
      </c>
      <c r="F111" s="243" t="str">
        <f t="shared" si="20"/>
        <v>1.5Bare Steel PipingSteam Heating</v>
      </c>
      <c r="G111" s="249">
        <v>1.23</v>
      </c>
      <c r="K111" s="248">
        <v>1.5</v>
      </c>
      <c r="L111" s="243" t="s">
        <v>234</v>
      </c>
      <c r="M111" s="244">
        <v>2.5</v>
      </c>
      <c r="N111" s="243" t="str">
        <f t="shared" si="21"/>
        <v>1.5Fiberglass2.5</v>
      </c>
      <c r="O111" s="249">
        <v>0.1</v>
      </c>
      <c r="Q111" s="225"/>
      <c r="R111" s="225"/>
      <c r="S111" s="225"/>
      <c r="T111" s="225"/>
      <c r="U111" s="225"/>
      <c r="V111" s="225"/>
      <c r="W111" s="225"/>
      <c r="X111" s="225"/>
      <c r="Y111" s="225"/>
      <c r="Z111" s="225"/>
      <c r="AA111" s="225"/>
      <c r="AB111" s="225"/>
    </row>
    <row r="112" spans="3:28">
      <c r="C112" s="248">
        <v>2</v>
      </c>
      <c r="D112" s="243" t="s">
        <v>233</v>
      </c>
      <c r="E112" s="244" t="s">
        <v>132</v>
      </c>
      <c r="F112" s="243" t="str">
        <f t="shared" si="20"/>
        <v>2Bare Steel PipingSteam Heating</v>
      </c>
      <c r="G112" s="249">
        <v>1.51</v>
      </c>
      <c r="K112" s="248">
        <v>2</v>
      </c>
      <c r="L112" s="243" t="s">
        <v>234</v>
      </c>
      <c r="M112" s="244">
        <v>2.5</v>
      </c>
      <c r="N112" s="243" t="str">
        <f t="shared" si="21"/>
        <v>2Fiberglass2.5</v>
      </c>
      <c r="O112" s="249">
        <v>0.11</v>
      </c>
      <c r="Q112" s="225"/>
      <c r="R112" s="225"/>
      <c r="S112" s="225"/>
      <c r="T112" s="225"/>
      <c r="U112" s="225"/>
      <c r="V112" s="225"/>
      <c r="W112" s="225"/>
      <c r="X112" s="225"/>
      <c r="Y112" s="225"/>
      <c r="Z112" s="225"/>
      <c r="AA112" s="225"/>
      <c r="AB112" s="225"/>
    </row>
    <row r="113" spans="3:28">
      <c r="C113" s="248">
        <v>2.5</v>
      </c>
      <c r="D113" s="243" t="s">
        <v>233</v>
      </c>
      <c r="E113" s="244" t="s">
        <v>132</v>
      </c>
      <c r="F113" s="243" t="str">
        <f t="shared" si="20"/>
        <v>2.5Bare Steel PipingSteam Heating</v>
      </c>
      <c r="G113" s="249">
        <v>1.8</v>
      </c>
      <c r="K113" s="248">
        <v>2.5</v>
      </c>
      <c r="L113" s="243" t="s">
        <v>234</v>
      </c>
      <c r="M113" s="244">
        <v>2.5</v>
      </c>
      <c r="N113" s="243" t="str">
        <f t="shared" si="21"/>
        <v>2.5Fiberglass2.5</v>
      </c>
      <c r="O113" s="249">
        <v>0.12</v>
      </c>
      <c r="Q113" s="225"/>
      <c r="R113" s="225"/>
      <c r="S113" s="225"/>
      <c r="T113" s="225"/>
      <c r="U113" s="225"/>
      <c r="V113" s="225"/>
      <c r="W113" s="225"/>
      <c r="X113" s="225"/>
      <c r="Y113" s="225"/>
      <c r="Z113" s="225"/>
      <c r="AA113" s="225"/>
      <c r="AB113" s="225"/>
    </row>
    <row r="114" spans="3:28">
      <c r="C114" s="248">
        <v>3</v>
      </c>
      <c r="D114" s="243" t="s">
        <v>233</v>
      </c>
      <c r="E114" s="244" t="s">
        <v>132</v>
      </c>
      <c r="F114" s="243" t="str">
        <f t="shared" si="20"/>
        <v>3Bare Steel PipingSteam Heating</v>
      </c>
      <c r="G114" s="249">
        <v>2.16</v>
      </c>
      <c r="K114" s="248">
        <v>3</v>
      </c>
      <c r="L114" s="243" t="s">
        <v>234</v>
      </c>
      <c r="M114" s="244">
        <v>2.5</v>
      </c>
      <c r="N114" s="243" t="str">
        <f t="shared" si="21"/>
        <v>3Fiberglass2.5</v>
      </c>
      <c r="O114" s="249">
        <v>0.14000000000000001</v>
      </c>
      <c r="Q114" s="225"/>
      <c r="R114" s="225"/>
      <c r="S114" s="225"/>
      <c r="T114" s="225"/>
      <c r="U114" s="225"/>
      <c r="V114" s="225"/>
      <c r="W114" s="225"/>
      <c r="X114" s="225"/>
      <c r="Y114" s="225"/>
      <c r="Z114" s="225"/>
      <c r="AA114" s="225"/>
      <c r="AB114" s="225"/>
    </row>
    <row r="115" spans="3:28">
      <c r="C115" s="248">
        <v>3.5</v>
      </c>
      <c r="D115" s="243" t="s">
        <v>233</v>
      </c>
      <c r="E115" s="244" t="s">
        <v>132</v>
      </c>
      <c r="F115" s="243" t="str">
        <f t="shared" si="20"/>
        <v>3.5Bare Steel PipingSteam Heating</v>
      </c>
      <c r="G115" s="249">
        <v>2.4500000000000002</v>
      </c>
      <c r="K115" s="248">
        <v>3.5</v>
      </c>
      <c r="L115" s="243" t="s">
        <v>234</v>
      </c>
      <c r="M115" s="244">
        <v>2.5</v>
      </c>
      <c r="N115" s="243" t="str">
        <f t="shared" si="21"/>
        <v>3.5Fiberglass2.5</v>
      </c>
      <c r="O115" s="249">
        <v>1.5</v>
      </c>
      <c r="Q115" s="225"/>
      <c r="R115" s="225"/>
      <c r="S115" s="225"/>
      <c r="T115" s="225"/>
      <c r="U115" s="225"/>
      <c r="V115" s="225"/>
      <c r="W115" s="225"/>
      <c r="X115" s="225"/>
      <c r="Y115" s="225"/>
      <c r="Z115" s="225"/>
      <c r="AA115" s="225"/>
      <c r="AB115" s="225"/>
    </row>
    <row r="116" spans="3:28">
      <c r="C116" s="248">
        <v>4</v>
      </c>
      <c r="D116" s="243" t="s">
        <v>233</v>
      </c>
      <c r="E116" s="244" t="s">
        <v>132</v>
      </c>
      <c r="F116" s="243" t="str">
        <f t="shared" si="20"/>
        <v>4Bare Steel PipingSteam Heating</v>
      </c>
      <c r="G116" s="249">
        <v>2.73</v>
      </c>
      <c r="K116" s="248">
        <v>4</v>
      </c>
      <c r="L116" s="243" t="s">
        <v>234</v>
      </c>
      <c r="M116" s="244">
        <v>2.5</v>
      </c>
      <c r="N116" s="243" t="str">
        <f t="shared" si="21"/>
        <v>4Fiberglass2.5</v>
      </c>
      <c r="O116" s="249">
        <v>0.16</v>
      </c>
      <c r="Q116" s="225"/>
      <c r="R116" s="225"/>
      <c r="S116" s="225"/>
      <c r="T116" s="225"/>
      <c r="U116" s="225"/>
      <c r="V116" s="225"/>
      <c r="W116" s="225"/>
      <c r="X116" s="225"/>
      <c r="Y116" s="225"/>
      <c r="Z116" s="225"/>
      <c r="AA116" s="225"/>
      <c r="AB116" s="225"/>
    </row>
    <row r="117" spans="3:28">
      <c r="C117" s="248">
        <v>5</v>
      </c>
      <c r="D117" s="243" t="s">
        <v>233</v>
      </c>
      <c r="E117" s="244" t="s">
        <v>132</v>
      </c>
      <c r="F117" s="243" t="str">
        <f t="shared" si="20"/>
        <v>5Bare Steel PipingSteam Heating</v>
      </c>
      <c r="G117" s="249">
        <v>3.34</v>
      </c>
      <c r="K117" s="248">
        <v>5</v>
      </c>
      <c r="L117" s="243" t="s">
        <v>234</v>
      </c>
      <c r="M117" s="244">
        <v>2.5</v>
      </c>
      <c r="N117" s="243" t="str">
        <f t="shared" si="21"/>
        <v>5Fiberglass2.5</v>
      </c>
      <c r="O117" s="249">
        <v>0.19</v>
      </c>
      <c r="Q117" s="225"/>
      <c r="R117" s="225"/>
      <c r="S117" s="225"/>
      <c r="T117" s="225"/>
      <c r="U117" s="225"/>
      <c r="V117" s="225"/>
      <c r="W117" s="225"/>
      <c r="X117" s="225"/>
      <c r="Y117" s="225"/>
      <c r="Z117" s="225"/>
      <c r="AA117" s="225"/>
      <c r="AB117" s="225"/>
    </row>
    <row r="118" spans="3:28">
      <c r="C118" s="248">
        <v>6</v>
      </c>
      <c r="D118" s="243" t="s">
        <v>233</v>
      </c>
      <c r="E118" s="244" t="s">
        <v>132</v>
      </c>
      <c r="F118" s="243" t="str">
        <f t="shared" si="20"/>
        <v>6Bare Steel PipingSteam Heating</v>
      </c>
      <c r="G118" s="249">
        <v>3.94</v>
      </c>
      <c r="K118" s="248">
        <v>6</v>
      </c>
      <c r="L118" s="243" t="s">
        <v>234</v>
      </c>
      <c r="M118" s="244">
        <v>2.5</v>
      </c>
      <c r="N118" s="243" t="str">
        <f t="shared" si="21"/>
        <v>6Fiberglass2.5</v>
      </c>
      <c r="O118" s="249">
        <v>0.21</v>
      </c>
      <c r="Q118" s="225"/>
      <c r="R118" s="225"/>
      <c r="S118" s="225"/>
      <c r="T118" s="225"/>
      <c r="U118" s="225"/>
      <c r="V118" s="225"/>
      <c r="W118" s="225"/>
      <c r="X118" s="225"/>
      <c r="Y118" s="225"/>
      <c r="Z118" s="225"/>
      <c r="AA118" s="225"/>
      <c r="AB118" s="225"/>
    </row>
    <row r="119" spans="3:28">
      <c r="C119" s="248">
        <v>8</v>
      </c>
      <c r="D119" s="243" t="s">
        <v>233</v>
      </c>
      <c r="E119" s="244" t="s">
        <v>132</v>
      </c>
      <c r="F119" s="243" t="str">
        <f>CONCATENATE(C119,D119,E119)</f>
        <v>8Bare Steel PipingSteam Heating</v>
      </c>
      <c r="G119" s="249">
        <v>5.0599999999999996</v>
      </c>
      <c r="K119" s="248">
        <v>8</v>
      </c>
      <c r="L119" s="243" t="s">
        <v>234</v>
      </c>
      <c r="M119" s="244">
        <v>2.5</v>
      </c>
      <c r="N119" s="243" t="str">
        <f t="shared" si="21"/>
        <v>8Fiberglass2.5</v>
      </c>
      <c r="O119" s="249">
        <v>0.26</v>
      </c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</row>
    <row r="120" spans="3:28">
      <c r="C120" s="248">
        <v>9</v>
      </c>
      <c r="D120" s="243" t="s">
        <v>233</v>
      </c>
      <c r="E120" s="244" t="s">
        <v>132</v>
      </c>
      <c r="F120" s="243" t="str">
        <f>CONCATENATE(C120,D120,E120)</f>
        <v>9Bare Steel PipingSteam Heating</v>
      </c>
      <c r="G120" s="250">
        <v>5.7169999999999996</v>
      </c>
      <c r="K120" s="248">
        <v>9</v>
      </c>
      <c r="L120" s="243" t="s">
        <v>234</v>
      </c>
      <c r="M120" s="244">
        <v>2.5</v>
      </c>
      <c r="N120" s="243" t="str">
        <f>CONCATENATE(K120,L120,M120)</f>
        <v>9Fiberglass2.5</v>
      </c>
      <c r="O120" s="250">
        <v>0.28959999999999997</v>
      </c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</row>
    <row r="121" spans="3:28">
      <c r="C121" s="248">
        <v>10</v>
      </c>
      <c r="D121" s="243" t="s">
        <v>233</v>
      </c>
      <c r="E121" s="244" t="s">
        <v>132</v>
      </c>
      <c r="F121" s="243" t="str">
        <f>CONCATENATE(C121,D121,E121)</f>
        <v>10Bare Steel PipingSteam Heating</v>
      </c>
      <c r="G121" s="250">
        <v>6.3168999999999995</v>
      </c>
      <c r="K121" s="248">
        <v>10</v>
      </c>
      <c r="L121" s="243" t="s">
        <v>234</v>
      </c>
      <c r="M121" s="244">
        <v>2.5</v>
      </c>
      <c r="N121" s="243" t="str">
        <f>CONCATENATE(K121,L121,M121)</f>
        <v>10Fiberglass2.5</v>
      </c>
      <c r="O121" s="250">
        <v>0.31540000000000001</v>
      </c>
      <c r="Q121" s="225"/>
      <c r="R121" s="225"/>
      <c r="S121" s="225"/>
      <c r="T121" s="225"/>
      <c r="U121" s="225"/>
      <c r="V121" s="225"/>
      <c r="W121" s="225"/>
      <c r="X121" s="225"/>
      <c r="Y121" s="225"/>
      <c r="Z121" s="225"/>
      <c r="AA121" s="225"/>
      <c r="AB121" s="225"/>
    </row>
    <row r="122" spans="3:28">
      <c r="C122" s="248">
        <v>12</v>
      </c>
      <c r="D122" s="243" t="s">
        <v>233</v>
      </c>
      <c r="E122" s="244" t="s">
        <v>132</v>
      </c>
      <c r="F122" s="243" t="str">
        <f>CONCATENATE(C122,D122,E122)</f>
        <v>12Bare Steel PipingSteam Heating</v>
      </c>
      <c r="G122" s="250">
        <v>7.5167000000000002</v>
      </c>
      <c r="K122" s="248">
        <v>12</v>
      </c>
      <c r="L122" s="243" t="s">
        <v>234</v>
      </c>
      <c r="M122" s="244">
        <v>2.5</v>
      </c>
      <c r="N122" s="243" t="str">
        <f>CONCATENATE(K122,L122,M122)</f>
        <v>12Fiberglass2.5</v>
      </c>
      <c r="O122" s="250">
        <v>0.36699999999999999</v>
      </c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</row>
    <row r="123" spans="3:28">
      <c r="C123" s="248">
        <v>14</v>
      </c>
      <c r="D123" s="243" t="s">
        <v>233</v>
      </c>
      <c r="E123" s="244" t="s">
        <v>132</v>
      </c>
      <c r="F123" s="243" t="str">
        <f>CONCATENATE(C123,D123,E123)</f>
        <v>14Bare Steel PipingSteam Heating</v>
      </c>
      <c r="G123" s="250">
        <v>8.7164999999999999</v>
      </c>
      <c r="K123" s="248">
        <v>14</v>
      </c>
      <c r="L123" s="243" t="s">
        <v>234</v>
      </c>
      <c r="M123" s="244">
        <v>2.5</v>
      </c>
      <c r="N123" s="243" t="str">
        <f>CONCATENATE(K123,L123,M123)</f>
        <v>14Fiberglass2.5</v>
      </c>
      <c r="O123" s="250">
        <v>0.41860000000000003</v>
      </c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</row>
    <row r="124" spans="3:28">
      <c r="C124" s="251">
        <v>16</v>
      </c>
      <c r="D124" s="252" t="s">
        <v>233</v>
      </c>
      <c r="E124" s="253" t="s">
        <v>132</v>
      </c>
      <c r="F124" s="252" t="str">
        <f>CONCATENATE(C119,D124,E124)</f>
        <v>8Bare Steel PipingSteam Heating</v>
      </c>
      <c r="G124" s="255">
        <v>9.9162999999999997</v>
      </c>
      <c r="K124" s="248">
        <v>16</v>
      </c>
      <c r="L124" s="243" t="s">
        <v>234</v>
      </c>
      <c r="M124" s="244">
        <v>2.5</v>
      </c>
      <c r="N124" s="243" t="str">
        <f>CONCATENATE(K124,L124,M124)</f>
        <v>16Fiberglass2.5</v>
      </c>
      <c r="O124" s="250">
        <v>0.47020000000000001</v>
      </c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</row>
    <row r="125" spans="3:28">
      <c r="K125" s="248">
        <v>0.5</v>
      </c>
      <c r="L125" s="243" t="s">
        <v>234</v>
      </c>
      <c r="M125" s="244">
        <v>3</v>
      </c>
      <c r="N125" s="243" t="str">
        <f t="shared" ref="N125:N130" si="22">CONCATENATE(K125,L125,M125)</f>
        <v>0.5Fiberglass3</v>
      </c>
      <c r="O125" s="249">
        <v>0.06</v>
      </c>
      <c r="Q125" s="225"/>
      <c r="R125" s="225"/>
      <c r="S125" s="225"/>
      <c r="T125" s="225"/>
      <c r="U125" s="225"/>
      <c r="V125" s="225"/>
      <c r="W125" s="225"/>
      <c r="X125" s="225"/>
      <c r="Y125" s="225"/>
      <c r="Z125" s="225"/>
      <c r="AA125" s="225"/>
      <c r="AB125" s="225"/>
    </row>
    <row r="126" spans="3:28">
      <c r="K126" s="248">
        <v>0.75</v>
      </c>
      <c r="L126" s="243" t="s">
        <v>234</v>
      </c>
      <c r="M126" s="244">
        <v>3</v>
      </c>
      <c r="N126" s="243" t="str">
        <f t="shared" si="22"/>
        <v>0.75Fiberglass3</v>
      </c>
      <c r="O126" s="249">
        <v>7.0000000000000007E-2</v>
      </c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</row>
    <row r="127" spans="3:28">
      <c r="K127" s="248">
        <v>1</v>
      </c>
      <c r="L127" s="243" t="s">
        <v>234</v>
      </c>
      <c r="M127" s="244">
        <v>3</v>
      </c>
      <c r="N127" s="243" t="str">
        <f t="shared" si="22"/>
        <v>1Fiberglass3</v>
      </c>
      <c r="O127" s="249">
        <v>7.0000000000000007E-2</v>
      </c>
      <c r="Q127" s="225"/>
      <c r="R127" s="225"/>
      <c r="S127" s="225"/>
      <c r="T127" s="225"/>
      <c r="U127" s="225"/>
      <c r="V127" s="225"/>
      <c r="W127" s="225"/>
      <c r="X127" s="225"/>
      <c r="Y127" s="225"/>
      <c r="Z127" s="225"/>
      <c r="AA127" s="225"/>
      <c r="AB127" s="225"/>
    </row>
    <row r="128" spans="3:28">
      <c r="K128" s="248">
        <v>1.25</v>
      </c>
      <c r="L128" s="243" t="s">
        <v>234</v>
      </c>
      <c r="M128" s="244">
        <v>3</v>
      </c>
      <c r="N128" s="243" t="str">
        <f t="shared" si="22"/>
        <v>1.25Fiberglass3</v>
      </c>
      <c r="O128" s="249">
        <v>0.08</v>
      </c>
      <c r="Q128" s="225"/>
      <c r="R128" s="225"/>
      <c r="S128" s="225"/>
      <c r="T128" s="225"/>
      <c r="U128" s="225"/>
      <c r="V128" s="225"/>
      <c r="W128" s="225"/>
      <c r="X128" s="225"/>
      <c r="Y128" s="225"/>
      <c r="Z128" s="225"/>
      <c r="AA128" s="225"/>
      <c r="AB128" s="225"/>
    </row>
    <row r="129" spans="11:28">
      <c r="K129" s="248">
        <v>1.5</v>
      </c>
      <c r="L129" s="243" t="s">
        <v>234</v>
      </c>
      <c r="M129" s="244">
        <v>3</v>
      </c>
      <c r="N129" s="243" t="str">
        <f t="shared" si="22"/>
        <v>1.5Fiberglass3</v>
      </c>
      <c r="O129" s="249">
        <v>0.09</v>
      </c>
      <c r="Q129" s="225"/>
      <c r="R129" s="225"/>
      <c r="S129" s="225"/>
      <c r="T129" s="225"/>
      <c r="U129" s="225"/>
      <c r="V129" s="225"/>
      <c r="W129" s="225"/>
      <c r="X129" s="225"/>
      <c r="Y129" s="225"/>
      <c r="Z129" s="225"/>
      <c r="AA129" s="225"/>
      <c r="AB129" s="225"/>
    </row>
    <row r="130" spans="11:28">
      <c r="K130" s="248">
        <v>2</v>
      </c>
      <c r="L130" s="243" t="s">
        <v>234</v>
      </c>
      <c r="M130" s="244">
        <v>3</v>
      </c>
      <c r="N130" s="243" t="str">
        <f t="shared" si="22"/>
        <v>2Fiberglass3</v>
      </c>
      <c r="O130" s="249">
        <v>0.1</v>
      </c>
      <c r="Q130" s="225"/>
      <c r="R130" s="225"/>
      <c r="S130" s="225"/>
      <c r="T130" s="225"/>
      <c r="U130" s="225"/>
      <c r="V130" s="225"/>
      <c r="W130" s="225"/>
      <c r="X130" s="225"/>
      <c r="Y130" s="225"/>
      <c r="Z130" s="225"/>
      <c r="AA130" s="225"/>
      <c r="AB130" s="225"/>
    </row>
    <row r="131" spans="11:28">
      <c r="K131" s="248">
        <v>2.5</v>
      </c>
      <c r="L131" s="243" t="s">
        <v>234</v>
      </c>
      <c r="M131" s="244">
        <v>3</v>
      </c>
      <c r="N131" s="243" t="str">
        <f t="shared" ref="N131:N137" si="23">CONCATENATE(K131,L131,M131)</f>
        <v>2.5Fiberglass3</v>
      </c>
      <c r="O131" s="249">
        <v>0.11</v>
      </c>
      <c r="Q131" s="225"/>
      <c r="R131" s="225"/>
      <c r="S131" s="225"/>
      <c r="T131" s="225"/>
      <c r="U131" s="225"/>
      <c r="V131" s="225"/>
      <c r="W131" s="225"/>
      <c r="X131" s="225"/>
      <c r="Y131" s="225"/>
      <c r="Z131" s="225"/>
      <c r="AA131" s="225"/>
      <c r="AB131" s="225"/>
    </row>
    <row r="132" spans="11:28">
      <c r="K132" s="248">
        <v>3</v>
      </c>
      <c r="L132" s="243" t="s">
        <v>234</v>
      </c>
      <c r="M132" s="244">
        <v>3</v>
      </c>
      <c r="N132" s="243" t="str">
        <f t="shared" si="23"/>
        <v>3Fiberglass3</v>
      </c>
      <c r="O132" s="249">
        <v>0.12</v>
      </c>
      <c r="Q132" s="225"/>
      <c r="R132" s="225"/>
      <c r="S132" s="225"/>
      <c r="T132" s="225"/>
      <c r="U132" s="225"/>
      <c r="V132" s="225"/>
      <c r="W132" s="225"/>
      <c r="X132" s="225"/>
      <c r="Y132" s="225"/>
      <c r="Z132" s="225"/>
      <c r="AA132" s="225"/>
      <c r="AB132" s="225"/>
    </row>
    <row r="133" spans="11:28">
      <c r="K133" s="248">
        <v>3.5</v>
      </c>
      <c r="L133" s="243" t="s">
        <v>234</v>
      </c>
      <c r="M133" s="244">
        <v>3</v>
      </c>
      <c r="N133" s="243" t="str">
        <f t="shared" si="23"/>
        <v>3.5Fiberglass3</v>
      </c>
      <c r="O133" s="249">
        <v>0.13</v>
      </c>
      <c r="Q133" s="225"/>
      <c r="R133" s="225"/>
      <c r="S133" s="225"/>
      <c r="T133" s="225"/>
      <c r="U133" s="225"/>
      <c r="V133" s="225"/>
      <c r="W133" s="225"/>
      <c r="X133" s="225"/>
      <c r="Y133" s="225"/>
      <c r="Z133" s="225"/>
      <c r="AA133" s="225"/>
      <c r="AB133" s="225"/>
    </row>
    <row r="134" spans="11:28">
      <c r="K134" s="248">
        <v>4</v>
      </c>
      <c r="L134" s="243" t="s">
        <v>234</v>
      </c>
      <c r="M134" s="244">
        <v>3</v>
      </c>
      <c r="N134" s="243" t="str">
        <f t="shared" si="23"/>
        <v>4Fiberglass3</v>
      </c>
      <c r="O134" s="249">
        <v>0.14000000000000001</v>
      </c>
      <c r="Q134" s="225"/>
      <c r="R134" s="225"/>
      <c r="S134" s="225"/>
      <c r="T134" s="225"/>
      <c r="U134" s="225"/>
      <c r="V134" s="225"/>
      <c r="W134" s="225"/>
      <c r="X134" s="225"/>
      <c r="Y134" s="225"/>
      <c r="Z134" s="225"/>
      <c r="AA134" s="225"/>
      <c r="AB134" s="225"/>
    </row>
    <row r="135" spans="11:28">
      <c r="K135" s="248">
        <v>5</v>
      </c>
      <c r="L135" s="243" t="s">
        <v>234</v>
      </c>
      <c r="M135" s="244">
        <v>3</v>
      </c>
      <c r="N135" s="243" t="str">
        <f t="shared" si="23"/>
        <v>5Fiberglass3</v>
      </c>
      <c r="O135" s="249">
        <v>0.17</v>
      </c>
      <c r="Q135" s="225"/>
      <c r="R135" s="225"/>
      <c r="S135" s="225"/>
      <c r="T135" s="225"/>
      <c r="U135" s="225"/>
      <c r="V135" s="225"/>
      <c r="W135" s="225"/>
      <c r="X135" s="225"/>
      <c r="Y135" s="225"/>
      <c r="Z135" s="225"/>
      <c r="AA135" s="225"/>
      <c r="AB135" s="225"/>
    </row>
    <row r="136" spans="11:28">
      <c r="K136" s="248">
        <v>6</v>
      </c>
      <c r="L136" s="243" t="s">
        <v>234</v>
      </c>
      <c r="M136" s="244">
        <v>3</v>
      </c>
      <c r="N136" s="243" t="str">
        <f t="shared" si="23"/>
        <v>6Fiberglass3</v>
      </c>
      <c r="O136" s="249">
        <v>0.19</v>
      </c>
      <c r="Q136" s="225"/>
      <c r="R136" s="225"/>
      <c r="S136" s="225"/>
      <c r="T136" s="225"/>
      <c r="U136" s="225"/>
      <c r="V136" s="225"/>
      <c r="W136" s="225"/>
      <c r="X136" s="225"/>
      <c r="Y136" s="225"/>
      <c r="Z136" s="225"/>
      <c r="AA136" s="225"/>
      <c r="AB136" s="225"/>
    </row>
    <row r="137" spans="11:28">
      <c r="K137" s="248">
        <v>8</v>
      </c>
      <c r="L137" s="243" t="s">
        <v>234</v>
      </c>
      <c r="M137" s="244">
        <v>3</v>
      </c>
      <c r="N137" s="243" t="str">
        <f t="shared" si="23"/>
        <v>8Fiberglass3</v>
      </c>
      <c r="O137" s="249">
        <v>0.23</v>
      </c>
      <c r="Q137" s="225"/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5"/>
    </row>
    <row r="138" spans="11:28">
      <c r="K138" s="248">
        <v>9</v>
      </c>
      <c r="L138" s="243" t="s">
        <v>234</v>
      </c>
      <c r="M138" s="244">
        <v>3</v>
      </c>
      <c r="N138" s="243" t="str">
        <f t="shared" ref="N138:N143" si="24">CONCATENATE(K138,L138,M138)</f>
        <v>9Fiberglass3</v>
      </c>
      <c r="O138" s="250">
        <v>0.25519999999999998</v>
      </c>
      <c r="Q138" s="225"/>
      <c r="R138" s="225"/>
      <c r="S138" s="225"/>
      <c r="T138" s="225"/>
      <c r="U138" s="225"/>
      <c r="V138" s="225"/>
      <c r="W138" s="225"/>
      <c r="X138" s="225"/>
      <c r="Y138" s="225"/>
      <c r="Z138" s="225"/>
      <c r="AA138" s="225"/>
      <c r="AB138" s="225"/>
    </row>
    <row r="139" spans="11:28">
      <c r="K139" s="248">
        <v>10</v>
      </c>
      <c r="L139" s="243" t="s">
        <v>234</v>
      </c>
      <c r="M139" s="244">
        <v>3</v>
      </c>
      <c r="N139" s="243" t="str">
        <f t="shared" si="24"/>
        <v>10Fiberglass3</v>
      </c>
      <c r="O139" s="250">
        <v>0.27769999999999995</v>
      </c>
      <c r="Q139" s="225"/>
      <c r="R139" s="225"/>
      <c r="S139" s="225"/>
      <c r="T139" s="225"/>
      <c r="U139" s="225"/>
      <c r="V139" s="225"/>
      <c r="W139" s="225"/>
      <c r="X139" s="225"/>
      <c r="Y139" s="225"/>
      <c r="Z139" s="225"/>
      <c r="AA139" s="225"/>
      <c r="AB139" s="225"/>
    </row>
    <row r="140" spans="11:28">
      <c r="K140" s="248">
        <v>12</v>
      </c>
      <c r="L140" s="243" t="s">
        <v>234</v>
      </c>
      <c r="M140" s="244">
        <v>3</v>
      </c>
      <c r="N140" s="243" t="str">
        <f t="shared" si="24"/>
        <v>12Fiberglass3</v>
      </c>
      <c r="O140" s="250">
        <v>0.32269999999999999</v>
      </c>
      <c r="Q140" s="225"/>
      <c r="R140" s="225"/>
      <c r="S140" s="225"/>
      <c r="T140" s="225"/>
      <c r="U140" s="225"/>
      <c r="V140" s="225"/>
      <c r="W140" s="225"/>
      <c r="X140" s="225"/>
      <c r="Y140" s="225"/>
      <c r="Z140" s="225"/>
      <c r="AA140" s="225"/>
      <c r="AB140" s="225"/>
    </row>
    <row r="141" spans="11:28">
      <c r="K141" s="248">
        <v>14</v>
      </c>
      <c r="L141" s="243" t="s">
        <v>234</v>
      </c>
      <c r="M141" s="244">
        <v>3</v>
      </c>
      <c r="N141" s="243" t="str">
        <f t="shared" si="24"/>
        <v>14Fiberglass3</v>
      </c>
      <c r="O141" s="250">
        <v>0.36770000000000003</v>
      </c>
      <c r="Q141" s="225"/>
      <c r="R141" s="225"/>
      <c r="S141" s="225"/>
      <c r="T141" s="225"/>
      <c r="U141" s="225"/>
      <c r="V141" s="225"/>
      <c r="W141" s="225"/>
      <c r="X141" s="225"/>
      <c r="Y141" s="225"/>
      <c r="Z141" s="225"/>
      <c r="AA141" s="225"/>
      <c r="AB141" s="225"/>
    </row>
    <row r="142" spans="11:28">
      <c r="K142" s="248">
        <v>16</v>
      </c>
      <c r="L142" s="243" t="s">
        <v>234</v>
      </c>
      <c r="M142" s="244">
        <v>3</v>
      </c>
      <c r="N142" s="243" t="str">
        <f t="shared" si="24"/>
        <v>16Fiberglass3</v>
      </c>
      <c r="O142" s="250">
        <v>0.41269999999999996</v>
      </c>
      <c r="Q142" s="225"/>
      <c r="R142" s="225"/>
      <c r="S142" s="225"/>
      <c r="T142" s="225"/>
      <c r="U142" s="225"/>
      <c r="V142" s="225"/>
      <c r="W142" s="225"/>
      <c r="X142" s="225"/>
      <c r="Y142" s="225"/>
      <c r="Z142" s="225"/>
      <c r="AA142" s="225"/>
      <c r="AB142" s="225"/>
    </row>
    <row r="143" spans="11:28">
      <c r="K143" s="248">
        <v>0.5</v>
      </c>
      <c r="L143" s="243" t="s">
        <v>239</v>
      </c>
      <c r="M143" s="244">
        <v>0.5</v>
      </c>
      <c r="N143" s="243" t="str">
        <f t="shared" si="24"/>
        <v>0.5Rigid Foam/Cellular Glass0.5</v>
      </c>
      <c r="O143" s="249">
        <v>0.15</v>
      </c>
      <c r="Q143" s="225"/>
      <c r="R143" s="225"/>
      <c r="S143" s="225"/>
      <c r="T143" s="225"/>
      <c r="U143" s="225"/>
      <c r="V143" s="225"/>
      <c r="W143" s="225"/>
      <c r="X143" s="225"/>
      <c r="Y143" s="225"/>
      <c r="Z143" s="225"/>
      <c r="AA143" s="225"/>
      <c r="AB143" s="225"/>
    </row>
    <row r="144" spans="11:28">
      <c r="K144" s="248">
        <v>0.75</v>
      </c>
      <c r="L144" s="243" t="s">
        <v>239</v>
      </c>
      <c r="M144" s="244">
        <v>0.5</v>
      </c>
      <c r="N144" s="243" t="str">
        <f t="shared" ref="N144:N155" si="25">CONCATENATE(K144,L144,M144)</f>
        <v>0.75Rigid Foam/Cellular Glass0.5</v>
      </c>
      <c r="O144" s="249">
        <v>0.17</v>
      </c>
      <c r="Q144" s="225"/>
      <c r="R144" s="225"/>
      <c r="S144" s="225"/>
      <c r="T144" s="225"/>
      <c r="U144" s="225"/>
      <c r="V144" s="225"/>
      <c r="W144" s="225"/>
      <c r="X144" s="225"/>
      <c r="Y144" s="225"/>
      <c r="Z144" s="225"/>
      <c r="AA144" s="225"/>
      <c r="AB144" s="225"/>
    </row>
    <row r="145" spans="11:28">
      <c r="K145" s="248">
        <v>1</v>
      </c>
      <c r="L145" s="243" t="s">
        <v>239</v>
      </c>
      <c r="M145" s="244">
        <v>0.5</v>
      </c>
      <c r="N145" s="243" t="str">
        <f t="shared" si="25"/>
        <v>1Rigid Foam/Cellular Glass0.5</v>
      </c>
      <c r="O145" s="249">
        <v>0.19</v>
      </c>
      <c r="Q145" s="225"/>
      <c r="R145" s="225"/>
      <c r="S145" s="225"/>
      <c r="T145" s="225"/>
      <c r="U145" s="225"/>
      <c r="V145" s="225"/>
      <c r="W145" s="225"/>
      <c r="X145" s="225"/>
      <c r="Y145" s="225"/>
      <c r="Z145" s="225"/>
      <c r="AA145" s="225"/>
      <c r="AB145" s="225"/>
    </row>
    <row r="146" spans="11:28">
      <c r="K146" s="248">
        <v>1.25</v>
      </c>
      <c r="L146" s="243" t="s">
        <v>239</v>
      </c>
      <c r="M146" s="244">
        <v>0.5</v>
      </c>
      <c r="N146" s="243" t="str">
        <f t="shared" si="25"/>
        <v>1.25Rigid Foam/Cellular Glass0.5</v>
      </c>
      <c r="O146" s="249">
        <v>0.23</v>
      </c>
      <c r="Q146" s="225"/>
      <c r="R146" s="225"/>
      <c r="S146" s="225"/>
      <c r="T146" s="225"/>
      <c r="U146" s="225"/>
      <c r="V146" s="225"/>
      <c r="W146" s="225"/>
      <c r="X146" s="225"/>
      <c r="Y146" s="225"/>
      <c r="Z146" s="225"/>
      <c r="AA146" s="225"/>
      <c r="AB146" s="225"/>
    </row>
    <row r="147" spans="11:28">
      <c r="K147" s="248">
        <v>1.5</v>
      </c>
      <c r="L147" s="243" t="s">
        <v>239</v>
      </c>
      <c r="M147" s="244">
        <v>0.5</v>
      </c>
      <c r="N147" s="243" t="str">
        <f t="shared" si="25"/>
        <v>1.5Rigid Foam/Cellular Glass0.5</v>
      </c>
      <c r="O147" s="249">
        <v>0.25</v>
      </c>
      <c r="Q147" s="225"/>
      <c r="R147" s="225"/>
      <c r="S147" s="225"/>
      <c r="T147" s="225"/>
      <c r="U147" s="225"/>
      <c r="V147" s="225"/>
      <c r="W147" s="225"/>
      <c r="X147" s="225"/>
      <c r="Y147" s="225"/>
      <c r="Z147" s="225"/>
      <c r="AA147" s="225"/>
      <c r="AB147" s="225"/>
    </row>
    <row r="148" spans="11:28">
      <c r="K148" s="248">
        <v>2</v>
      </c>
      <c r="L148" s="243" t="s">
        <v>239</v>
      </c>
      <c r="M148" s="244">
        <v>0.5</v>
      </c>
      <c r="N148" s="243" t="str">
        <f t="shared" si="25"/>
        <v>2Rigid Foam/Cellular Glass0.5</v>
      </c>
      <c r="O148" s="249">
        <v>0.28999999999999998</v>
      </c>
      <c r="Q148" s="225"/>
      <c r="R148" s="225"/>
      <c r="S148" s="225"/>
      <c r="T148" s="225"/>
      <c r="U148" s="225"/>
      <c r="V148" s="225"/>
      <c r="W148" s="225"/>
      <c r="X148" s="225"/>
      <c r="Y148" s="225"/>
      <c r="Z148" s="225"/>
      <c r="AA148" s="225"/>
      <c r="AB148" s="225"/>
    </row>
    <row r="149" spans="11:28">
      <c r="K149" s="248">
        <v>2.5</v>
      </c>
      <c r="L149" s="243" t="s">
        <v>239</v>
      </c>
      <c r="M149" s="244">
        <v>0.5</v>
      </c>
      <c r="N149" s="243" t="str">
        <f t="shared" si="25"/>
        <v>2.5Rigid Foam/Cellular Glass0.5</v>
      </c>
      <c r="O149" s="249">
        <v>0.34</v>
      </c>
      <c r="Q149" s="225"/>
      <c r="R149" s="225"/>
      <c r="S149" s="225"/>
      <c r="T149" s="225"/>
      <c r="U149" s="225"/>
      <c r="V149" s="225"/>
      <c r="W149" s="225"/>
      <c r="X149" s="225"/>
      <c r="Y149" s="225"/>
      <c r="Z149" s="225"/>
      <c r="AA149" s="225"/>
      <c r="AB149" s="225"/>
    </row>
    <row r="150" spans="11:28">
      <c r="K150" s="248">
        <v>3</v>
      </c>
      <c r="L150" s="243" t="s">
        <v>239</v>
      </c>
      <c r="M150" s="244">
        <v>0.5</v>
      </c>
      <c r="N150" s="243" t="str">
        <f t="shared" si="25"/>
        <v>3Rigid Foam/Cellular Glass0.5</v>
      </c>
      <c r="O150" s="249">
        <v>0.39</v>
      </c>
      <c r="Q150" s="225"/>
      <c r="R150" s="225"/>
      <c r="S150" s="225"/>
      <c r="T150" s="225"/>
      <c r="U150" s="225"/>
      <c r="V150" s="225"/>
      <c r="W150" s="225"/>
      <c r="X150" s="225"/>
      <c r="Y150" s="225"/>
      <c r="Z150" s="225"/>
      <c r="AA150" s="225"/>
      <c r="AB150" s="225"/>
    </row>
    <row r="151" spans="11:28">
      <c r="K151" s="248">
        <v>3.5</v>
      </c>
      <c r="L151" s="243" t="s">
        <v>239</v>
      </c>
      <c r="M151" s="244">
        <v>0.5</v>
      </c>
      <c r="N151" s="243" t="str">
        <f t="shared" si="25"/>
        <v>3.5Rigid Foam/Cellular Glass0.5</v>
      </c>
      <c r="O151" s="249">
        <v>0.44</v>
      </c>
      <c r="Q151" s="225"/>
      <c r="R151" s="225"/>
      <c r="S151" s="225"/>
      <c r="T151" s="225"/>
      <c r="U151" s="225"/>
      <c r="V151" s="225"/>
      <c r="W151" s="225"/>
      <c r="X151" s="225"/>
      <c r="Y151" s="225"/>
      <c r="Z151" s="225"/>
      <c r="AA151" s="225"/>
      <c r="AB151" s="225"/>
    </row>
    <row r="152" spans="11:28">
      <c r="K152" s="248">
        <v>4</v>
      </c>
      <c r="L152" s="243" t="s">
        <v>239</v>
      </c>
      <c r="M152" s="244">
        <v>0.5</v>
      </c>
      <c r="N152" s="243" t="str">
        <f t="shared" si="25"/>
        <v>4Rigid Foam/Cellular Glass0.5</v>
      </c>
      <c r="O152" s="249">
        <v>0.48</v>
      </c>
      <c r="Q152" s="225"/>
      <c r="R152" s="225"/>
      <c r="S152" s="225"/>
      <c r="T152" s="225"/>
      <c r="U152" s="225"/>
      <c r="V152" s="225"/>
      <c r="W152" s="225"/>
      <c r="X152" s="225"/>
      <c r="Y152" s="225"/>
      <c r="Z152" s="225"/>
      <c r="AA152" s="225"/>
      <c r="AB152" s="225"/>
    </row>
    <row r="153" spans="11:28">
      <c r="K153" s="248">
        <v>5</v>
      </c>
      <c r="L153" s="243" t="s">
        <v>239</v>
      </c>
      <c r="M153" s="244">
        <v>0.5</v>
      </c>
      <c r="N153" s="243" t="str">
        <f t="shared" si="25"/>
        <v>5Rigid Foam/Cellular Glass0.5</v>
      </c>
      <c r="O153" s="249">
        <v>0.57999999999999996</v>
      </c>
      <c r="Q153" s="225"/>
      <c r="R153" s="225"/>
      <c r="S153" s="225"/>
      <c r="T153" s="225"/>
      <c r="U153" s="225"/>
      <c r="V153" s="225"/>
      <c r="W153" s="225"/>
      <c r="X153" s="225"/>
      <c r="Y153" s="225"/>
      <c r="Z153" s="225"/>
      <c r="AA153" s="225"/>
      <c r="AB153" s="225"/>
    </row>
    <row r="154" spans="11:28">
      <c r="K154" s="248">
        <v>6</v>
      </c>
      <c r="L154" s="243" t="s">
        <v>239</v>
      </c>
      <c r="M154" s="244">
        <v>0.5</v>
      </c>
      <c r="N154" s="243" t="str">
        <f t="shared" si="25"/>
        <v>6Rigid Foam/Cellular Glass0.5</v>
      </c>
      <c r="O154" s="249">
        <v>0.67</v>
      </c>
      <c r="Q154" s="225"/>
      <c r="R154" s="225"/>
      <c r="S154" s="225"/>
      <c r="T154" s="225"/>
      <c r="U154" s="225"/>
      <c r="V154" s="225"/>
      <c r="W154" s="225"/>
      <c r="X154" s="225"/>
      <c r="Y154" s="225"/>
      <c r="Z154" s="225"/>
      <c r="AA154" s="225"/>
      <c r="AB154" s="225"/>
    </row>
    <row r="155" spans="11:28">
      <c r="K155" s="248">
        <v>8</v>
      </c>
      <c r="L155" s="243" t="s">
        <v>239</v>
      </c>
      <c r="M155" s="244">
        <v>0.5</v>
      </c>
      <c r="N155" s="243" t="str">
        <f t="shared" si="25"/>
        <v>8Rigid Foam/Cellular Glass0.5</v>
      </c>
      <c r="O155" s="249">
        <v>0.84</v>
      </c>
      <c r="Q155" s="225"/>
      <c r="R155" s="225"/>
      <c r="S155" s="225"/>
      <c r="T155" s="225"/>
      <c r="U155" s="225"/>
      <c r="V155" s="225"/>
      <c r="W155" s="225"/>
      <c r="X155" s="225"/>
      <c r="Y155" s="225"/>
      <c r="Z155" s="225"/>
      <c r="AA155" s="225"/>
      <c r="AB155" s="225"/>
    </row>
    <row r="156" spans="11:28">
      <c r="K156" s="248">
        <v>9</v>
      </c>
      <c r="L156" s="243" t="s">
        <v>239</v>
      </c>
      <c r="M156" s="244">
        <v>0.5</v>
      </c>
      <c r="N156" s="243" t="str">
        <f t="shared" ref="N156:N161" si="26">CONCATENATE(K156,L156,M156)</f>
        <v>9Rigid Foam/Cellular Glass0.5</v>
      </c>
      <c r="O156" s="250">
        <v>0.94439999999999991</v>
      </c>
      <c r="Q156" s="225"/>
      <c r="R156" s="225"/>
      <c r="S156" s="225"/>
      <c r="T156" s="225"/>
      <c r="U156" s="225"/>
      <c r="V156" s="225"/>
      <c r="W156" s="225"/>
      <c r="X156" s="225"/>
      <c r="Y156" s="225"/>
      <c r="Z156" s="225"/>
      <c r="AA156" s="225"/>
      <c r="AB156" s="225"/>
    </row>
    <row r="157" spans="11:28">
      <c r="K157" s="248">
        <v>10</v>
      </c>
      <c r="L157" s="243" t="s">
        <v>239</v>
      </c>
      <c r="M157" s="244">
        <v>0.5</v>
      </c>
      <c r="N157" s="243" t="str">
        <f t="shared" si="26"/>
        <v>10Rigid Foam/Cellular Glass0.5</v>
      </c>
      <c r="O157" s="250">
        <v>1.0373999999999999</v>
      </c>
      <c r="Q157" s="225"/>
      <c r="R157" s="225"/>
      <c r="S157" s="225"/>
      <c r="T157" s="225"/>
      <c r="U157" s="225"/>
      <c r="V157" s="225"/>
      <c r="W157" s="225"/>
      <c r="X157" s="225"/>
      <c r="Y157" s="225"/>
      <c r="Z157" s="225"/>
      <c r="AA157" s="225"/>
      <c r="AB157" s="225"/>
    </row>
    <row r="158" spans="11:28">
      <c r="K158" s="248">
        <v>12</v>
      </c>
      <c r="L158" s="243" t="s">
        <v>239</v>
      </c>
      <c r="M158" s="244">
        <v>0.5</v>
      </c>
      <c r="N158" s="243" t="str">
        <f t="shared" si="26"/>
        <v>12Rigid Foam/Cellular Glass0.5</v>
      </c>
      <c r="O158" s="250">
        <v>1.2234</v>
      </c>
      <c r="Q158" s="225"/>
      <c r="R158" s="225"/>
      <c r="S158" s="225"/>
      <c r="T158" s="225"/>
      <c r="U158" s="225"/>
      <c r="V158" s="225"/>
      <c r="W158" s="225"/>
      <c r="X158" s="225"/>
      <c r="Y158" s="225"/>
      <c r="Z158" s="225"/>
      <c r="AA158" s="225"/>
      <c r="AB158" s="225"/>
    </row>
    <row r="159" spans="11:28">
      <c r="K159" s="248">
        <v>14</v>
      </c>
      <c r="L159" s="243" t="s">
        <v>239</v>
      </c>
      <c r="M159" s="244">
        <v>0.5</v>
      </c>
      <c r="N159" s="243" t="str">
        <f t="shared" si="26"/>
        <v>14Rigid Foam/Cellular Glass0.5</v>
      </c>
      <c r="O159" s="250">
        <v>1.4094</v>
      </c>
      <c r="Q159" s="225"/>
      <c r="R159" s="225"/>
      <c r="S159" s="225"/>
      <c r="T159" s="225"/>
      <c r="U159" s="225"/>
      <c r="V159" s="225"/>
      <c r="W159" s="225"/>
      <c r="X159" s="225"/>
      <c r="Y159" s="225"/>
      <c r="Z159" s="225"/>
      <c r="AA159" s="225"/>
      <c r="AB159" s="225"/>
    </row>
    <row r="160" spans="11:28">
      <c r="K160" s="248">
        <v>16</v>
      </c>
      <c r="L160" s="243" t="s">
        <v>239</v>
      </c>
      <c r="M160" s="244">
        <v>0.5</v>
      </c>
      <c r="N160" s="243" t="str">
        <f t="shared" si="26"/>
        <v>16Rigid Foam/Cellular Glass0.5</v>
      </c>
      <c r="O160" s="250">
        <v>1.5953999999999999</v>
      </c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  <c r="AA160" s="225"/>
      <c r="AB160" s="225"/>
    </row>
    <row r="161" spans="11:28">
      <c r="K161" s="248">
        <v>0.5</v>
      </c>
      <c r="L161" s="243" t="s">
        <v>239</v>
      </c>
      <c r="M161" s="244">
        <v>1</v>
      </c>
      <c r="N161" s="243" t="str">
        <f t="shared" si="26"/>
        <v>0.5Rigid Foam/Cellular Glass1</v>
      </c>
      <c r="O161" s="249">
        <v>0.12</v>
      </c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  <c r="AA161" s="225"/>
      <c r="AB161" s="225"/>
    </row>
    <row r="162" spans="11:28">
      <c r="K162" s="248">
        <v>0.75</v>
      </c>
      <c r="L162" s="243" t="s">
        <v>239</v>
      </c>
      <c r="M162" s="244">
        <v>1</v>
      </c>
      <c r="N162" s="243" t="str">
        <f t="shared" ref="N162:N173" si="27">CONCATENATE(K162,L162,M162)</f>
        <v>0.75Rigid Foam/Cellular Glass1</v>
      </c>
      <c r="O162" s="249">
        <v>0.13</v>
      </c>
      <c r="Q162" s="225"/>
      <c r="R162" s="225"/>
      <c r="S162" s="225"/>
      <c r="T162" s="225"/>
      <c r="U162" s="225"/>
      <c r="V162" s="225"/>
      <c r="W162" s="225"/>
      <c r="X162" s="225"/>
      <c r="Y162" s="225"/>
      <c r="Z162" s="225"/>
      <c r="AA162" s="225"/>
      <c r="AB162" s="225"/>
    </row>
    <row r="163" spans="11:28">
      <c r="K163" s="248">
        <v>1</v>
      </c>
      <c r="L163" s="243" t="s">
        <v>239</v>
      </c>
      <c r="M163" s="244">
        <v>1</v>
      </c>
      <c r="N163" s="243" t="str">
        <f t="shared" si="27"/>
        <v>1Rigid Foam/Cellular Glass1</v>
      </c>
      <c r="O163" s="249">
        <v>0.15</v>
      </c>
      <c r="Q163" s="225"/>
      <c r="R163" s="225"/>
      <c r="S163" s="225"/>
      <c r="T163" s="225"/>
      <c r="U163" s="225"/>
      <c r="V163" s="225"/>
      <c r="W163" s="225"/>
      <c r="X163" s="225"/>
      <c r="Y163" s="225"/>
      <c r="Z163" s="225"/>
      <c r="AA163" s="225"/>
      <c r="AB163" s="225"/>
    </row>
    <row r="164" spans="11:28">
      <c r="K164" s="248">
        <v>1.25</v>
      </c>
      <c r="L164" s="243" t="s">
        <v>239</v>
      </c>
      <c r="M164" s="244">
        <v>1</v>
      </c>
      <c r="N164" s="243" t="str">
        <f t="shared" si="27"/>
        <v>1.25Rigid Foam/Cellular Glass1</v>
      </c>
      <c r="O164" s="249">
        <v>0.17</v>
      </c>
      <c r="Q164" s="225"/>
      <c r="R164" s="225"/>
      <c r="S164" s="225"/>
      <c r="T164" s="225"/>
      <c r="U164" s="225"/>
      <c r="V164" s="225"/>
      <c r="W164" s="225"/>
      <c r="X164" s="225"/>
      <c r="Y164" s="225"/>
      <c r="Z164" s="225"/>
      <c r="AA164" s="225"/>
      <c r="AB164" s="225"/>
    </row>
    <row r="165" spans="11:28">
      <c r="K165" s="248">
        <v>1.5</v>
      </c>
      <c r="L165" s="243" t="s">
        <v>239</v>
      </c>
      <c r="M165" s="244">
        <v>1</v>
      </c>
      <c r="N165" s="243" t="str">
        <f t="shared" si="27"/>
        <v>1.5Rigid Foam/Cellular Glass1</v>
      </c>
      <c r="O165" s="249">
        <v>0.19</v>
      </c>
      <c r="Q165" s="225"/>
      <c r="R165" s="225"/>
      <c r="S165" s="225"/>
      <c r="T165" s="225"/>
      <c r="U165" s="225"/>
      <c r="V165" s="225"/>
      <c r="W165" s="225"/>
      <c r="X165" s="225"/>
      <c r="Y165" s="225"/>
      <c r="Z165" s="225"/>
      <c r="AA165" s="225"/>
      <c r="AB165" s="225"/>
    </row>
    <row r="166" spans="11:28">
      <c r="K166" s="248">
        <v>2</v>
      </c>
      <c r="L166" s="243" t="s">
        <v>239</v>
      </c>
      <c r="M166" s="244">
        <v>1</v>
      </c>
      <c r="N166" s="243" t="str">
        <f t="shared" si="27"/>
        <v>2Rigid Foam/Cellular Glass1</v>
      </c>
      <c r="O166" s="249">
        <v>0.22</v>
      </c>
      <c r="Q166" s="225"/>
      <c r="R166" s="225"/>
      <c r="S166" s="225"/>
      <c r="T166" s="225"/>
      <c r="U166" s="225"/>
      <c r="V166" s="225"/>
      <c r="W166" s="225"/>
      <c r="X166" s="225"/>
      <c r="Y166" s="225"/>
      <c r="Z166" s="225"/>
      <c r="AA166" s="225"/>
      <c r="AB166" s="225"/>
    </row>
    <row r="167" spans="11:28">
      <c r="K167" s="248">
        <v>2.5</v>
      </c>
      <c r="L167" s="243" t="s">
        <v>239</v>
      </c>
      <c r="M167" s="244">
        <v>1</v>
      </c>
      <c r="N167" s="243" t="str">
        <f t="shared" si="27"/>
        <v>2.5Rigid Foam/Cellular Glass1</v>
      </c>
      <c r="O167" s="249">
        <v>0.25</v>
      </c>
      <c r="Q167" s="225"/>
      <c r="R167" s="225"/>
      <c r="S167" s="225"/>
      <c r="T167" s="225"/>
      <c r="U167" s="225"/>
      <c r="V167" s="225"/>
      <c r="W167" s="225"/>
      <c r="X167" s="225"/>
      <c r="Y167" s="225"/>
      <c r="Z167" s="225"/>
      <c r="AA167" s="225"/>
      <c r="AB167" s="225"/>
    </row>
    <row r="168" spans="11:28">
      <c r="K168" s="248">
        <v>3</v>
      </c>
      <c r="L168" s="243" t="s">
        <v>239</v>
      </c>
      <c r="M168" s="244">
        <v>1</v>
      </c>
      <c r="N168" s="243" t="str">
        <f t="shared" si="27"/>
        <v>3Rigid Foam/Cellular Glass1</v>
      </c>
      <c r="O168" s="249">
        <v>0.28999999999999998</v>
      </c>
      <c r="Q168" s="225"/>
      <c r="R168" s="225"/>
      <c r="S168" s="225"/>
      <c r="T168" s="225"/>
      <c r="U168" s="225"/>
      <c r="V168" s="225"/>
      <c r="W168" s="225"/>
      <c r="X168" s="225"/>
      <c r="Y168" s="225"/>
      <c r="Z168" s="225"/>
      <c r="AA168" s="225"/>
      <c r="AB168" s="225"/>
    </row>
    <row r="169" spans="11:28">
      <c r="K169" s="248">
        <v>3.5</v>
      </c>
      <c r="L169" s="243" t="s">
        <v>239</v>
      </c>
      <c r="M169" s="244">
        <v>1</v>
      </c>
      <c r="N169" s="243" t="str">
        <f t="shared" si="27"/>
        <v>3.5Rigid Foam/Cellular Glass1</v>
      </c>
      <c r="O169" s="249">
        <v>0.32</v>
      </c>
      <c r="Q169" s="225"/>
      <c r="R169" s="225"/>
      <c r="S169" s="225"/>
      <c r="T169" s="225"/>
      <c r="U169" s="225"/>
      <c r="V169" s="225"/>
      <c r="W169" s="225"/>
      <c r="X169" s="225"/>
      <c r="Y169" s="225"/>
      <c r="Z169" s="225"/>
      <c r="AA169" s="225"/>
      <c r="AB169" s="225"/>
    </row>
    <row r="170" spans="11:28">
      <c r="K170" s="248">
        <v>4</v>
      </c>
      <c r="L170" s="243" t="s">
        <v>239</v>
      </c>
      <c r="M170" s="244">
        <v>1</v>
      </c>
      <c r="N170" s="243" t="str">
        <f t="shared" si="27"/>
        <v>4Rigid Foam/Cellular Glass1</v>
      </c>
      <c r="O170" s="249">
        <v>0.35</v>
      </c>
      <c r="Q170" s="225"/>
      <c r="R170" s="225"/>
      <c r="S170" s="225"/>
      <c r="T170" s="225"/>
      <c r="U170" s="225"/>
      <c r="V170" s="225"/>
      <c r="W170" s="225"/>
      <c r="X170" s="225"/>
      <c r="Y170" s="225"/>
      <c r="Z170" s="225"/>
      <c r="AA170" s="225"/>
      <c r="AB170" s="225"/>
    </row>
    <row r="171" spans="11:28">
      <c r="K171" s="248">
        <v>5</v>
      </c>
      <c r="L171" s="243" t="s">
        <v>239</v>
      </c>
      <c r="M171" s="244">
        <v>1</v>
      </c>
      <c r="N171" s="243" t="str">
        <f t="shared" si="27"/>
        <v>5Rigid Foam/Cellular Glass1</v>
      </c>
      <c r="O171" s="249">
        <v>0.41</v>
      </c>
      <c r="Q171" s="225"/>
      <c r="R171" s="225"/>
      <c r="S171" s="225"/>
      <c r="T171" s="225"/>
      <c r="U171" s="225"/>
      <c r="V171" s="225"/>
      <c r="W171" s="225"/>
      <c r="X171" s="225"/>
      <c r="Y171" s="225"/>
      <c r="Z171" s="225"/>
      <c r="AA171" s="225"/>
      <c r="AB171" s="225"/>
    </row>
    <row r="172" spans="11:28">
      <c r="K172" s="248">
        <v>6</v>
      </c>
      <c r="L172" s="243" t="s">
        <v>239</v>
      </c>
      <c r="M172" s="244">
        <v>1</v>
      </c>
      <c r="N172" s="243" t="str">
        <f t="shared" si="27"/>
        <v>6Rigid Foam/Cellular Glass1</v>
      </c>
      <c r="O172" s="249">
        <v>0.47</v>
      </c>
      <c r="Q172" s="225"/>
      <c r="R172" s="225"/>
      <c r="S172" s="225"/>
      <c r="T172" s="225"/>
      <c r="U172" s="225"/>
      <c r="V172" s="225"/>
      <c r="W172" s="225"/>
      <c r="X172" s="225"/>
      <c r="Y172" s="225"/>
      <c r="Z172" s="225"/>
      <c r="AA172" s="225"/>
      <c r="AB172" s="225"/>
    </row>
    <row r="173" spans="11:28">
      <c r="K173" s="248">
        <v>8</v>
      </c>
      <c r="L173" s="243" t="s">
        <v>239</v>
      </c>
      <c r="M173" s="244">
        <v>1</v>
      </c>
      <c r="N173" s="243" t="str">
        <f t="shared" si="27"/>
        <v>8Rigid Foam/Cellular Glass1</v>
      </c>
      <c r="O173" s="249">
        <v>0.59</v>
      </c>
      <c r="Q173" s="225"/>
      <c r="R173" s="225"/>
      <c r="S173" s="225"/>
      <c r="T173" s="225"/>
      <c r="U173" s="225"/>
      <c r="V173" s="225"/>
      <c r="W173" s="225"/>
      <c r="X173" s="225"/>
      <c r="Y173" s="225"/>
      <c r="Z173" s="225"/>
      <c r="AA173" s="225"/>
      <c r="AB173" s="225"/>
    </row>
    <row r="174" spans="11:28">
      <c r="K174" s="248">
        <v>9</v>
      </c>
      <c r="L174" s="243" t="s">
        <v>239</v>
      </c>
      <c r="M174" s="244">
        <v>1</v>
      </c>
      <c r="N174" s="243" t="str">
        <f t="shared" ref="N174:N179" si="28">CONCATENATE(K174,L174,M174)</f>
        <v>9Rigid Foam/Cellular Glass1</v>
      </c>
      <c r="O174" s="250">
        <v>0.65310000000000001</v>
      </c>
      <c r="Q174" s="225"/>
      <c r="R174" s="225"/>
      <c r="S174" s="225"/>
      <c r="T174" s="225"/>
      <c r="U174" s="225"/>
      <c r="V174" s="225"/>
      <c r="W174" s="225"/>
      <c r="X174" s="225"/>
      <c r="Y174" s="225"/>
      <c r="Z174" s="225"/>
      <c r="AA174" s="225"/>
      <c r="AB174" s="225"/>
    </row>
    <row r="175" spans="11:28">
      <c r="K175" s="248">
        <v>10</v>
      </c>
      <c r="L175" s="243" t="s">
        <v>239</v>
      </c>
      <c r="M175" s="244">
        <v>1</v>
      </c>
      <c r="N175" s="243" t="str">
        <f t="shared" si="28"/>
        <v>10Rigid Foam/Cellular Glass1</v>
      </c>
      <c r="O175" s="250">
        <v>0.71540000000000004</v>
      </c>
      <c r="Q175" s="225"/>
      <c r="R175" s="225"/>
      <c r="S175" s="225"/>
      <c r="T175" s="225"/>
      <c r="U175" s="225"/>
      <c r="V175" s="225"/>
      <c r="W175" s="225"/>
      <c r="X175" s="225"/>
      <c r="Y175" s="225"/>
      <c r="Z175" s="225"/>
      <c r="AA175" s="225"/>
      <c r="AB175" s="225"/>
    </row>
    <row r="176" spans="11:28">
      <c r="K176" s="248">
        <v>12</v>
      </c>
      <c r="L176" s="243" t="s">
        <v>239</v>
      </c>
      <c r="M176" s="244">
        <v>1</v>
      </c>
      <c r="N176" s="243" t="str">
        <f t="shared" si="28"/>
        <v>12Rigid Foam/Cellular Glass1</v>
      </c>
      <c r="O176" s="250">
        <v>0.84000000000000008</v>
      </c>
      <c r="Q176" s="225"/>
      <c r="R176" s="225"/>
      <c r="S176" s="225"/>
      <c r="T176" s="225"/>
      <c r="U176" s="225"/>
      <c r="V176" s="225"/>
      <c r="W176" s="225"/>
      <c r="X176" s="225"/>
      <c r="Y176" s="225"/>
      <c r="Z176" s="225"/>
      <c r="AA176" s="225"/>
      <c r="AB176" s="225"/>
    </row>
    <row r="177" spans="11:28">
      <c r="K177" s="248">
        <v>14</v>
      </c>
      <c r="L177" s="243" t="s">
        <v>239</v>
      </c>
      <c r="M177" s="244">
        <v>1</v>
      </c>
      <c r="N177" s="243" t="str">
        <f t="shared" si="28"/>
        <v>14Rigid Foam/Cellular Glass1</v>
      </c>
      <c r="O177" s="250">
        <v>0.96460000000000001</v>
      </c>
      <c r="Q177" s="225"/>
      <c r="R177" s="225"/>
      <c r="S177" s="225"/>
      <c r="T177" s="225"/>
      <c r="U177" s="225"/>
      <c r="V177" s="225"/>
      <c r="W177" s="225"/>
      <c r="X177" s="225"/>
      <c r="Y177" s="225"/>
      <c r="Z177" s="225"/>
      <c r="AA177" s="225"/>
      <c r="AB177" s="225"/>
    </row>
    <row r="178" spans="11:28">
      <c r="K178" s="248">
        <v>16</v>
      </c>
      <c r="L178" s="243" t="s">
        <v>239</v>
      </c>
      <c r="M178" s="244">
        <v>1</v>
      </c>
      <c r="N178" s="243" t="str">
        <f t="shared" si="28"/>
        <v>16Rigid Foam/Cellular Glass1</v>
      </c>
      <c r="O178" s="250">
        <v>1.0891999999999999</v>
      </c>
      <c r="Q178" s="225"/>
      <c r="R178" s="225"/>
      <c r="S178" s="225"/>
      <c r="T178" s="225"/>
      <c r="U178" s="225"/>
      <c r="V178" s="225"/>
      <c r="W178" s="225"/>
      <c r="X178" s="225"/>
      <c r="Y178" s="225"/>
      <c r="Z178" s="225"/>
      <c r="AA178" s="225"/>
      <c r="AB178" s="225"/>
    </row>
    <row r="179" spans="11:28">
      <c r="K179" s="248">
        <v>0.5</v>
      </c>
      <c r="L179" s="243" t="s">
        <v>239</v>
      </c>
      <c r="M179" s="244">
        <v>1.5</v>
      </c>
      <c r="N179" s="243" t="str">
        <f t="shared" si="28"/>
        <v>0.5Rigid Foam/Cellular Glass1.5</v>
      </c>
      <c r="O179" s="249">
        <v>0.1</v>
      </c>
      <c r="Q179" s="225"/>
      <c r="R179" s="225"/>
      <c r="S179" s="225"/>
      <c r="T179" s="225"/>
      <c r="U179" s="225"/>
      <c r="V179" s="225"/>
      <c r="W179" s="225"/>
      <c r="X179" s="225"/>
      <c r="Y179" s="225"/>
      <c r="Z179" s="225"/>
      <c r="AA179" s="225"/>
      <c r="AB179" s="225"/>
    </row>
    <row r="180" spans="11:28">
      <c r="K180" s="248">
        <v>0.75</v>
      </c>
      <c r="L180" s="243" t="s">
        <v>239</v>
      </c>
      <c r="M180" s="244">
        <v>1.5</v>
      </c>
      <c r="N180" s="243" t="str">
        <f t="shared" ref="N180:N191" si="29">CONCATENATE(K180,L180,M180)</f>
        <v>0.75Rigid Foam/Cellular Glass1.5</v>
      </c>
      <c r="O180" s="249">
        <v>0.11</v>
      </c>
      <c r="Q180" s="225"/>
      <c r="R180" s="225"/>
      <c r="S180" s="225"/>
      <c r="T180" s="225"/>
      <c r="U180" s="225"/>
      <c r="V180" s="225"/>
      <c r="W180" s="225"/>
      <c r="X180" s="225"/>
      <c r="Y180" s="225"/>
      <c r="Z180" s="225"/>
      <c r="AA180" s="225"/>
      <c r="AB180" s="225"/>
    </row>
    <row r="181" spans="11:28">
      <c r="K181" s="248">
        <v>1</v>
      </c>
      <c r="L181" s="243" t="s">
        <v>239</v>
      </c>
      <c r="M181" s="244">
        <v>1.5</v>
      </c>
      <c r="N181" s="243" t="str">
        <f t="shared" si="29"/>
        <v>1Rigid Foam/Cellular Glass1.5</v>
      </c>
      <c r="O181" s="249">
        <v>0.13</v>
      </c>
      <c r="Q181" s="225"/>
      <c r="R181" s="225"/>
      <c r="S181" s="225"/>
      <c r="T181" s="225"/>
      <c r="U181" s="225"/>
      <c r="V181" s="225"/>
      <c r="W181" s="225"/>
      <c r="X181" s="225"/>
      <c r="Y181" s="225"/>
      <c r="Z181" s="225"/>
      <c r="AA181" s="225"/>
      <c r="AB181" s="225"/>
    </row>
    <row r="182" spans="11:28">
      <c r="K182" s="248">
        <v>1.25</v>
      </c>
      <c r="L182" s="243" t="s">
        <v>239</v>
      </c>
      <c r="M182" s="244">
        <v>1.5</v>
      </c>
      <c r="N182" s="243" t="str">
        <f t="shared" si="29"/>
        <v>1.25Rigid Foam/Cellular Glass1.5</v>
      </c>
      <c r="O182" s="249">
        <v>0.15</v>
      </c>
      <c r="Q182" s="225"/>
      <c r="R182" s="225"/>
      <c r="S182" s="225"/>
      <c r="T182" s="225"/>
      <c r="U182" s="225"/>
      <c r="V182" s="225"/>
      <c r="W182" s="225"/>
      <c r="X182" s="225"/>
      <c r="Y182" s="225"/>
      <c r="Z182" s="225"/>
      <c r="AA182" s="225"/>
      <c r="AB182" s="225"/>
    </row>
    <row r="183" spans="11:28">
      <c r="K183" s="248">
        <v>1.5</v>
      </c>
      <c r="L183" s="243" t="s">
        <v>239</v>
      </c>
      <c r="M183" s="244">
        <v>1.5</v>
      </c>
      <c r="N183" s="243" t="str">
        <f t="shared" si="29"/>
        <v>1.5Rigid Foam/Cellular Glass1.5</v>
      </c>
      <c r="O183" s="249">
        <v>0.16</v>
      </c>
      <c r="Q183" s="225"/>
      <c r="R183" s="225"/>
      <c r="S183" s="225"/>
      <c r="T183" s="225"/>
      <c r="U183" s="225"/>
      <c r="V183" s="225"/>
      <c r="W183" s="225"/>
      <c r="X183" s="225"/>
      <c r="Y183" s="225"/>
      <c r="Z183" s="225"/>
      <c r="AA183" s="225"/>
      <c r="AB183" s="225"/>
    </row>
    <row r="184" spans="11:28">
      <c r="K184" s="248">
        <v>2</v>
      </c>
      <c r="L184" s="243" t="s">
        <v>239</v>
      </c>
      <c r="M184" s="244">
        <v>1.5</v>
      </c>
      <c r="N184" s="243" t="str">
        <f t="shared" si="29"/>
        <v>2Rigid Foam/Cellular Glass1.5</v>
      </c>
      <c r="O184" s="249">
        <v>0.18</v>
      </c>
      <c r="Q184" s="225"/>
      <c r="R184" s="225"/>
      <c r="S184" s="225"/>
      <c r="T184" s="225"/>
      <c r="U184" s="225"/>
      <c r="V184" s="225"/>
      <c r="W184" s="225"/>
      <c r="X184" s="225"/>
      <c r="Y184" s="225"/>
      <c r="Z184" s="225"/>
      <c r="AA184" s="225"/>
      <c r="AB184" s="225"/>
    </row>
    <row r="185" spans="11:28">
      <c r="K185" s="248">
        <v>2.5</v>
      </c>
      <c r="L185" s="243" t="s">
        <v>239</v>
      </c>
      <c r="M185" s="244">
        <v>1.5</v>
      </c>
      <c r="N185" s="243" t="str">
        <f t="shared" si="29"/>
        <v>2.5Rigid Foam/Cellular Glass1.5</v>
      </c>
      <c r="O185" s="249">
        <v>0.2</v>
      </c>
      <c r="Q185" s="225"/>
      <c r="R185" s="225"/>
      <c r="S185" s="225"/>
      <c r="T185" s="225"/>
      <c r="U185" s="225"/>
      <c r="V185" s="225"/>
      <c r="W185" s="225"/>
      <c r="X185" s="225"/>
      <c r="Y185" s="225"/>
      <c r="Z185" s="225"/>
      <c r="AA185" s="225"/>
      <c r="AB185" s="225"/>
    </row>
    <row r="186" spans="11:28">
      <c r="K186" s="248">
        <v>3</v>
      </c>
      <c r="L186" s="243" t="s">
        <v>239</v>
      </c>
      <c r="M186" s="244">
        <v>1.5</v>
      </c>
      <c r="N186" s="243" t="str">
        <f t="shared" si="29"/>
        <v>3Rigid Foam/Cellular Glass1.5</v>
      </c>
      <c r="O186" s="249">
        <v>0.23</v>
      </c>
      <c r="Q186" s="225"/>
      <c r="R186" s="225"/>
      <c r="S186" s="225"/>
      <c r="T186" s="225"/>
      <c r="U186" s="225"/>
      <c r="V186" s="225"/>
      <c r="W186" s="225"/>
      <c r="X186" s="225"/>
      <c r="Y186" s="225"/>
      <c r="Z186" s="225"/>
      <c r="AA186" s="225"/>
      <c r="AB186" s="225"/>
    </row>
    <row r="187" spans="11:28">
      <c r="K187" s="248">
        <v>3.5</v>
      </c>
      <c r="L187" s="243" t="s">
        <v>239</v>
      </c>
      <c r="M187" s="244">
        <v>1.5</v>
      </c>
      <c r="N187" s="243" t="str">
        <f t="shared" si="29"/>
        <v>3.5Rigid Foam/Cellular Glass1.5</v>
      </c>
      <c r="O187" s="249">
        <v>0.26</v>
      </c>
      <c r="Q187" s="225"/>
      <c r="R187" s="225"/>
      <c r="S187" s="225"/>
      <c r="T187" s="225"/>
      <c r="U187" s="225"/>
      <c r="V187" s="225"/>
      <c r="W187" s="225"/>
      <c r="X187" s="225"/>
      <c r="Y187" s="225"/>
      <c r="Z187" s="225"/>
      <c r="AA187" s="225"/>
      <c r="AB187" s="225"/>
    </row>
    <row r="188" spans="11:28">
      <c r="K188" s="248">
        <v>4</v>
      </c>
      <c r="L188" s="243" t="s">
        <v>239</v>
      </c>
      <c r="M188" s="244">
        <v>1.5</v>
      </c>
      <c r="N188" s="243" t="str">
        <f t="shared" si="29"/>
        <v>4Rigid Foam/Cellular Glass1.5</v>
      </c>
      <c r="O188" s="249">
        <v>0.28000000000000003</v>
      </c>
      <c r="Q188" s="225"/>
      <c r="R188" s="225"/>
      <c r="S188" s="225"/>
      <c r="T188" s="225"/>
      <c r="U188" s="225"/>
      <c r="V188" s="225"/>
      <c r="W188" s="225"/>
      <c r="X188" s="225"/>
      <c r="Y188" s="225"/>
      <c r="Z188" s="225"/>
      <c r="AA188" s="225"/>
      <c r="AB188" s="225"/>
    </row>
    <row r="189" spans="11:28">
      <c r="K189" s="248">
        <v>5</v>
      </c>
      <c r="L189" s="243" t="s">
        <v>239</v>
      </c>
      <c r="M189" s="244">
        <v>1.5</v>
      </c>
      <c r="N189" s="243" t="str">
        <f t="shared" si="29"/>
        <v>5Rigid Foam/Cellular Glass1.5</v>
      </c>
      <c r="O189" s="249">
        <v>0.33</v>
      </c>
      <c r="Q189" s="225"/>
      <c r="R189" s="225"/>
      <c r="S189" s="225"/>
      <c r="T189" s="225"/>
      <c r="U189" s="225"/>
      <c r="V189" s="225"/>
      <c r="W189" s="225"/>
      <c r="X189" s="225"/>
      <c r="Y189" s="225"/>
      <c r="Z189" s="225"/>
      <c r="AA189" s="225"/>
      <c r="AB189" s="225"/>
    </row>
    <row r="190" spans="11:28">
      <c r="K190" s="248">
        <v>6</v>
      </c>
      <c r="L190" s="243" t="s">
        <v>239</v>
      </c>
      <c r="M190" s="244">
        <v>1.5</v>
      </c>
      <c r="N190" s="243" t="str">
        <f t="shared" si="29"/>
        <v>6Rigid Foam/Cellular Glass1.5</v>
      </c>
      <c r="O190" s="249">
        <v>0.37</v>
      </c>
      <c r="Q190" s="225"/>
      <c r="R190" s="225"/>
      <c r="S190" s="225"/>
      <c r="T190" s="225"/>
      <c r="U190" s="225"/>
      <c r="V190" s="225"/>
      <c r="W190" s="225"/>
      <c r="X190" s="225"/>
      <c r="Y190" s="225"/>
      <c r="Z190" s="225"/>
      <c r="AA190" s="225"/>
      <c r="AB190" s="225"/>
    </row>
    <row r="191" spans="11:28">
      <c r="K191" s="248">
        <v>8</v>
      </c>
      <c r="L191" s="243" t="s">
        <v>239</v>
      </c>
      <c r="M191" s="244">
        <v>1.5</v>
      </c>
      <c r="N191" s="243" t="str">
        <f t="shared" si="29"/>
        <v>8Rigid Foam/Cellular Glass1.5</v>
      </c>
      <c r="O191" s="249">
        <v>0.46</v>
      </c>
      <c r="Q191" s="225"/>
      <c r="R191" s="225"/>
      <c r="S191" s="225"/>
      <c r="T191" s="225"/>
      <c r="U191" s="225"/>
      <c r="V191" s="225"/>
      <c r="W191" s="225"/>
      <c r="X191" s="225"/>
      <c r="Y191" s="225"/>
      <c r="Z191" s="225"/>
      <c r="AA191" s="225"/>
      <c r="AB191" s="225"/>
    </row>
    <row r="192" spans="11:28">
      <c r="K192" s="248">
        <v>9</v>
      </c>
      <c r="L192" s="243" t="s">
        <v>239</v>
      </c>
      <c r="M192" s="244">
        <v>1.5</v>
      </c>
      <c r="N192" s="243" t="str">
        <f t="shared" ref="N192:N197" si="30">CONCATENATE(K192,L192,M192)</f>
        <v>9Rigid Foam/Cellular Glass1.5</v>
      </c>
      <c r="O192" s="250">
        <v>0.51449999999999996</v>
      </c>
      <c r="Q192" s="225"/>
      <c r="R192" s="225"/>
      <c r="S192" s="225"/>
      <c r="T192" s="225"/>
      <c r="U192" s="225"/>
      <c r="V192" s="225"/>
      <c r="W192" s="225"/>
      <c r="X192" s="225"/>
      <c r="Y192" s="225"/>
      <c r="Z192" s="225"/>
      <c r="AA192" s="225"/>
      <c r="AB192" s="225"/>
    </row>
    <row r="193" spans="11:28">
      <c r="K193" s="248">
        <v>10</v>
      </c>
      <c r="L193" s="243" t="s">
        <v>239</v>
      </c>
      <c r="M193" s="244">
        <v>1.5</v>
      </c>
      <c r="N193" s="243" t="str">
        <f t="shared" si="30"/>
        <v>10Rigid Foam/Cellular Glass1.5</v>
      </c>
      <c r="O193" s="250">
        <v>0.56220000000000003</v>
      </c>
      <c r="Q193" s="225"/>
      <c r="R193" s="225"/>
      <c r="S193" s="225"/>
      <c r="T193" s="225"/>
      <c r="U193" s="225"/>
      <c r="V193" s="225"/>
      <c r="W193" s="225"/>
      <c r="X193" s="225"/>
      <c r="Y193" s="225"/>
      <c r="Z193" s="225"/>
      <c r="AA193" s="225"/>
      <c r="AB193" s="225"/>
    </row>
    <row r="194" spans="11:28">
      <c r="K194" s="248">
        <v>12</v>
      </c>
      <c r="L194" s="243" t="s">
        <v>239</v>
      </c>
      <c r="M194" s="244">
        <v>1.5</v>
      </c>
      <c r="N194" s="243" t="str">
        <f t="shared" si="30"/>
        <v>12Rigid Foam/Cellular Glass1.5</v>
      </c>
      <c r="O194" s="250">
        <v>0.65759999999999996</v>
      </c>
      <c r="Q194" s="225"/>
      <c r="R194" s="225"/>
      <c r="S194" s="225"/>
      <c r="T194" s="225"/>
      <c r="U194" s="225"/>
      <c r="V194" s="225"/>
      <c r="W194" s="225"/>
      <c r="X194" s="225"/>
      <c r="Y194" s="225"/>
      <c r="Z194" s="225"/>
      <c r="AA194" s="225"/>
      <c r="AB194" s="225"/>
    </row>
    <row r="195" spans="11:28">
      <c r="K195" s="248">
        <v>14</v>
      </c>
      <c r="L195" s="243" t="s">
        <v>239</v>
      </c>
      <c r="M195" s="244">
        <v>1.5</v>
      </c>
      <c r="N195" s="243" t="str">
        <f t="shared" si="30"/>
        <v>14Rigid Foam/Cellular Glass1.5</v>
      </c>
      <c r="O195" s="250">
        <v>0.75299999999999989</v>
      </c>
      <c r="Q195" s="225"/>
      <c r="R195" s="225"/>
      <c r="S195" s="225"/>
      <c r="T195" s="225"/>
      <c r="U195" s="225"/>
      <c r="V195" s="225"/>
      <c r="W195" s="225"/>
      <c r="X195" s="225"/>
      <c r="Y195" s="225"/>
      <c r="Z195" s="225"/>
      <c r="AA195" s="225"/>
      <c r="AB195" s="225"/>
    </row>
    <row r="196" spans="11:28">
      <c r="K196" s="248">
        <v>16</v>
      </c>
      <c r="L196" s="243" t="s">
        <v>239</v>
      </c>
      <c r="M196" s="244">
        <v>1.5</v>
      </c>
      <c r="N196" s="243" t="str">
        <f t="shared" si="30"/>
        <v>16Rigid Foam/Cellular Glass1.5</v>
      </c>
      <c r="O196" s="250">
        <v>0.84840000000000004</v>
      </c>
      <c r="Q196" s="225"/>
      <c r="R196" s="225"/>
      <c r="S196" s="225"/>
      <c r="T196" s="225"/>
      <c r="U196" s="225"/>
      <c r="V196" s="225"/>
      <c r="W196" s="225"/>
      <c r="X196" s="225"/>
      <c r="Y196" s="225"/>
      <c r="Z196" s="225"/>
      <c r="AA196" s="225"/>
      <c r="AB196" s="225"/>
    </row>
    <row r="197" spans="11:28">
      <c r="K197" s="248">
        <v>0.5</v>
      </c>
      <c r="L197" s="243" t="s">
        <v>239</v>
      </c>
      <c r="M197" s="244">
        <v>2</v>
      </c>
      <c r="N197" s="243" t="str">
        <f t="shared" si="30"/>
        <v>0.5Rigid Foam/Cellular Glass2</v>
      </c>
      <c r="O197" s="249">
        <v>0.09</v>
      </c>
      <c r="Q197" s="225"/>
      <c r="R197" s="225"/>
      <c r="S197" s="225"/>
      <c r="T197" s="225"/>
      <c r="U197" s="225"/>
      <c r="V197" s="225"/>
      <c r="W197" s="225"/>
      <c r="X197" s="225"/>
      <c r="Y197" s="225"/>
      <c r="Z197" s="225"/>
      <c r="AA197" s="225"/>
      <c r="AB197" s="225"/>
    </row>
    <row r="198" spans="11:28">
      <c r="K198" s="248">
        <v>0.75</v>
      </c>
      <c r="L198" s="243" t="s">
        <v>239</v>
      </c>
      <c r="M198" s="244">
        <v>2</v>
      </c>
      <c r="N198" s="243" t="str">
        <f t="shared" ref="N198:N209" si="31">CONCATENATE(K198,L198,M198)</f>
        <v>0.75Rigid Foam/Cellular Glass2</v>
      </c>
      <c r="O198" s="249">
        <v>0.1</v>
      </c>
      <c r="Q198" s="225"/>
      <c r="R198" s="225"/>
      <c r="S198" s="225"/>
      <c r="T198" s="225"/>
      <c r="U198" s="225"/>
      <c r="V198" s="225"/>
      <c r="W198" s="225"/>
      <c r="X198" s="225"/>
      <c r="Y198" s="225"/>
      <c r="Z198" s="225"/>
      <c r="AA198" s="225"/>
      <c r="AB198" s="225"/>
    </row>
    <row r="199" spans="11:28">
      <c r="K199" s="248">
        <v>1</v>
      </c>
      <c r="L199" s="243" t="s">
        <v>239</v>
      </c>
      <c r="M199" s="244">
        <v>2</v>
      </c>
      <c r="N199" s="243" t="str">
        <f t="shared" si="31"/>
        <v>1Rigid Foam/Cellular Glass2</v>
      </c>
      <c r="O199" s="249">
        <v>0.12</v>
      </c>
      <c r="Q199" s="225"/>
      <c r="R199" s="225"/>
      <c r="S199" s="225"/>
      <c r="T199" s="225"/>
      <c r="U199" s="225"/>
      <c r="V199" s="225"/>
      <c r="W199" s="225"/>
      <c r="X199" s="225"/>
      <c r="Y199" s="225"/>
      <c r="Z199" s="225"/>
      <c r="AA199" s="225"/>
      <c r="AB199" s="225"/>
    </row>
    <row r="200" spans="11:28">
      <c r="K200" s="248">
        <v>1.25</v>
      </c>
      <c r="L200" s="243" t="s">
        <v>239</v>
      </c>
      <c r="M200" s="244">
        <v>2</v>
      </c>
      <c r="N200" s="243" t="str">
        <f t="shared" si="31"/>
        <v>1.25Rigid Foam/Cellular Glass2</v>
      </c>
      <c r="O200" s="249">
        <v>0.13</v>
      </c>
      <c r="Q200" s="225"/>
      <c r="R200" s="225"/>
      <c r="S200" s="225"/>
      <c r="T200" s="225"/>
      <c r="U200" s="225"/>
      <c r="V200" s="225"/>
      <c r="W200" s="225"/>
      <c r="X200" s="225"/>
      <c r="Y200" s="225"/>
      <c r="Z200" s="225"/>
      <c r="AA200" s="225"/>
      <c r="AB200" s="225"/>
    </row>
    <row r="201" spans="11:28">
      <c r="K201" s="248">
        <v>1.5</v>
      </c>
      <c r="L201" s="243" t="s">
        <v>239</v>
      </c>
      <c r="M201" s="244">
        <v>2</v>
      </c>
      <c r="N201" s="243" t="str">
        <f t="shared" si="31"/>
        <v>1.5Rigid Foam/Cellular Glass2</v>
      </c>
      <c r="O201" s="249">
        <v>0.14000000000000001</v>
      </c>
      <c r="Q201" s="225"/>
      <c r="R201" s="225"/>
      <c r="S201" s="225"/>
      <c r="T201" s="225"/>
      <c r="U201" s="225"/>
      <c r="V201" s="225"/>
      <c r="W201" s="225"/>
      <c r="X201" s="225"/>
      <c r="Y201" s="225"/>
      <c r="Z201" s="225"/>
      <c r="AA201" s="225"/>
      <c r="AB201" s="225"/>
    </row>
    <row r="202" spans="11:28">
      <c r="K202" s="248">
        <v>2</v>
      </c>
      <c r="L202" s="243" t="s">
        <v>239</v>
      </c>
      <c r="M202" s="244">
        <v>2</v>
      </c>
      <c r="N202" s="243" t="str">
        <f t="shared" si="31"/>
        <v>2Rigid Foam/Cellular Glass2</v>
      </c>
      <c r="O202" s="249">
        <v>0.16</v>
      </c>
      <c r="Q202" s="225"/>
      <c r="R202" s="225"/>
      <c r="S202" s="225"/>
      <c r="T202" s="225"/>
      <c r="U202" s="225"/>
      <c r="V202" s="225"/>
      <c r="W202" s="225"/>
      <c r="X202" s="225"/>
      <c r="Y202" s="225"/>
      <c r="Z202" s="225"/>
      <c r="AA202" s="225"/>
      <c r="AB202" s="225"/>
    </row>
    <row r="203" spans="11:28">
      <c r="K203" s="248">
        <v>2.5</v>
      </c>
      <c r="L203" s="243" t="s">
        <v>239</v>
      </c>
      <c r="M203" s="244">
        <v>2</v>
      </c>
      <c r="N203" s="243" t="str">
        <f t="shared" si="31"/>
        <v>2.5Rigid Foam/Cellular Glass2</v>
      </c>
      <c r="O203" s="249">
        <v>0.18</v>
      </c>
      <c r="Q203" s="225"/>
      <c r="R203" s="225"/>
      <c r="S203" s="225"/>
      <c r="T203" s="225"/>
      <c r="U203" s="225"/>
      <c r="V203" s="225"/>
      <c r="W203" s="225"/>
      <c r="X203" s="225"/>
      <c r="Y203" s="225"/>
      <c r="Z203" s="225"/>
      <c r="AA203" s="225"/>
      <c r="AB203" s="225"/>
    </row>
    <row r="204" spans="11:28">
      <c r="K204" s="248">
        <v>3</v>
      </c>
      <c r="L204" s="243" t="s">
        <v>239</v>
      </c>
      <c r="M204" s="244">
        <v>2</v>
      </c>
      <c r="N204" s="243" t="str">
        <f t="shared" si="31"/>
        <v>3Rigid Foam/Cellular Glass2</v>
      </c>
      <c r="O204" s="249">
        <v>0.2</v>
      </c>
      <c r="Q204" s="225"/>
      <c r="R204" s="225"/>
      <c r="S204" s="225"/>
      <c r="T204" s="225"/>
      <c r="U204" s="225"/>
      <c r="V204" s="225"/>
      <c r="W204" s="225"/>
      <c r="X204" s="225"/>
      <c r="Y204" s="225"/>
      <c r="Z204" s="225"/>
      <c r="AA204" s="225"/>
      <c r="AB204" s="225"/>
    </row>
    <row r="205" spans="11:28">
      <c r="K205" s="248">
        <v>3.5</v>
      </c>
      <c r="L205" s="243" t="s">
        <v>239</v>
      </c>
      <c r="M205" s="244">
        <v>2</v>
      </c>
      <c r="N205" s="243" t="str">
        <f t="shared" si="31"/>
        <v>3.5Rigid Foam/Cellular Glass2</v>
      </c>
      <c r="O205" s="249">
        <v>0.22</v>
      </c>
      <c r="Q205" s="225"/>
      <c r="R205" s="225"/>
      <c r="S205" s="225"/>
      <c r="T205" s="225"/>
      <c r="U205" s="225"/>
      <c r="V205" s="225"/>
      <c r="W205" s="225"/>
      <c r="X205" s="225"/>
      <c r="Y205" s="225"/>
      <c r="Z205" s="225"/>
      <c r="AA205" s="225"/>
      <c r="AB205" s="225"/>
    </row>
    <row r="206" spans="11:28">
      <c r="K206" s="248">
        <v>4</v>
      </c>
      <c r="L206" s="243" t="s">
        <v>239</v>
      </c>
      <c r="M206" s="244">
        <v>2</v>
      </c>
      <c r="N206" s="243" t="str">
        <f t="shared" si="31"/>
        <v>4Rigid Foam/Cellular Glass2</v>
      </c>
      <c r="O206" s="249">
        <v>0.24</v>
      </c>
      <c r="Q206" s="225"/>
      <c r="R206" s="225"/>
      <c r="S206" s="225"/>
      <c r="T206" s="225"/>
      <c r="U206" s="225"/>
      <c r="V206" s="225"/>
      <c r="W206" s="225"/>
      <c r="X206" s="225"/>
      <c r="Y206" s="225"/>
      <c r="Z206" s="225"/>
      <c r="AA206" s="225"/>
      <c r="AB206" s="225"/>
    </row>
    <row r="207" spans="11:28">
      <c r="K207" s="248">
        <v>5</v>
      </c>
      <c r="L207" s="243" t="s">
        <v>239</v>
      </c>
      <c r="M207" s="244">
        <v>2</v>
      </c>
      <c r="N207" s="243" t="str">
        <f t="shared" si="31"/>
        <v>5Rigid Foam/Cellular Glass2</v>
      </c>
      <c r="O207" s="249">
        <v>0.28000000000000003</v>
      </c>
      <c r="Q207" s="225"/>
      <c r="R207" s="225"/>
      <c r="S207" s="225"/>
      <c r="T207" s="225"/>
      <c r="U207" s="225"/>
      <c r="V207" s="225"/>
      <c r="W207" s="225"/>
      <c r="X207" s="225"/>
      <c r="Y207" s="225"/>
      <c r="Z207" s="225"/>
      <c r="AA207" s="225"/>
      <c r="AB207" s="225"/>
    </row>
    <row r="208" spans="11:28">
      <c r="K208" s="248">
        <v>6</v>
      </c>
      <c r="L208" s="243" t="s">
        <v>239</v>
      </c>
      <c r="M208" s="244">
        <v>2</v>
      </c>
      <c r="N208" s="243" t="str">
        <f t="shared" si="31"/>
        <v>6Rigid Foam/Cellular Glass2</v>
      </c>
      <c r="O208" s="249">
        <v>0.32</v>
      </c>
      <c r="Q208" s="225"/>
      <c r="R208" s="225"/>
      <c r="S208" s="225"/>
      <c r="T208" s="225"/>
      <c r="U208" s="225"/>
      <c r="V208" s="225"/>
      <c r="W208" s="225"/>
      <c r="X208" s="225"/>
      <c r="Y208" s="225"/>
      <c r="Z208" s="225"/>
      <c r="AA208" s="225"/>
      <c r="AB208" s="225"/>
    </row>
    <row r="209" spans="11:28">
      <c r="K209" s="248">
        <v>8</v>
      </c>
      <c r="L209" s="243" t="s">
        <v>239</v>
      </c>
      <c r="M209" s="244">
        <v>2</v>
      </c>
      <c r="N209" s="243" t="str">
        <f t="shared" si="31"/>
        <v>8Rigid Foam/Cellular Glass2</v>
      </c>
      <c r="O209" s="249">
        <v>0.39</v>
      </c>
      <c r="Q209" s="225"/>
      <c r="R209" s="225"/>
      <c r="S209" s="225"/>
      <c r="T209" s="225"/>
      <c r="U209" s="225"/>
      <c r="V209" s="225"/>
      <c r="W209" s="225"/>
      <c r="X209" s="225"/>
      <c r="Y209" s="225"/>
      <c r="Z209" s="225"/>
      <c r="AA209" s="225"/>
      <c r="AB209" s="225"/>
    </row>
    <row r="210" spans="11:28">
      <c r="K210" s="248">
        <v>9</v>
      </c>
      <c r="L210" s="243" t="s">
        <v>239</v>
      </c>
      <c r="M210" s="244">
        <v>2</v>
      </c>
      <c r="N210" s="243" t="str">
        <f t="shared" ref="N210:N215" si="32">CONCATENATE(K210,L210,M210)</f>
        <v>9Rigid Foam/Cellular Glass2</v>
      </c>
      <c r="O210" s="250">
        <v>0.43610000000000004</v>
      </c>
      <c r="Q210" s="225"/>
      <c r="R210" s="225"/>
      <c r="S210" s="225"/>
      <c r="T210" s="225"/>
      <c r="U210" s="225"/>
      <c r="V210" s="225"/>
      <c r="W210" s="225"/>
      <c r="X210" s="225"/>
      <c r="Y210" s="225"/>
      <c r="Z210" s="225"/>
      <c r="AA210" s="225"/>
      <c r="AB210" s="225"/>
    </row>
    <row r="211" spans="11:28">
      <c r="K211" s="248">
        <v>10</v>
      </c>
      <c r="L211" s="243" t="s">
        <v>239</v>
      </c>
      <c r="M211" s="244">
        <v>2</v>
      </c>
      <c r="N211" s="243" t="str">
        <f t="shared" si="32"/>
        <v>10Rigid Foam/Cellular Glass2</v>
      </c>
      <c r="O211" s="250">
        <v>0.47570000000000001</v>
      </c>
      <c r="Q211" s="225"/>
      <c r="R211" s="225"/>
      <c r="S211" s="225"/>
      <c r="T211" s="225"/>
      <c r="U211" s="225"/>
      <c r="V211" s="225"/>
      <c r="W211" s="225"/>
      <c r="X211" s="225"/>
      <c r="Y211" s="225"/>
      <c r="Z211" s="225"/>
      <c r="AA211" s="225"/>
      <c r="AB211" s="225"/>
    </row>
    <row r="212" spans="11:28">
      <c r="K212" s="248">
        <v>12</v>
      </c>
      <c r="L212" s="243" t="s">
        <v>239</v>
      </c>
      <c r="M212" s="244">
        <v>2</v>
      </c>
      <c r="N212" s="243" t="str">
        <f t="shared" si="32"/>
        <v>12Rigid Foam/Cellular Glass2</v>
      </c>
      <c r="O212" s="250">
        <v>0.55490000000000006</v>
      </c>
      <c r="Q212" s="225"/>
      <c r="R212" s="225"/>
      <c r="S212" s="225"/>
      <c r="T212" s="225"/>
      <c r="U212" s="225"/>
      <c r="V212" s="225"/>
      <c r="W212" s="225"/>
      <c r="X212" s="225"/>
      <c r="Y212" s="225"/>
      <c r="Z212" s="225"/>
      <c r="AA212" s="225"/>
      <c r="AB212" s="225"/>
    </row>
    <row r="213" spans="11:28">
      <c r="K213" s="248">
        <v>14</v>
      </c>
      <c r="L213" s="243" t="s">
        <v>239</v>
      </c>
      <c r="M213" s="244">
        <v>2</v>
      </c>
      <c r="N213" s="243" t="str">
        <f t="shared" si="32"/>
        <v>14Rigid Foam/Cellular Glass2</v>
      </c>
      <c r="O213" s="250">
        <v>0.6341</v>
      </c>
      <c r="Q213" s="225"/>
      <c r="R213" s="225"/>
      <c r="S213" s="225"/>
      <c r="T213" s="225"/>
      <c r="U213" s="225"/>
      <c r="V213" s="225"/>
      <c r="W213" s="225"/>
      <c r="X213" s="225"/>
      <c r="Y213" s="225"/>
      <c r="Z213" s="225"/>
      <c r="AA213" s="225"/>
      <c r="AB213" s="225"/>
    </row>
    <row r="214" spans="11:28">
      <c r="K214" s="248">
        <v>16</v>
      </c>
      <c r="L214" s="243" t="s">
        <v>239</v>
      </c>
      <c r="M214" s="244">
        <v>2</v>
      </c>
      <c r="N214" s="243" t="str">
        <f t="shared" si="32"/>
        <v>16Rigid Foam/Cellular Glass2</v>
      </c>
      <c r="O214" s="250">
        <v>0.71330000000000005</v>
      </c>
      <c r="Q214" s="225"/>
      <c r="R214" s="225"/>
      <c r="S214" s="225"/>
      <c r="T214" s="225"/>
      <c r="U214" s="225"/>
      <c r="V214" s="225"/>
      <c r="W214" s="225"/>
      <c r="X214" s="225"/>
      <c r="Y214" s="225"/>
      <c r="Z214" s="225"/>
      <c r="AA214" s="225"/>
      <c r="AB214" s="225"/>
    </row>
    <row r="215" spans="11:28">
      <c r="K215" s="248">
        <v>0.5</v>
      </c>
      <c r="L215" s="243" t="s">
        <v>239</v>
      </c>
      <c r="M215" s="244">
        <v>2.5</v>
      </c>
      <c r="N215" s="243" t="str">
        <f t="shared" si="32"/>
        <v>0.5Rigid Foam/Cellular Glass2.5</v>
      </c>
      <c r="O215" s="249">
        <v>0.09</v>
      </c>
      <c r="Q215" s="225"/>
      <c r="R215" s="225"/>
      <c r="S215" s="225"/>
      <c r="T215" s="225"/>
      <c r="U215" s="225"/>
      <c r="V215" s="225"/>
      <c r="W215" s="225"/>
      <c r="X215" s="225"/>
      <c r="Y215" s="225"/>
      <c r="Z215" s="225"/>
      <c r="AA215" s="225"/>
      <c r="AB215" s="225"/>
    </row>
    <row r="216" spans="11:28">
      <c r="K216" s="248">
        <v>0.75</v>
      </c>
      <c r="L216" s="243" t="s">
        <v>239</v>
      </c>
      <c r="M216" s="244">
        <v>2.5</v>
      </c>
      <c r="N216" s="243" t="str">
        <f t="shared" ref="N216:N224" si="33">CONCATENATE(K216,L216,M216)</f>
        <v>0.75Rigid Foam/Cellular Glass2.5</v>
      </c>
      <c r="O216" s="249">
        <v>0.1</v>
      </c>
      <c r="Q216" s="225"/>
      <c r="R216" s="225"/>
      <c r="S216" s="225"/>
      <c r="T216" s="225"/>
      <c r="U216" s="225"/>
      <c r="V216" s="225"/>
      <c r="W216" s="225"/>
      <c r="X216" s="225"/>
      <c r="Y216" s="225"/>
      <c r="Z216" s="225"/>
      <c r="AA216" s="225"/>
      <c r="AB216" s="225"/>
    </row>
    <row r="217" spans="11:28">
      <c r="K217" s="248">
        <v>1</v>
      </c>
      <c r="L217" s="243" t="s">
        <v>239</v>
      </c>
      <c r="M217" s="244">
        <v>2.5</v>
      </c>
      <c r="N217" s="243" t="str">
        <f t="shared" si="33"/>
        <v>1Rigid Foam/Cellular Glass2.5</v>
      </c>
      <c r="O217" s="249">
        <v>0.11</v>
      </c>
      <c r="Q217" s="225"/>
      <c r="R217" s="225"/>
      <c r="S217" s="225"/>
      <c r="T217" s="225"/>
      <c r="U217" s="225"/>
      <c r="V217" s="225"/>
      <c r="W217" s="225"/>
      <c r="X217" s="225"/>
      <c r="Y217" s="225"/>
      <c r="Z217" s="225"/>
      <c r="AA217" s="225"/>
      <c r="AB217" s="225"/>
    </row>
    <row r="218" spans="11:28">
      <c r="K218" s="248">
        <v>1.25</v>
      </c>
      <c r="L218" s="243" t="s">
        <v>239</v>
      </c>
      <c r="M218" s="244">
        <v>2.5</v>
      </c>
      <c r="N218" s="243" t="str">
        <f t="shared" si="33"/>
        <v>1.25Rigid Foam/Cellular Glass2.5</v>
      </c>
      <c r="O218" s="249">
        <v>0.12</v>
      </c>
      <c r="Q218" s="225"/>
      <c r="R218" s="225"/>
      <c r="S218" s="225"/>
      <c r="T218" s="225"/>
      <c r="U218" s="225"/>
      <c r="V218" s="225"/>
      <c r="W218" s="225"/>
      <c r="X218" s="225"/>
      <c r="Y218" s="225"/>
      <c r="Z218" s="225"/>
      <c r="AA218" s="225"/>
      <c r="AB218" s="225"/>
    </row>
    <row r="219" spans="11:28">
      <c r="K219" s="248">
        <v>1.5</v>
      </c>
      <c r="L219" s="243" t="s">
        <v>239</v>
      </c>
      <c r="M219" s="244">
        <v>2.5</v>
      </c>
      <c r="N219" s="243" t="str">
        <f t="shared" si="33"/>
        <v>1.5Rigid Foam/Cellular Glass2.5</v>
      </c>
      <c r="O219" s="249">
        <v>0.13</v>
      </c>
      <c r="Q219" s="225"/>
      <c r="R219" s="225"/>
      <c r="S219" s="225"/>
      <c r="T219" s="225"/>
      <c r="U219" s="225"/>
      <c r="V219" s="225"/>
      <c r="W219" s="225"/>
      <c r="X219" s="225"/>
      <c r="Y219" s="225"/>
      <c r="Z219" s="225"/>
      <c r="AA219" s="225"/>
      <c r="AB219" s="225"/>
    </row>
    <row r="220" spans="11:28">
      <c r="K220" s="248">
        <v>2</v>
      </c>
      <c r="L220" s="243" t="s">
        <v>239</v>
      </c>
      <c r="M220" s="244">
        <v>2.5</v>
      </c>
      <c r="N220" s="243" t="str">
        <f t="shared" si="33"/>
        <v>2Rigid Foam/Cellular Glass2.5</v>
      </c>
      <c r="O220" s="249">
        <v>0.14000000000000001</v>
      </c>
      <c r="Q220" s="225"/>
      <c r="R220" s="225"/>
      <c r="S220" s="225"/>
      <c r="T220" s="225"/>
      <c r="U220" s="225"/>
      <c r="V220" s="225"/>
      <c r="W220" s="225"/>
      <c r="X220" s="225"/>
      <c r="Y220" s="225"/>
      <c r="Z220" s="225"/>
      <c r="AA220" s="225"/>
      <c r="AB220" s="225"/>
    </row>
    <row r="221" spans="11:28">
      <c r="K221" s="248">
        <v>2.5</v>
      </c>
      <c r="L221" s="243" t="s">
        <v>239</v>
      </c>
      <c r="M221" s="244">
        <v>2.5</v>
      </c>
      <c r="N221" s="243" t="str">
        <f t="shared" si="33"/>
        <v>2.5Rigid Foam/Cellular Glass2.5</v>
      </c>
      <c r="O221" s="249">
        <v>0.16</v>
      </c>
    </row>
    <row r="222" spans="11:28">
      <c r="K222" s="248">
        <v>3</v>
      </c>
      <c r="L222" s="243" t="s">
        <v>239</v>
      </c>
      <c r="M222" s="244">
        <v>2.5</v>
      </c>
      <c r="N222" s="243" t="str">
        <f t="shared" si="33"/>
        <v>3Rigid Foam/Cellular Glass2.5</v>
      </c>
      <c r="O222" s="249">
        <v>0.18</v>
      </c>
    </row>
    <row r="223" spans="11:28">
      <c r="K223" s="248">
        <v>3.5</v>
      </c>
      <c r="L223" s="243" t="s">
        <v>239</v>
      </c>
      <c r="M223" s="244">
        <v>2.5</v>
      </c>
      <c r="N223" s="243" t="str">
        <f t="shared" si="33"/>
        <v>3.5Rigid Foam/Cellular Glass2.5</v>
      </c>
      <c r="O223" s="249">
        <v>0.2</v>
      </c>
    </row>
    <row r="224" spans="11:28">
      <c r="K224" s="248">
        <v>4</v>
      </c>
      <c r="L224" s="243" t="s">
        <v>239</v>
      </c>
      <c r="M224" s="244">
        <v>2.5</v>
      </c>
      <c r="N224" s="243" t="str">
        <f t="shared" si="33"/>
        <v>4Rigid Foam/Cellular Glass2.5</v>
      </c>
      <c r="O224" s="249">
        <v>0.21</v>
      </c>
    </row>
    <row r="225" spans="11:15">
      <c r="K225" s="248">
        <v>5</v>
      </c>
      <c r="L225" s="243" t="s">
        <v>239</v>
      </c>
      <c r="M225" s="244">
        <v>2.5</v>
      </c>
      <c r="N225" s="243" t="str">
        <f>CONCATENATE(K225,L225,M225)</f>
        <v>5Rigid Foam/Cellular Glass2.5</v>
      </c>
      <c r="O225" s="249">
        <v>0.25</v>
      </c>
    </row>
    <row r="226" spans="11:15">
      <c r="K226" s="248">
        <v>6</v>
      </c>
      <c r="L226" s="243" t="s">
        <v>239</v>
      </c>
      <c r="M226" s="244">
        <v>2.5</v>
      </c>
      <c r="N226" s="243" t="str">
        <f>CONCATENATE(K226,L226,M226)</f>
        <v>6Rigid Foam/Cellular Glass2.5</v>
      </c>
      <c r="O226" s="249">
        <v>0.28000000000000003</v>
      </c>
    </row>
    <row r="227" spans="11:15">
      <c r="K227" s="248">
        <v>8</v>
      </c>
      <c r="L227" s="243" t="s">
        <v>239</v>
      </c>
      <c r="M227" s="244">
        <v>2.5</v>
      </c>
      <c r="N227" s="243" t="str">
        <f>CONCATENATE(K227,L227,M227)</f>
        <v>8Rigid Foam/Cellular Glass2.5</v>
      </c>
      <c r="O227" s="249">
        <v>0.34</v>
      </c>
    </row>
    <row r="228" spans="11:15">
      <c r="K228" s="248">
        <v>9</v>
      </c>
      <c r="L228" s="243" t="s">
        <v>239</v>
      </c>
      <c r="M228" s="244">
        <v>2.5</v>
      </c>
      <c r="N228" s="243" t="str">
        <f t="shared" ref="N228:N233" si="34">CONCATENATE(K228,L228,M228)</f>
        <v>9Rigid Foam/Cellular Glass2.5</v>
      </c>
      <c r="O228" s="250">
        <v>0.37829999999999997</v>
      </c>
    </row>
    <row r="229" spans="11:15">
      <c r="K229" s="248">
        <v>10</v>
      </c>
      <c r="L229" s="243" t="s">
        <v>239</v>
      </c>
      <c r="M229" s="244">
        <v>2.5</v>
      </c>
      <c r="N229" s="243" t="str">
        <f t="shared" si="34"/>
        <v>10Rigid Foam/Cellular Glass2.5</v>
      </c>
      <c r="O229" s="250">
        <v>0.41169999999999995</v>
      </c>
    </row>
    <row r="230" spans="11:15">
      <c r="K230" s="248">
        <v>12</v>
      </c>
      <c r="L230" s="243" t="s">
        <v>239</v>
      </c>
      <c r="M230" s="244">
        <v>2.5</v>
      </c>
      <c r="N230" s="243" t="str">
        <f t="shared" si="34"/>
        <v>12Rigid Foam/Cellular Glass2.5</v>
      </c>
      <c r="O230" s="250">
        <v>0.47849999999999998</v>
      </c>
    </row>
    <row r="231" spans="11:15">
      <c r="K231" s="248">
        <v>14</v>
      </c>
      <c r="L231" s="243" t="s">
        <v>239</v>
      </c>
      <c r="M231" s="244">
        <v>2.5</v>
      </c>
      <c r="N231" s="243" t="str">
        <f t="shared" si="34"/>
        <v>14Rigid Foam/Cellular Glass2.5</v>
      </c>
      <c r="O231" s="250">
        <v>0.54530000000000001</v>
      </c>
    </row>
    <row r="232" spans="11:15">
      <c r="K232" s="248">
        <v>16</v>
      </c>
      <c r="L232" s="243" t="s">
        <v>239</v>
      </c>
      <c r="M232" s="244">
        <v>2.5</v>
      </c>
      <c r="N232" s="243" t="str">
        <f t="shared" si="34"/>
        <v>16Rigid Foam/Cellular Glass2.5</v>
      </c>
      <c r="O232" s="250">
        <v>0.61209999999999998</v>
      </c>
    </row>
    <row r="233" spans="11:15">
      <c r="K233" s="248">
        <v>0.5</v>
      </c>
      <c r="L233" s="243" t="s">
        <v>239</v>
      </c>
      <c r="M233" s="244">
        <v>3</v>
      </c>
      <c r="N233" s="243" t="str">
        <f t="shared" si="34"/>
        <v>0.5Rigid Foam/Cellular Glass3</v>
      </c>
      <c r="O233" s="249">
        <v>0.08</v>
      </c>
    </row>
    <row r="234" spans="11:15">
      <c r="K234" s="248">
        <v>0.75</v>
      </c>
      <c r="L234" s="243" t="s">
        <v>239</v>
      </c>
      <c r="M234" s="244">
        <v>3</v>
      </c>
      <c r="N234" s="243" t="str">
        <f t="shared" ref="N234:N245" si="35">CONCATENATE(K234,L234,M234)</f>
        <v>0.75Rigid Foam/Cellular Glass3</v>
      </c>
      <c r="O234" s="249">
        <v>0.09</v>
      </c>
    </row>
    <row r="235" spans="11:15">
      <c r="K235" s="248">
        <v>1</v>
      </c>
      <c r="L235" s="243" t="s">
        <v>239</v>
      </c>
      <c r="M235" s="244">
        <v>3</v>
      </c>
      <c r="N235" s="243" t="str">
        <f t="shared" si="35"/>
        <v>1Rigid Foam/Cellular Glass3</v>
      </c>
      <c r="O235" s="249">
        <v>0.1</v>
      </c>
    </row>
    <row r="236" spans="11:15">
      <c r="K236" s="248">
        <v>1.25</v>
      </c>
      <c r="L236" s="243" t="s">
        <v>239</v>
      </c>
      <c r="M236" s="244">
        <v>3</v>
      </c>
      <c r="N236" s="243" t="str">
        <f t="shared" si="35"/>
        <v>1.25Rigid Foam/Cellular Glass3</v>
      </c>
      <c r="O236" s="249">
        <v>0.11</v>
      </c>
    </row>
    <row r="237" spans="11:15">
      <c r="K237" s="248">
        <v>1.5</v>
      </c>
      <c r="L237" s="243" t="s">
        <v>239</v>
      </c>
      <c r="M237" s="244">
        <v>3</v>
      </c>
      <c r="N237" s="243" t="str">
        <f t="shared" si="35"/>
        <v>1.5Rigid Foam/Cellular Glass3</v>
      </c>
      <c r="O237" s="249">
        <v>0.12</v>
      </c>
    </row>
    <row r="238" spans="11:15">
      <c r="K238" s="248">
        <v>2</v>
      </c>
      <c r="L238" s="243" t="s">
        <v>239</v>
      </c>
      <c r="M238" s="244">
        <v>3</v>
      </c>
      <c r="N238" s="243" t="str">
        <f t="shared" si="35"/>
        <v>2Rigid Foam/Cellular Glass3</v>
      </c>
      <c r="O238" s="249">
        <v>0.13</v>
      </c>
    </row>
    <row r="239" spans="11:15">
      <c r="K239" s="248">
        <v>2.5</v>
      </c>
      <c r="L239" s="243" t="s">
        <v>239</v>
      </c>
      <c r="M239" s="244">
        <v>3</v>
      </c>
      <c r="N239" s="243" t="str">
        <f t="shared" si="35"/>
        <v>2.5Rigid Foam/Cellular Glass3</v>
      </c>
      <c r="O239" s="249">
        <v>0.15</v>
      </c>
    </row>
    <row r="240" spans="11:15">
      <c r="K240" s="248">
        <v>3</v>
      </c>
      <c r="L240" s="243" t="s">
        <v>239</v>
      </c>
      <c r="M240" s="244">
        <v>3</v>
      </c>
      <c r="N240" s="243" t="str">
        <f t="shared" si="35"/>
        <v>3Rigid Foam/Cellular Glass3</v>
      </c>
      <c r="O240" s="249">
        <v>0.16</v>
      </c>
    </row>
    <row r="241" spans="11:15">
      <c r="K241" s="248">
        <v>3.5</v>
      </c>
      <c r="L241" s="243" t="s">
        <v>239</v>
      </c>
      <c r="M241" s="244">
        <v>3</v>
      </c>
      <c r="N241" s="243" t="str">
        <f t="shared" si="35"/>
        <v>3.5Rigid Foam/Cellular Glass3</v>
      </c>
      <c r="O241" s="249">
        <v>0.18</v>
      </c>
    </row>
    <row r="242" spans="11:15">
      <c r="K242" s="248">
        <v>4</v>
      </c>
      <c r="L242" s="243" t="s">
        <v>239</v>
      </c>
      <c r="M242" s="244">
        <v>3</v>
      </c>
      <c r="N242" s="243" t="str">
        <f t="shared" si="35"/>
        <v>4Rigid Foam/Cellular Glass3</v>
      </c>
      <c r="O242" s="249">
        <v>0.19</v>
      </c>
    </row>
    <row r="243" spans="11:15">
      <c r="K243" s="248">
        <v>5</v>
      </c>
      <c r="L243" s="243" t="s">
        <v>239</v>
      </c>
      <c r="M243" s="244">
        <v>3</v>
      </c>
      <c r="N243" s="243" t="str">
        <f t="shared" si="35"/>
        <v>5Rigid Foam/Cellular Glass3</v>
      </c>
      <c r="O243" s="249">
        <v>0.22</v>
      </c>
    </row>
    <row r="244" spans="11:15">
      <c r="K244" s="248">
        <v>6</v>
      </c>
      <c r="L244" s="243" t="s">
        <v>239</v>
      </c>
      <c r="M244" s="244">
        <v>3</v>
      </c>
      <c r="N244" s="243" t="str">
        <f t="shared" si="35"/>
        <v>6Rigid Foam/Cellular Glass3</v>
      </c>
      <c r="O244" s="249">
        <v>0.25</v>
      </c>
    </row>
    <row r="245" spans="11:15">
      <c r="K245" s="248">
        <v>8</v>
      </c>
      <c r="L245" s="243" t="s">
        <v>239</v>
      </c>
      <c r="M245" s="244">
        <v>3</v>
      </c>
      <c r="N245" s="243" t="str">
        <f t="shared" si="35"/>
        <v>8Rigid Foam/Cellular Glass3</v>
      </c>
      <c r="O245" s="249">
        <v>0.3</v>
      </c>
    </row>
    <row r="246" spans="11:15">
      <c r="K246" s="248">
        <v>9</v>
      </c>
      <c r="L246" s="243" t="s">
        <v>239</v>
      </c>
      <c r="M246" s="244">
        <v>3</v>
      </c>
      <c r="N246" s="243" t="str">
        <f>CONCATENATE(K246,L246,M246)</f>
        <v>9Rigid Foam/Cellular Glass3</v>
      </c>
      <c r="O246" s="250">
        <v>0.33389999999999997</v>
      </c>
    </row>
    <row r="247" spans="11:15">
      <c r="K247" s="248">
        <v>10</v>
      </c>
      <c r="L247" s="243" t="s">
        <v>239</v>
      </c>
      <c r="M247" s="244">
        <v>3</v>
      </c>
      <c r="N247" s="243" t="str">
        <f>CONCATENATE(K247,L247,M247)</f>
        <v>10Rigid Foam/Cellular Glass3</v>
      </c>
      <c r="O247" s="250">
        <v>0.36280000000000001</v>
      </c>
    </row>
    <row r="248" spans="11:15">
      <c r="K248" s="248">
        <v>12</v>
      </c>
      <c r="L248" s="243" t="s">
        <v>239</v>
      </c>
      <c r="M248" s="244">
        <v>3</v>
      </c>
      <c r="N248" s="243" t="str">
        <f>CONCATENATE(K248,L248,M248)</f>
        <v>12Rigid Foam/Cellular Glass3</v>
      </c>
      <c r="O248" s="250">
        <v>0.42059999999999997</v>
      </c>
    </row>
    <row r="249" spans="11:15">
      <c r="K249" s="248">
        <v>14</v>
      </c>
      <c r="L249" s="243" t="s">
        <v>239</v>
      </c>
      <c r="M249" s="244">
        <v>3</v>
      </c>
      <c r="N249" s="243" t="str">
        <f>CONCATENATE(K249,L249,M249)</f>
        <v>14Rigid Foam/Cellular Glass3</v>
      </c>
      <c r="O249" s="250">
        <v>0.47839999999999994</v>
      </c>
    </row>
    <row r="250" spans="11:15">
      <c r="K250" s="251">
        <v>16</v>
      </c>
      <c r="L250" s="252" t="s">
        <v>239</v>
      </c>
      <c r="M250" s="253">
        <v>3</v>
      </c>
      <c r="N250" s="252" t="str">
        <f>CONCATENATE(K250,L250,M250)</f>
        <v>16Rigid Foam/Cellular Glass3</v>
      </c>
      <c r="O250" s="254">
        <v>0.53620000000000001</v>
      </c>
    </row>
  </sheetData>
  <mergeCells count="9">
    <mergeCell ref="C33:G33"/>
    <mergeCell ref="K33:O33"/>
    <mergeCell ref="O4:W4"/>
    <mergeCell ref="V5:AA5"/>
    <mergeCell ref="P5:U5"/>
    <mergeCell ref="B5:D5"/>
    <mergeCell ref="E5:F5"/>
    <mergeCell ref="G5:H5"/>
    <mergeCell ref="A4:H4"/>
  </mergeCells>
  <phoneticPr fontId="35" type="noConversion"/>
  <pageMargins left="0.7" right="0.7" top="0.75" bottom="0.75" header="0.3" footer="0.3"/>
  <pageSetup orientation="portrait" r:id="rId1"/>
  <headerFooter>
    <oddFooter>&amp;C_x000D_&amp;1#&amp;"Calibri"&amp;22&amp;K0073CF INTERNAL</oddFooter>
  </headerFooter>
  <drawing r:id="rId2"/>
  <tableParts count="4">
    <tablePart r:id="rId3"/>
    <tablePart r:id="rId4"/>
    <tablePart r:id="rId5"/>
    <tablePart r:id="rId6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28AF53F999944BA229D44D48909661" ma:contentTypeVersion="16" ma:contentTypeDescription="Create a new document." ma:contentTypeScope="" ma:versionID="d518ebc18769bb94972d0fdb0c580764">
  <xsd:schema xmlns:xsd="http://www.w3.org/2001/XMLSchema" xmlns:xs="http://www.w3.org/2001/XMLSchema" xmlns:p="http://schemas.microsoft.com/office/2006/metadata/properties" xmlns:ns2="768736c2-19d6-47bb-9ac3-740642f34861" xmlns:ns3="8a4296bc-d819-4b7d-bdf0-f52043404af7" targetNamespace="http://schemas.microsoft.com/office/2006/metadata/properties" ma:root="true" ma:fieldsID="347ccd2e8e4b4d24e0b2542e3b4228ac" ns2:_="" ns3:_="">
    <xsd:import namespace="768736c2-19d6-47bb-9ac3-740642f34861"/>
    <xsd:import namespace="8a4296bc-d819-4b7d-bdf0-f52043404a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Date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8736c2-19d6-47bb-9ac3-740642f348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8286605c-d6c9-4ea2-b44b-324d009c185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Date" ma:index="22" nillable="true" ma:displayName="Date" ma:format="DateOnly" ma:internalName="Date">
      <xsd:simpleType>
        <xsd:restriction base="dms:DateTim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4296bc-d819-4b7d-bdf0-f52043404af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fa1a823c-4327-40a7-af9f-1a2369748e43}" ma:internalName="TaxCatchAll" ma:showField="CatchAllData" ma:web="8a4296bc-d819-4b7d-bdf0-f52043404af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68736c2-19d6-47bb-9ac3-740642f34861">
      <Terms xmlns="http://schemas.microsoft.com/office/infopath/2007/PartnerControls"/>
    </lcf76f155ced4ddcb4097134ff3c332f>
    <Date xmlns="768736c2-19d6-47bb-9ac3-740642f34861" xsi:nil="true"/>
    <TaxCatchAll xmlns="8a4296bc-d819-4b7d-bdf0-f52043404af7" xsi:nil="true"/>
  </documentManagement>
</p:properties>
</file>

<file path=customXml/itemProps1.xml><?xml version="1.0" encoding="utf-8"?>
<ds:datastoreItem xmlns:ds="http://schemas.openxmlformats.org/officeDocument/2006/customXml" ds:itemID="{D43729CA-AE96-466A-8D1A-216253C82DD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62CDA4D-971F-483E-BA27-D1B52CD743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8736c2-19d6-47bb-9ac3-740642f34861"/>
    <ds:schemaRef ds:uri="8a4296bc-d819-4b7d-bdf0-f52043404a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30F8E62-BCFF-4424-BFC5-759B96345E86}">
  <ds:schemaRefs>
    <ds:schemaRef ds:uri="http://purl.org/dc/elements/1.1/"/>
    <ds:schemaRef ds:uri="http://schemas.microsoft.com/office/2006/metadata/properties"/>
    <ds:schemaRef ds:uri="8a4296bc-d819-4b7d-bdf0-f52043404af7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768736c2-19d6-47bb-9ac3-740642f34861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24</vt:i4>
      </vt:variant>
    </vt:vector>
  </HeadingPairs>
  <TitlesOfParts>
    <vt:vector size="36" baseType="lpstr">
      <vt:lpstr>Instructions</vt:lpstr>
      <vt:lpstr>Summary</vt:lpstr>
      <vt:lpstr>Updates Log</vt:lpstr>
      <vt:lpstr>Boiler</vt:lpstr>
      <vt:lpstr>Pipe Insulation</vt:lpstr>
      <vt:lpstr>Incentive Structure</vt:lpstr>
      <vt:lpstr>NYS TRM Table</vt:lpstr>
      <vt:lpstr>SF Area Insulation</vt:lpstr>
      <vt:lpstr>Insulation Table</vt:lpstr>
      <vt:lpstr>Heating picklists</vt:lpstr>
      <vt:lpstr>EFLH</vt:lpstr>
      <vt:lpstr>PLSF Mapping</vt:lpstr>
      <vt:lpstr>A</vt:lpstr>
      <vt:lpstr>B</vt:lpstr>
      <vt:lpstr>Boiler_Efficiency</vt:lpstr>
      <vt:lpstr>Bonus_Incentive_Cutoff_Date</vt:lpstr>
      <vt:lpstr>Building_Type</vt:lpstr>
      <vt:lpstr>C_</vt:lpstr>
      <vt:lpstr>CI_Custom_Bonus_Incentive_USD_per_therm</vt:lpstr>
      <vt:lpstr>CI_Custom_Incentive_USD_per_therm</vt:lpstr>
      <vt:lpstr>Con_Edison_Program</vt:lpstr>
      <vt:lpstr>D</vt:lpstr>
      <vt:lpstr>Dormitory_H</vt:lpstr>
      <vt:lpstr>E</vt:lpstr>
      <vt:lpstr>Error_Check_Totalizer</vt:lpstr>
      <vt:lpstr>F</vt:lpstr>
      <vt:lpstr>HVAC_Type</vt:lpstr>
      <vt:lpstr>Incentive_Cap</vt:lpstr>
      <vt:lpstr>Large_H</vt:lpstr>
      <vt:lpstr>ListPipeDiameterPicklist</vt:lpstr>
      <vt:lpstr>ListSystemApplicationDropdown</vt:lpstr>
      <vt:lpstr>MF_H</vt:lpstr>
      <vt:lpstr>MF_L</vt:lpstr>
      <vt:lpstr>Small_H</vt:lpstr>
      <vt:lpstr>Survey_Date</vt:lpstr>
      <vt:lpstr>System_App_Only_DHW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Grech, Christopher</dc:creator>
  <cp:keywords/>
  <dc:description/>
  <cp:lastModifiedBy>Johnson, Erik M.</cp:lastModifiedBy>
  <cp:revision/>
  <dcterms:created xsi:type="dcterms:W3CDTF">2019-09-27T18:22:18Z</dcterms:created>
  <dcterms:modified xsi:type="dcterms:W3CDTF">2023-12-08T20:10:49Z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0x010100D728AF53F999944BA229D44D48909661</vt:lpwstr>
  </property>
  <property fmtid="{D5CDD505-2E9C-101B-9397-08002B2CF9AE}" pid="3" name="MSIP_Label_c80150e9-b158-425e-97d7-738cc28226d7_Enabled">
    <vt:lpwstr>true</vt:lpwstr>
  </property>
  <property fmtid="{D5CDD505-2E9C-101B-9397-08002B2CF9AE}" pid="4" name="MSIP_Label_c80150e9-b158-425e-97d7-738cc28226d7_SetDate">
    <vt:lpwstr>2023-10-31T13:02:33Z</vt:lpwstr>
  </property>
  <property fmtid="{D5CDD505-2E9C-101B-9397-08002B2CF9AE}" pid="5" name="MSIP_Label_c80150e9-b158-425e-97d7-738cc28226d7_Method">
    <vt:lpwstr>Standard</vt:lpwstr>
  </property>
  <property fmtid="{D5CDD505-2E9C-101B-9397-08002B2CF9AE}" pid="6" name="MSIP_Label_c80150e9-b158-425e-97d7-738cc28226d7_Name">
    <vt:lpwstr>Internal - Privacy</vt:lpwstr>
  </property>
  <property fmtid="{D5CDD505-2E9C-101B-9397-08002B2CF9AE}" pid="7" name="MSIP_Label_c80150e9-b158-425e-97d7-738cc28226d7_SiteId">
    <vt:lpwstr>e9aef9b7-25ca-4518-a881-33e546773136</vt:lpwstr>
  </property>
  <property fmtid="{D5CDD505-2E9C-101B-9397-08002B2CF9AE}" pid="8" name="MSIP_Label_c80150e9-b158-425e-97d7-738cc28226d7_ActionId">
    <vt:lpwstr>e6dc4fd3-7674-4f26-a6e5-d4ebcee6a481</vt:lpwstr>
  </property>
  <property fmtid="{D5CDD505-2E9C-101B-9397-08002B2CF9AE}" pid="9" name="MSIP_Label_c80150e9-b158-425e-97d7-738cc28226d7_ContentBits">
    <vt:lpwstr>2</vt:lpwstr>
  </property>
  <property fmtid="{D5CDD505-2E9C-101B-9397-08002B2CF9AE}" pid="10" name="MediaServiceImageTags">
    <vt:lpwstr/>
  </property>
</Properties>
</file>