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nsonerik\Desktop\1.1 C&amp;I Tools\"/>
    </mc:Choice>
  </mc:AlternateContent>
  <xr:revisionPtr revIDLastSave="0" documentId="13_ncr:1_{3A0FB11A-4EA5-4B99-8DCF-16AD2A172937}" xr6:coauthVersionLast="47" xr6:coauthVersionMax="47" xr10:uidLastSave="{00000000-0000-0000-0000-000000000000}"/>
  <workbookProtection workbookAlgorithmName="SHA-512" workbookHashValue="f5a5df6xkLJeK00ffCvYWrKiGRJn5Ie/+y2vxu+nii9CC3Lmk6v6RnGnvOsiV/b7we6X97OrZ0fhaXAeuSbQOQ==" workbookSaltValue="dAiBOAprdjO1UQYKs9vi2Q==" workbookSpinCount="100000" lockStructure="1"/>
  <bookViews>
    <workbookView xWindow="-120" yWindow="-120" windowWidth="29040" windowHeight="15840" tabRatio="686" firstSheet="1" activeTab="1" xr2:uid="{00000000-000D-0000-FFFF-FFFF00000000}"/>
  </bookViews>
  <sheets>
    <sheet name="changes" sheetId="22" state="hidden" r:id="rId1"/>
    <sheet name="Project Summary" sheetId="1" r:id="rId2"/>
    <sheet name="Updates" sheetId="23" r:id="rId3"/>
    <sheet name="Furnaces and Boilers" sheetId="13" r:id="rId4"/>
    <sheet name="Pre Rinse Spray Valve" sheetId="16" r:id="rId5"/>
    <sheet name="Faucet - Low Flow Aerator" sheetId="21" r:id="rId6"/>
    <sheet name="Thermostat - Programmable Setba" sheetId="17" r:id="rId7"/>
    <sheet name="Steam Trap" sheetId="20" r:id="rId8"/>
    <sheet name="Storage Tank Water Heater" sheetId="19" r:id="rId9"/>
    <sheet name="Measure&amp;Incentive Picklist" sheetId="4" state="hidden" r:id="rId10"/>
    <sheet name="PLSF Mapping" sheetId="24" state="hidden" r:id="rId11"/>
    <sheet name="Heating picklists" sheetId="8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5" hidden="1">'Faucet - Low Flow Aerator'!$A$6:$N$6</definedName>
    <definedName name="_xlnm._FilterDatabase" localSheetId="3" hidden="1">'Furnaces and Boilers'!$A$6:$U$32</definedName>
    <definedName name="_xlnm._FilterDatabase" localSheetId="9" hidden="1">'Measure&amp;Incentive Picklist'!$A$1:$H$18</definedName>
    <definedName name="_xlnm._FilterDatabase" localSheetId="4" hidden="1">'Pre Rinse Spray Valve'!$A$6:$Q$6</definedName>
    <definedName name="_xlnm._FilterDatabase" localSheetId="7" hidden="1">'Steam Trap'!$A$6:$X$6</definedName>
    <definedName name="_xlnm._FilterDatabase" localSheetId="8" hidden="1">'Storage Tank Water Heater'!$A$6:$R$6</definedName>
    <definedName name="_xlnm._FilterDatabase" localSheetId="6" hidden="1">'Thermostat - Programmable Setba'!$A$6:$S$207</definedName>
    <definedName name="Acct_No" localSheetId="8">'[1]Project Summary'!$B$14</definedName>
    <definedName name="Acct_No">'Project Summary'!$B$14</definedName>
    <definedName name="Address">'Project Summary'!$B$16</definedName>
    <definedName name="Air_Cooled" localSheetId="8">'[1]Measure&amp;Incentive Picklist'!$D$12:$D$15</definedName>
    <definedName name="Air_Cooled">'Measure&amp;Incentive Picklist'!#REF!</definedName>
    <definedName name="Boiler_HW_Condensing">'Measure&amp;Incentive Picklist'!$D$5:$D$6</definedName>
    <definedName name="Boiler_HW_NonCondensing">'Measure&amp;Incentive Picklist'!$D$7:$D$8</definedName>
    <definedName name="Boiler_Steam_NatDraft">'Measure&amp;Incentive Picklist'!$D$14:$D$15</definedName>
    <definedName name="Boiler_Steam_Other">'Measure&amp;Incentive Picklist'!$D$12:$D$13</definedName>
    <definedName name="BoilerFW">#REF!</definedName>
    <definedName name="Building_Type">'[2]Pipe Insulation'!$G$8</definedName>
    <definedName name="CHW">#REF!</definedName>
    <definedName name="CI_Custom_Incentive_USD_per_therm">'[2]Incentive Structure'!$E$14</definedName>
    <definedName name="Con_Edison_Program">'[2]Pipe Insulation'!$G$7</definedName>
    <definedName name="Cust_Name" localSheetId="5">#REF!</definedName>
    <definedName name="Cust_Name" localSheetId="7">#REF!</definedName>
    <definedName name="Cust_Name" localSheetId="8">#REF!</definedName>
    <definedName name="Cust_Name">'Project Summary'!#REF!</definedName>
    <definedName name="Custom_Ambient_Temp_degF">'[2]Pipe Insulation'!#REF!</definedName>
    <definedName name="Custom_EFLH">'[2]Pipe Insulation'!#REF!</definedName>
    <definedName name="Custom_Pipe_Temp_degF">'[2]Pipe Insulation'!#REF!</definedName>
    <definedName name="CW">#REF!</definedName>
    <definedName name="Date">'Project Summary'!$B$9</definedName>
    <definedName name="Daylight_Control">'Measure&amp;Incentive Picklist'!#REF!</definedName>
    <definedName name="Dormitory_H">'Heating picklists'!$F$7</definedName>
    <definedName name="Dormitory_V">'Heating picklists'!$F$30</definedName>
    <definedName name="Error_Check_Totalizer">'[2]Pipe Insulation'!$Z$19</definedName>
    <definedName name="Exh">#REF!</definedName>
    <definedName name="File_Completion_Date" localSheetId="5">#REF!</definedName>
    <definedName name="File_Completion_Date" localSheetId="7">#REF!</definedName>
    <definedName name="File_Completion_Date" localSheetId="8">#REF!</definedName>
    <definedName name="File_Completion_Date">#REF!</definedName>
    <definedName name="Fluorescent_Interior">'Measure&amp;Incentive Picklist'!$D$2:$D$11</definedName>
    <definedName name="FluorescentInt">'Measure&amp;Incentive Picklist'!$D$2:$D$11</definedName>
    <definedName name="Furnace_NG">'Measure&amp;Incentive Picklist'!$D$9:$D$11</definedName>
    <definedName name="GTE11.25_LT20tons">'Measure&amp;Incentive Picklist'!#REF!</definedName>
    <definedName name="GTE5.4_LT11.25tons">'Measure&amp;Incentive Picklist'!#REF!</definedName>
    <definedName name="HW">#REF!</definedName>
    <definedName name="Induction_Exterior">'Measure&amp;Incentive Picklist'!$D$9:$D$10</definedName>
    <definedName name="Large">#REF!</definedName>
    <definedName name="Large_H">'Heating picklists'!$F$2:$F$4</definedName>
    <definedName name="Large_V">'Heating picklists'!$F$29</definedName>
    <definedName name="LED_Exterior">'Measure&amp;Incentive Picklist'!$D$11:$D$15</definedName>
    <definedName name="LED_Fixture">'Measure&amp;Incentive Picklist'!#REF!</definedName>
    <definedName name="LED_Interior">'Measure&amp;Incentive Picklist'!#REF!</definedName>
    <definedName name="LED_Lamp">'Measure&amp;Incentive Picklist'!#REF!</definedName>
    <definedName name="LED_Retrofit">'Measure&amp;Incentive Picklist'!#REF!</definedName>
    <definedName name="ListPipeDiameterPicklist">[2]!TablePipeDiameterPicklist[Filtered Pipe Diameters]</definedName>
    <definedName name="ListSystemApplicationDropdown">[2]!TableSystemApplicationDropdown[Filtered System Application]</definedName>
    <definedName name="LT_5.4tons">'Measure&amp;Incentive Picklist'!#REF!</definedName>
    <definedName name="MAF">#REF!</definedName>
    <definedName name="MF_H">'Heating picklists'!$F$27</definedName>
    <definedName name="MF_V">'Heating picklists'!$F$10:$F$13</definedName>
    <definedName name="MFD">#REF!</definedName>
    <definedName name="Occupancy_Control">'Measure&amp;Incentive Picklist'!#REF!</definedName>
    <definedName name="ODP_1200RPM">'Measure&amp;Incentive Picklist'!#REF!</definedName>
    <definedName name="ODP_1800RPM">'Measure&amp;Incentive Picklist'!#REF!</definedName>
    <definedName name="ODP_3600RPM">'Measure&amp;Incentive Picklist'!#REF!</definedName>
    <definedName name="Other">'Measure&amp;Incentive Picklist'!#REF!</definedName>
    <definedName name="Other_Control">'Measure&amp;Incentive Picklist'!#REF!</definedName>
    <definedName name="p" localSheetId="5">#REF!</definedName>
    <definedName name="p">#REF!</definedName>
    <definedName name="Parking">#REF!</definedName>
    <definedName name="Return">#REF!</definedName>
    <definedName name="Small">#REF!</definedName>
    <definedName name="Small_H">'Heating picklists'!$F$28</definedName>
    <definedName name="Small_V">'Heating picklists'!$F$31</definedName>
    <definedName name="Supply">#REF!</definedName>
    <definedName name="TEFC_1200RPM">'Measure&amp;Incentive Picklist'!#REF!</definedName>
    <definedName name="TEFC_1800RPM">'Measure&amp;Incentive Picklist'!#REF!</definedName>
    <definedName name="TEFC_3600RPM">'Measure&amp;Incentive Picklist'!#REF!</definedName>
    <definedName name="Tower">#REF!</definedName>
    <definedName name="Warehouse">#REF!</definedName>
    <definedName name="Water_Cooled_Centrifugal">'Heating picklists'!$I$12</definedName>
    <definedName name="Water_Cooled_PD">'Heating picklists'!$I$10:$I$11</definedName>
    <definedName name="Water_Cooled_Positive_Displacement">'Heating picklists'!$I$12</definedName>
    <definedName name="WLHP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3" l="1"/>
  <c r="H8" i="13"/>
  <c r="V8" i="13" s="1"/>
  <c r="W8" i="13" s="1"/>
  <c r="L8" i="13"/>
  <c r="M8" i="13"/>
  <c r="S8" i="13"/>
  <c r="T8" i="13"/>
  <c r="X8" i="13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M76" i="21"/>
  <c r="M77" i="21"/>
  <c r="M78" i="21"/>
  <c r="M79" i="21"/>
  <c r="M80" i="21"/>
  <c r="M81" i="21"/>
  <c r="M82" i="21"/>
  <c r="M83" i="21"/>
  <c r="M84" i="21"/>
  <c r="M85" i="21"/>
  <c r="M86" i="21"/>
  <c r="M87" i="21"/>
  <c r="M88" i="21"/>
  <c r="M89" i="21"/>
  <c r="M90" i="21"/>
  <c r="M91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107" i="21"/>
  <c r="M108" i="21"/>
  <c r="M109" i="21"/>
  <c r="M110" i="21"/>
  <c r="M111" i="21"/>
  <c r="M112" i="21"/>
  <c r="M113" i="21"/>
  <c r="M114" i="21"/>
  <c r="M115" i="21"/>
  <c r="M116" i="21"/>
  <c r="M117" i="21"/>
  <c r="M118" i="21"/>
  <c r="M119" i="21"/>
  <c r="M120" i="21"/>
  <c r="M121" i="21"/>
  <c r="M122" i="21"/>
  <c r="M123" i="21"/>
  <c r="M124" i="21"/>
  <c r="M125" i="21"/>
  <c r="M126" i="21"/>
  <c r="M127" i="21"/>
  <c r="M128" i="21"/>
  <c r="M129" i="21"/>
  <c r="M130" i="21"/>
  <c r="M131" i="21"/>
  <c r="M132" i="21"/>
  <c r="M133" i="21"/>
  <c r="M134" i="21"/>
  <c r="M135" i="21"/>
  <c r="M136" i="21"/>
  <c r="M137" i="21"/>
  <c r="M138" i="21"/>
  <c r="M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M152" i="21"/>
  <c r="M153" i="21"/>
  <c r="M154" i="21"/>
  <c r="M155" i="21"/>
  <c r="M156" i="21"/>
  <c r="M157" i="21"/>
  <c r="M158" i="21"/>
  <c r="M159" i="21"/>
  <c r="M160" i="21"/>
  <c r="M161" i="21"/>
  <c r="M162" i="21"/>
  <c r="M163" i="21"/>
  <c r="M164" i="21"/>
  <c r="M165" i="21"/>
  <c r="M166" i="21"/>
  <c r="M167" i="21"/>
  <c r="M168" i="21"/>
  <c r="M169" i="21"/>
  <c r="M170" i="21"/>
  <c r="M171" i="21"/>
  <c r="M172" i="21"/>
  <c r="M173" i="21"/>
  <c r="M174" i="21"/>
  <c r="M175" i="21"/>
  <c r="M176" i="21"/>
  <c r="M177" i="21"/>
  <c r="M178" i="21"/>
  <c r="M179" i="21"/>
  <c r="M180" i="21"/>
  <c r="M181" i="21"/>
  <c r="M182" i="21"/>
  <c r="M183" i="21"/>
  <c r="M184" i="21"/>
  <c r="M185" i="21"/>
  <c r="M186" i="21"/>
  <c r="M187" i="21"/>
  <c r="M188" i="21"/>
  <c r="M189" i="21"/>
  <c r="M190" i="21"/>
  <c r="M191" i="21"/>
  <c r="M192" i="21"/>
  <c r="M193" i="21"/>
  <c r="M194" i="21"/>
  <c r="M195" i="21"/>
  <c r="M196" i="21"/>
  <c r="M197" i="21"/>
  <c r="M198" i="21"/>
  <c r="M199" i="21"/>
  <c r="M200" i="21"/>
  <c r="M201" i="21"/>
  <c r="M202" i="21"/>
  <c r="M203" i="21"/>
  <c r="M204" i="21"/>
  <c r="M205" i="21"/>
  <c r="M206" i="21"/>
  <c r="M207" i="21"/>
  <c r="M7" i="21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54" i="16"/>
  <c r="P55" i="16"/>
  <c r="P56" i="16"/>
  <c r="P57" i="16"/>
  <c r="P58" i="16"/>
  <c r="P59" i="16"/>
  <c r="P60" i="16"/>
  <c r="P61" i="16"/>
  <c r="P62" i="16"/>
  <c r="P63" i="16"/>
  <c r="P64" i="16"/>
  <c r="P65" i="16"/>
  <c r="P66" i="16"/>
  <c r="P67" i="16"/>
  <c r="P68" i="16"/>
  <c r="P69" i="16"/>
  <c r="P70" i="16"/>
  <c r="P71" i="16"/>
  <c r="P72" i="16"/>
  <c r="P73" i="16"/>
  <c r="P74" i="16"/>
  <c r="P75" i="16"/>
  <c r="P76" i="16"/>
  <c r="P77" i="16"/>
  <c r="P78" i="16"/>
  <c r="P79" i="16"/>
  <c r="P80" i="16"/>
  <c r="P81" i="16"/>
  <c r="P82" i="16"/>
  <c r="P83" i="16"/>
  <c r="P84" i="16"/>
  <c r="P85" i="16"/>
  <c r="P86" i="16"/>
  <c r="P87" i="16"/>
  <c r="P88" i="16"/>
  <c r="P89" i="16"/>
  <c r="P90" i="16"/>
  <c r="P91" i="16"/>
  <c r="P92" i="16"/>
  <c r="P93" i="16"/>
  <c r="P94" i="16"/>
  <c r="P95" i="16"/>
  <c r="P96" i="16"/>
  <c r="P97" i="16"/>
  <c r="P98" i="16"/>
  <c r="P99" i="16"/>
  <c r="P100" i="16"/>
  <c r="P101" i="16"/>
  <c r="P102" i="16"/>
  <c r="P103" i="16"/>
  <c r="P104" i="16"/>
  <c r="P105" i="16"/>
  <c r="P106" i="16"/>
  <c r="P107" i="16"/>
  <c r="P108" i="16"/>
  <c r="P109" i="16"/>
  <c r="P110" i="16"/>
  <c r="P111" i="16"/>
  <c r="P112" i="16"/>
  <c r="P113" i="16"/>
  <c r="P114" i="16"/>
  <c r="P115" i="16"/>
  <c r="P116" i="16"/>
  <c r="P117" i="16"/>
  <c r="P118" i="16"/>
  <c r="P119" i="16"/>
  <c r="P120" i="16"/>
  <c r="P121" i="16"/>
  <c r="P122" i="16"/>
  <c r="P123" i="16"/>
  <c r="P124" i="16"/>
  <c r="P125" i="16"/>
  <c r="P126" i="16"/>
  <c r="P127" i="16"/>
  <c r="P128" i="16"/>
  <c r="P129" i="16"/>
  <c r="P130" i="16"/>
  <c r="P131" i="16"/>
  <c r="P132" i="16"/>
  <c r="P133" i="16"/>
  <c r="P134" i="16"/>
  <c r="P135" i="16"/>
  <c r="P136" i="16"/>
  <c r="P137" i="16"/>
  <c r="P138" i="16"/>
  <c r="P139" i="16"/>
  <c r="P140" i="16"/>
  <c r="P141" i="16"/>
  <c r="P142" i="16"/>
  <c r="P143" i="16"/>
  <c r="P144" i="16"/>
  <c r="P145" i="16"/>
  <c r="P146" i="16"/>
  <c r="P147" i="16"/>
  <c r="P148" i="16"/>
  <c r="P149" i="16"/>
  <c r="P150" i="16"/>
  <c r="P151" i="16"/>
  <c r="P152" i="16"/>
  <c r="P153" i="16"/>
  <c r="P154" i="16"/>
  <c r="P155" i="16"/>
  <c r="P156" i="16"/>
  <c r="P157" i="16"/>
  <c r="P158" i="16"/>
  <c r="P159" i="16"/>
  <c r="P160" i="16"/>
  <c r="P161" i="16"/>
  <c r="P162" i="16"/>
  <c r="P163" i="16"/>
  <c r="P164" i="16"/>
  <c r="P165" i="16"/>
  <c r="P166" i="16"/>
  <c r="P167" i="16"/>
  <c r="P168" i="16"/>
  <c r="P169" i="16"/>
  <c r="P170" i="16"/>
  <c r="P171" i="16"/>
  <c r="P172" i="16"/>
  <c r="P173" i="16"/>
  <c r="P174" i="16"/>
  <c r="P175" i="16"/>
  <c r="P176" i="16"/>
  <c r="P177" i="16"/>
  <c r="P178" i="16"/>
  <c r="P179" i="16"/>
  <c r="P180" i="16"/>
  <c r="P181" i="16"/>
  <c r="P182" i="16"/>
  <c r="P183" i="16"/>
  <c r="P184" i="16"/>
  <c r="P185" i="16"/>
  <c r="P186" i="16"/>
  <c r="P187" i="16"/>
  <c r="P188" i="16"/>
  <c r="P189" i="16"/>
  <c r="P190" i="16"/>
  <c r="P191" i="16"/>
  <c r="P192" i="16"/>
  <c r="P193" i="16"/>
  <c r="P194" i="16"/>
  <c r="P195" i="16"/>
  <c r="P196" i="16"/>
  <c r="P197" i="16"/>
  <c r="P198" i="16"/>
  <c r="P199" i="16"/>
  <c r="P200" i="16"/>
  <c r="P201" i="16"/>
  <c r="P202" i="16"/>
  <c r="P203" i="16"/>
  <c r="P204" i="16"/>
  <c r="P205" i="16"/>
  <c r="P206" i="16"/>
  <c r="P207" i="16"/>
  <c r="P7" i="16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T51" i="13"/>
  <c r="T52" i="13"/>
  <c r="T53" i="13"/>
  <c r="T54" i="13"/>
  <c r="T55" i="13"/>
  <c r="T56" i="13"/>
  <c r="T57" i="13"/>
  <c r="T58" i="13"/>
  <c r="T59" i="13"/>
  <c r="T60" i="13"/>
  <c r="T61" i="13"/>
  <c r="T62" i="13"/>
  <c r="T63" i="13"/>
  <c r="T64" i="13"/>
  <c r="T65" i="13"/>
  <c r="T66" i="13"/>
  <c r="T67" i="13"/>
  <c r="T68" i="13"/>
  <c r="T69" i="13"/>
  <c r="T70" i="13"/>
  <c r="T71" i="13"/>
  <c r="T72" i="13"/>
  <c r="T73" i="13"/>
  <c r="T74" i="13"/>
  <c r="T75" i="13"/>
  <c r="T76" i="13"/>
  <c r="T77" i="13"/>
  <c r="T78" i="13"/>
  <c r="T79" i="13"/>
  <c r="T80" i="13"/>
  <c r="T81" i="13"/>
  <c r="T82" i="13"/>
  <c r="T83" i="13"/>
  <c r="T84" i="13"/>
  <c r="T85" i="13"/>
  <c r="T86" i="13"/>
  <c r="T87" i="13"/>
  <c r="T88" i="13"/>
  <c r="T89" i="13"/>
  <c r="T90" i="13"/>
  <c r="T91" i="13"/>
  <c r="T92" i="13"/>
  <c r="T93" i="13"/>
  <c r="T94" i="13"/>
  <c r="T95" i="13"/>
  <c r="T96" i="13"/>
  <c r="T97" i="13"/>
  <c r="T98" i="13"/>
  <c r="T99" i="13"/>
  <c r="T100" i="13"/>
  <c r="T101" i="13"/>
  <c r="T102" i="13"/>
  <c r="T103" i="13"/>
  <c r="T104" i="13"/>
  <c r="T105" i="13"/>
  <c r="T106" i="13"/>
  <c r="T107" i="13"/>
  <c r="T108" i="13"/>
  <c r="T109" i="13"/>
  <c r="T110" i="13"/>
  <c r="T111" i="13"/>
  <c r="T112" i="13"/>
  <c r="T113" i="13"/>
  <c r="T114" i="13"/>
  <c r="T115" i="13"/>
  <c r="T116" i="13"/>
  <c r="T117" i="13"/>
  <c r="T118" i="13"/>
  <c r="T119" i="13"/>
  <c r="T120" i="13"/>
  <c r="T121" i="13"/>
  <c r="T122" i="13"/>
  <c r="T123" i="13"/>
  <c r="T124" i="13"/>
  <c r="T125" i="13"/>
  <c r="T126" i="13"/>
  <c r="T127" i="13"/>
  <c r="T128" i="13"/>
  <c r="T129" i="13"/>
  <c r="T130" i="13"/>
  <c r="T131" i="13"/>
  <c r="T132" i="13"/>
  <c r="T133" i="13"/>
  <c r="T134" i="13"/>
  <c r="T135" i="13"/>
  <c r="T136" i="13"/>
  <c r="T137" i="13"/>
  <c r="T138" i="13"/>
  <c r="T139" i="13"/>
  <c r="T140" i="13"/>
  <c r="T141" i="13"/>
  <c r="T142" i="13"/>
  <c r="T143" i="13"/>
  <c r="T144" i="13"/>
  <c r="T145" i="13"/>
  <c r="T146" i="13"/>
  <c r="T147" i="13"/>
  <c r="T148" i="13"/>
  <c r="T149" i="13"/>
  <c r="T150" i="13"/>
  <c r="T151" i="13"/>
  <c r="T152" i="13"/>
  <c r="T153" i="13"/>
  <c r="T154" i="13"/>
  <c r="T155" i="13"/>
  <c r="T156" i="13"/>
  <c r="T157" i="13"/>
  <c r="T158" i="13"/>
  <c r="T159" i="13"/>
  <c r="T160" i="13"/>
  <c r="T161" i="13"/>
  <c r="T162" i="13"/>
  <c r="T163" i="13"/>
  <c r="T164" i="13"/>
  <c r="T165" i="13"/>
  <c r="T166" i="13"/>
  <c r="T167" i="13"/>
  <c r="T168" i="13"/>
  <c r="T169" i="13"/>
  <c r="T170" i="13"/>
  <c r="T171" i="13"/>
  <c r="T172" i="13"/>
  <c r="T173" i="13"/>
  <c r="T174" i="13"/>
  <c r="T175" i="13"/>
  <c r="T176" i="13"/>
  <c r="T177" i="13"/>
  <c r="T178" i="13"/>
  <c r="T179" i="13"/>
  <c r="T180" i="13"/>
  <c r="T181" i="13"/>
  <c r="T182" i="13"/>
  <c r="T183" i="13"/>
  <c r="T184" i="13"/>
  <c r="T185" i="13"/>
  <c r="T186" i="13"/>
  <c r="T187" i="13"/>
  <c r="T188" i="13"/>
  <c r="T189" i="13"/>
  <c r="T190" i="13"/>
  <c r="T191" i="13"/>
  <c r="T192" i="13"/>
  <c r="T193" i="13"/>
  <c r="T194" i="13"/>
  <c r="T195" i="13"/>
  <c r="T196" i="13"/>
  <c r="T197" i="13"/>
  <c r="T198" i="13"/>
  <c r="T199" i="13"/>
  <c r="T200" i="13"/>
  <c r="T201" i="13"/>
  <c r="T202" i="13"/>
  <c r="T203" i="13"/>
  <c r="T204" i="13"/>
  <c r="T205" i="13"/>
  <c r="T206" i="13"/>
  <c r="T207" i="13"/>
  <c r="T7" i="13"/>
  <c r="B1" i="23"/>
  <c r="A1" i="23"/>
  <c r="B48" i="1"/>
  <c r="D9" i="13" l="1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8" i="16"/>
  <c r="A48" i="1" l="1"/>
  <c r="H16" i="13" l="1"/>
  <c r="H9" i="13"/>
  <c r="X9" i="13" l="1"/>
  <c r="X10" i="13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X30" i="13"/>
  <c r="X31" i="13"/>
  <c r="X32" i="13"/>
  <c r="X33" i="13"/>
  <c r="X34" i="13"/>
  <c r="X35" i="13"/>
  <c r="X36" i="13"/>
  <c r="X37" i="13"/>
  <c r="X38" i="13"/>
  <c r="X39" i="13"/>
  <c r="X40" i="13"/>
  <c r="X41" i="13"/>
  <c r="X42" i="13"/>
  <c r="X43" i="13"/>
  <c r="X44" i="13"/>
  <c r="X45" i="13"/>
  <c r="X46" i="13"/>
  <c r="X47" i="13"/>
  <c r="X48" i="13"/>
  <c r="X49" i="13"/>
  <c r="X50" i="13"/>
  <c r="X51" i="13"/>
  <c r="X52" i="13"/>
  <c r="X53" i="13"/>
  <c r="X54" i="13"/>
  <c r="X55" i="13"/>
  <c r="X56" i="13"/>
  <c r="X57" i="13"/>
  <c r="X58" i="13"/>
  <c r="X59" i="13"/>
  <c r="X60" i="13"/>
  <c r="X61" i="13"/>
  <c r="X62" i="13"/>
  <c r="X63" i="13"/>
  <c r="X64" i="13"/>
  <c r="X65" i="13"/>
  <c r="X66" i="13"/>
  <c r="X67" i="13"/>
  <c r="X68" i="13"/>
  <c r="X69" i="13"/>
  <c r="X70" i="13"/>
  <c r="X71" i="13"/>
  <c r="X72" i="13"/>
  <c r="X73" i="13"/>
  <c r="X74" i="13"/>
  <c r="X75" i="13"/>
  <c r="X76" i="13"/>
  <c r="X77" i="13"/>
  <c r="X78" i="13"/>
  <c r="X79" i="13"/>
  <c r="X80" i="13"/>
  <c r="X81" i="13"/>
  <c r="X82" i="13"/>
  <c r="X83" i="13"/>
  <c r="X84" i="13"/>
  <c r="X85" i="13"/>
  <c r="X86" i="13"/>
  <c r="X87" i="13"/>
  <c r="X88" i="13"/>
  <c r="X89" i="13"/>
  <c r="X90" i="13"/>
  <c r="X91" i="13"/>
  <c r="X92" i="13"/>
  <c r="X93" i="13"/>
  <c r="X94" i="13"/>
  <c r="X95" i="13"/>
  <c r="X96" i="13"/>
  <c r="X97" i="13"/>
  <c r="X98" i="13"/>
  <c r="X99" i="13"/>
  <c r="X100" i="13"/>
  <c r="X101" i="13"/>
  <c r="X102" i="13"/>
  <c r="X103" i="13"/>
  <c r="X104" i="13"/>
  <c r="X105" i="13"/>
  <c r="X106" i="13"/>
  <c r="X107" i="13"/>
  <c r="X108" i="13"/>
  <c r="X109" i="13"/>
  <c r="X110" i="13"/>
  <c r="X111" i="13"/>
  <c r="X112" i="13"/>
  <c r="X113" i="13"/>
  <c r="X114" i="13"/>
  <c r="X115" i="13"/>
  <c r="X116" i="13"/>
  <c r="X117" i="13"/>
  <c r="X118" i="13"/>
  <c r="X119" i="13"/>
  <c r="X120" i="13"/>
  <c r="X121" i="13"/>
  <c r="X122" i="13"/>
  <c r="X123" i="13"/>
  <c r="X124" i="13"/>
  <c r="X125" i="13"/>
  <c r="X126" i="13"/>
  <c r="X127" i="13"/>
  <c r="X128" i="13"/>
  <c r="X129" i="13"/>
  <c r="X130" i="13"/>
  <c r="X131" i="13"/>
  <c r="X132" i="13"/>
  <c r="X133" i="13"/>
  <c r="X134" i="13"/>
  <c r="X135" i="13"/>
  <c r="X136" i="13"/>
  <c r="X137" i="13"/>
  <c r="X138" i="13"/>
  <c r="X139" i="13"/>
  <c r="X140" i="13"/>
  <c r="X141" i="13"/>
  <c r="X142" i="13"/>
  <c r="X143" i="13"/>
  <c r="X144" i="13"/>
  <c r="X145" i="13"/>
  <c r="X146" i="13"/>
  <c r="X147" i="13"/>
  <c r="X148" i="13"/>
  <c r="X149" i="13"/>
  <c r="X150" i="13"/>
  <c r="X151" i="13"/>
  <c r="X152" i="13"/>
  <c r="X153" i="13"/>
  <c r="X154" i="13"/>
  <c r="X155" i="13"/>
  <c r="X156" i="13"/>
  <c r="X157" i="13"/>
  <c r="X158" i="13"/>
  <c r="X159" i="13"/>
  <c r="X160" i="13"/>
  <c r="X161" i="13"/>
  <c r="X162" i="13"/>
  <c r="X163" i="13"/>
  <c r="X164" i="13"/>
  <c r="X165" i="13"/>
  <c r="X166" i="13"/>
  <c r="X167" i="13"/>
  <c r="X168" i="13"/>
  <c r="X169" i="13"/>
  <c r="X170" i="13"/>
  <c r="X171" i="13"/>
  <c r="X172" i="13"/>
  <c r="X173" i="13"/>
  <c r="X174" i="13"/>
  <c r="X175" i="13"/>
  <c r="X176" i="13"/>
  <c r="X177" i="13"/>
  <c r="X178" i="13"/>
  <c r="X179" i="13"/>
  <c r="X180" i="13"/>
  <c r="X181" i="13"/>
  <c r="X182" i="13"/>
  <c r="X183" i="13"/>
  <c r="X184" i="13"/>
  <c r="X185" i="13"/>
  <c r="X186" i="13"/>
  <c r="X187" i="13"/>
  <c r="X188" i="13"/>
  <c r="X189" i="13"/>
  <c r="X190" i="13"/>
  <c r="X191" i="13"/>
  <c r="X192" i="13"/>
  <c r="X193" i="13"/>
  <c r="X194" i="13"/>
  <c r="X195" i="13"/>
  <c r="X196" i="13"/>
  <c r="X197" i="13"/>
  <c r="X198" i="13"/>
  <c r="X199" i="13"/>
  <c r="X200" i="13"/>
  <c r="X201" i="13"/>
  <c r="X202" i="13"/>
  <c r="X203" i="13"/>
  <c r="X204" i="13"/>
  <c r="X205" i="13"/>
  <c r="X206" i="13"/>
  <c r="X207" i="13"/>
  <c r="M207" i="13" l="1"/>
  <c r="L207" i="13"/>
  <c r="M206" i="13"/>
  <c r="L206" i="13"/>
  <c r="M205" i="13"/>
  <c r="L205" i="13"/>
  <c r="M204" i="13"/>
  <c r="L204" i="13"/>
  <c r="M203" i="13"/>
  <c r="L203" i="13"/>
  <c r="M202" i="13"/>
  <c r="L202" i="13"/>
  <c r="M201" i="13"/>
  <c r="L201" i="13"/>
  <c r="M200" i="13"/>
  <c r="L200" i="13"/>
  <c r="M199" i="13"/>
  <c r="L199" i="13"/>
  <c r="M198" i="13"/>
  <c r="L198" i="13"/>
  <c r="M197" i="13"/>
  <c r="L197" i="13"/>
  <c r="M196" i="13"/>
  <c r="L196" i="13"/>
  <c r="M195" i="13"/>
  <c r="L195" i="13"/>
  <c r="M194" i="13"/>
  <c r="L194" i="13"/>
  <c r="M193" i="13"/>
  <c r="L193" i="13"/>
  <c r="M192" i="13"/>
  <c r="L192" i="13"/>
  <c r="M191" i="13"/>
  <c r="L191" i="13"/>
  <c r="M190" i="13"/>
  <c r="L190" i="13"/>
  <c r="M189" i="13"/>
  <c r="L189" i="13"/>
  <c r="M188" i="13"/>
  <c r="L188" i="13"/>
  <c r="M187" i="13"/>
  <c r="L187" i="13"/>
  <c r="M186" i="13"/>
  <c r="L186" i="13"/>
  <c r="M185" i="13"/>
  <c r="L185" i="13"/>
  <c r="M184" i="13"/>
  <c r="L184" i="13"/>
  <c r="M183" i="13"/>
  <c r="L183" i="13"/>
  <c r="M182" i="13"/>
  <c r="L182" i="13"/>
  <c r="M181" i="13"/>
  <c r="L181" i="13"/>
  <c r="M180" i="13"/>
  <c r="L180" i="13"/>
  <c r="M179" i="13"/>
  <c r="L179" i="13"/>
  <c r="M178" i="13"/>
  <c r="L178" i="13"/>
  <c r="M177" i="13"/>
  <c r="L177" i="13"/>
  <c r="M176" i="13"/>
  <c r="L176" i="13"/>
  <c r="M175" i="13"/>
  <c r="L175" i="13"/>
  <c r="M174" i="13"/>
  <c r="L174" i="13"/>
  <c r="M173" i="13"/>
  <c r="L173" i="13"/>
  <c r="M172" i="13"/>
  <c r="L172" i="13"/>
  <c r="M171" i="13"/>
  <c r="L171" i="13"/>
  <c r="M170" i="13"/>
  <c r="L170" i="13"/>
  <c r="M169" i="13"/>
  <c r="L169" i="13"/>
  <c r="M168" i="13"/>
  <c r="L168" i="13"/>
  <c r="M167" i="13"/>
  <c r="L167" i="13"/>
  <c r="M166" i="13"/>
  <c r="L166" i="13"/>
  <c r="M165" i="13"/>
  <c r="L165" i="13"/>
  <c r="M164" i="13"/>
  <c r="L164" i="13"/>
  <c r="M163" i="13"/>
  <c r="L163" i="13"/>
  <c r="M162" i="13"/>
  <c r="L162" i="13"/>
  <c r="M161" i="13"/>
  <c r="L161" i="13"/>
  <c r="M160" i="13"/>
  <c r="L160" i="13"/>
  <c r="M159" i="13"/>
  <c r="L159" i="13"/>
  <c r="M158" i="13"/>
  <c r="L158" i="13"/>
  <c r="M157" i="13"/>
  <c r="L157" i="13"/>
  <c r="M156" i="13"/>
  <c r="L156" i="13"/>
  <c r="M155" i="13"/>
  <c r="L155" i="13"/>
  <c r="M154" i="13"/>
  <c r="L154" i="13"/>
  <c r="M153" i="13"/>
  <c r="L153" i="13"/>
  <c r="M152" i="13"/>
  <c r="L152" i="13"/>
  <c r="M151" i="13"/>
  <c r="L151" i="13"/>
  <c r="M150" i="13"/>
  <c r="L150" i="13"/>
  <c r="M149" i="13"/>
  <c r="L149" i="13"/>
  <c r="M148" i="13"/>
  <c r="L148" i="13"/>
  <c r="M147" i="13"/>
  <c r="L147" i="13"/>
  <c r="M146" i="13"/>
  <c r="L146" i="13"/>
  <c r="M145" i="13"/>
  <c r="L145" i="13"/>
  <c r="M144" i="13"/>
  <c r="L144" i="13"/>
  <c r="M143" i="13"/>
  <c r="L143" i="13"/>
  <c r="M142" i="13"/>
  <c r="L142" i="13"/>
  <c r="M141" i="13"/>
  <c r="L141" i="13"/>
  <c r="M140" i="13"/>
  <c r="L140" i="13"/>
  <c r="M139" i="13"/>
  <c r="L139" i="13"/>
  <c r="M138" i="13"/>
  <c r="L138" i="13"/>
  <c r="M137" i="13"/>
  <c r="L137" i="13"/>
  <c r="M136" i="13"/>
  <c r="L136" i="13"/>
  <c r="M135" i="13"/>
  <c r="L135" i="13"/>
  <c r="M134" i="13"/>
  <c r="L134" i="13"/>
  <c r="M133" i="13"/>
  <c r="L133" i="13"/>
  <c r="M132" i="13"/>
  <c r="L132" i="13"/>
  <c r="M131" i="13"/>
  <c r="L131" i="13"/>
  <c r="M130" i="13"/>
  <c r="L130" i="13"/>
  <c r="M129" i="13"/>
  <c r="L129" i="13"/>
  <c r="M128" i="13"/>
  <c r="L128" i="13"/>
  <c r="M127" i="13"/>
  <c r="L127" i="13"/>
  <c r="M126" i="13"/>
  <c r="L126" i="13"/>
  <c r="M125" i="13"/>
  <c r="L125" i="13"/>
  <c r="M124" i="13"/>
  <c r="L124" i="13"/>
  <c r="M123" i="13"/>
  <c r="L123" i="13"/>
  <c r="M122" i="13"/>
  <c r="L122" i="13"/>
  <c r="M121" i="13"/>
  <c r="L121" i="13"/>
  <c r="M120" i="13"/>
  <c r="L120" i="13"/>
  <c r="M119" i="13"/>
  <c r="L119" i="13"/>
  <c r="M118" i="13"/>
  <c r="L118" i="13"/>
  <c r="M117" i="13"/>
  <c r="L117" i="13"/>
  <c r="M116" i="13"/>
  <c r="L116" i="13"/>
  <c r="M115" i="13"/>
  <c r="L115" i="13"/>
  <c r="M114" i="13"/>
  <c r="L114" i="13"/>
  <c r="M113" i="13"/>
  <c r="L113" i="13"/>
  <c r="M112" i="13"/>
  <c r="L112" i="13"/>
  <c r="M111" i="13"/>
  <c r="L111" i="13"/>
  <c r="M110" i="13"/>
  <c r="L110" i="13"/>
  <c r="M109" i="13"/>
  <c r="L109" i="13"/>
  <c r="M108" i="13"/>
  <c r="L108" i="13"/>
  <c r="M107" i="13"/>
  <c r="L107" i="13"/>
  <c r="M106" i="13"/>
  <c r="L106" i="13"/>
  <c r="M105" i="13"/>
  <c r="L105" i="13"/>
  <c r="M104" i="13"/>
  <c r="L104" i="13"/>
  <c r="M103" i="13"/>
  <c r="L103" i="13"/>
  <c r="M102" i="13"/>
  <c r="L102" i="13"/>
  <c r="M101" i="13"/>
  <c r="L101" i="13"/>
  <c r="M100" i="13"/>
  <c r="L100" i="13"/>
  <c r="M99" i="13"/>
  <c r="L99" i="13"/>
  <c r="M98" i="13"/>
  <c r="L98" i="13"/>
  <c r="M97" i="13"/>
  <c r="L97" i="13"/>
  <c r="M96" i="13"/>
  <c r="L96" i="13"/>
  <c r="M95" i="13"/>
  <c r="L95" i="13"/>
  <c r="M94" i="13"/>
  <c r="L94" i="13"/>
  <c r="M93" i="13"/>
  <c r="L93" i="13"/>
  <c r="M92" i="13"/>
  <c r="L92" i="13"/>
  <c r="M91" i="13"/>
  <c r="L91" i="13"/>
  <c r="M90" i="13"/>
  <c r="L90" i="13"/>
  <c r="M89" i="13"/>
  <c r="L89" i="13"/>
  <c r="M88" i="13"/>
  <c r="L88" i="13"/>
  <c r="M87" i="13"/>
  <c r="L87" i="13"/>
  <c r="M86" i="13"/>
  <c r="L86" i="13"/>
  <c r="M85" i="13"/>
  <c r="L85" i="13"/>
  <c r="M84" i="13"/>
  <c r="L84" i="13"/>
  <c r="M83" i="13"/>
  <c r="L83" i="13"/>
  <c r="M82" i="13"/>
  <c r="L82" i="13"/>
  <c r="M81" i="13"/>
  <c r="L81" i="13"/>
  <c r="M80" i="13"/>
  <c r="L80" i="13"/>
  <c r="M79" i="13"/>
  <c r="L79" i="13"/>
  <c r="M78" i="13"/>
  <c r="L78" i="13"/>
  <c r="M77" i="13"/>
  <c r="L77" i="13"/>
  <c r="M76" i="13"/>
  <c r="L76" i="13"/>
  <c r="M75" i="13"/>
  <c r="L75" i="13"/>
  <c r="M74" i="13"/>
  <c r="L74" i="13"/>
  <c r="M73" i="13"/>
  <c r="L73" i="13"/>
  <c r="M72" i="13"/>
  <c r="L72" i="13"/>
  <c r="M71" i="13"/>
  <c r="L71" i="13"/>
  <c r="M70" i="13"/>
  <c r="L70" i="13"/>
  <c r="M69" i="13"/>
  <c r="L69" i="13"/>
  <c r="M68" i="13"/>
  <c r="L68" i="13"/>
  <c r="M67" i="13"/>
  <c r="L67" i="13"/>
  <c r="M66" i="13"/>
  <c r="L66" i="13"/>
  <c r="M65" i="13"/>
  <c r="L65" i="13"/>
  <c r="M64" i="13"/>
  <c r="L64" i="13"/>
  <c r="M63" i="13"/>
  <c r="L63" i="13"/>
  <c r="M62" i="13"/>
  <c r="L62" i="13"/>
  <c r="M61" i="13"/>
  <c r="L61" i="13"/>
  <c r="M60" i="13"/>
  <c r="L60" i="13"/>
  <c r="M59" i="13"/>
  <c r="L59" i="13"/>
  <c r="M58" i="13"/>
  <c r="L58" i="13"/>
  <c r="M57" i="13"/>
  <c r="L57" i="13"/>
  <c r="M56" i="13"/>
  <c r="L56" i="13"/>
  <c r="M55" i="13"/>
  <c r="L55" i="13"/>
  <c r="M54" i="13"/>
  <c r="L54" i="13"/>
  <c r="M53" i="13"/>
  <c r="L53" i="13"/>
  <c r="M52" i="13"/>
  <c r="L52" i="13"/>
  <c r="M51" i="13"/>
  <c r="L51" i="13"/>
  <c r="M50" i="13"/>
  <c r="L50" i="13"/>
  <c r="M49" i="13"/>
  <c r="L49" i="13"/>
  <c r="M48" i="13"/>
  <c r="L48" i="13"/>
  <c r="M47" i="13"/>
  <c r="L47" i="13"/>
  <c r="M46" i="13"/>
  <c r="L46" i="13"/>
  <c r="M45" i="13"/>
  <c r="L45" i="13"/>
  <c r="M44" i="13"/>
  <c r="L44" i="13"/>
  <c r="M43" i="13"/>
  <c r="L43" i="13"/>
  <c r="M42" i="13"/>
  <c r="L42" i="13"/>
  <c r="M41" i="13"/>
  <c r="L41" i="13"/>
  <c r="M40" i="13"/>
  <c r="L40" i="13"/>
  <c r="M39" i="13"/>
  <c r="L39" i="13"/>
  <c r="M38" i="13"/>
  <c r="L38" i="13"/>
  <c r="M37" i="13"/>
  <c r="L37" i="13"/>
  <c r="M36" i="13"/>
  <c r="L36" i="13"/>
  <c r="M35" i="13"/>
  <c r="L35" i="13"/>
  <c r="M34" i="13"/>
  <c r="L34" i="13"/>
  <c r="M33" i="13"/>
  <c r="L33" i="13"/>
  <c r="M32" i="13"/>
  <c r="L32" i="13"/>
  <c r="M31" i="13"/>
  <c r="L31" i="13"/>
  <c r="M30" i="13"/>
  <c r="L30" i="13"/>
  <c r="M29" i="13"/>
  <c r="L29" i="13"/>
  <c r="M28" i="13"/>
  <c r="L28" i="13"/>
  <c r="M27" i="13"/>
  <c r="L27" i="13"/>
  <c r="M26" i="13"/>
  <c r="L26" i="13"/>
  <c r="M25" i="13"/>
  <c r="L25" i="13"/>
  <c r="M24" i="13"/>
  <c r="L24" i="13"/>
  <c r="M23" i="13"/>
  <c r="L23" i="13"/>
  <c r="M22" i="13"/>
  <c r="L22" i="13"/>
  <c r="M21" i="13"/>
  <c r="L21" i="13"/>
  <c r="M20" i="13"/>
  <c r="L20" i="13"/>
  <c r="M19" i="13"/>
  <c r="L19" i="13"/>
  <c r="M18" i="13"/>
  <c r="L18" i="13"/>
  <c r="M17" i="13"/>
  <c r="L17" i="13"/>
  <c r="M16" i="13"/>
  <c r="L16" i="13"/>
  <c r="M15" i="13"/>
  <c r="L15" i="13"/>
  <c r="M14" i="13"/>
  <c r="L14" i="13"/>
  <c r="M13" i="13"/>
  <c r="L13" i="13"/>
  <c r="M12" i="13"/>
  <c r="L12" i="13"/>
  <c r="M11" i="13"/>
  <c r="L11" i="13"/>
  <c r="M10" i="13"/>
  <c r="L10" i="13"/>
  <c r="M9" i="13"/>
  <c r="L9" i="13"/>
  <c r="E1" i="16" l="1"/>
  <c r="H10" i="13" l="1"/>
  <c r="H11" i="13"/>
  <c r="H12" i="13"/>
  <c r="H13" i="13"/>
  <c r="H14" i="13"/>
  <c r="H15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V207" i="13" l="1"/>
  <c r="V206" i="13"/>
  <c r="V205" i="13"/>
  <c r="V204" i="13"/>
  <c r="V203" i="13"/>
  <c r="V202" i="13"/>
  <c r="V201" i="13"/>
  <c r="V200" i="13"/>
  <c r="V199" i="13"/>
  <c r="V198" i="13"/>
  <c r="V197" i="13"/>
  <c r="V196" i="13"/>
  <c r="V195" i="13"/>
  <c r="V194" i="13"/>
  <c r="V193" i="13"/>
  <c r="V192" i="13"/>
  <c r="V191" i="13"/>
  <c r="V190" i="13"/>
  <c r="V189" i="13"/>
  <c r="V188" i="13"/>
  <c r="V187" i="13"/>
  <c r="V186" i="13"/>
  <c r="V185" i="13"/>
  <c r="V184" i="13"/>
  <c r="V183" i="13"/>
  <c r="V182" i="13"/>
  <c r="V181" i="13"/>
  <c r="V180" i="13"/>
  <c r="V179" i="13"/>
  <c r="V178" i="13"/>
  <c r="V177" i="13"/>
  <c r="V176" i="13"/>
  <c r="V175" i="13"/>
  <c r="V174" i="13"/>
  <c r="V173" i="13"/>
  <c r="V172" i="13"/>
  <c r="V171" i="13"/>
  <c r="V170" i="13"/>
  <c r="V169" i="13"/>
  <c r="V168" i="13"/>
  <c r="V167" i="13"/>
  <c r="V166" i="13"/>
  <c r="V165" i="13"/>
  <c r="V164" i="13"/>
  <c r="V163" i="13"/>
  <c r="V162" i="13"/>
  <c r="V161" i="13"/>
  <c r="V160" i="13"/>
  <c r="V159" i="13"/>
  <c r="V158" i="13"/>
  <c r="V157" i="13"/>
  <c r="V156" i="13"/>
  <c r="V155" i="13"/>
  <c r="V154" i="13"/>
  <c r="V153" i="13"/>
  <c r="V152" i="13"/>
  <c r="V151" i="13"/>
  <c r="V150" i="13"/>
  <c r="V149" i="13"/>
  <c r="V148" i="13"/>
  <c r="V147" i="13"/>
  <c r="V146" i="13"/>
  <c r="V145" i="13"/>
  <c r="V144" i="13"/>
  <c r="V143" i="13"/>
  <c r="V142" i="13"/>
  <c r="V141" i="13"/>
  <c r="V140" i="13"/>
  <c r="V139" i="13"/>
  <c r="V138" i="13"/>
  <c r="V137" i="13"/>
  <c r="V136" i="13"/>
  <c r="V135" i="13"/>
  <c r="V134" i="13"/>
  <c r="V133" i="13"/>
  <c r="V132" i="13"/>
  <c r="V131" i="13"/>
  <c r="V130" i="13"/>
  <c r="V129" i="13"/>
  <c r="V128" i="13"/>
  <c r="V127" i="13"/>
  <c r="V126" i="13"/>
  <c r="V125" i="13"/>
  <c r="V124" i="13"/>
  <c r="V123" i="13"/>
  <c r="V122" i="13"/>
  <c r="V121" i="13"/>
  <c r="V120" i="13"/>
  <c r="V119" i="13"/>
  <c r="V118" i="13"/>
  <c r="V117" i="13"/>
  <c r="V116" i="13"/>
  <c r="V115" i="13"/>
  <c r="V114" i="13"/>
  <c r="V113" i="13"/>
  <c r="V112" i="13"/>
  <c r="V111" i="13"/>
  <c r="V110" i="13"/>
  <c r="V109" i="13"/>
  <c r="V108" i="13"/>
  <c r="V107" i="13"/>
  <c r="V106" i="13"/>
  <c r="V105" i="13"/>
  <c r="V104" i="13"/>
  <c r="V103" i="13"/>
  <c r="V102" i="13"/>
  <c r="V101" i="13"/>
  <c r="V100" i="13"/>
  <c r="V99" i="13"/>
  <c r="V98" i="13"/>
  <c r="V97" i="13"/>
  <c r="V96" i="13"/>
  <c r="V95" i="13"/>
  <c r="V94" i="13"/>
  <c r="V93" i="13"/>
  <c r="V92" i="13"/>
  <c r="V91" i="13"/>
  <c r="V90" i="13"/>
  <c r="V89" i="13"/>
  <c r="V88" i="13"/>
  <c r="V87" i="13"/>
  <c r="V86" i="13"/>
  <c r="V85" i="13"/>
  <c r="V84" i="13"/>
  <c r="V83" i="13"/>
  <c r="V82" i="13"/>
  <c r="V81" i="13"/>
  <c r="V80" i="13"/>
  <c r="V79" i="13"/>
  <c r="V78" i="13"/>
  <c r="V77" i="13"/>
  <c r="V76" i="13"/>
  <c r="V75" i="13"/>
  <c r="V74" i="13"/>
  <c r="V73" i="13"/>
  <c r="V72" i="13"/>
  <c r="V71" i="13"/>
  <c r="V70" i="13"/>
  <c r="V69" i="13"/>
  <c r="V68" i="13"/>
  <c r="V67" i="13"/>
  <c r="V66" i="13"/>
  <c r="V65" i="13"/>
  <c r="V64" i="13"/>
  <c r="V63" i="13"/>
  <c r="V62" i="13"/>
  <c r="V61" i="13"/>
  <c r="V60" i="13"/>
  <c r="V59" i="13"/>
  <c r="V58" i="13"/>
  <c r="V57" i="13"/>
  <c r="V56" i="13"/>
  <c r="V55" i="13"/>
  <c r="V54" i="13"/>
  <c r="V53" i="13"/>
  <c r="V52" i="13"/>
  <c r="V51" i="13"/>
  <c r="V50" i="13"/>
  <c r="V49" i="13"/>
  <c r="V48" i="13"/>
  <c r="V47" i="13"/>
  <c r="V46" i="13"/>
  <c r="V45" i="13"/>
  <c r="V44" i="13"/>
  <c r="V43" i="13"/>
  <c r="V42" i="13"/>
  <c r="V41" i="13"/>
  <c r="V40" i="13"/>
  <c r="V39" i="13"/>
  <c r="V38" i="13"/>
  <c r="V37" i="13"/>
  <c r="V36" i="13"/>
  <c r="V35" i="13"/>
  <c r="V34" i="13"/>
  <c r="V33" i="13"/>
  <c r="V32" i="13"/>
  <c r="V31" i="13"/>
  <c r="V30" i="13"/>
  <c r="V29" i="13"/>
  <c r="V28" i="13"/>
  <c r="V27" i="13"/>
  <c r="V26" i="13"/>
  <c r="V25" i="13"/>
  <c r="V24" i="13"/>
  <c r="V23" i="13"/>
  <c r="V22" i="13"/>
  <c r="V21" i="13"/>
  <c r="V20" i="13"/>
  <c r="V19" i="13"/>
  <c r="V18" i="13"/>
  <c r="V17" i="13"/>
  <c r="V16" i="13"/>
  <c r="V15" i="13"/>
  <c r="V14" i="13"/>
  <c r="V13" i="13"/>
  <c r="V12" i="13"/>
  <c r="V11" i="13"/>
  <c r="V10" i="13"/>
  <c r="V9" i="13"/>
  <c r="R207" i="16"/>
  <c r="R206" i="16"/>
  <c r="R205" i="16"/>
  <c r="R204" i="16"/>
  <c r="R203" i="16"/>
  <c r="R202" i="16"/>
  <c r="R201" i="16"/>
  <c r="R200" i="16"/>
  <c r="R199" i="16"/>
  <c r="R198" i="16"/>
  <c r="R197" i="16"/>
  <c r="R196" i="16"/>
  <c r="R195" i="16"/>
  <c r="R194" i="16"/>
  <c r="R193" i="16"/>
  <c r="R192" i="16"/>
  <c r="R191" i="16"/>
  <c r="R190" i="16"/>
  <c r="R189" i="16"/>
  <c r="R188" i="16"/>
  <c r="R187" i="16"/>
  <c r="R186" i="16"/>
  <c r="R185" i="16"/>
  <c r="R184" i="16"/>
  <c r="R183" i="16"/>
  <c r="R182" i="16"/>
  <c r="R181" i="16"/>
  <c r="R180" i="16"/>
  <c r="R179" i="16"/>
  <c r="R178" i="16"/>
  <c r="R177" i="16"/>
  <c r="R176" i="16"/>
  <c r="R175" i="16"/>
  <c r="R174" i="16"/>
  <c r="R173" i="16"/>
  <c r="R172" i="16"/>
  <c r="R171" i="16"/>
  <c r="R170" i="16"/>
  <c r="R169" i="16"/>
  <c r="R168" i="16"/>
  <c r="R167" i="16"/>
  <c r="R166" i="16"/>
  <c r="R165" i="16"/>
  <c r="R164" i="16"/>
  <c r="R163" i="16"/>
  <c r="R162" i="16"/>
  <c r="R161" i="16"/>
  <c r="R160" i="16"/>
  <c r="R159" i="16"/>
  <c r="R158" i="16"/>
  <c r="R157" i="16"/>
  <c r="R156" i="16"/>
  <c r="R155" i="16"/>
  <c r="R154" i="16"/>
  <c r="R153" i="16"/>
  <c r="R152" i="16"/>
  <c r="R151" i="16"/>
  <c r="R150" i="16"/>
  <c r="R149" i="16"/>
  <c r="R148" i="16"/>
  <c r="R147" i="16"/>
  <c r="R146" i="16"/>
  <c r="R145" i="16"/>
  <c r="R144" i="16"/>
  <c r="R143" i="16"/>
  <c r="R142" i="16"/>
  <c r="R141" i="16"/>
  <c r="R140" i="16"/>
  <c r="R139" i="16"/>
  <c r="R138" i="16"/>
  <c r="R137" i="16"/>
  <c r="R136" i="16"/>
  <c r="R135" i="16"/>
  <c r="R134" i="16"/>
  <c r="R133" i="16"/>
  <c r="R132" i="16"/>
  <c r="R131" i="16"/>
  <c r="R130" i="16"/>
  <c r="R129" i="16"/>
  <c r="R128" i="16"/>
  <c r="R127" i="16"/>
  <c r="R126" i="16"/>
  <c r="R125" i="16"/>
  <c r="R124" i="16"/>
  <c r="R123" i="16"/>
  <c r="R122" i="16"/>
  <c r="R121" i="16"/>
  <c r="R120" i="16"/>
  <c r="R119" i="16"/>
  <c r="R118" i="16"/>
  <c r="R117" i="16"/>
  <c r="R116" i="16"/>
  <c r="R115" i="16"/>
  <c r="R114" i="16"/>
  <c r="R113" i="16"/>
  <c r="R112" i="16"/>
  <c r="R111" i="16"/>
  <c r="R110" i="16"/>
  <c r="R109" i="16"/>
  <c r="R108" i="16"/>
  <c r="R107" i="16"/>
  <c r="R106" i="16"/>
  <c r="R105" i="16"/>
  <c r="R104" i="16"/>
  <c r="R103" i="16"/>
  <c r="R102" i="16"/>
  <c r="R101" i="16"/>
  <c r="R100" i="16"/>
  <c r="R99" i="16"/>
  <c r="R98" i="16"/>
  <c r="R97" i="16"/>
  <c r="R96" i="16"/>
  <c r="R95" i="16"/>
  <c r="R94" i="16"/>
  <c r="R93" i="16"/>
  <c r="R92" i="16"/>
  <c r="R91" i="16"/>
  <c r="R90" i="16"/>
  <c r="R89" i="16"/>
  <c r="R88" i="16"/>
  <c r="R87" i="16"/>
  <c r="R86" i="16"/>
  <c r="R85" i="16"/>
  <c r="R84" i="16"/>
  <c r="R83" i="16"/>
  <c r="R82" i="16"/>
  <c r="R81" i="16"/>
  <c r="R80" i="16"/>
  <c r="R79" i="16"/>
  <c r="R78" i="16"/>
  <c r="R77" i="16"/>
  <c r="R76" i="16"/>
  <c r="R75" i="16"/>
  <c r="R74" i="16"/>
  <c r="R73" i="16"/>
  <c r="R72" i="16"/>
  <c r="R71" i="16"/>
  <c r="R70" i="16"/>
  <c r="R69" i="16"/>
  <c r="R68" i="16"/>
  <c r="R67" i="16"/>
  <c r="R66" i="16"/>
  <c r="R65" i="16"/>
  <c r="R64" i="16"/>
  <c r="R63" i="16"/>
  <c r="R62" i="16"/>
  <c r="R61" i="16"/>
  <c r="R60" i="16"/>
  <c r="R59" i="16"/>
  <c r="R58" i="16"/>
  <c r="R57" i="16"/>
  <c r="R56" i="16"/>
  <c r="R55" i="16"/>
  <c r="R54" i="16"/>
  <c r="R53" i="16"/>
  <c r="R52" i="16"/>
  <c r="R51" i="16"/>
  <c r="R50" i="16"/>
  <c r="R49" i="16"/>
  <c r="R48" i="16"/>
  <c r="R47" i="16"/>
  <c r="R46" i="16"/>
  <c r="R45" i="16"/>
  <c r="R44" i="16"/>
  <c r="R43" i="16"/>
  <c r="R42" i="16"/>
  <c r="R41" i="16"/>
  <c r="R40" i="16"/>
  <c r="R39" i="16"/>
  <c r="R38" i="16"/>
  <c r="R37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208" i="16" l="1"/>
  <c r="V208" i="13"/>
  <c r="C8" i="20"/>
  <c r="S207" i="19" l="1"/>
  <c r="T207" i="19" s="1"/>
  <c r="Q207" i="19"/>
  <c r="P207" i="19"/>
  <c r="C207" i="19"/>
  <c r="S206" i="19"/>
  <c r="T206" i="19" s="1"/>
  <c r="Q206" i="19"/>
  <c r="P206" i="19"/>
  <c r="C206" i="19"/>
  <c r="S205" i="19"/>
  <c r="T205" i="19" s="1"/>
  <c r="Q205" i="19"/>
  <c r="P205" i="19"/>
  <c r="C205" i="19"/>
  <c r="S204" i="19"/>
  <c r="T204" i="19" s="1"/>
  <c r="Q204" i="19"/>
  <c r="P204" i="19"/>
  <c r="C204" i="19"/>
  <c r="S203" i="19"/>
  <c r="T203" i="19" s="1"/>
  <c r="Q203" i="19"/>
  <c r="P203" i="19"/>
  <c r="C203" i="19"/>
  <c r="S202" i="19"/>
  <c r="T202" i="19" s="1"/>
  <c r="Q202" i="19"/>
  <c r="P202" i="19"/>
  <c r="C202" i="19"/>
  <c r="S201" i="19"/>
  <c r="T201" i="19" s="1"/>
  <c r="Q201" i="19"/>
  <c r="P201" i="19"/>
  <c r="C201" i="19"/>
  <c r="S200" i="19"/>
  <c r="T200" i="19" s="1"/>
  <c r="Q200" i="19"/>
  <c r="P200" i="19"/>
  <c r="C200" i="19"/>
  <c r="S199" i="19"/>
  <c r="T199" i="19" s="1"/>
  <c r="Q199" i="19"/>
  <c r="P199" i="19"/>
  <c r="C199" i="19"/>
  <c r="S198" i="19"/>
  <c r="T198" i="19" s="1"/>
  <c r="Q198" i="19"/>
  <c r="P198" i="19"/>
  <c r="C198" i="19"/>
  <c r="S197" i="19"/>
  <c r="T197" i="19" s="1"/>
  <c r="Q197" i="19"/>
  <c r="P197" i="19"/>
  <c r="C197" i="19"/>
  <c r="S196" i="19"/>
  <c r="T196" i="19" s="1"/>
  <c r="Q196" i="19"/>
  <c r="P196" i="19"/>
  <c r="C196" i="19"/>
  <c r="S195" i="19"/>
  <c r="T195" i="19" s="1"/>
  <c r="Q195" i="19"/>
  <c r="P195" i="19"/>
  <c r="C195" i="19"/>
  <c r="S194" i="19"/>
  <c r="T194" i="19" s="1"/>
  <c r="Q194" i="19"/>
  <c r="P194" i="19"/>
  <c r="C194" i="19"/>
  <c r="S193" i="19"/>
  <c r="T193" i="19" s="1"/>
  <c r="Q193" i="19"/>
  <c r="P193" i="19"/>
  <c r="C193" i="19"/>
  <c r="S192" i="19"/>
  <c r="T192" i="19" s="1"/>
  <c r="Q192" i="19"/>
  <c r="P192" i="19"/>
  <c r="C192" i="19"/>
  <c r="S191" i="19"/>
  <c r="T191" i="19" s="1"/>
  <c r="Q191" i="19"/>
  <c r="P191" i="19"/>
  <c r="C191" i="19"/>
  <c r="S190" i="19"/>
  <c r="T190" i="19" s="1"/>
  <c r="Q190" i="19"/>
  <c r="P190" i="19"/>
  <c r="C190" i="19"/>
  <c r="S189" i="19"/>
  <c r="T189" i="19" s="1"/>
  <c r="Q189" i="19"/>
  <c r="P189" i="19"/>
  <c r="C189" i="19"/>
  <c r="S188" i="19"/>
  <c r="T188" i="19" s="1"/>
  <c r="Q188" i="19"/>
  <c r="P188" i="19"/>
  <c r="C188" i="19"/>
  <c r="S187" i="19"/>
  <c r="T187" i="19" s="1"/>
  <c r="Q187" i="19"/>
  <c r="P187" i="19"/>
  <c r="C187" i="19"/>
  <c r="S186" i="19"/>
  <c r="T186" i="19" s="1"/>
  <c r="Q186" i="19"/>
  <c r="P186" i="19"/>
  <c r="C186" i="19"/>
  <c r="S185" i="19"/>
  <c r="T185" i="19" s="1"/>
  <c r="Q185" i="19"/>
  <c r="P185" i="19"/>
  <c r="C185" i="19"/>
  <c r="S184" i="19"/>
  <c r="T184" i="19" s="1"/>
  <c r="Q184" i="19"/>
  <c r="P184" i="19"/>
  <c r="C184" i="19"/>
  <c r="S183" i="19"/>
  <c r="T183" i="19" s="1"/>
  <c r="Q183" i="19"/>
  <c r="P183" i="19"/>
  <c r="C183" i="19"/>
  <c r="S182" i="19"/>
  <c r="T182" i="19" s="1"/>
  <c r="Q182" i="19"/>
  <c r="P182" i="19"/>
  <c r="C182" i="19"/>
  <c r="S181" i="19"/>
  <c r="T181" i="19" s="1"/>
  <c r="Q181" i="19"/>
  <c r="P181" i="19"/>
  <c r="C181" i="19"/>
  <c r="S180" i="19"/>
  <c r="T180" i="19" s="1"/>
  <c r="Q180" i="19"/>
  <c r="P180" i="19"/>
  <c r="C180" i="19"/>
  <c r="S179" i="19"/>
  <c r="T179" i="19" s="1"/>
  <c r="Q179" i="19"/>
  <c r="P179" i="19"/>
  <c r="C179" i="19"/>
  <c r="S178" i="19"/>
  <c r="T178" i="19" s="1"/>
  <c r="Q178" i="19"/>
  <c r="P178" i="19"/>
  <c r="C178" i="19"/>
  <c r="S177" i="19"/>
  <c r="T177" i="19" s="1"/>
  <c r="Q177" i="19"/>
  <c r="P177" i="19"/>
  <c r="C177" i="19"/>
  <c r="S176" i="19"/>
  <c r="T176" i="19" s="1"/>
  <c r="Q176" i="19"/>
  <c r="P176" i="19"/>
  <c r="C176" i="19"/>
  <c r="S175" i="19"/>
  <c r="T175" i="19" s="1"/>
  <c r="Q175" i="19"/>
  <c r="P175" i="19"/>
  <c r="C175" i="19"/>
  <c r="S174" i="19"/>
  <c r="T174" i="19" s="1"/>
  <c r="Q174" i="19"/>
  <c r="P174" i="19"/>
  <c r="C174" i="19"/>
  <c r="S173" i="19"/>
  <c r="T173" i="19" s="1"/>
  <c r="Q173" i="19"/>
  <c r="P173" i="19"/>
  <c r="C173" i="19"/>
  <c r="S172" i="19"/>
  <c r="T172" i="19" s="1"/>
  <c r="Q172" i="19"/>
  <c r="P172" i="19"/>
  <c r="C172" i="19"/>
  <c r="S171" i="19"/>
  <c r="T171" i="19" s="1"/>
  <c r="Q171" i="19"/>
  <c r="P171" i="19"/>
  <c r="C171" i="19"/>
  <c r="S170" i="19"/>
  <c r="T170" i="19" s="1"/>
  <c r="Q170" i="19"/>
  <c r="P170" i="19"/>
  <c r="C170" i="19"/>
  <c r="S169" i="19"/>
  <c r="T169" i="19" s="1"/>
  <c r="Q169" i="19"/>
  <c r="P169" i="19"/>
  <c r="C169" i="19"/>
  <c r="S168" i="19"/>
  <c r="T168" i="19" s="1"/>
  <c r="Q168" i="19"/>
  <c r="P168" i="19"/>
  <c r="C168" i="19"/>
  <c r="S167" i="19"/>
  <c r="T167" i="19" s="1"/>
  <c r="Q167" i="19"/>
  <c r="P167" i="19"/>
  <c r="C167" i="19"/>
  <c r="S166" i="19"/>
  <c r="T166" i="19" s="1"/>
  <c r="Q166" i="19"/>
  <c r="P166" i="19"/>
  <c r="C166" i="19"/>
  <c r="S165" i="19"/>
  <c r="T165" i="19" s="1"/>
  <c r="Q165" i="19"/>
  <c r="P165" i="19"/>
  <c r="C165" i="19"/>
  <c r="S164" i="19"/>
  <c r="T164" i="19" s="1"/>
  <c r="Q164" i="19"/>
  <c r="P164" i="19"/>
  <c r="C164" i="19"/>
  <c r="S163" i="19"/>
  <c r="T163" i="19" s="1"/>
  <c r="Q163" i="19"/>
  <c r="P163" i="19"/>
  <c r="C163" i="19"/>
  <c r="S162" i="19"/>
  <c r="T162" i="19" s="1"/>
  <c r="Q162" i="19"/>
  <c r="P162" i="19"/>
  <c r="C162" i="19"/>
  <c r="S161" i="19"/>
  <c r="T161" i="19" s="1"/>
  <c r="Q161" i="19"/>
  <c r="P161" i="19"/>
  <c r="C161" i="19"/>
  <c r="S160" i="19"/>
  <c r="T160" i="19" s="1"/>
  <c r="Q160" i="19"/>
  <c r="P160" i="19"/>
  <c r="C160" i="19"/>
  <c r="S159" i="19"/>
  <c r="T159" i="19" s="1"/>
  <c r="Q159" i="19"/>
  <c r="P159" i="19"/>
  <c r="C159" i="19"/>
  <c r="S158" i="19"/>
  <c r="T158" i="19" s="1"/>
  <c r="Q158" i="19"/>
  <c r="P158" i="19"/>
  <c r="C158" i="19"/>
  <c r="S157" i="19"/>
  <c r="T157" i="19" s="1"/>
  <c r="Q157" i="19"/>
  <c r="P157" i="19"/>
  <c r="C157" i="19"/>
  <c r="S156" i="19"/>
  <c r="T156" i="19" s="1"/>
  <c r="Q156" i="19"/>
  <c r="P156" i="19"/>
  <c r="C156" i="19"/>
  <c r="S155" i="19"/>
  <c r="T155" i="19" s="1"/>
  <c r="Q155" i="19"/>
  <c r="P155" i="19"/>
  <c r="C155" i="19"/>
  <c r="S154" i="19"/>
  <c r="T154" i="19" s="1"/>
  <c r="Q154" i="19"/>
  <c r="P154" i="19"/>
  <c r="C154" i="19"/>
  <c r="S153" i="19"/>
  <c r="T153" i="19" s="1"/>
  <c r="Q153" i="19"/>
  <c r="P153" i="19"/>
  <c r="C153" i="19"/>
  <c r="S152" i="19"/>
  <c r="T152" i="19" s="1"/>
  <c r="Q152" i="19"/>
  <c r="P152" i="19"/>
  <c r="C152" i="19"/>
  <c r="S151" i="19"/>
  <c r="T151" i="19" s="1"/>
  <c r="Q151" i="19"/>
  <c r="P151" i="19"/>
  <c r="C151" i="19"/>
  <c r="S150" i="19"/>
  <c r="T150" i="19" s="1"/>
  <c r="Q150" i="19"/>
  <c r="P150" i="19"/>
  <c r="C150" i="19"/>
  <c r="S149" i="19"/>
  <c r="T149" i="19" s="1"/>
  <c r="Q149" i="19"/>
  <c r="P149" i="19"/>
  <c r="C149" i="19"/>
  <c r="S148" i="19"/>
  <c r="T148" i="19" s="1"/>
  <c r="Q148" i="19"/>
  <c r="P148" i="19"/>
  <c r="C148" i="19"/>
  <c r="S147" i="19"/>
  <c r="T147" i="19" s="1"/>
  <c r="Q147" i="19"/>
  <c r="P147" i="19"/>
  <c r="C147" i="19"/>
  <c r="S146" i="19"/>
  <c r="T146" i="19" s="1"/>
  <c r="Q146" i="19"/>
  <c r="P146" i="19"/>
  <c r="C146" i="19"/>
  <c r="S145" i="19"/>
  <c r="T145" i="19" s="1"/>
  <c r="Q145" i="19"/>
  <c r="P145" i="19"/>
  <c r="C145" i="19"/>
  <c r="S144" i="19"/>
  <c r="T144" i="19" s="1"/>
  <c r="Q144" i="19"/>
  <c r="P144" i="19"/>
  <c r="C144" i="19"/>
  <c r="S143" i="19"/>
  <c r="T143" i="19" s="1"/>
  <c r="Q143" i="19"/>
  <c r="P143" i="19"/>
  <c r="C143" i="19"/>
  <c r="S142" i="19"/>
  <c r="T142" i="19" s="1"/>
  <c r="Q142" i="19"/>
  <c r="P142" i="19"/>
  <c r="C142" i="19"/>
  <c r="S141" i="19"/>
  <c r="T141" i="19" s="1"/>
  <c r="Q141" i="19"/>
  <c r="P141" i="19"/>
  <c r="C141" i="19"/>
  <c r="S140" i="19"/>
  <c r="T140" i="19" s="1"/>
  <c r="Q140" i="19"/>
  <c r="P140" i="19"/>
  <c r="C140" i="19"/>
  <c r="S139" i="19"/>
  <c r="T139" i="19" s="1"/>
  <c r="Q139" i="19"/>
  <c r="P139" i="19"/>
  <c r="C139" i="19"/>
  <c r="S138" i="19"/>
  <c r="T138" i="19" s="1"/>
  <c r="Q138" i="19"/>
  <c r="P138" i="19"/>
  <c r="C138" i="19"/>
  <c r="S137" i="19"/>
  <c r="T137" i="19" s="1"/>
  <c r="Q137" i="19"/>
  <c r="P137" i="19"/>
  <c r="C137" i="19"/>
  <c r="S136" i="19"/>
  <c r="T136" i="19" s="1"/>
  <c r="Q136" i="19"/>
  <c r="P136" i="19"/>
  <c r="C136" i="19"/>
  <c r="S135" i="19"/>
  <c r="T135" i="19" s="1"/>
  <c r="Q135" i="19"/>
  <c r="P135" i="19"/>
  <c r="C135" i="19"/>
  <c r="S134" i="19"/>
  <c r="T134" i="19" s="1"/>
  <c r="Q134" i="19"/>
  <c r="P134" i="19"/>
  <c r="C134" i="19"/>
  <c r="S133" i="19"/>
  <c r="T133" i="19" s="1"/>
  <c r="Q133" i="19"/>
  <c r="P133" i="19"/>
  <c r="C133" i="19"/>
  <c r="S132" i="19"/>
  <c r="T132" i="19" s="1"/>
  <c r="Q132" i="19"/>
  <c r="P132" i="19"/>
  <c r="C132" i="19"/>
  <c r="S131" i="19"/>
  <c r="T131" i="19" s="1"/>
  <c r="Q131" i="19"/>
  <c r="P131" i="19"/>
  <c r="C131" i="19"/>
  <c r="S130" i="19"/>
  <c r="T130" i="19" s="1"/>
  <c r="Q130" i="19"/>
  <c r="P130" i="19"/>
  <c r="C130" i="19"/>
  <c r="S129" i="19"/>
  <c r="T129" i="19" s="1"/>
  <c r="Q129" i="19"/>
  <c r="P129" i="19"/>
  <c r="C129" i="19"/>
  <c r="S128" i="19"/>
  <c r="T128" i="19" s="1"/>
  <c r="Q128" i="19"/>
  <c r="P128" i="19"/>
  <c r="C128" i="19"/>
  <c r="S127" i="19"/>
  <c r="T127" i="19" s="1"/>
  <c r="Q127" i="19"/>
  <c r="P127" i="19"/>
  <c r="C127" i="19"/>
  <c r="S126" i="19"/>
  <c r="T126" i="19" s="1"/>
  <c r="Q126" i="19"/>
  <c r="P126" i="19"/>
  <c r="C126" i="19"/>
  <c r="S125" i="19"/>
  <c r="T125" i="19" s="1"/>
  <c r="Q125" i="19"/>
  <c r="P125" i="19"/>
  <c r="C125" i="19"/>
  <c r="S124" i="19"/>
  <c r="T124" i="19" s="1"/>
  <c r="Q124" i="19"/>
  <c r="P124" i="19"/>
  <c r="C124" i="19"/>
  <c r="S123" i="19"/>
  <c r="T123" i="19" s="1"/>
  <c r="Q123" i="19"/>
  <c r="P123" i="19"/>
  <c r="C123" i="19"/>
  <c r="S122" i="19"/>
  <c r="T122" i="19" s="1"/>
  <c r="Q122" i="19"/>
  <c r="P122" i="19"/>
  <c r="C122" i="19"/>
  <c r="S121" i="19"/>
  <c r="T121" i="19" s="1"/>
  <c r="Q121" i="19"/>
  <c r="P121" i="19"/>
  <c r="C121" i="19"/>
  <c r="S120" i="19"/>
  <c r="T120" i="19" s="1"/>
  <c r="Q120" i="19"/>
  <c r="P120" i="19"/>
  <c r="C120" i="19"/>
  <c r="S119" i="19"/>
  <c r="T119" i="19" s="1"/>
  <c r="Q119" i="19"/>
  <c r="P119" i="19"/>
  <c r="C119" i="19"/>
  <c r="S118" i="19"/>
  <c r="T118" i="19" s="1"/>
  <c r="Q118" i="19"/>
  <c r="P118" i="19"/>
  <c r="C118" i="19"/>
  <c r="S117" i="19"/>
  <c r="T117" i="19" s="1"/>
  <c r="Q117" i="19"/>
  <c r="P117" i="19"/>
  <c r="C117" i="19"/>
  <c r="S116" i="19"/>
  <c r="T116" i="19" s="1"/>
  <c r="Q116" i="19"/>
  <c r="P116" i="19"/>
  <c r="C116" i="19"/>
  <c r="S115" i="19"/>
  <c r="T115" i="19" s="1"/>
  <c r="Q115" i="19"/>
  <c r="P115" i="19"/>
  <c r="C115" i="19"/>
  <c r="S114" i="19"/>
  <c r="T114" i="19" s="1"/>
  <c r="Q114" i="19"/>
  <c r="P114" i="19"/>
  <c r="C114" i="19"/>
  <c r="S113" i="19"/>
  <c r="T113" i="19" s="1"/>
  <c r="Q113" i="19"/>
  <c r="P113" i="19"/>
  <c r="C113" i="19"/>
  <c r="S112" i="19"/>
  <c r="T112" i="19" s="1"/>
  <c r="Q112" i="19"/>
  <c r="P112" i="19"/>
  <c r="C112" i="19"/>
  <c r="S111" i="19"/>
  <c r="T111" i="19" s="1"/>
  <c r="Q111" i="19"/>
  <c r="P111" i="19"/>
  <c r="C111" i="19"/>
  <c r="S110" i="19"/>
  <c r="T110" i="19" s="1"/>
  <c r="Q110" i="19"/>
  <c r="P110" i="19"/>
  <c r="C110" i="19"/>
  <c r="S109" i="19"/>
  <c r="T109" i="19" s="1"/>
  <c r="Q109" i="19"/>
  <c r="P109" i="19"/>
  <c r="C109" i="19"/>
  <c r="S108" i="19"/>
  <c r="T108" i="19" s="1"/>
  <c r="Q108" i="19"/>
  <c r="P108" i="19"/>
  <c r="C108" i="19"/>
  <c r="S107" i="19"/>
  <c r="T107" i="19" s="1"/>
  <c r="Q107" i="19"/>
  <c r="P107" i="19"/>
  <c r="C107" i="19"/>
  <c r="S106" i="19"/>
  <c r="T106" i="19" s="1"/>
  <c r="Q106" i="19"/>
  <c r="P106" i="19"/>
  <c r="C106" i="19"/>
  <c r="S105" i="19"/>
  <c r="T105" i="19" s="1"/>
  <c r="Q105" i="19"/>
  <c r="P105" i="19"/>
  <c r="C105" i="19"/>
  <c r="S104" i="19"/>
  <c r="T104" i="19" s="1"/>
  <c r="Q104" i="19"/>
  <c r="P104" i="19"/>
  <c r="C104" i="19"/>
  <c r="S103" i="19"/>
  <c r="T103" i="19" s="1"/>
  <c r="Q103" i="19"/>
  <c r="P103" i="19"/>
  <c r="C103" i="19"/>
  <c r="S102" i="19"/>
  <c r="T102" i="19" s="1"/>
  <c r="Q102" i="19"/>
  <c r="P102" i="19"/>
  <c r="C102" i="19"/>
  <c r="S101" i="19"/>
  <c r="T101" i="19" s="1"/>
  <c r="Q101" i="19"/>
  <c r="P101" i="19"/>
  <c r="C101" i="19"/>
  <c r="S100" i="19"/>
  <c r="T100" i="19" s="1"/>
  <c r="Q100" i="19"/>
  <c r="P100" i="19"/>
  <c r="C100" i="19"/>
  <c r="S99" i="19"/>
  <c r="T99" i="19" s="1"/>
  <c r="Q99" i="19"/>
  <c r="P99" i="19"/>
  <c r="C99" i="19"/>
  <c r="S98" i="19"/>
  <c r="T98" i="19" s="1"/>
  <c r="Q98" i="19"/>
  <c r="P98" i="19"/>
  <c r="C98" i="19"/>
  <c r="S97" i="19"/>
  <c r="T97" i="19" s="1"/>
  <c r="Q97" i="19"/>
  <c r="P97" i="19"/>
  <c r="C97" i="19"/>
  <c r="S96" i="19"/>
  <c r="T96" i="19" s="1"/>
  <c r="Q96" i="19"/>
  <c r="P96" i="19"/>
  <c r="C96" i="19"/>
  <c r="S95" i="19"/>
  <c r="T95" i="19" s="1"/>
  <c r="Q95" i="19"/>
  <c r="P95" i="19"/>
  <c r="C95" i="19"/>
  <c r="S94" i="19"/>
  <c r="T94" i="19" s="1"/>
  <c r="Q94" i="19"/>
  <c r="P94" i="19"/>
  <c r="C94" i="19"/>
  <c r="S93" i="19"/>
  <c r="T93" i="19" s="1"/>
  <c r="Q93" i="19"/>
  <c r="P93" i="19"/>
  <c r="C93" i="19"/>
  <c r="S92" i="19"/>
  <c r="T92" i="19" s="1"/>
  <c r="Q92" i="19"/>
  <c r="P92" i="19"/>
  <c r="C92" i="19"/>
  <c r="S91" i="19"/>
  <c r="T91" i="19" s="1"/>
  <c r="Q91" i="19"/>
  <c r="P91" i="19"/>
  <c r="C91" i="19"/>
  <c r="S90" i="19"/>
  <c r="T90" i="19" s="1"/>
  <c r="Q90" i="19"/>
  <c r="P90" i="19"/>
  <c r="C90" i="19"/>
  <c r="S89" i="19"/>
  <c r="T89" i="19" s="1"/>
  <c r="Q89" i="19"/>
  <c r="P89" i="19"/>
  <c r="C89" i="19"/>
  <c r="S88" i="19"/>
  <c r="T88" i="19" s="1"/>
  <c r="Q88" i="19"/>
  <c r="P88" i="19"/>
  <c r="C88" i="19"/>
  <c r="S87" i="19"/>
  <c r="T87" i="19" s="1"/>
  <c r="Q87" i="19"/>
  <c r="P87" i="19"/>
  <c r="C87" i="19"/>
  <c r="S86" i="19"/>
  <c r="T86" i="19" s="1"/>
  <c r="Q86" i="19"/>
  <c r="P86" i="19"/>
  <c r="C86" i="19"/>
  <c r="S85" i="19"/>
  <c r="T85" i="19" s="1"/>
  <c r="Q85" i="19"/>
  <c r="P85" i="19"/>
  <c r="C85" i="19"/>
  <c r="S84" i="19"/>
  <c r="T84" i="19" s="1"/>
  <c r="Q84" i="19"/>
  <c r="P84" i="19"/>
  <c r="C84" i="19"/>
  <c r="S83" i="19"/>
  <c r="T83" i="19" s="1"/>
  <c r="Q83" i="19"/>
  <c r="P83" i="19"/>
  <c r="C83" i="19"/>
  <c r="S82" i="19"/>
  <c r="T82" i="19" s="1"/>
  <c r="Q82" i="19"/>
  <c r="P82" i="19"/>
  <c r="C82" i="19"/>
  <c r="S81" i="19"/>
  <c r="T81" i="19" s="1"/>
  <c r="Q81" i="19"/>
  <c r="P81" i="19"/>
  <c r="C81" i="19"/>
  <c r="S80" i="19"/>
  <c r="T80" i="19" s="1"/>
  <c r="Q80" i="19"/>
  <c r="P80" i="19"/>
  <c r="C80" i="19"/>
  <c r="S79" i="19"/>
  <c r="T79" i="19" s="1"/>
  <c r="Q79" i="19"/>
  <c r="P79" i="19"/>
  <c r="C79" i="19"/>
  <c r="S78" i="19"/>
  <c r="T78" i="19" s="1"/>
  <c r="Q78" i="19"/>
  <c r="P78" i="19"/>
  <c r="C78" i="19"/>
  <c r="S77" i="19"/>
  <c r="T77" i="19" s="1"/>
  <c r="Q77" i="19"/>
  <c r="P77" i="19"/>
  <c r="C77" i="19"/>
  <c r="S76" i="19"/>
  <c r="T76" i="19" s="1"/>
  <c r="Q76" i="19"/>
  <c r="P76" i="19"/>
  <c r="C76" i="19"/>
  <c r="S75" i="19"/>
  <c r="T75" i="19" s="1"/>
  <c r="Q75" i="19"/>
  <c r="P75" i="19"/>
  <c r="C75" i="19"/>
  <c r="S74" i="19"/>
  <c r="T74" i="19" s="1"/>
  <c r="Q74" i="19"/>
  <c r="P74" i="19"/>
  <c r="C74" i="19"/>
  <c r="S73" i="19"/>
  <c r="T73" i="19" s="1"/>
  <c r="Q73" i="19"/>
  <c r="P73" i="19"/>
  <c r="C73" i="19"/>
  <c r="S72" i="19"/>
  <c r="T72" i="19" s="1"/>
  <c r="Q72" i="19"/>
  <c r="P72" i="19"/>
  <c r="C72" i="19"/>
  <c r="S71" i="19"/>
  <c r="T71" i="19" s="1"/>
  <c r="Q71" i="19"/>
  <c r="P71" i="19"/>
  <c r="C71" i="19"/>
  <c r="S70" i="19"/>
  <c r="T70" i="19" s="1"/>
  <c r="Q70" i="19"/>
  <c r="P70" i="19"/>
  <c r="C70" i="19"/>
  <c r="S69" i="19"/>
  <c r="T69" i="19" s="1"/>
  <c r="Q69" i="19"/>
  <c r="P69" i="19"/>
  <c r="C69" i="19"/>
  <c r="S68" i="19"/>
  <c r="T68" i="19" s="1"/>
  <c r="Q68" i="19"/>
  <c r="P68" i="19"/>
  <c r="C68" i="19"/>
  <c r="S67" i="19"/>
  <c r="T67" i="19" s="1"/>
  <c r="Q67" i="19"/>
  <c r="P67" i="19"/>
  <c r="C67" i="19"/>
  <c r="S66" i="19"/>
  <c r="T66" i="19" s="1"/>
  <c r="Q66" i="19"/>
  <c r="P66" i="19"/>
  <c r="C66" i="19"/>
  <c r="S65" i="19"/>
  <c r="T65" i="19" s="1"/>
  <c r="Q65" i="19"/>
  <c r="P65" i="19"/>
  <c r="C65" i="19"/>
  <c r="S64" i="19"/>
  <c r="T64" i="19" s="1"/>
  <c r="Q64" i="19"/>
  <c r="P64" i="19"/>
  <c r="C64" i="19"/>
  <c r="S63" i="19"/>
  <c r="T63" i="19" s="1"/>
  <c r="Q63" i="19"/>
  <c r="P63" i="19"/>
  <c r="C63" i="19"/>
  <c r="S62" i="19"/>
  <c r="T62" i="19" s="1"/>
  <c r="Q62" i="19"/>
  <c r="P62" i="19"/>
  <c r="C62" i="19"/>
  <c r="S61" i="19"/>
  <c r="T61" i="19" s="1"/>
  <c r="Q61" i="19"/>
  <c r="P61" i="19"/>
  <c r="C61" i="19"/>
  <c r="S60" i="19"/>
  <c r="T60" i="19" s="1"/>
  <c r="Q60" i="19"/>
  <c r="P60" i="19"/>
  <c r="C60" i="19"/>
  <c r="S59" i="19"/>
  <c r="T59" i="19" s="1"/>
  <c r="Q59" i="19"/>
  <c r="P59" i="19"/>
  <c r="C59" i="19"/>
  <c r="S58" i="19"/>
  <c r="T58" i="19" s="1"/>
  <c r="Q58" i="19"/>
  <c r="P58" i="19"/>
  <c r="C58" i="19"/>
  <c r="S57" i="19"/>
  <c r="T57" i="19" s="1"/>
  <c r="Q57" i="19"/>
  <c r="P57" i="19"/>
  <c r="C57" i="19"/>
  <c r="S56" i="19"/>
  <c r="T56" i="19" s="1"/>
  <c r="Q56" i="19"/>
  <c r="P56" i="19"/>
  <c r="C56" i="19"/>
  <c r="S55" i="19"/>
  <c r="T55" i="19" s="1"/>
  <c r="Q55" i="19"/>
  <c r="P55" i="19"/>
  <c r="C55" i="19"/>
  <c r="S54" i="19"/>
  <c r="T54" i="19" s="1"/>
  <c r="Q54" i="19"/>
  <c r="P54" i="19"/>
  <c r="C54" i="19"/>
  <c r="S53" i="19"/>
  <c r="T53" i="19" s="1"/>
  <c r="Q53" i="19"/>
  <c r="P53" i="19"/>
  <c r="C53" i="19"/>
  <c r="S52" i="19"/>
  <c r="T52" i="19" s="1"/>
  <c r="Q52" i="19"/>
  <c r="P52" i="19"/>
  <c r="C52" i="19"/>
  <c r="S51" i="19"/>
  <c r="T51" i="19" s="1"/>
  <c r="Q51" i="19"/>
  <c r="P51" i="19"/>
  <c r="C51" i="19"/>
  <c r="S50" i="19"/>
  <c r="T50" i="19" s="1"/>
  <c r="Q50" i="19"/>
  <c r="P50" i="19"/>
  <c r="C50" i="19"/>
  <c r="S49" i="19"/>
  <c r="T49" i="19" s="1"/>
  <c r="Q49" i="19"/>
  <c r="P49" i="19"/>
  <c r="C49" i="19"/>
  <c r="S48" i="19"/>
  <c r="T48" i="19" s="1"/>
  <c r="Q48" i="19"/>
  <c r="P48" i="19"/>
  <c r="C48" i="19"/>
  <c r="S47" i="19"/>
  <c r="T47" i="19" s="1"/>
  <c r="Q47" i="19"/>
  <c r="P47" i="19"/>
  <c r="C47" i="19"/>
  <c r="S46" i="19"/>
  <c r="T46" i="19" s="1"/>
  <c r="Q46" i="19"/>
  <c r="P46" i="19"/>
  <c r="C46" i="19"/>
  <c r="S45" i="19"/>
  <c r="T45" i="19" s="1"/>
  <c r="Q45" i="19"/>
  <c r="P45" i="19"/>
  <c r="C45" i="19"/>
  <c r="S44" i="19"/>
  <c r="T44" i="19" s="1"/>
  <c r="Q44" i="19"/>
  <c r="P44" i="19"/>
  <c r="C44" i="19"/>
  <c r="S43" i="19"/>
  <c r="T43" i="19" s="1"/>
  <c r="Q43" i="19"/>
  <c r="P43" i="19"/>
  <c r="C43" i="19"/>
  <c r="S42" i="19"/>
  <c r="T42" i="19" s="1"/>
  <c r="Q42" i="19"/>
  <c r="P42" i="19"/>
  <c r="C42" i="19"/>
  <c r="S41" i="19"/>
  <c r="T41" i="19" s="1"/>
  <c r="Q41" i="19"/>
  <c r="P41" i="19"/>
  <c r="C41" i="19"/>
  <c r="S40" i="19"/>
  <c r="T40" i="19" s="1"/>
  <c r="Q40" i="19"/>
  <c r="P40" i="19"/>
  <c r="C40" i="19"/>
  <c r="S39" i="19"/>
  <c r="T39" i="19" s="1"/>
  <c r="Q39" i="19"/>
  <c r="P39" i="19"/>
  <c r="C39" i="19"/>
  <c r="S38" i="19"/>
  <c r="T38" i="19" s="1"/>
  <c r="Q38" i="19"/>
  <c r="P38" i="19"/>
  <c r="C38" i="19"/>
  <c r="S37" i="19"/>
  <c r="T37" i="19" s="1"/>
  <c r="Q37" i="19"/>
  <c r="P37" i="19"/>
  <c r="C37" i="19"/>
  <c r="S36" i="19"/>
  <c r="T36" i="19" s="1"/>
  <c r="Q36" i="19"/>
  <c r="P36" i="19"/>
  <c r="C36" i="19"/>
  <c r="S35" i="19"/>
  <c r="T35" i="19" s="1"/>
  <c r="Q35" i="19"/>
  <c r="P35" i="19"/>
  <c r="C35" i="19"/>
  <c r="S34" i="19"/>
  <c r="T34" i="19" s="1"/>
  <c r="Q34" i="19"/>
  <c r="P34" i="19"/>
  <c r="C34" i="19"/>
  <c r="S33" i="19"/>
  <c r="T33" i="19" s="1"/>
  <c r="Q33" i="19"/>
  <c r="P33" i="19"/>
  <c r="C33" i="19"/>
  <c r="S32" i="19"/>
  <c r="T32" i="19" s="1"/>
  <c r="Q32" i="19"/>
  <c r="P32" i="19"/>
  <c r="C32" i="19"/>
  <c r="S31" i="19"/>
  <c r="T31" i="19" s="1"/>
  <c r="Q31" i="19"/>
  <c r="P31" i="19"/>
  <c r="C31" i="19"/>
  <c r="S30" i="19"/>
  <c r="T30" i="19" s="1"/>
  <c r="Q30" i="19"/>
  <c r="P30" i="19"/>
  <c r="C30" i="19"/>
  <c r="S29" i="19"/>
  <c r="T29" i="19" s="1"/>
  <c r="Q29" i="19"/>
  <c r="P29" i="19"/>
  <c r="C29" i="19"/>
  <c r="S28" i="19"/>
  <c r="T28" i="19" s="1"/>
  <c r="Q28" i="19"/>
  <c r="P28" i="19"/>
  <c r="C28" i="19"/>
  <c r="S27" i="19"/>
  <c r="T27" i="19" s="1"/>
  <c r="Q27" i="19"/>
  <c r="P27" i="19"/>
  <c r="C27" i="19"/>
  <c r="S26" i="19"/>
  <c r="T26" i="19" s="1"/>
  <c r="Q26" i="19"/>
  <c r="P26" i="19"/>
  <c r="C26" i="19"/>
  <c r="S25" i="19"/>
  <c r="T25" i="19" s="1"/>
  <c r="Q25" i="19"/>
  <c r="P25" i="19"/>
  <c r="C25" i="19"/>
  <c r="S24" i="19"/>
  <c r="T24" i="19" s="1"/>
  <c r="Q24" i="19"/>
  <c r="P24" i="19"/>
  <c r="C24" i="19"/>
  <c r="S23" i="19"/>
  <c r="T23" i="19" s="1"/>
  <c r="Q23" i="19"/>
  <c r="P23" i="19"/>
  <c r="C23" i="19"/>
  <c r="S22" i="19"/>
  <c r="T22" i="19" s="1"/>
  <c r="Q22" i="19"/>
  <c r="P22" i="19"/>
  <c r="C22" i="19"/>
  <c r="S21" i="19"/>
  <c r="T21" i="19" s="1"/>
  <c r="Q21" i="19"/>
  <c r="P21" i="19"/>
  <c r="C21" i="19"/>
  <c r="S20" i="19"/>
  <c r="T20" i="19" s="1"/>
  <c r="Q20" i="19"/>
  <c r="P20" i="19"/>
  <c r="C20" i="19"/>
  <c r="S19" i="19"/>
  <c r="T19" i="19" s="1"/>
  <c r="Q19" i="19"/>
  <c r="P19" i="19"/>
  <c r="C19" i="19"/>
  <c r="S18" i="19"/>
  <c r="T18" i="19" s="1"/>
  <c r="Q18" i="19"/>
  <c r="P18" i="19"/>
  <c r="C18" i="19"/>
  <c r="S17" i="19"/>
  <c r="T17" i="19" s="1"/>
  <c r="Q17" i="19"/>
  <c r="P17" i="19"/>
  <c r="C17" i="19"/>
  <c r="S16" i="19"/>
  <c r="T16" i="19" s="1"/>
  <c r="Q16" i="19"/>
  <c r="P16" i="19"/>
  <c r="C16" i="19"/>
  <c r="S15" i="19"/>
  <c r="T15" i="19" s="1"/>
  <c r="Q15" i="19"/>
  <c r="P15" i="19"/>
  <c r="C15" i="19"/>
  <c r="S14" i="19"/>
  <c r="T14" i="19" s="1"/>
  <c r="Q14" i="19"/>
  <c r="P14" i="19"/>
  <c r="C14" i="19"/>
  <c r="S13" i="19"/>
  <c r="T13" i="19" s="1"/>
  <c r="Q13" i="19"/>
  <c r="P13" i="19"/>
  <c r="C13" i="19"/>
  <c r="S12" i="19"/>
  <c r="T12" i="19" s="1"/>
  <c r="Q12" i="19"/>
  <c r="P12" i="19"/>
  <c r="C12" i="19"/>
  <c r="S11" i="19"/>
  <c r="T11" i="19" s="1"/>
  <c r="Q11" i="19"/>
  <c r="P11" i="19"/>
  <c r="C11" i="19"/>
  <c r="S10" i="19"/>
  <c r="T10" i="19" s="1"/>
  <c r="Q10" i="19"/>
  <c r="P10" i="19"/>
  <c r="C10" i="19"/>
  <c r="S9" i="19"/>
  <c r="T9" i="19" s="1"/>
  <c r="Q9" i="19"/>
  <c r="P9" i="19"/>
  <c r="C9" i="19"/>
  <c r="A9" i="19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S8" i="19"/>
  <c r="T8" i="19" s="1"/>
  <c r="Q8" i="19"/>
  <c r="P8" i="19"/>
  <c r="C8" i="19"/>
  <c r="Q7" i="19"/>
  <c r="P7" i="19"/>
  <c r="C7" i="19"/>
  <c r="D2" i="19"/>
  <c r="D1" i="19"/>
  <c r="W507" i="20"/>
  <c r="V507" i="20"/>
  <c r="P507" i="20"/>
  <c r="L507" i="20"/>
  <c r="C507" i="20"/>
  <c r="W506" i="20"/>
  <c r="V506" i="20"/>
  <c r="P506" i="20"/>
  <c r="L506" i="20"/>
  <c r="C506" i="20"/>
  <c r="W505" i="20"/>
  <c r="V505" i="20"/>
  <c r="P505" i="20"/>
  <c r="L505" i="20"/>
  <c r="C505" i="20"/>
  <c r="W504" i="20"/>
  <c r="V504" i="20"/>
  <c r="P504" i="20"/>
  <c r="L504" i="20"/>
  <c r="C504" i="20"/>
  <c r="W503" i="20"/>
  <c r="V503" i="20"/>
  <c r="P503" i="20"/>
  <c r="L503" i="20"/>
  <c r="C503" i="20"/>
  <c r="W502" i="20"/>
  <c r="V502" i="20"/>
  <c r="P502" i="20"/>
  <c r="L502" i="20"/>
  <c r="C502" i="20"/>
  <c r="W501" i="20"/>
  <c r="V501" i="20"/>
  <c r="P501" i="20"/>
  <c r="L501" i="20"/>
  <c r="C501" i="20"/>
  <c r="W500" i="20"/>
  <c r="V500" i="20"/>
  <c r="P500" i="20"/>
  <c r="L500" i="20"/>
  <c r="C500" i="20"/>
  <c r="W499" i="20"/>
  <c r="V499" i="20"/>
  <c r="P499" i="20"/>
  <c r="L499" i="20"/>
  <c r="C499" i="20"/>
  <c r="W498" i="20"/>
  <c r="V498" i="20"/>
  <c r="P498" i="20"/>
  <c r="L498" i="20"/>
  <c r="Y498" i="20" s="1"/>
  <c r="Z498" i="20" s="1"/>
  <c r="C498" i="20"/>
  <c r="W497" i="20"/>
  <c r="V497" i="20"/>
  <c r="P497" i="20"/>
  <c r="L497" i="20"/>
  <c r="C497" i="20"/>
  <c r="W496" i="20"/>
  <c r="V496" i="20"/>
  <c r="P496" i="20"/>
  <c r="L496" i="20"/>
  <c r="C496" i="20"/>
  <c r="W495" i="20"/>
  <c r="V495" i="20"/>
  <c r="P495" i="20"/>
  <c r="L495" i="20"/>
  <c r="C495" i="20"/>
  <c r="W494" i="20"/>
  <c r="V494" i="20"/>
  <c r="P494" i="20"/>
  <c r="L494" i="20"/>
  <c r="C494" i="20"/>
  <c r="W493" i="20"/>
  <c r="V493" i="20"/>
  <c r="P493" i="20"/>
  <c r="L493" i="20"/>
  <c r="C493" i="20"/>
  <c r="W492" i="20"/>
  <c r="V492" i="20"/>
  <c r="P492" i="20"/>
  <c r="L492" i="20"/>
  <c r="C492" i="20"/>
  <c r="W491" i="20"/>
  <c r="V491" i="20"/>
  <c r="P491" i="20"/>
  <c r="L491" i="20"/>
  <c r="C491" i="20"/>
  <c r="W490" i="20"/>
  <c r="V490" i="20"/>
  <c r="P490" i="20"/>
  <c r="L490" i="20"/>
  <c r="C490" i="20"/>
  <c r="W489" i="20"/>
  <c r="V489" i="20"/>
  <c r="P489" i="20"/>
  <c r="L489" i="20"/>
  <c r="C489" i="20"/>
  <c r="W488" i="20"/>
  <c r="V488" i="20"/>
  <c r="P488" i="20"/>
  <c r="L488" i="20"/>
  <c r="C488" i="20"/>
  <c r="W487" i="20"/>
  <c r="V487" i="20"/>
  <c r="P487" i="20"/>
  <c r="L487" i="20"/>
  <c r="C487" i="20"/>
  <c r="W486" i="20"/>
  <c r="V486" i="20"/>
  <c r="P486" i="20"/>
  <c r="L486" i="20"/>
  <c r="C486" i="20"/>
  <c r="W485" i="20"/>
  <c r="V485" i="20"/>
  <c r="P485" i="20"/>
  <c r="L485" i="20"/>
  <c r="C485" i="20"/>
  <c r="W484" i="20"/>
  <c r="V484" i="20"/>
  <c r="P484" i="20"/>
  <c r="L484" i="20"/>
  <c r="C484" i="20"/>
  <c r="W483" i="20"/>
  <c r="V483" i="20"/>
  <c r="P483" i="20"/>
  <c r="L483" i="20"/>
  <c r="C483" i="20"/>
  <c r="W482" i="20"/>
  <c r="V482" i="20"/>
  <c r="P482" i="20"/>
  <c r="L482" i="20"/>
  <c r="C482" i="20"/>
  <c r="W481" i="20"/>
  <c r="V481" i="20"/>
  <c r="P481" i="20"/>
  <c r="L481" i="20"/>
  <c r="Y481" i="20" s="1"/>
  <c r="Z481" i="20" s="1"/>
  <c r="C481" i="20"/>
  <c r="W480" i="20"/>
  <c r="V480" i="20"/>
  <c r="P480" i="20"/>
  <c r="L480" i="20"/>
  <c r="C480" i="20"/>
  <c r="W479" i="20"/>
  <c r="V479" i="20"/>
  <c r="P479" i="20"/>
  <c r="L479" i="20"/>
  <c r="C479" i="20"/>
  <c r="W478" i="20"/>
  <c r="V478" i="20"/>
  <c r="P478" i="20"/>
  <c r="L478" i="20"/>
  <c r="Y478" i="20" s="1"/>
  <c r="Z478" i="20" s="1"/>
  <c r="C478" i="20"/>
  <c r="W477" i="20"/>
  <c r="V477" i="20"/>
  <c r="P477" i="20"/>
  <c r="L477" i="20"/>
  <c r="C477" i="20"/>
  <c r="W476" i="20"/>
  <c r="V476" i="20"/>
  <c r="P476" i="20"/>
  <c r="L476" i="20"/>
  <c r="C476" i="20"/>
  <c r="W475" i="20"/>
  <c r="V475" i="20"/>
  <c r="P475" i="20"/>
  <c r="L475" i="20"/>
  <c r="C475" i="20"/>
  <c r="W474" i="20"/>
  <c r="V474" i="20"/>
  <c r="P474" i="20"/>
  <c r="L474" i="20"/>
  <c r="Y474" i="20" s="1"/>
  <c r="Z474" i="20" s="1"/>
  <c r="C474" i="20"/>
  <c r="W473" i="20"/>
  <c r="V473" i="20"/>
  <c r="P473" i="20"/>
  <c r="L473" i="20"/>
  <c r="C473" i="20"/>
  <c r="W472" i="20"/>
  <c r="V472" i="20"/>
  <c r="P472" i="20"/>
  <c r="L472" i="20"/>
  <c r="C472" i="20"/>
  <c r="W471" i="20"/>
  <c r="V471" i="20"/>
  <c r="P471" i="20"/>
  <c r="L471" i="20"/>
  <c r="C471" i="20"/>
  <c r="W470" i="20"/>
  <c r="V470" i="20"/>
  <c r="P470" i="20"/>
  <c r="L470" i="20"/>
  <c r="Y470" i="20" s="1"/>
  <c r="Z470" i="20" s="1"/>
  <c r="C470" i="20"/>
  <c r="W469" i="20"/>
  <c r="V469" i="20"/>
  <c r="P469" i="20"/>
  <c r="L469" i="20"/>
  <c r="C469" i="20"/>
  <c r="W468" i="20"/>
  <c r="V468" i="20"/>
  <c r="P468" i="20"/>
  <c r="L468" i="20"/>
  <c r="C468" i="20"/>
  <c r="W467" i="20"/>
  <c r="V467" i="20"/>
  <c r="P467" i="20"/>
  <c r="L467" i="20"/>
  <c r="Y467" i="20" s="1"/>
  <c r="Z467" i="20" s="1"/>
  <c r="C467" i="20"/>
  <c r="W466" i="20"/>
  <c r="V466" i="20"/>
  <c r="P466" i="20"/>
  <c r="L466" i="20"/>
  <c r="C466" i="20"/>
  <c r="W465" i="20"/>
  <c r="V465" i="20"/>
  <c r="P465" i="20"/>
  <c r="L465" i="20"/>
  <c r="C465" i="20"/>
  <c r="W464" i="20"/>
  <c r="V464" i="20"/>
  <c r="P464" i="20"/>
  <c r="L464" i="20"/>
  <c r="C464" i="20"/>
  <c r="W463" i="20"/>
  <c r="V463" i="20"/>
  <c r="P463" i="20"/>
  <c r="L463" i="20"/>
  <c r="C463" i="20"/>
  <c r="W462" i="20"/>
  <c r="V462" i="20"/>
  <c r="P462" i="20"/>
  <c r="L462" i="20"/>
  <c r="C462" i="20"/>
  <c r="W461" i="20"/>
  <c r="V461" i="20"/>
  <c r="P461" i="20"/>
  <c r="L461" i="20"/>
  <c r="Y461" i="20" s="1"/>
  <c r="Z461" i="20" s="1"/>
  <c r="C461" i="20"/>
  <c r="W460" i="20"/>
  <c r="V460" i="20"/>
  <c r="P460" i="20"/>
  <c r="L460" i="20"/>
  <c r="C460" i="20"/>
  <c r="W459" i="20"/>
  <c r="V459" i="20"/>
  <c r="P459" i="20"/>
  <c r="L459" i="20"/>
  <c r="Y459" i="20" s="1"/>
  <c r="Z459" i="20" s="1"/>
  <c r="C459" i="20"/>
  <c r="W458" i="20"/>
  <c r="V458" i="20"/>
  <c r="P458" i="20"/>
  <c r="L458" i="20"/>
  <c r="C458" i="20"/>
  <c r="W457" i="20"/>
  <c r="V457" i="20"/>
  <c r="P457" i="20"/>
  <c r="L457" i="20"/>
  <c r="Y457" i="20" s="1"/>
  <c r="Z457" i="20" s="1"/>
  <c r="C457" i="20"/>
  <c r="W456" i="20"/>
  <c r="V456" i="20"/>
  <c r="P456" i="20"/>
  <c r="L456" i="20"/>
  <c r="C456" i="20"/>
  <c r="W455" i="20"/>
  <c r="V455" i="20"/>
  <c r="P455" i="20"/>
  <c r="L455" i="20"/>
  <c r="C455" i="20"/>
  <c r="W454" i="20"/>
  <c r="V454" i="20"/>
  <c r="P454" i="20"/>
  <c r="L454" i="20"/>
  <c r="Y454" i="20" s="1"/>
  <c r="Z454" i="20" s="1"/>
  <c r="C454" i="20"/>
  <c r="W453" i="20"/>
  <c r="V453" i="20"/>
  <c r="P453" i="20"/>
  <c r="L453" i="20"/>
  <c r="Y453" i="20" s="1"/>
  <c r="Z453" i="20" s="1"/>
  <c r="C453" i="20"/>
  <c r="W452" i="20"/>
  <c r="V452" i="20"/>
  <c r="P452" i="20"/>
  <c r="L452" i="20"/>
  <c r="C452" i="20"/>
  <c r="W451" i="20"/>
  <c r="V451" i="20"/>
  <c r="P451" i="20"/>
  <c r="L451" i="20"/>
  <c r="Y451" i="20" s="1"/>
  <c r="Z451" i="20" s="1"/>
  <c r="C451" i="20"/>
  <c r="W450" i="20"/>
  <c r="V450" i="20"/>
  <c r="P450" i="20"/>
  <c r="L450" i="20"/>
  <c r="C450" i="20"/>
  <c r="W449" i="20"/>
  <c r="V449" i="20"/>
  <c r="P449" i="20"/>
  <c r="L449" i="20"/>
  <c r="Y449" i="20" s="1"/>
  <c r="Z449" i="20" s="1"/>
  <c r="C449" i="20"/>
  <c r="W448" i="20"/>
  <c r="V448" i="20"/>
  <c r="P448" i="20"/>
  <c r="L448" i="20"/>
  <c r="C448" i="20"/>
  <c r="W447" i="20"/>
  <c r="V447" i="20"/>
  <c r="P447" i="20"/>
  <c r="L447" i="20"/>
  <c r="C447" i="20"/>
  <c r="W446" i="20"/>
  <c r="V446" i="20"/>
  <c r="P446" i="20"/>
  <c r="L446" i="20"/>
  <c r="Y446" i="20" s="1"/>
  <c r="Z446" i="20" s="1"/>
  <c r="C446" i="20"/>
  <c r="W445" i="20"/>
  <c r="V445" i="20"/>
  <c r="P445" i="20"/>
  <c r="L445" i="20"/>
  <c r="C445" i="20"/>
  <c r="W444" i="20"/>
  <c r="V444" i="20"/>
  <c r="P444" i="20"/>
  <c r="L444" i="20"/>
  <c r="C444" i="20"/>
  <c r="W443" i="20"/>
  <c r="V443" i="20"/>
  <c r="P443" i="20"/>
  <c r="L443" i="20"/>
  <c r="C443" i="20"/>
  <c r="W442" i="20"/>
  <c r="V442" i="20"/>
  <c r="P442" i="20"/>
  <c r="L442" i="20"/>
  <c r="Y442" i="20" s="1"/>
  <c r="Z442" i="20" s="1"/>
  <c r="C442" i="20"/>
  <c r="W441" i="20"/>
  <c r="V441" i="20"/>
  <c r="P441" i="20"/>
  <c r="L441" i="20"/>
  <c r="Y441" i="20" s="1"/>
  <c r="Z441" i="20" s="1"/>
  <c r="C441" i="20"/>
  <c r="W440" i="20"/>
  <c r="V440" i="20"/>
  <c r="P440" i="20"/>
  <c r="L440" i="20"/>
  <c r="C440" i="20"/>
  <c r="W439" i="20"/>
  <c r="V439" i="20"/>
  <c r="P439" i="20"/>
  <c r="L439" i="20"/>
  <c r="C439" i="20"/>
  <c r="W438" i="20"/>
  <c r="V438" i="20"/>
  <c r="P438" i="20"/>
  <c r="L438" i="20"/>
  <c r="Y438" i="20" s="1"/>
  <c r="Z438" i="20" s="1"/>
  <c r="C438" i="20"/>
  <c r="W437" i="20"/>
  <c r="V437" i="20"/>
  <c r="P437" i="20"/>
  <c r="L437" i="20"/>
  <c r="Y437" i="20" s="1"/>
  <c r="Z437" i="20" s="1"/>
  <c r="C437" i="20"/>
  <c r="W436" i="20"/>
  <c r="V436" i="20"/>
  <c r="P436" i="20"/>
  <c r="L436" i="20"/>
  <c r="C436" i="20"/>
  <c r="W435" i="20"/>
  <c r="V435" i="20"/>
  <c r="P435" i="20"/>
  <c r="L435" i="20"/>
  <c r="Y435" i="20" s="1"/>
  <c r="Z435" i="20" s="1"/>
  <c r="C435" i="20"/>
  <c r="W434" i="20"/>
  <c r="V434" i="20"/>
  <c r="P434" i="20"/>
  <c r="L434" i="20"/>
  <c r="C434" i="20"/>
  <c r="W433" i="20"/>
  <c r="V433" i="20"/>
  <c r="P433" i="20"/>
  <c r="L433" i="20"/>
  <c r="C433" i="20"/>
  <c r="W432" i="20"/>
  <c r="V432" i="20"/>
  <c r="P432" i="20"/>
  <c r="L432" i="20"/>
  <c r="C432" i="20"/>
  <c r="W431" i="20"/>
  <c r="V431" i="20"/>
  <c r="P431" i="20"/>
  <c r="L431" i="20"/>
  <c r="C431" i="20"/>
  <c r="W430" i="20"/>
  <c r="V430" i="20"/>
  <c r="P430" i="20"/>
  <c r="L430" i="20"/>
  <c r="C430" i="20"/>
  <c r="W429" i="20"/>
  <c r="V429" i="20"/>
  <c r="P429" i="20"/>
  <c r="L429" i="20"/>
  <c r="Y429" i="20" s="1"/>
  <c r="Z429" i="20" s="1"/>
  <c r="C429" i="20"/>
  <c r="W428" i="20"/>
  <c r="V428" i="20"/>
  <c r="P428" i="20"/>
  <c r="L428" i="20"/>
  <c r="C428" i="20"/>
  <c r="W427" i="20"/>
  <c r="V427" i="20"/>
  <c r="P427" i="20"/>
  <c r="L427" i="20"/>
  <c r="Y427" i="20" s="1"/>
  <c r="Z427" i="20" s="1"/>
  <c r="C427" i="20"/>
  <c r="W426" i="20"/>
  <c r="V426" i="20"/>
  <c r="P426" i="20"/>
  <c r="L426" i="20"/>
  <c r="C426" i="20"/>
  <c r="W425" i="20"/>
  <c r="V425" i="20"/>
  <c r="P425" i="20"/>
  <c r="L425" i="20"/>
  <c r="Y425" i="20" s="1"/>
  <c r="Z425" i="20" s="1"/>
  <c r="C425" i="20"/>
  <c r="W424" i="20"/>
  <c r="V424" i="20"/>
  <c r="P424" i="20"/>
  <c r="L424" i="20"/>
  <c r="C424" i="20"/>
  <c r="W423" i="20"/>
  <c r="V423" i="20"/>
  <c r="P423" i="20"/>
  <c r="L423" i="20"/>
  <c r="Y423" i="20" s="1"/>
  <c r="Z423" i="20" s="1"/>
  <c r="C423" i="20"/>
  <c r="W422" i="20"/>
  <c r="V422" i="20"/>
  <c r="P422" i="20"/>
  <c r="L422" i="20"/>
  <c r="Y422" i="20" s="1"/>
  <c r="Z422" i="20" s="1"/>
  <c r="C422" i="20"/>
  <c r="W421" i="20"/>
  <c r="V421" i="20"/>
  <c r="P421" i="20"/>
  <c r="L421" i="20"/>
  <c r="Y421" i="20" s="1"/>
  <c r="Z421" i="20" s="1"/>
  <c r="C421" i="20"/>
  <c r="W420" i="20"/>
  <c r="V420" i="20"/>
  <c r="P420" i="20"/>
  <c r="L420" i="20"/>
  <c r="C420" i="20"/>
  <c r="W419" i="20"/>
  <c r="V419" i="20"/>
  <c r="P419" i="20"/>
  <c r="L419" i="20"/>
  <c r="C419" i="20"/>
  <c r="W418" i="20"/>
  <c r="V418" i="20"/>
  <c r="P418" i="20"/>
  <c r="L418" i="20"/>
  <c r="Y418" i="20" s="1"/>
  <c r="Z418" i="20" s="1"/>
  <c r="C418" i="20"/>
  <c r="W417" i="20"/>
  <c r="V417" i="20"/>
  <c r="P417" i="20"/>
  <c r="L417" i="20"/>
  <c r="C417" i="20"/>
  <c r="W416" i="20"/>
  <c r="V416" i="20"/>
  <c r="P416" i="20"/>
  <c r="L416" i="20"/>
  <c r="C416" i="20"/>
  <c r="W415" i="20"/>
  <c r="V415" i="20"/>
  <c r="P415" i="20"/>
  <c r="L415" i="20"/>
  <c r="C415" i="20"/>
  <c r="W414" i="20"/>
  <c r="V414" i="20"/>
  <c r="P414" i="20"/>
  <c r="L414" i="20"/>
  <c r="C414" i="20"/>
  <c r="W413" i="20"/>
  <c r="V413" i="20"/>
  <c r="P413" i="20"/>
  <c r="L413" i="20"/>
  <c r="Y413" i="20" s="1"/>
  <c r="Z413" i="20" s="1"/>
  <c r="C413" i="20"/>
  <c r="W412" i="20"/>
  <c r="V412" i="20"/>
  <c r="P412" i="20"/>
  <c r="L412" i="20"/>
  <c r="C412" i="20"/>
  <c r="W411" i="20"/>
  <c r="V411" i="20"/>
  <c r="P411" i="20"/>
  <c r="L411" i="20"/>
  <c r="C411" i="20"/>
  <c r="W410" i="20"/>
  <c r="V410" i="20"/>
  <c r="P410" i="20"/>
  <c r="L410" i="20"/>
  <c r="Y410" i="20" s="1"/>
  <c r="Z410" i="20" s="1"/>
  <c r="C410" i="20"/>
  <c r="W409" i="20"/>
  <c r="V409" i="20"/>
  <c r="P409" i="20"/>
  <c r="L409" i="20"/>
  <c r="Y409" i="20" s="1"/>
  <c r="Z409" i="20" s="1"/>
  <c r="C409" i="20"/>
  <c r="W408" i="20"/>
  <c r="V408" i="20"/>
  <c r="P408" i="20"/>
  <c r="L408" i="20"/>
  <c r="C408" i="20"/>
  <c r="W407" i="20"/>
  <c r="V407" i="20"/>
  <c r="P407" i="20"/>
  <c r="L407" i="20"/>
  <c r="C407" i="20"/>
  <c r="W406" i="20"/>
  <c r="V406" i="20"/>
  <c r="P406" i="20"/>
  <c r="L406" i="20"/>
  <c r="C406" i="20"/>
  <c r="W405" i="20"/>
  <c r="V405" i="20"/>
  <c r="P405" i="20"/>
  <c r="L405" i="20"/>
  <c r="Y405" i="20" s="1"/>
  <c r="Z405" i="20" s="1"/>
  <c r="C405" i="20"/>
  <c r="W404" i="20"/>
  <c r="V404" i="20"/>
  <c r="P404" i="20"/>
  <c r="L404" i="20"/>
  <c r="C404" i="20"/>
  <c r="W403" i="20"/>
  <c r="V403" i="20"/>
  <c r="P403" i="20"/>
  <c r="L403" i="20"/>
  <c r="C403" i="20"/>
  <c r="W402" i="20"/>
  <c r="V402" i="20"/>
  <c r="P402" i="20"/>
  <c r="L402" i="20"/>
  <c r="C402" i="20"/>
  <c r="W401" i="20"/>
  <c r="V401" i="20"/>
  <c r="P401" i="20"/>
  <c r="L401" i="20"/>
  <c r="C401" i="20"/>
  <c r="W400" i="20"/>
  <c r="V400" i="20"/>
  <c r="P400" i="20"/>
  <c r="L400" i="20"/>
  <c r="C400" i="20"/>
  <c r="W399" i="20"/>
  <c r="V399" i="20"/>
  <c r="P399" i="20"/>
  <c r="L399" i="20"/>
  <c r="C399" i="20"/>
  <c r="W398" i="20"/>
  <c r="V398" i="20"/>
  <c r="P398" i="20"/>
  <c r="L398" i="20"/>
  <c r="C398" i="20"/>
  <c r="W397" i="20"/>
  <c r="V397" i="20"/>
  <c r="P397" i="20"/>
  <c r="L397" i="20"/>
  <c r="Y397" i="20" s="1"/>
  <c r="Z397" i="20" s="1"/>
  <c r="C397" i="20"/>
  <c r="W396" i="20"/>
  <c r="V396" i="20"/>
  <c r="P396" i="20"/>
  <c r="L396" i="20"/>
  <c r="C396" i="20"/>
  <c r="W395" i="20"/>
  <c r="V395" i="20"/>
  <c r="P395" i="20"/>
  <c r="L395" i="20"/>
  <c r="Y395" i="20" s="1"/>
  <c r="Z395" i="20" s="1"/>
  <c r="C395" i="20"/>
  <c r="W394" i="20"/>
  <c r="V394" i="20"/>
  <c r="P394" i="20"/>
  <c r="L394" i="20"/>
  <c r="C394" i="20"/>
  <c r="W393" i="20"/>
  <c r="V393" i="20"/>
  <c r="P393" i="20"/>
  <c r="L393" i="20"/>
  <c r="C393" i="20"/>
  <c r="W392" i="20"/>
  <c r="V392" i="20"/>
  <c r="P392" i="20"/>
  <c r="L392" i="20"/>
  <c r="C392" i="20"/>
  <c r="W391" i="20"/>
  <c r="V391" i="20"/>
  <c r="P391" i="20"/>
  <c r="L391" i="20"/>
  <c r="Y391" i="20" s="1"/>
  <c r="Z391" i="20" s="1"/>
  <c r="C391" i="20"/>
  <c r="W390" i="20"/>
  <c r="V390" i="20"/>
  <c r="P390" i="20"/>
  <c r="L390" i="20"/>
  <c r="C390" i="20"/>
  <c r="W389" i="20"/>
  <c r="V389" i="20"/>
  <c r="P389" i="20"/>
  <c r="L389" i="20"/>
  <c r="C389" i="20"/>
  <c r="W388" i="20"/>
  <c r="V388" i="20"/>
  <c r="P388" i="20"/>
  <c r="L388" i="20"/>
  <c r="Y388" i="20" s="1"/>
  <c r="Z388" i="20" s="1"/>
  <c r="C388" i="20"/>
  <c r="W387" i="20"/>
  <c r="V387" i="20"/>
  <c r="P387" i="20"/>
  <c r="L387" i="20"/>
  <c r="Y387" i="20" s="1"/>
  <c r="Z387" i="20" s="1"/>
  <c r="C387" i="20"/>
  <c r="W386" i="20"/>
  <c r="V386" i="20"/>
  <c r="P386" i="20"/>
  <c r="L386" i="20"/>
  <c r="C386" i="20"/>
  <c r="W385" i="20"/>
  <c r="V385" i="20"/>
  <c r="P385" i="20"/>
  <c r="L385" i="20"/>
  <c r="C385" i="20"/>
  <c r="W384" i="20"/>
  <c r="V384" i="20"/>
  <c r="P384" i="20"/>
  <c r="L384" i="20"/>
  <c r="C384" i="20"/>
  <c r="W383" i="20"/>
  <c r="V383" i="20"/>
  <c r="P383" i="20"/>
  <c r="L383" i="20"/>
  <c r="C383" i="20"/>
  <c r="W382" i="20"/>
  <c r="V382" i="20"/>
  <c r="P382" i="20"/>
  <c r="L382" i="20"/>
  <c r="C382" i="20"/>
  <c r="W381" i="20"/>
  <c r="V381" i="20"/>
  <c r="P381" i="20"/>
  <c r="L381" i="20"/>
  <c r="C381" i="20"/>
  <c r="W380" i="20"/>
  <c r="V380" i="20"/>
  <c r="P380" i="20"/>
  <c r="L380" i="20"/>
  <c r="C380" i="20"/>
  <c r="W379" i="20"/>
  <c r="V379" i="20"/>
  <c r="P379" i="20"/>
  <c r="L379" i="20"/>
  <c r="C379" i="20"/>
  <c r="W378" i="20"/>
  <c r="V378" i="20"/>
  <c r="P378" i="20"/>
  <c r="L378" i="20"/>
  <c r="Y378" i="20" s="1"/>
  <c r="Z378" i="20" s="1"/>
  <c r="C378" i="20"/>
  <c r="W377" i="20"/>
  <c r="V377" i="20"/>
  <c r="P377" i="20"/>
  <c r="L377" i="20"/>
  <c r="C377" i="20"/>
  <c r="W376" i="20"/>
  <c r="V376" i="20"/>
  <c r="P376" i="20"/>
  <c r="L376" i="20"/>
  <c r="Y376" i="20" s="1"/>
  <c r="Z376" i="20" s="1"/>
  <c r="C376" i="20"/>
  <c r="W375" i="20"/>
  <c r="V375" i="20"/>
  <c r="P375" i="20"/>
  <c r="L375" i="20"/>
  <c r="C375" i="20"/>
  <c r="W374" i="20"/>
  <c r="V374" i="20"/>
  <c r="P374" i="20"/>
  <c r="L374" i="20"/>
  <c r="Y374" i="20" s="1"/>
  <c r="Z374" i="20" s="1"/>
  <c r="C374" i="20"/>
  <c r="W373" i="20"/>
  <c r="V373" i="20"/>
  <c r="P373" i="20"/>
  <c r="L373" i="20"/>
  <c r="C373" i="20"/>
  <c r="W372" i="20"/>
  <c r="V372" i="20"/>
  <c r="P372" i="20"/>
  <c r="L372" i="20"/>
  <c r="Y372" i="20" s="1"/>
  <c r="Z372" i="20" s="1"/>
  <c r="C372" i="20"/>
  <c r="W371" i="20"/>
  <c r="V371" i="20"/>
  <c r="P371" i="20"/>
  <c r="L371" i="20"/>
  <c r="C371" i="20"/>
  <c r="W370" i="20"/>
  <c r="V370" i="20"/>
  <c r="P370" i="20"/>
  <c r="L370" i="20"/>
  <c r="Y370" i="20" s="1"/>
  <c r="Z370" i="20" s="1"/>
  <c r="C370" i="20"/>
  <c r="W369" i="20"/>
  <c r="V369" i="20"/>
  <c r="P369" i="20"/>
  <c r="L369" i="20"/>
  <c r="C369" i="20"/>
  <c r="W368" i="20"/>
  <c r="V368" i="20"/>
  <c r="P368" i="20"/>
  <c r="L368" i="20"/>
  <c r="Y368" i="20" s="1"/>
  <c r="Z368" i="20" s="1"/>
  <c r="C368" i="20"/>
  <c r="W367" i="20"/>
  <c r="V367" i="20"/>
  <c r="P367" i="20"/>
  <c r="L367" i="20"/>
  <c r="C367" i="20"/>
  <c r="W366" i="20"/>
  <c r="V366" i="20"/>
  <c r="P366" i="20"/>
  <c r="L366" i="20"/>
  <c r="C366" i="20"/>
  <c r="W365" i="20"/>
  <c r="V365" i="20"/>
  <c r="P365" i="20"/>
  <c r="L365" i="20"/>
  <c r="C365" i="20"/>
  <c r="W364" i="20"/>
  <c r="V364" i="20"/>
  <c r="P364" i="20"/>
  <c r="L364" i="20"/>
  <c r="C364" i="20"/>
  <c r="W363" i="20"/>
  <c r="V363" i="20"/>
  <c r="P363" i="20"/>
  <c r="L363" i="20"/>
  <c r="C363" i="20"/>
  <c r="W362" i="20"/>
  <c r="V362" i="20"/>
  <c r="P362" i="20"/>
  <c r="L362" i="20"/>
  <c r="C362" i="20"/>
  <c r="W361" i="20"/>
  <c r="V361" i="20"/>
  <c r="P361" i="20"/>
  <c r="L361" i="20"/>
  <c r="C361" i="20"/>
  <c r="W360" i="20"/>
  <c r="V360" i="20"/>
  <c r="P360" i="20"/>
  <c r="L360" i="20"/>
  <c r="C360" i="20"/>
  <c r="W359" i="20"/>
  <c r="V359" i="20"/>
  <c r="P359" i="20"/>
  <c r="L359" i="20"/>
  <c r="C359" i="20"/>
  <c r="W358" i="20"/>
  <c r="V358" i="20"/>
  <c r="P358" i="20"/>
  <c r="L358" i="20"/>
  <c r="C358" i="20"/>
  <c r="W357" i="20"/>
  <c r="V357" i="20"/>
  <c r="P357" i="20"/>
  <c r="L357" i="20"/>
  <c r="C357" i="20"/>
  <c r="W356" i="20"/>
  <c r="V356" i="20"/>
  <c r="P356" i="20"/>
  <c r="L356" i="20"/>
  <c r="C356" i="20"/>
  <c r="W355" i="20"/>
  <c r="V355" i="20"/>
  <c r="P355" i="20"/>
  <c r="L355" i="20"/>
  <c r="Y355" i="20" s="1"/>
  <c r="Z355" i="20" s="1"/>
  <c r="C355" i="20"/>
  <c r="W354" i="20"/>
  <c r="V354" i="20"/>
  <c r="P354" i="20"/>
  <c r="L354" i="20"/>
  <c r="Y354" i="20" s="1"/>
  <c r="Z354" i="20" s="1"/>
  <c r="C354" i="20"/>
  <c r="W353" i="20"/>
  <c r="V353" i="20"/>
  <c r="P353" i="20"/>
  <c r="L353" i="20"/>
  <c r="C353" i="20"/>
  <c r="W352" i="20"/>
  <c r="V352" i="20"/>
  <c r="P352" i="20"/>
  <c r="L352" i="20"/>
  <c r="C352" i="20"/>
  <c r="W351" i="20"/>
  <c r="V351" i="20"/>
  <c r="P351" i="20"/>
  <c r="L351" i="20"/>
  <c r="C351" i="20"/>
  <c r="W350" i="20"/>
  <c r="V350" i="20"/>
  <c r="P350" i="20"/>
  <c r="L350" i="20"/>
  <c r="C350" i="20"/>
  <c r="W349" i="20"/>
  <c r="V349" i="20"/>
  <c r="P349" i="20"/>
  <c r="L349" i="20"/>
  <c r="C349" i="20"/>
  <c r="W348" i="20"/>
  <c r="V348" i="20"/>
  <c r="P348" i="20"/>
  <c r="L348" i="20"/>
  <c r="C348" i="20"/>
  <c r="W347" i="20"/>
  <c r="V347" i="20"/>
  <c r="P347" i="20"/>
  <c r="L347" i="20"/>
  <c r="C347" i="20"/>
  <c r="W346" i="20"/>
  <c r="V346" i="20"/>
  <c r="P346" i="20"/>
  <c r="L346" i="20"/>
  <c r="Y346" i="20" s="1"/>
  <c r="Z346" i="20" s="1"/>
  <c r="C346" i="20"/>
  <c r="W345" i="20"/>
  <c r="V345" i="20"/>
  <c r="P345" i="20"/>
  <c r="L345" i="20"/>
  <c r="C345" i="20"/>
  <c r="W344" i="20"/>
  <c r="V344" i="20"/>
  <c r="P344" i="20"/>
  <c r="L344" i="20"/>
  <c r="Y344" i="20" s="1"/>
  <c r="Z344" i="20" s="1"/>
  <c r="C344" i="20"/>
  <c r="W343" i="20"/>
  <c r="V343" i="20"/>
  <c r="P343" i="20"/>
  <c r="L343" i="20"/>
  <c r="Y343" i="20" s="1"/>
  <c r="Z343" i="20" s="1"/>
  <c r="C343" i="20"/>
  <c r="W342" i="20"/>
  <c r="V342" i="20"/>
  <c r="P342" i="20"/>
  <c r="L342" i="20"/>
  <c r="Y342" i="20" s="1"/>
  <c r="Z342" i="20" s="1"/>
  <c r="C342" i="20"/>
  <c r="W341" i="20"/>
  <c r="V341" i="20"/>
  <c r="P341" i="20"/>
  <c r="L341" i="20"/>
  <c r="C341" i="20"/>
  <c r="W340" i="20"/>
  <c r="V340" i="20"/>
  <c r="P340" i="20"/>
  <c r="L340" i="20"/>
  <c r="C340" i="20"/>
  <c r="W339" i="20"/>
  <c r="V339" i="20"/>
  <c r="P339" i="20"/>
  <c r="L339" i="20"/>
  <c r="C339" i="20"/>
  <c r="W338" i="20"/>
  <c r="V338" i="20"/>
  <c r="P338" i="20"/>
  <c r="L338" i="20"/>
  <c r="Y338" i="20" s="1"/>
  <c r="Z338" i="20" s="1"/>
  <c r="C338" i="20"/>
  <c r="W337" i="20"/>
  <c r="V337" i="20"/>
  <c r="P337" i="20"/>
  <c r="L337" i="20"/>
  <c r="C337" i="20"/>
  <c r="W336" i="20"/>
  <c r="V336" i="20"/>
  <c r="P336" i="20"/>
  <c r="L336" i="20"/>
  <c r="Y336" i="20" s="1"/>
  <c r="Z336" i="20" s="1"/>
  <c r="C336" i="20"/>
  <c r="W335" i="20"/>
  <c r="V335" i="20"/>
  <c r="P335" i="20"/>
  <c r="L335" i="20"/>
  <c r="C335" i="20"/>
  <c r="W334" i="20"/>
  <c r="V334" i="20"/>
  <c r="P334" i="20"/>
  <c r="L334" i="20"/>
  <c r="Y334" i="20" s="1"/>
  <c r="Z334" i="20" s="1"/>
  <c r="C334" i="20"/>
  <c r="W333" i="20"/>
  <c r="V333" i="20"/>
  <c r="P333" i="20"/>
  <c r="L333" i="20"/>
  <c r="C333" i="20"/>
  <c r="W332" i="20"/>
  <c r="V332" i="20"/>
  <c r="P332" i="20"/>
  <c r="L332" i="20"/>
  <c r="C332" i="20"/>
  <c r="W331" i="20"/>
  <c r="V331" i="20"/>
  <c r="P331" i="20"/>
  <c r="L331" i="20"/>
  <c r="Y331" i="20" s="1"/>
  <c r="Z331" i="20" s="1"/>
  <c r="C331" i="20"/>
  <c r="W330" i="20"/>
  <c r="V330" i="20"/>
  <c r="P330" i="20"/>
  <c r="L330" i="20"/>
  <c r="C330" i="20"/>
  <c r="W329" i="20"/>
  <c r="V329" i="20"/>
  <c r="P329" i="20"/>
  <c r="L329" i="20"/>
  <c r="Y329" i="20" s="1"/>
  <c r="Z329" i="20" s="1"/>
  <c r="C329" i="20"/>
  <c r="W328" i="20"/>
  <c r="V328" i="20"/>
  <c r="P328" i="20"/>
  <c r="L328" i="20"/>
  <c r="C328" i="20"/>
  <c r="W327" i="20"/>
  <c r="V327" i="20"/>
  <c r="P327" i="20"/>
  <c r="L327" i="20"/>
  <c r="Y327" i="20" s="1"/>
  <c r="Z327" i="20" s="1"/>
  <c r="C327" i="20"/>
  <c r="W326" i="20"/>
  <c r="V326" i="20"/>
  <c r="P326" i="20"/>
  <c r="L326" i="20"/>
  <c r="C326" i="20"/>
  <c r="W325" i="20"/>
  <c r="V325" i="20"/>
  <c r="P325" i="20"/>
  <c r="L325" i="20"/>
  <c r="C325" i="20"/>
  <c r="W324" i="20"/>
  <c r="V324" i="20"/>
  <c r="P324" i="20"/>
  <c r="L324" i="20"/>
  <c r="C324" i="20"/>
  <c r="W323" i="20"/>
  <c r="V323" i="20"/>
  <c r="P323" i="20"/>
  <c r="L323" i="20"/>
  <c r="Y323" i="20" s="1"/>
  <c r="Z323" i="20" s="1"/>
  <c r="C323" i="20"/>
  <c r="W322" i="20"/>
  <c r="V322" i="20"/>
  <c r="P322" i="20"/>
  <c r="L322" i="20"/>
  <c r="C322" i="20"/>
  <c r="W321" i="20"/>
  <c r="V321" i="20"/>
  <c r="P321" i="20"/>
  <c r="L321" i="20"/>
  <c r="Y321" i="20" s="1"/>
  <c r="Z321" i="20" s="1"/>
  <c r="C321" i="20"/>
  <c r="W320" i="20"/>
  <c r="V320" i="20"/>
  <c r="P320" i="20"/>
  <c r="L320" i="20"/>
  <c r="C320" i="20"/>
  <c r="W319" i="20"/>
  <c r="V319" i="20"/>
  <c r="P319" i="20"/>
  <c r="L319" i="20"/>
  <c r="Y319" i="20" s="1"/>
  <c r="Z319" i="20" s="1"/>
  <c r="C319" i="20"/>
  <c r="W318" i="20"/>
  <c r="V318" i="20"/>
  <c r="P318" i="20"/>
  <c r="L318" i="20"/>
  <c r="Y318" i="20" s="1"/>
  <c r="Z318" i="20" s="1"/>
  <c r="C318" i="20"/>
  <c r="W317" i="20"/>
  <c r="V317" i="20"/>
  <c r="P317" i="20"/>
  <c r="L317" i="20"/>
  <c r="Y317" i="20" s="1"/>
  <c r="Z317" i="20" s="1"/>
  <c r="C317" i="20"/>
  <c r="W316" i="20"/>
  <c r="V316" i="20"/>
  <c r="P316" i="20"/>
  <c r="L316" i="20"/>
  <c r="C316" i="20"/>
  <c r="W315" i="20"/>
  <c r="V315" i="20"/>
  <c r="P315" i="20"/>
  <c r="L315" i="20"/>
  <c r="C315" i="20"/>
  <c r="W314" i="20"/>
  <c r="V314" i="20"/>
  <c r="P314" i="20"/>
  <c r="L314" i="20"/>
  <c r="Y314" i="20" s="1"/>
  <c r="Z314" i="20" s="1"/>
  <c r="C314" i="20"/>
  <c r="W313" i="20"/>
  <c r="V313" i="20"/>
  <c r="P313" i="20"/>
  <c r="L313" i="20"/>
  <c r="Y313" i="20" s="1"/>
  <c r="Z313" i="20" s="1"/>
  <c r="C313" i="20"/>
  <c r="W312" i="20"/>
  <c r="V312" i="20"/>
  <c r="P312" i="20"/>
  <c r="L312" i="20"/>
  <c r="C312" i="20"/>
  <c r="W311" i="20"/>
  <c r="V311" i="20"/>
  <c r="P311" i="20"/>
  <c r="L311" i="20"/>
  <c r="C311" i="20"/>
  <c r="W310" i="20"/>
  <c r="V310" i="20"/>
  <c r="P310" i="20"/>
  <c r="L310" i="20"/>
  <c r="Y310" i="20" s="1"/>
  <c r="Z310" i="20" s="1"/>
  <c r="C310" i="20"/>
  <c r="W309" i="20"/>
  <c r="V309" i="20"/>
  <c r="P309" i="20"/>
  <c r="L309" i="20"/>
  <c r="C309" i="20"/>
  <c r="W308" i="20"/>
  <c r="V308" i="20"/>
  <c r="P308" i="20"/>
  <c r="L308" i="20"/>
  <c r="C308" i="20"/>
  <c r="W307" i="20"/>
  <c r="V307" i="20"/>
  <c r="P307" i="20"/>
  <c r="L307" i="20"/>
  <c r="C307" i="20"/>
  <c r="W306" i="20"/>
  <c r="V306" i="20"/>
  <c r="P306" i="20"/>
  <c r="L306" i="20"/>
  <c r="C306" i="20"/>
  <c r="W305" i="20"/>
  <c r="V305" i="20"/>
  <c r="P305" i="20"/>
  <c r="L305" i="20"/>
  <c r="C305" i="20"/>
  <c r="W304" i="20"/>
  <c r="V304" i="20"/>
  <c r="P304" i="20"/>
  <c r="L304" i="20"/>
  <c r="C304" i="20"/>
  <c r="W303" i="20"/>
  <c r="V303" i="20"/>
  <c r="P303" i="20"/>
  <c r="L303" i="20"/>
  <c r="C303" i="20"/>
  <c r="W302" i="20"/>
  <c r="V302" i="20"/>
  <c r="P302" i="20"/>
  <c r="L302" i="20"/>
  <c r="C302" i="20"/>
  <c r="W301" i="20"/>
  <c r="V301" i="20"/>
  <c r="P301" i="20"/>
  <c r="L301" i="20"/>
  <c r="C301" i="20"/>
  <c r="W300" i="20"/>
  <c r="V300" i="20"/>
  <c r="P300" i="20"/>
  <c r="L300" i="20"/>
  <c r="C300" i="20"/>
  <c r="W299" i="20"/>
  <c r="V299" i="20"/>
  <c r="P299" i="20"/>
  <c r="L299" i="20"/>
  <c r="C299" i="20"/>
  <c r="W298" i="20"/>
  <c r="V298" i="20"/>
  <c r="P298" i="20"/>
  <c r="L298" i="20"/>
  <c r="C298" i="20"/>
  <c r="W297" i="20"/>
  <c r="V297" i="20"/>
  <c r="P297" i="20"/>
  <c r="L297" i="20"/>
  <c r="Y297" i="20" s="1"/>
  <c r="Z297" i="20" s="1"/>
  <c r="C297" i="20"/>
  <c r="W296" i="20"/>
  <c r="V296" i="20"/>
  <c r="P296" i="20"/>
  <c r="L296" i="20"/>
  <c r="C296" i="20"/>
  <c r="W295" i="20"/>
  <c r="V295" i="20"/>
  <c r="P295" i="20"/>
  <c r="L295" i="20"/>
  <c r="C295" i="20"/>
  <c r="W294" i="20"/>
  <c r="V294" i="20"/>
  <c r="P294" i="20"/>
  <c r="L294" i="20"/>
  <c r="Y294" i="20" s="1"/>
  <c r="Z294" i="20" s="1"/>
  <c r="C294" i="20"/>
  <c r="W293" i="20"/>
  <c r="V293" i="20"/>
  <c r="P293" i="20"/>
  <c r="L293" i="20"/>
  <c r="C293" i="20"/>
  <c r="W292" i="20"/>
  <c r="V292" i="20"/>
  <c r="P292" i="20"/>
  <c r="L292" i="20"/>
  <c r="C292" i="20"/>
  <c r="W291" i="20"/>
  <c r="V291" i="20"/>
  <c r="P291" i="20"/>
  <c r="L291" i="20"/>
  <c r="C291" i="20"/>
  <c r="W290" i="20"/>
  <c r="V290" i="20"/>
  <c r="P290" i="20"/>
  <c r="L290" i="20"/>
  <c r="C290" i="20"/>
  <c r="W289" i="20"/>
  <c r="V289" i="20"/>
  <c r="P289" i="20"/>
  <c r="L289" i="20"/>
  <c r="C289" i="20"/>
  <c r="W288" i="20"/>
  <c r="V288" i="20"/>
  <c r="P288" i="20"/>
  <c r="L288" i="20"/>
  <c r="C288" i="20"/>
  <c r="W287" i="20"/>
  <c r="V287" i="20"/>
  <c r="P287" i="20"/>
  <c r="L287" i="20"/>
  <c r="Y287" i="20" s="1"/>
  <c r="Z287" i="20" s="1"/>
  <c r="C287" i="20"/>
  <c r="W286" i="20"/>
  <c r="V286" i="20"/>
  <c r="P286" i="20"/>
  <c r="L286" i="20"/>
  <c r="Y286" i="20" s="1"/>
  <c r="Z286" i="20" s="1"/>
  <c r="C286" i="20"/>
  <c r="W285" i="20"/>
  <c r="V285" i="20"/>
  <c r="P285" i="20"/>
  <c r="L285" i="20"/>
  <c r="Y285" i="20" s="1"/>
  <c r="Z285" i="20" s="1"/>
  <c r="C285" i="20"/>
  <c r="W284" i="20"/>
  <c r="V284" i="20"/>
  <c r="P284" i="20"/>
  <c r="L284" i="20"/>
  <c r="C284" i="20"/>
  <c r="W283" i="20"/>
  <c r="V283" i="20"/>
  <c r="P283" i="20"/>
  <c r="L283" i="20"/>
  <c r="Y283" i="20" s="1"/>
  <c r="Z283" i="20" s="1"/>
  <c r="C283" i="20"/>
  <c r="W282" i="20"/>
  <c r="V282" i="20"/>
  <c r="P282" i="20"/>
  <c r="L282" i="20"/>
  <c r="Y282" i="20" s="1"/>
  <c r="Z282" i="20" s="1"/>
  <c r="C282" i="20"/>
  <c r="W281" i="20"/>
  <c r="V281" i="20"/>
  <c r="P281" i="20"/>
  <c r="L281" i="20"/>
  <c r="Y281" i="20" s="1"/>
  <c r="Z281" i="20" s="1"/>
  <c r="C281" i="20"/>
  <c r="W280" i="20"/>
  <c r="V280" i="20"/>
  <c r="P280" i="20"/>
  <c r="L280" i="20"/>
  <c r="C280" i="20"/>
  <c r="W279" i="20"/>
  <c r="V279" i="20"/>
  <c r="P279" i="20"/>
  <c r="L279" i="20"/>
  <c r="Y279" i="20" s="1"/>
  <c r="Z279" i="20" s="1"/>
  <c r="C279" i="20"/>
  <c r="W278" i="20"/>
  <c r="V278" i="20"/>
  <c r="P278" i="20"/>
  <c r="L278" i="20"/>
  <c r="C278" i="20"/>
  <c r="W277" i="20"/>
  <c r="V277" i="20"/>
  <c r="P277" i="20"/>
  <c r="L277" i="20"/>
  <c r="C277" i="20"/>
  <c r="W276" i="20"/>
  <c r="V276" i="20"/>
  <c r="P276" i="20"/>
  <c r="L276" i="20"/>
  <c r="C276" i="20"/>
  <c r="W275" i="20"/>
  <c r="V275" i="20"/>
  <c r="P275" i="20"/>
  <c r="L275" i="20"/>
  <c r="C275" i="20"/>
  <c r="W274" i="20"/>
  <c r="V274" i="20"/>
  <c r="P274" i="20"/>
  <c r="L274" i="20"/>
  <c r="C274" i="20"/>
  <c r="W273" i="20"/>
  <c r="V273" i="20"/>
  <c r="P273" i="20"/>
  <c r="L273" i="20"/>
  <c r="C273" i="20"/>
  <c r="W272" i="20"/>
  <c r="V272" i="20"/>
  <c r="P272" i="20"/>
  <c r="L272" i="20"/>
  <c r="C272" i="20"/>
  <c r="W271" i="20"/>
  <c r="V271" i="20"/>
  <c r="P271" i="20"/>
  <c r="L271" i="20"/>
  <c r="C271" i="20"/>
  <c r="W270" i="20"/>
  <c r="V270" i="20"/>
  <c r="P270" i="20"/>
  <c r="L270" i="20"/>
  <c r="Y270" i="20" s="1"/>
  <c r="Z270" i="20" s="1"/>
  <c r="C270" i="20"/>
  <c r="W269" i="20"/>
  <c r="V269" i="20"/>
  <c r="P269" i="20"/>
  <c r="L269" i="20"/>
  <c r="C269" i="20"/>
  <c r="W268" i="20"/>
  <c r="V268" i="20"/>
  <c r="P268" i="20"/>
  <c r="L268" i="20"/>
  <c r="C268" i="20"/>
  <c r="W267" i="20"/>
  <c r="V267" i="20"/>
  <c r="P267" i="20"/>
  <c r="L267" i="20"/>
  <c r="Y267" i="20" s="1"/>
  <c r="Z267" i="20" s="1"/>
  <c r="C267" i="20"/>
  <c r="W266" i="20"/>
  <c r="V266" i="20"/>
  <c r="P266" i="20"/>
  <c r="L266" i="20"/>
  <c r="Y266" i="20" s="1"/>
  <c r="Z266" i="20" s="1"/>
  <c r="C266" i="20"/>
  <c r="W265" i="20"/>
  <c r="V265" i="20"/>
  <c r="P265" i="20"/>
  <c r="L265" i="20"/>
  <c r="Y265" i="20" s="1"/>
  <c r="Z265" i="20" s="1"/>
  <c r="C265" i="20"/>
  <c r="W264" i="20"/>
  <c r="V264" i="20"/>
  <c r="P264" i="20"/>
  <c r="L264" i="20"/>
  <c r="C264" i="20"/>
  <c r="W263" i="20"/>
  <c r="V263" i="20"/>
  <c r="P263" i="20"/>
  <c r="L263" i="20"/>
  <c r="Y263" i="20" s="1"/>
  <c r="Z263" i="20" s="1"/>
  <c r="C263" i="20"/>
  <c r="W262" i="20"/>
  <c r="V262" i="20"/>
  <c r="P262" i="20"/>
  <c r="L262" i="20"/>
  <c r="C262" i="20"/>
  <c r="W261" i="20"/>
  <c r="V261" i="20"/>
  <c r="P261" i="20"/>
  <c r="L261" i="20"/>
  <c r="C261" i="20"/>
  <c r="W260" i="20"/>
  <c r="V260" i="20"/>
  <c r="P260" i="20"/>
  <c r="L260" i="20"/>
  <c r="C260" i="20"/>
  <c r="W259" i="20"/>
  <c r="V259" i="20"/>
  <c r="P259" i="20"/>
  <c r="L259" i="20"/>
  <c r="C259" i="20"/>
  <c r="W258" i="20"/>
  <c r="V258" i="20"/>
  <c r="P258" i="20"/>
  <c r="L258" i="20"/>
  <c r="C258" i="20"/>
  <c r="W257" i="20"/>
  <c r="V257" i="20"/>
  <c r="P257" i="20"/>
  <c r="L257" i="20"/>
  <c r="C257" i="20"/>
  <c r="W256" i="20"/>
  <c r="V256" i="20"/>
  <c r="P256" i="20"/>
  <c r="L256" i="20"/>
  <c r="C256" i="20"/>
  <c r="W255" i="20"/>
  <c r="V255" i="20"/>
  <c r="P255" i="20"/>
  <c r="L255" i="20"/>
  <c r="Y255" i="20" s="1"/>
  <c r="Z255" i="20" s="1"/>
  <c r="C255" i="20"/>
  <c r="W254" i="20"/>
  <c r="V254" i="20"/>
  <c r="P254" i="20"/>
  <c r="L254" i="20"/>
  <c r="Y254" i="20" s="1"/>
  <c r="Z254" i="20" s="1"/>
  <c r="C254" i="20"/>
  <c r="W253" i="20"/>
  <c r="V253" i="20"/>
  <c r="P253" i="20"/>
  <c r="L253" i="20"/>
  <c r="C253" i="20"/>
  <c r="W252" i="20"/>
  <c r="V252" i="20"/>
  <c r="P252" i="20"/>
  <c r="L252" i="20"/>
  <c r="C252" i="20"/>
  <c r="W251" i="20"/>
  <c r="V251" i="20"/>
  <c r="P251" i="20"/>
  <c r="L251" i="20"/>
  <c r="Y251" i="20" s="1"/>
  <c r="Z251" i="20" s="1"/>
  <c r="C251" i="20"/>
  <c r="W250" i="20"/>
  <c r="V250" i="20"/>
  <c r="P250" i="20"/>
  <c r="L250" i="20"/>
  <c r="Y250" i="20" s="1"/>
  <c r="Z250" i="20" s="1"/>
  <c r="C250" i="20"/>
  <c r="W249" i="20"/>
  <c r="V249" i="20"/>
  <c r="P249" i="20"/>
  <c r="L249" i="20"/>
  <c r="Y249" i="20" s="1"/>
  <c r="Z249" i="20" s="1"/>
  <c r="C249" i="20"/>
  <c r="W248" i="20"/>
  <c r="V248" i="20"/>
  <c r="P248" i="20"/>
  <c r="L248" i="20"/>
  <c r="C248" i="20"/>
  <c r="W247" i="20"/>
  <c r="V247" i="20"/>
  <c r="P247" i="20"/>
  <c r="L247" i="20"/>
  <c r="Y247" i="20" s="1"/>
  <c r="Z247" i="20" s="1"/>
  <c r="C247" i="20"/>
  <c r="W246" i="20"/>
  <c r="V246" i="20"/>
  <c r="P246" i="20"/>
  <c r="L246" i="20"/>
  <c r="C246" i="20"/>
  <c r="W245" i="20"/>
  <c r="V245" i="20"/>
  <c r="P245" i="20"/>
  <c r="L245" i="20"/>
  <c r="C245" i="20"/>
  <c r="W244" i="20"/>
  <c r="V244" i="20"/>
  <c r="P244" i="20"/>
  <c r="L244" i="20"/>
  <c r="C244" i="20"/>
  <c r="W243" i="20"/>
  <c r="V243" i="20"/>
  <c r="P243" i="20"/>
  <c r="L243" i="20"/>
  <c r="C243" i="20"/>
  <c r="W242" i="20"/>
  <c r="V242" i="20"/>
  <c r="P242" i="20"/>
  <c r="L242" i="20"/>
  <c r="C242" i="20"/>
  <c r="W241" i="20"/>
  <c r="V241" i="20"/>
  <c r="P241" i="20"/>
  <c r="L241" i="20"/>
  <c r="Y241" i="20" s="1"/>
  <c r="Z241" i="20" s="1"/>
  <c r="C241" i="20"/>
  <c r="W240" i="20"/>
  <c r="V240" i="20"/>
  <c r="P240" i="20"/>
  <c r="L240" i="20"/>
  <c r="C240" i="20"/>
  <c r="W239" i="20"/>
  <c r="V239" i="20"/>
  <c r="P239" i="20"/>
  <c r="L239" i="20"/>
  <c r="C239" i="20"/>
  <c r="W238" i="20"/>
  <c r="V238" i="20"/>
  <c r="P238" i="20"/>
  <c r="L238" i="20"/>
  <c r="Y238" i="20" s="1"/>
  <c r="Z238" i="20" s="1"/>
  <c r="C238" i="20"/>
  <c r="W237" i="20"/>
  <c r="V237" i="20"/>
  <c r="P237" i="20"/>
  <c r="L237" i="20"/>
  <c r="C237" i="20"/>
  <c r="W236" i="20"/>
  <c r="V236" i="20"/>
  <c r="P236" i="20"/>
  <c r="L236" i="20"/>
  <c r="C236" i="20"/>
  <c r="W235" i="20"/>
  <c r="V235" i="20"/>
  <c r="P235" i="20"/>
  <c r="L235" i="20"/>
  <c r="Y235" i="20" s="1"/>
  <c r="Z235" i="20" s="1"/>
  <c r="C235" i="20"/>
  <c r="W234" i="20"/>
  <c r="V234" i="20"/>
  <c r="P234" i="20"/>
  <c r="L234" i="20"/>
  <c r="Y234" i="20" s="1"/>
  <c r="Z234" i="20" s="1"/>
  <c r="C234" i="20"/>
  <c r="W233" i="20"/>
  <c r="V233" i="20"/>
  <c r="P233" i="20"/>
  <c r="L233" i="20"/>
  <c r="C233" i="20"/>
  <c r="W232" i="20"/>
  <c r="V232" i="20"/>
  <c r="P232" i="20"/>
  <c r="L232" i="20"/>
  <c r="C232" i="20"/>
  <c r="W231" i="20"/>
  <c r="V231" i="20"/>
  <c r="P231" i="20"/>
  <c r="L231" i="20"/>
  <c r="Y231" i="20" s="1"/>
  <c r="Z231" i="20" s="1"/>
  <c r="C231" i="20"/>
  <c r="W230" i="20"/>
  <c r="V230" i="20"/>
  <c r="P230" i="20"/>
  <c r="L230" i="20"/>
  <c r="C230" i="20"/>
  <c r="W229" i="20"/>
  <c r="V229" i="20"/>
  <c r="P229" i="20"/>
  <c r="L229" i="20"/>
  <c r="Y229" i="20" s="1"/>
  <c r="Z229" i="20" s="1"/>
  <c r="C229" i="20"/>
  <c r="W228" i="20"/>
  <c r="V228" i="20"/>
  <c r="P228" i="20"/>
  <c r="L228" i="20"/>
  <c r="C228" i="20"/>
  <c r="W227" i="20"/>
  <c r="V227" i="20"/>
  <c r="P227" i="20"/>
  <c r="L227" i="20"/>
  <c r="C227" i="20"/>
  <c r="W226" i="20"/>
  <c r="V226" i="20"/>
  <c r="P226" i="20"/>
  <c r="L226" i="20"/>
  <c r="Y226" i="20" s="1"/>
  <c r="Z226" i="20" s="1"/>
  <c r="C226" i="20"/>
  <c r="W225" i="20"/>
  <c r="V225" i="20"/>
  <c r="P225" i="20"/>
  <c r="L225" i="20"/>
  <c r="Y225" i="20" s="1"/>
  <c r="Z225" i="20" s="1"/>
  <c r="C225" i="20"/>
  <c r="W224" i="20"/>
  <c r="V224" i="20"/>
  <c r="P224" i="20"/>
  <c r="L224" i="20"/>
  <c r="C224" i="20"/>
  <c r="W223" i="20"/>
  <c r="V223" i="20"/>
  <c r="P223" i="20"/>
  <c r="L223" i="20"/>
  <c r="C223" i="20"/>
  <c r="W222" i="20"/>
  <c r="V222" i="20"/>
  <c r="P222" i="20"/>
  <c r="L222" i="20"/>
  <c r="Y222" i="20" s="1"/>
  <c r="Z222" i="20" s="1"/>
  <c r="C222" i="20"/>
  <c r="W221" i="20"/>
  <c r="V221" i="20"/>
  <c r="P221" i="20"/>
  <c r="L221" i="20"/>
  <c r="Y221" i="20" s="1"/>
  <c r="Z221" i="20" s="1"/>
  <c r="C221" i="20"/>
  <c r="W220" i="20"/>
  <c r="V220" i="20"/>
  <c r="P220" i="20"/>
  <c r="L220" i="20"/>
  <c r="C220" i="20"/>
  <c r="W219" i="20"/>
  <c r="V219" i="20"/>
  <c r="P219" i="20"/>
  <c r="L219" i="20"/>
  <c r="Y219" i="20" s="1"/>
  <c r="Z219" i="20" s="1"/>
  <c r="C219" i="20"/>
  <c r="W218" i="20"/>
  <c r="V218" i="20"/>
  <c r="P218" i="20"/>
  <c r="L218" i="20"/>
  <c r="Y218" i="20" s="1"/>
  <c r="Z218" i="20" s="1"/>
  <c r="C218" i="20"/>
  <c r="W217" i="20"/>
  <c r="V217" i="20"/>
  <c r="P217" i="20"/>
  <c r="L217" i="20"/>
  <c r="C217" i="20"/>
  <c r="W216" i="20"/>
  <c r="V216" i="20"/>
  <c r="P216" i="20"/>
  <c r="L216" i="20"/>
  <c r="C216" i="20"/>
  <c r="W215" i="20"/>
  <c r="V215" i="20"/>
  <c r="P215" i="20"/>
  <c r="L215" i="20"/>
  <c r="Y215" i="20" s="1"/>
  <c r="Z215" i="20" s="1"/>
  <c r="C215" i="20"/>
  <c r="W214" i="20"/>
  <c r="V214" i="20"/>
  <c r="P214" i="20"/>
  <c r="L214" i="20"/>
  <c r="C214" i="20"/>
  <c r="W213" i="20"/>
  <c r="V213" i="20"/>
  <c r="P213" i="20"/>
  <c r="L213" i="20"/>
  <c r="C213" i="20"/>
  <c r="W212" i="20"/>
  <c r="V212" i="20"/>
  <c r="P212" i="20"/>
  <c r="L212" i="20"/>
  <c r="C212" i="20"/>
  <c r="W211" i="20"/>
  <c r="V211" i="20"/>
  <c r="P211" i="20"/>
  <c r="L211" i="20"/>
  <c r="C211" i="20"/>
  <c r="W210" i="20"/>
  <c r="V210" i="20"/>
  <c r="P210" i="20"/>
  <c r="L210" i="20"/>
  <c r="C210" i="20"/>
  <c r="W209" i="20"/>
  <c r="V209" i="20"/>
  <c r="P209" i="20"/>
  <c r="L209" i="20"/>
  <c r="C209" i="20"/>
  <c r="W208" i="20"/>
  <c r="V208" i="20"/>
  <c r="P208" i="20"/>
  <c r="L208" i="20"/>
  <c r="C208" i="20"/>
  <c r="W207" i="20"/>
  <c r="V207" i="20"/>
  <c r="P207" i="20"/>
  <c r="L207" i="20"/>
  <c r="Y207" i="20" s="1"/>
  <c r="Z207" i="20" s="1"/>
  <c r="C207" i="20"/>
  <c r="W206" i="20"/>
  <c r="V206" i="20"/>
  <c r="P206" i="20"/>
  <c r="L206" i="20"/>
  <c r="C206" i="20"/>
  <c r="W205" i="20"/>
  <c r="V205" i="20"/>
  <c r="P205" i="20"/>
  <c r="L205" i="20"/>
  <c r="C205" i="20"/>
  <c r="W204" i="20"/>
  <c r="V204" i="20"/>
  <c r="P204" i="20"/>
  <c r="L204" i="20"/>
  <c r="C204" i="20"/>
  <c r="W203" i="20"/>
  <c r="V203" i="20"/>
  <c r="P203" i="20"/>
  <c r="L203" i="20"/>
  <c r="Y203" i="20" s="1"/>
  <c r="Z203" i="20" s="1"/>
  <c r="C203" i="20"/>
  <c r="W202" i="20"/>
  <c r="V202" i="20"/>
  <c r="P202" i="20"/>
  <c r="L202" i="20"/>
  <c r="Y202" i="20" s="1"/>
  <c r="Z202" i="20" s="1"/>
  <c r="C202" i="20"/>
  <c r="W201" i="20"/>
  <c r="V201" i="20"/>
  <c r="P201" i="20"/>
  <c r="L201" i="20"/>
  <c r="C201" i="20"/>
  <c r="W200" i="20"/>
  <c r="V200" i="20"/>
  <c r="P200" i="20"/>
  <c r="L200" i="20"/>
  <c r="C200" i="20"/>
  <c r="W199" i="20"/>
  <c r="V199" i="20"/>
  <c r="P199" i="20"/>
  <c r="L199" i="20"/>
  <c r="Y199" i="20" s="1"/>
  <c r="Z199" i="20" s="1"/>
  <c r="C199" i="20"/>
  <c r="W198" i="20"/>
  <c r="V198" i="20"/>
  <c r="P198" i="20"/>
  <c r="L198" i="20"/>
  <c r="C198" i="20"/>
  <c r="W197" i="20"/>
  <c r="V197" i="20"/>
  <c r="P197" i="20"/>
  <c r="L197" i="20"/>
  <c r="Y197" i="20" s="1"/>
  <c r="Z197" i="20" s="1"/>
  <c r="C197" i="20"/>
  <c r="W196" i="20"/>
  <c r="V196" i="20"/>
  <c r="P196" i="20"/>
  <c r="L196" i="20"/>
  <c r="C196" i="20"/>
  <c r="W195" i="20"/>
  <c r="V195" i="20"/>
  <c r="P195" i="20"/>
  <c r="L195" i="20"/>
  <c r="C195" i="20"/>
  <c r="W194" i="20"/>
  <c r="V194" i="20"/>
  <c r="P194" i="20"/>
  <c r="L194" i="20"/>
  <c r="Y194" i="20" s="1"/>
  <c r="Z194" i="20" s="1"/>
  <c r="C194" i="20"/>
  <c r="W193" i="20"/>
  <c r="V193" i="20"/>
  <c r="P193" i="20"/>
  <c r="L193" i="20"/>
  <c r="C193" i="20"/>
  <c r="W192" i="20"/>
  <c r="V192" i="20"/>
  <c r="P192" i="20"/>
  <c r="L192" i="20"/>
  <c r="C192" i="20"/>
  <c r="W191" i="20"/>
  <c r="V191" i="20"/>
  <c r="P191" i="20"/>
  <c r="L191" i="20"/>
  <c r="C191" i="20"/>
  <c r="W190" i="20"/>
  <c r="V190" i="20"/>
  <c r="P190" i="20"/>
  <c r="L190" i="20"/>
  <c r="Y190" i="20" s="1"/>
  <c r="Z190" i="20" s="1"/>
  <c r="C190" i="20"/>
  <c r="W189" i="20"/>
  <c r="V189" i="20"/>
  <c r="P189" i="20"/>
  <c r="L189" i="20"/>
  <c r="C189" i="20"/>
  <c r="W188" i="20"/>
  <c r="V188" i="20"/>
  <c r="P188" i="20"/>
  <c r="L188" i="20"/>
  <c r="C188" i="20"/>
  <c r="W187" i="20"/>
  <c r="V187" i="20"/>
  <c r="P187" i="20"/>
  <c r="L187" i="20"/>
  <c r="C187" i="20"/>
  <c r="W186" i="20"/>
  <c r="V186" i="20"/>
  <c r="P186" i="20"/>
  <c r="L186" i="20"/>
  <c r="Y186" i="20" s="1"/>
  <c r="Z186" i="20" s="1"/>
  <c r="C186" i="20"/>
  <c r="W185" i="20"/>
  <c r="V185" i="20"/>
  <c r="P185" i="20"/>
  <c r="L185" i="20"/>
  <c r="C185" i="20"/>
  <c r="W184" i="20"/>
  <c r="V184" i="20"/>
  <c r="P184" i="20"/>
  <c r="L184" i="20"/>
  <c r="C184" i="20"/>
  <c r="W183" i="20"/>
  <c r="V183" i="20"/>
  <c r="P183" i="20"/>
  <c r="L183" i="20"/>
  <c r="Y183" i="20" s="1"/>
  <c r="Z183" i="20" s="1"/>
  <c r="C183" i="20"/>
  <c r="W182" i="20"/>
  <c r="V182" i="20"/>
  <c r="P182" i="20"/>
  <c r="L182" i="20"/>
  <c r="C182" i="20"/>
  <c r="W181" i="20"/>
  <c r="V181" i="20"/>
  <c r="P181" i="20"/>
  <c r="L181" i="20"/>
  <c r="C181" i="20"/>
  <c r="W180" i="20"/>
  <c r="V180" i="20"/>
  <c r="P180" i="20"/>
  <c r="L180" i="20"/>
  <c r="C180" i="20"/>
  <c r="W179" i="20"/>
  <c r="V179" i="20"/>
  <c r="P179" i="20"/>
  <c r="L179" i="20"/>
  <c r="C179" i="20"/>
  <c r="W178" i="20"/>
  <c r="V178" i="20"/>
  <c r="P178" i="20"/>
  <c r="L178" i="20"/>
  <c r="C178" i="20"/>
  <c r="W177" i="20"/>
  <c r="V177" i="20"/>
  <c r="P177" i="20"/>
  <c r="L177" i="20"/>
  <c r="Y177" i="20" s="1"/>
  <c r="Z177" i="20" s="1"/>
  <c r="C177" i="20"/>
  <c r="W176" i="20"/>
  <c r="V176" i="20"/>
  <c r="P176" i="20"/>
  <c r="L176" i="20"/>
  <c r="C176" i="20"/>
  <c r="W175" i="20"/>
  <c r="V175" i="20"/>
  <c r="P175" i="20"/>
  <c r="L175" i="20"/>
  <c r="C175" i="20"/>
  <c r="W174" i="20"/>
  <c r="V174" i="20"/>
  <c r="P174" i="20"/>
  <c r="L174" i="20"/>
  <c r="C174" i="20"/>
  <c r="W173" i="20"/>
  <c r="V173" i="20"/>
  <c r="P173" i="20"/>
  <c r="L173" i="20"/>
  <c r="Y173" i="20" s="1"/>
  <c r="Z173" i="20" s="1"/>
  <c r="C173" i="20"/>
  <c r="W172" i="20"/>
  <c r="V172" i="20"/>
  <c r="P172" i="20"/>
  <c r="L172" i="20"/>
  <c r="C172" i="20"/>
  <c r="W171" i="20"/>
  <c r="V171" i="20"/>
  <c r="P171" i="20"/>
  <c r="L171" i="20"/>
  <c r="C171" i="20"/>
  <c r="W170" i="20"/>
  <c r="V170" i="20"/>
  <c r="P170" i="20"/>
  <c r="L170" i="20"/>
  <c r="Y170" i="20" s="1"/>
  <c r="Z170" i="20" s="1"/>
  <c r="C170" i="20"/>
  <c r="W169" i="20"/>
  <c r="V169" i="20"/>
  <c r="P169" i="20"/>
  <c r="L169" i="20"/>
  <c r="Y169" i="20" s="1"/>
  <c r="Z169" i="20" s="1"/>
  <c r="C169" i="20"/>
  <c r="W168" i="20"/>
  <c r="V168" i="20"/>
  <c r="P168" i="20"/>
  <c r="L168" i="20"/>
  <c r="C168" i="20"/>
  <c r="W167" i="20"/>
  <c r="V167" i="20"/>
  <c r="P167" i="20"/>
  <c r="L167" i="20"/>
  <c r="Y167" i="20" s="1"/>
  <c r="Z167" i="20" s="1"/>
  <c r="C167" i="20"/>
  <c r="W166" i="20"/>
  <c r="V166" i="20"/>
  <c r="P166" i="20"/>
  <c r="L166" i="20"/>
  <c r="C166" i="20"/>
  <c r="W165" i="20"/>
  <c r="V165" i="20"/>
  <c r="P165" i="20"/>
  <c r="L165" i="20"/>
  <c r="C165" i="20"/>
  <c r="W164" i="20"/>
  <c r="V164" i="20"/>
  <c r="P164" i="20"/>
  <c r="L164" i="20"/>
  <c r="C164" i="20"/>
  <c r="W163" i="20"/>
  <c r="V163" i="20"/>
  <c r="P163" i="20"/>
  <c r="L163" i="20"/>
  <c r="C163" i="20"/>
  <c r="W162" i="20"/>
  <c r="V162" i="20"/>
  <c r="P162" i="20"/>
  <c r="L162" i="20"/>
  <c r="C162" i="20"/>
  <c r="W161" i="20"/>
  <c r="V161" i="20"/>
  <c r="P161" i="20"/>
  <c r="L161" i="20"/>
  <c r="Y161" i="20" s="1"/>
  <c r="Z161" i="20" s="1"/>
  <c r="C161" i="20"/>
  <c r="W160" i="20"/>
  <c r="V160" i="20"/>
  <c r="P160" i="20"/>
  <c r="L160" i="20"/>
  <c r="C160" i="20"/>
  <c r="W159" i="20"/>
  <c r="V159" i="20"/>
  <c r="P159" i="20"/>
  <c r="L159" i="20"/>
  <c r="Y159" i="20" s="1"/>
  <c r="Z159" i="20" s="1"/>
  <c r="C159" i="20"/>
  <c r="W158" i="20"/>
  <c r="V158" i="20"/>
  <c r="P158" i="20"/>
  <c r="L158" i="20"/>
  <c r="Y158" i="20" s="1"/>
  <c r="Z158" i="20" s="1"/>
  <c r="C158" i="20"/>
  <c r="W157" i="20"/>
  <c r="V157" i="20"/>
  <c r="P157" i="20"/>
  <c r="L157" i="20"/>
  <c r="C157" i="20"/>
  <c r="W156" i="20"/>
  <c r="V156" i="20"/>
  <c r="P156" i="20"/>
  <c r="L156" i="20"/>
  <c r="C156" i="20"/>
  <c r="W155" i="20"/>
  <c r="V155" i="20"/>
  <c r="P155" i="20"/>
  <c r="L155" i="20"/>
  <c r="C155" i="20"/>
  <c r="W154" i="20"/>
  <c r="V154" i="20"/>
  <c r="P154" i="20"/>
  <c r="L154" i="20"/>
  <c r="Y154" i="20" s="1"/>
  <c r="Z154" i="20" s="1"/>
  <c r="C154" i="20"/>
  <c r="W153" i="20"/>
  <c r="V153" i="20"/>
  <c r="P153" i="20"/>
  <c r="L153" i="20"/>
  <c r="C153" i="20"/>
  <c r="W152" i="20"/>
  <c r="V152" i="20"/>
  <c r="P152" i="20"/>
  <c r="L152" i="20"/>
  <c r="C152" i="20"/>
  <c r="W151" i="20"/>
  <c r="V151" i="20"/>
  <c r="P151" i="20"/>
  <c r="L151" i="20"/>
  <c r="C151" i="20"/>
  <c r="W150" i="20"/>
  <c r="V150" i="20"/>
  <c r="P150" i="20"/>
  <c r="L150" i="20"/>
  <c r="Y150" i="20" s="1"/>
  <c r="Z150" i="20" s="1"/>
  <c r="C150" i="20"/>
  <c r="W149" i="20"/>
  <c r="V149" i="20"/>
  <c r="P149" i="20"/>
  <c r="L149" i="20"/>
  <c r="C149" i="20"/>
  <c r="W148" i="20"/>
  <c r="V148" i="20"/>
  <c r="P148" i="20"/>
  <c r="L148" i="20"/>
  <c r="C148" i="20"/>
  <c r="W147" i="20"/>
  <c r="V147" i="20"/>
  <c r="P147" i="20"/>
  <c r="L147" i="20"/>
  <c r="Y147" i="20" s="1"/>
  <c r="Z147" i="20" s="1"/>
  <c r="C147" i="20"/>
  <c r="W146" i="20"/>
  <c r="V146" i="20"/>
  <c r="P146" i="20"/>
  <c r="L146" i="20"/>
  <c r="Y146" i="20" s="1"/>
  <c r="Z146" i="20" s="1"/>
  <c r="C146" i="20"/>
  <c r="W145" i="20"/>
  <c r="V145" i="20"/>
  <c r="P145" i="20"/>
  <c r="L145" i="20"/>
  <c r="C145" i="20"/>
  <c r="W144" i="20"/>
  <c r="V144" i="20"/>
  <c r="P144" i="20"/>
  <c r="L144" i="20"/>
  <c r="Y144" i="20" s="1"/>
  <c r="Z144" i="20" s="1"/>
  <c r="C144" i="20"/>
  <c r="W143" i="20"/>
  <c r="V143" i="20"/>
  <c r="P143" i="20"/>
  <c r="L143" i="20"/>
  <c r="Y143" i="20" s="1"/>
  <c r="Z143" i="20" s="1"/>
  <c r="C143" i="20"/>
  <c r="W142" i="20"/>
  <c r="V142" i="20"/>
  <c r="P142" i="20"/>
  <c r="L142" i="20"/>
  <c r="Y142" i="20" s="1"/>
  <c r="Z142" i="20" s="1"/>
  <c r="C142" i="20"/>
  <c r="W141" i="20"/>
  <c r="V141" i="20"/>
  <c r="P141" i="20"/>
  <c r="L141" i="20"/>
  <c r="C141" i="20"/>
  <c r="W140" i="20"/>
  <c r="V140" i="20"/>
  <c r="P140" i="20"/>
  <c r="L140" i="20"/>
  <c r="Y140" i="20" s="1"/>
  <c r="Z140" i="20" s="1"/>
  <c r="C140" i="20"/>
  <c r="W139" i="20"/>
  <c r="V139" i="20"/>
  <c r="P139" i="20"/>
  <c r="L139" i="20"/>
  <c r="Y139" i="20" s="1"/>
  <c r="Z139" i="20" s="1"/>
  <c r="C139" i="20"/>
  <c r="W138" i="20"/>
  <c r="V138" i="20"/>
  <c r="P138" i="20"/>
  <c r="L138" i="20"/>
  <c r="Y138" i="20" s="1"/>
  <c r="Z138" i="20" s="1"/>
  <c r="C138" i="20"/>
  <c r="W137" i="20"/>
  <c r="V137" i="20"/>
  <c r="P137" i="20"/>
  <c r="L137" i="20"/>
  <c r="C137" i="20"/>
  <c r="W136" i="20"/>
  <c r="V136" i="20"/>
  <c r="P136" i="20"/>
  <c r="L136" i="20"/>
  <c r="Y136" i="20" s="1"/>
  <c r="Z136" i="20" s="1"/>
  <c r="C136" i="20"/>
  <c r="W135" i="20"/>
  <c r="V135" i="20"/>
  <c r="P135" i="20"/>
  <c r="L135" i="20"/>
  <c r="Y135" i="20" s="1"/>
  <c r="Z135" i="20" s="1"/>
  <c r="C135" i="20"/>
  <c r="W134" i="20"/>
  <c r="V134" i="20"/>
  <c r="P134" i="20"/>
  <c r="L134" i="20"/>
  <c r="Y134" i="20" s="1"/>
  <c r="Z134" i="20" s="1"/>
  <c r="C134" i="20"/>
  <c r="W133" i="20"/>
  <c r="V133" i="20"/>
  <c r="P133" i="20"/>
  <c r="L133" i="20"/>
  <c r="C133" i="20"/>
  <c r="W132" i="20"/>
  <c r="V132" i="20"/>
  <c r="P132" i="20"/>
  <c r="L132" i="20"/>
  <c r="Y132" i="20" s="1"/>
  <c r="Z132" i="20" s="1"/>
  <c r="C132" i="20"/>
  <c r="W131" i="20"/>
  <c r="V131" i="20"/>
  <c r="P131" i="20"/>
  <c r="L131" i="20"/>
  <c r="Y131" i="20" s="1"/>
  <c r="Z131" i="20" s="1"/>
  <c r="C131" i="20"/>
  <c r="W130" i="20"/>
  <c r="V130" i="20"/>
  <c r="P130" i="20"/>
  <c r="L130" i="20"/>
  <c r="Y130" i="20" s="1"/>
  <c r="Z130" i="20" s="1"/>
  <c r="C130" i="20"/>
  <c r="W129" i="20"/>
  <c r="V129" i="20"/>
  <c r="P129" i="20"/>
  <c r="L129" i="20"/>
  <c r="C129" i="20"/>
  <c r="W128" i="20"/>
  <c r="V128" i="20"/>
  <c r="P128" i="20"/>
  <c r="L128" i="20"/>
  <c r="Y128" i="20" s="1"/>
  <c r="Z128" i="20" s="1"/>
  <c r="C128" i="20"/>
  <c r="W127" i="20"/>
  <c r="V127" i="20"/>
  <c r="P127" i="20"/>
  <c r="L127" i="20"/>
  <c r="Y127" i="20" s="1"/>
  <c r="Z127" i="20" s="1"/>
  <c r="C127" i="20"/>
  <c r="W126" i="20"/>
  <c r="V126" i="20"/>
  <c r="P126" i="20"/>
  <c r="L126" i="20"/>
  <c r="Y126" i="20" s="1"/>
  <c r="Z126" i="20" s="1"/>
  <c r="C126" i="20"/>
  <c r="W125" i="20"/>
  <c r="V125" i="20"/>
  <c r="P125" i="20"/>
  <c r="L125" i="20"/>
  <c r="C125" i="20"/>
  <c r="W124" i="20"/>
  <c r="V124" i="20"/>
  <c r="P124" i="20"/>
  <c r="L124" i="20"/>
  <c r="Y124" i="20" s="1"/>
  <c r="Z124" i="20" s="1"/>
  <c r="C124" i="20"/>
  <c r="W123" i="20"/>
  <c r="V123" i="20"/>
  <c r="P123" i="20"/>
  <c r="L123" i="20"/>
  <c r="Y123" i="20" s="1"/>
  <c r="Z123" i="20" s="1"/>
  <c r="C123" i="20"/>
  <c r="W122" i="20"/>
  <c r="V122" i="20"/>
  <c r="P122" i="20"/>
  <c r="L122" i="20"/>
  <c r="Y122" i="20" s="1"/>
  <c r="Z122" i="20" s="1"/>
  <c r="C122" i="20"/>
  <c r="W121" i="20"/>
  <c r="V121" i="20"/>
  <c r="P121" i="20"/>
  <c r="L121" i="20"/>
  <c r="C121" i="20"/>
  <c r="W120" i="20"/>
  <c r="V120" i="20"/>
  <c r="P120" i="20"/>
  <c r="L120" i="20"/>
  <c r="Y120" i="20" s="1"/>
  <c r="Z120" i="20" s="1"/>
  <c r="C120" i="20"/>
  <c r="W119" i="20"/>
  <c r="V119" i="20"/>
  <c r="P119" i="20"/>
  <c r="L119" i="20"/>
  <c r="Y119" i="20" s="1"/>
  <c r="Z119" i="20" s="1"/>
  <c r="C119" i="20"/>
  <c r="W118" i="20"/>
  <c r="V118" i="20"/>
  <c r="P118" i="20"/>
  <c r="L118" i="20"/>
  <c r="Y118" i="20" s="1"/>
  <c r="Z118" i="20" s="1"/>
  <c r="C118" i="20"/>
  <c r="W117" i="20"/>
  <c r="V117" i="20"/>
  <c r="P117" i="20"/>
  <c r="L117" i="20"/>
  <c r="C117" i="20"/>
  <c r="W116" i="20"/>
  <c r="V116" i="20"/>
  <c r="P116" i="20"/>
  <c r="L116" i="20"/>
  <c r="Y116" i="20" s="1"/>
  <c r="Z116" i="20" s="1"/>
  <c r="C116" i="20"/>
  <c r="W115" i="20"/>
  <c r="V115" i="20"/>
  <c r="P115" i="20"/>
  <c r="L115" i="20"/>
  <c r="Y115" i="20" s="1"/>
  <c r="Z115" i="20" s="1"/>
  <c r="C115" i="20"/>
  <c r="W114" i="20"/>
  <c r="V114" i="20"/>
  <c r="P114" i="20"/>
  <c r="L114" i="20"/>
  <c r="Y114" i="20" s="1"/>
  <c r="Z114" i="20" s="1"/>
  <c r="C114" i="20"/>
  <c r="W113" i="20"/>
  <c r="V113" i="20"/>
  <c r="P113" i="20"/>
  <c r="L113" i="20"/>
  <c r="C113" i="20"/>
  <c r="W112" i="20"/>
  <c r="V112" i="20"/>
  <c r="P112" i="20"/>
  <c r="L112" i="20"/>
  <c r="Y112" i="20" s="1"/>
  <c r="Z112" i="20" s="1"/>
  <c r="C112" i="20"/>
  <c r="W111" i="20"/>
  <c r="V111" i="20"/>
  <c r="P111" i="20"/>
  <c r="L111" i="20"/>
  <c r="Y111" i="20" s="1"/>
  <c r="Z111" i="20" s="1"/>
  <c r="C111" i="20"/>
  <c r="W110" i="20"/>
  <c r="V110" i="20"/>
  <c r="P110" i="20"/>
  <c r="L110" i="20"/>
  <c r="Y110" i="20" s="1"/>
  <c r="Z110" i="20" s="1"/>
  <c r="C110" i="20"/>
  <c r="W109" i="20"/>
  <c r="V109" i="20"/>
  <c r="P109" i="20"/>
  <c r="L109" i="20"/>
  <c r="C109" i="20"/>
  <c r="W108" i="20"/>
  <c r="V108" i="20"/>
  <c r="P108" i="20"/>
  <c r="L108" i="20"/>
  <c r="Y108" i="20" s="1"/>
  <c r="Z108" i="20" s="1"/>
  <c r="C108" i="20"/>
  <c r="W107" i="20"/>
  <c r="V107" i="20"/>
  <c r="P107" i="20"/>
  <c r="L107" i="20"/>
  <c r="Y107" i="20" s="1"/>
  <c r="Z107" i="20" s="1"/>
  <c r="C107" i="20"/>
  <c r="W106" i="20"/>
  <c r="V106" i="20"/>
  <c r="P106" i="20"/>
  <c r="L106" i="20"/>
  <c r="Y106" i="20" s="1"/>
  <c r="Z106" i="20" s="1"/>
  <c r="C106" i="20"/>
  <c r="W105" i="20"/>
  <c r="V105" i="20"/>
  <c r="P105" i="20"/>
  <c r="L105" i="20"/>
  <c r="C105" i="20"/>
  <c r="W104" i="20"/>
  <c r="V104" i="20"/>
  <c r="P104" i="20"/>
  <c r="L104" i="20"/>
  <c r="Y104" i="20" s="1"/>
  <c r="Z104" i="20" s="1"/>
  <c r="C104" i="20"/>
  <c r="W103" i="20"/>
  <c r="V103" i="20"/>
  <c r="P103" i="20"/>
  <c r="L103" i="20"/>
  <c r="Y103" i="20" s="1"/>
  <c r="Z103" i="20" s="1"/>
  <c r="C103" i="20"/>
  <c r="W102" i="20"/>
  <c r="V102" i="20"/>
  <c r="P102" i="20"/>
  <c r="L102" i="20"/>
  <c r="Y102" i="20" s="1"/>
  <c r="Z102" i="20" s="1"/>
  <c r="C102" i="20"/>
  <c r="W101" i="20"/>
  <c r="V101" i="20"/>
  <c r="P101" i="20"/>
  <c r="L101" i="20"/>
  <c r="C101" i="20"/>
  <c r="W100" i="20"/>
  <c r="V100" i="20"/>
  <c r="P100" i="20"/>
  <c r="L100" i="20"/>
  <c r="Y100" i="20" s="1"/>
  <c r="Z100" i="20" s="1"/>
  <c r="C100" i="20"/>
  <c r="W99" i="20"/>
  <c r="V99" i="20"/>
  <c r="P99" i="20"/>
  <c r="L99" i="20"/>
  <c r="Y99" i="20" s="1"/>
  <c r="Z99" i="20" s="1"/>
  <c r="C99" i="20"/>
  <c r="W98" i="20"/>
  <c r="V98" i="20"/>
  <c r="P98" i="20"/>
  <c r="L98" i="20"/>
  <c r="Y98" i="20" s="1"/>
  <c r="Z98" i="20" s="1"/>
  <c r="C98" i="20"/>
  <c r="W97" i="20"/>
  <c r="V97" i="20"/>
  <c r="P97" i="20"/>
  <c r="L97" i="20"/>
  <c r="C97" i="20"/>
  <c r="W96" i="20"/>
  <c r="V96" i="20"/>
  <c r="P96" i="20"/>
  <c r="L96" i="20"/>
  <c r="Y96" i="20" s="1"/>
  <c r="Z96" i="20" s="1"/>
  <c r="C96" i="20"/>
  <c r="W95" i="20"/>
  <c r="V95" i="20"/>
  <c r="P95" i="20"/>
  <c r="L95" i="20"/>
  <c r="Y95" i="20" s="1"/>
  <c r="Z95" i="20" s="1"/>
  <c r="C95" i="20"/>
  <c r="W94" i="20"/>
  <c r="V94" i="20"/>
  <c r="P94" i="20"/>
  <c r="L94" i="20"/>
  <c r="Y94" i="20" s="1"/>
  <c r="Z94" i="20" s="1"/>
  <c r="C94" i="20"/>
  <c r="W93" i="20"/>
  <c r="V93" i="20"/>
  <c r="P93" i="20"/>
  <c r="L93" i="20"/>
  <c r="C93" i="20"/>
  <c r="W92" i="20"/>
  <c r="V92" i="20"/>
  <c r="P92" i="20"/>
  <c r="L92" i="20"/>
  <c r="Y92" i="20" s="1"/>
  <c r="Z92" i="20" s="1"/>
  <c r="C92" i="20"/>
  <c r="W91" i="20"/>
  <c r="V91" i="20"/>
  <c r="P91" i="20"/>
  <c r="L91" i="20"/>
  <c r="Y91" i="20" s="1"/>
  <c r="Z91" i="20" s="1"/>
  <c r="C91" i="20"/>
  <c r="W90" i="20"/>
  <c r="V90" i="20"/>
  <c r="P90" i="20"/>
  <c r="L90" i="20"/>
  <c r="Y90" i="20" s="1"/>
  <c r="Z90" i="20" s="1"/>
  <c r="C90" i="20"/>
  <c r="W89" i="20"/>
  <c r="V89" i="20"/>
  <c r="P89" i="20"/>
  <c r="L89" i="20"/>
  <c r="C89" i="20"/>
  <c r="W88" i="20"/>
  <c r="V88" i="20"/>
  <c r="P88" i="20"/>
  <c r="L88" i="20"/>
  <c r="Y88" i="20" s="1"/>
  <c r="Z88" i="20" s="1"/>
  <c r="C88" i="20"/>
  <c r="W87" i="20"/>
  <c r="V87" i="20"/>
  <c r="P87" i="20"/>
  <c r="L87" i="20"/>
  <c r="Y87" i="20" s="1"/>
  <c r="Z87" i="20" s="1"/>
  <c r="C87" i="20"/>
  <c r="W86" i="20"/>
  <c r="V86" i="20"/>
  <c r="P86" i="20"/>
  <c r="L86" i="20"/>
  <c r="Y86" i="20" s="1"/>
  <c r="Z86" i="20" s="1"/>
  <c r="C86" i="20"/>
  <c r="W85" i="20"/>
  <c r="V85" i="20"/>
  <c r="P85" i="20"/>
  <c r="L85" i="20"/>
  <c r="C85" i="20"/>
  <c r="W84" i="20"/>
  <c r="V84" i="20"/>
  <c r="P84" i="20"/>
  <c r="L84" i="20"/>
  <c r="Y84" i="20" s="1"/>
  <c r="Z84" i="20" s="1"/>
  <c r="C84" i="20"/>
  <c r="W83" i="20"/>
  <c r="V83" i="20"/>
  <c r="P83" i="20"/>
  <c r="L83" i="20"/>
  <c r="Y83" i="20" s="1"/>
  <c r="Z83" i="20" s="1"/>
  <c r="C83" i="20"/>
  <c r="W82" i="20"/>
  <c r="V82" i="20"/>
  <c r="P82" i="20"/>
  <c r="L82" i="20"/>
  <c r="Y82" i="20" s="1"/>
  <c r="Z82" i="20" s="1"/>
  <c r="C82" i="20"/>
  <c r="W81" i="20"/>
  <c r="V81" i="20"/>
  <c r="P81" i="20"/>
  <c r="L81" i="20"/>
  <c r="C81" i="20"/>
  <c r="W80" i="20"/>
  <c r="V80" i="20"/>
  <c r="P80" i="20"/>
  <c r="L80" i="20"/>
  <c r="Y80" i="20" s="1"/>
  <c r="Z80" i="20" s="1"/>
  <c r="C80" i="20"/>
  <c r="W79" i="20"/>
  <c r="V79" i="20"/>
  <c r="P79" i="20"/>
  <c r="L79" i="20"/>
  <c r="Y79" i="20" s="1"/>
  <c r="Z79" i="20" s="1"/>
  <c r="C79" i="20"/>
  <c r="W78" i="20"/>
  <c r="V78" i="20"/>
  <c r="P78" i="20"/>
  <c r="L78" i="20"/>
  <c r="Y78" i="20" s="1"/>
  <c r="Z78" i="20" s="1"/>
  <c r="C78" i="20"/>
  <c r="W77" i="20"/>
  <c r="V77" i="20"/>
  <c r="P77" i="20"/>
  <c r="L77" i="20"/>
  <c r="C77" i="20"/>
  <c r="W76" i="20"/>
  <c r="V76" i="20"/>
  <c r="P76" i="20"/>
  <c r="L76" i="20"/>
  <c r="Y76" i="20" s="1"/>
  <c r="Z76" i="20" s="1"/>
  <c r="C76" i="20"/>
  <c r="W75" i="20"/>
  <c r="V75" i="20"/>
  <c r="P75" i="20"/>
  <c r="L75" i="20"/>
  <c r="Y75" i="20" s="1"/>
  <c r="Z75" i="20" s="1"/>
  <c r="C75" i="20"/>
  <c r="W74" i="20"/>
  <c r="V74" i="20"/>
  <c r="P74" i="20"/>
  <c r="L74" i="20"/>
  <c r="Y74" i="20" s="1"/>
  <c r="Z74" i="20" s="1"/>
  <c r="C74" i="20"/>
  <c r="W73" i="20"/>
  <c r="V73" i="20"/>
  <c r="P73" i="20"/>
  <c r="L73" i="20"/>
  <c r="C73" i="20"/>
  <c r="W72" i="20"/>
  <c r="V72" i="20"/>
  <c r="P72" i="20"/>
  <c r="L72" i="20"/>
  <c r="Y72" i="20" s="1"/>
  <c r="Z72" i="20" s="1"/>
  <c r="C72" i="20"/>
  <c r="W71" i="20"/>
  <c r="V71" i="20"/>
  <c r="P71" i="20"/>
  <c r="L71" i="20"/>
  <c r="Y71" i="20" s="1"/>
  <c r="Z71" i="20" s="1"/>
  <c r="C71" i="20"/>
  <c r="W70" i="20"/>
  <c r="V70" i="20"/>
  <c r="P70" i="20"/>
  <c r="L70" i="20"/>
  <c r="Y70" i="20" s="1"/>
  <c r="Z70" i="20" s="1"/>
  <c r="C70" i="20"/>
  <c r="W69" i="20"/>
  <c r="V69" i="20"/>
  <c r="P69" i="20"/>
  <c r="L69" i="20"/>
  <c r="C69" i="20"/>
  <c r="W68" i="20"/>
  <c r="V68" i="20"/>
  <c r="P68" i="20"/>
  <c r="L68" i="20"/>
  <c r="Y68" i="20" s="1"/>
  <c r="Z68" i="20" s="1"/>
  <c r="C68" i="20"/>
  <c r="W67" i="20"/>
  <c r="V67" i="20"/>
  <c r="P67" i="20"/>
  <c r="L67" i="20"/>
  <c r="Y67" i="20" s="1"/>
  <c r="Z67" i="20" s="1"/>
  <c r="C67" i="20"/>
  <c r="W66" i="20"/>
  <c r="V66" i="20"/>
  <c r="P66" i="20"/>
  <c r="L66" i="20"/>
  <c r="Y66" i="20" s="1"/>
  <c r="Z66" i="20" s="1"/>
  <c r="C66" i="20"/>
  <c r="W65" i="20"/>
  <c r="V65" i="20"/>
  <c r="P65" i="20"/>
  <c r="L65" i="20"/>
  <c r="C65" i="20"/>
  <c r="W64" i="20"/>
  <c r="V64" i="20"/>
  <c r="P64" i="20"/>
  <c r="L64" i="20"/>
  <c r="Y64" i="20" s="1"/>
  <c r="Z64" i="20" s="1"/>
  <c r="C64" i="20"/>
  <c r="W63" i="20"/>
  <c r="V63" i="20"/>
  <c r="P63" i="20"/>
  <c r="L63" i="20"/>
  <c r="Y63" i="20" s="1"/>
  <c r="Z63" i="20" s="1"/>
  <c r="C63" i="20"/>
  <c r="W62" i="20"/>
  <c r="V62" i="20"/>
  <c r="P62" i="20"/>
  <c r="L62" i="20"/>
  <c r="Y62" i="20" s="1"/>
  <c r="Z62" i="20" s="1"/>
  <c r="C62" i="20"/>
  <c r="W61" i="20"/>
  <c r="V61" i="20"/>
  <c r="P61" i="20"/>
  <c r="L61" i="20"/>
  <c r="Y61" i="20" s="1"/>
  <c r="Z61" i="20" s="1"/>
  <c r="C61" i="20"/>
  <c r="W60" i="20"/>
  <c r="V60" i="20"/>
  <c r="P60" i="20"/>
  <c r="L60" i="20"/>
  <c r="Y60" i="20" s="1"/>
  <c r="Z60" i="20" s="1"/>
  <c r="C60" i="20"/>
  <c r="W59" i="20"/>
  <c r="V59" i="20"/>
  <c r="P59" i="20"/>
  <c r="L59" i="20"/>
  <c r="C59" i="20"/>
  <c r="W58" i="20"/>
  <c r="V58" i="20"/>
  <c r="P58" i="20"/>
  <c r="L58" i="20"/>
  <c r="C58" i="20"/>
  <c r="W57" i="20"/>
  <c r="V57" i="20"/>
  <c r="P57" i="20"/>
  <c r="L57" i="20"/>
  <c r="Y57" i="20" s="1"/>
  <c r="Z57" i="20" s="1"/>
  <c r="C57" i="20"/>
  <c r="W56" i="20"/>
  <c r="V56" i="20"/>
  <c r="P56" i="20"/>
  <c r="L56" i="20"/>
  <c r="Y56" i="20" s="1"/>
  <c r="Z56" i="20" s="1"/>
  <c r="C56" i="20"/>
  <c r="W55" i="20"/>
  <c r="V55" i="20"/>
  <c r="P55" i="20"/>
  <c r="L55" i="20"/>
  <c r="C55" i="20"/>
  <c r="W54" i="20"/>
  <c r="V54" i="20"/>
  <c r="P54" i="20"/>
  <c r="L54" i="20"/>
  <c r="C54" i="20"/>
  <c r="W53" i="20"/>
  <c r="V53" i="20"/>
  <c r="P53" i="20"/>
  <c r="L53" i="20"/>
  <c r="Y53" i="20" s="1"/>
  <c r="Z53" i="20" s="1"/>
  <c r="C53" i="20"/>
  <c r="W52" i="20"/>
  <c r="V52" i="20"/>
  <c r="P52" i="20"/>
  <c r="L52" i="20"/>
  <c r="Y52" i="20" s="1"/>
  <c r="Z52" i="20" s="1"/>
  <c r="C52" i="20"/>
  <c r="W51" i="20"/>
  <c r="V51" i="20"/>
  <c r="P51" i="20"/>
  <c r="L51" i="20"/>
  <c r="Y51" i="20" s="1"/>
  <c r="Z51" i="20" s="1"/>
  <c r="C51" i="20"/>
  <c r="W50" i="20"/>
  <c r="V50" i="20"/>
  <c r="P50" i="20"/>
  <c r="L50" i="20"/>
  <c r="C50" i="20"/>
  <c r="W49" i="20"/>
  <c r="V49" i="20"/>
  <c r="P49" i="20"/>
  <c r="L49" i="20"/>
  <c r="Y49" i="20" s="1"/>
  <c r="Z49" i="20" s="1"/>
  <c r="C49" i="20"/>
  <c r="W48" i="20"/>
  <c r="V48" i="20"/>
  <c r="P48" i="20"/>
  <c r="L48" i="20"/>
  <c r="Y48" i="20" s="1"/>
  <c r="Z48" i="20" s="1"/>
  <c r="C48" i="20"/>
  <c r="W47" i="20"/>
  <c r="V47" i="20"/>
  <c r="P47" i="20"/>
  <c r="L47" i="20"/>
  <c r="Y47" i="20" s="1"/>
  <c r="Z47" i="20" s="1"/>
  <c r="C47" i="20"/>
  <c r="W46" i="20"/>
  <c r="V46" i="20"/>
  <c r="P46" i="20"/>
  <c r="L46" i="20"/>
  <c r="C46" i="20"/>
  <c r="W45" i="20"/>
  <c r="V45" i="20"/>
  <c r="P45" i="20"/>
  <c r="L45" i="20"/>
  <c r="Y45" i="20" s="1"/>
  <c r="Z45" i="20" s="1"/>
  <c r="C45" i="20"/>
  <c r="W44" i="20"/>
  <c r="V44" i="20"/>
  <c r="P44" i="20"/>
  <c r="L44" i="20"/>
  <c r="C44" i="20"/>
  <c r="W43" i="20"/>
  <c r="V43" i="20"/>
  <c r="P43" i="20"/>
  <c r="L43" i="20"/>
  <c r="Y43" i="20" s="1"/>
  <c r="Z43" i="20" s="1"/>
  <c r="C43" i="20"/>
  <c r="W42" i="20"/>
  <c r="V42" i="20"/>
  <c r="P42" i="20"/>
  <c r="L42" i="20"/>
  <c r="C42" i="20"/>
  <c r="W41" i="20"/>
  <c r="V41" i="20"/>
  <c r="P41" i="20"/>
  <c r="L41" i="20"/>
  <c r="Y41" i="20" s="1"/>
  <c r="Z41" i="20" s="1"/>
  <c r="C41" i="20"/>
  <c r="W40" i="20"/>
  <c r="V40" i="20"/>
  <c r="P40" i="20"/>
  <c r="L40" i="20"/>
  <c r="Y40" i="20" s="1"/>
  <c r="Z40" i="20" s="1"/>
  <c r="C40" i="20"/>
  <c r="W39" i="20"/>
  <c r="V39" i="20"/>
  <c r="P39" i="20"/>
  <c r="L39" i="20"/>
  <c r="Y39" i="20" s="1"/>
  <c r="Z39" i="20" s="1"/>
  <c r="C39" i="20"/>
  <c r="W38" i="20"/>
  <c r="V38" i="20"/>
  <c r="P38" i="20"/>
  <c r="L38" i="20"/>
  <c r="C38" i="20"/>
  <c r="W37" i="20"/>
  <c r="V37" i="20"/>
  <c r="P37" i="20"/>
  <c r="L37" i="20"/>
  <c r="Y37" i="20" s="1"/>
  <c r="Z37" i="20" s="1"/>
  <c r="C37" i="20"/>
  <c r="W36" i="20"/>
  <c r="V36" i="20"/>
  <c r="P36" i="20"/>
  <c r="L36" i="20"/>
  <c r="M36" i="20" s="1"/>
  <c r="C36" i="20"/>
  <c r="W35" i="20"/>
  <c r="V35" i="20"/>
  <c r="P35" i="20"/>
  <c r="L35" i="20"/>
  <c r="Y35" i="20" s="1"/>
  <c r="Z35" i="20" s="1"/>
  <c r="C35" i="20"/>
  <c r="W34" i="20"/>
  <c r="V34" i="20"/>
  <c r="P34" i="20"/>
  <c r="L34" i="20"/>
  <c r="C34" i="20"/>
  <c r="W33" i="20"/>
  <c r="V33" i="20"/>
  <c r="P33" i="20"/>
  <c r="L33" i="20"/>
  <c r="M33" i="20" s="1"/>
  <c r="C33" i="20"/>
  <c r="W32" i="20"/>
  <c r="V32" i="20"/>
  <c r="P32" i="20"/>
  <c r="L32" i="20"/>
  <c r="Y32" i="20" s="1"/>
  <c r="Z32" i="20" s="1"/>
  <c r="C32" i="20"/>
  <c r="W31" i="20"/>
  <c r="V31" i="20"/>
  <c r="P31" i="20"/>
  <c r="L31" i="20"/>
  <c r="C31" i="20"/>
  <c r="W30" i="20"/>
  <c r="V30" i="20"/>
  <c r="P30" i="20"/>
  <c r="L30" i="20"/>
  <c r="C30" i="20"/>
  <c r="W29" i="20"/>
  <c r="V29" i="20"/>
  <c r="P29" i="20"/>
  <c r="L29" i="20"/>
  <c r="Y29" i="20" s="1"/>
  <c r="Z29" i="20" s="1"/>
  <c r="C29" i="20"/>
  <c r="W28" i="20"/>
  <c r="V28" i="20"/>
  <c r="P28" i="20"/>
  <c r="L28" i="20"/>
  <c r="Y28" i="20" s="1"/>
  <c r="Z28" i="20" s="1"/>
  <c r="C28" i="20"/>
  <c r="W27" i="20"/>
  <c r="V27" i="20"/>
  <c r="P27" i="20"/>
  <c r="L27" i="20"/>
  <c r="C27" i="20"/>
  <c r="W26" i="20"/>
  <c r="V26" i="20"/>
  <c r="P26" i="20"/>
  <c r="L26" i="20"/>
  <c r="C26" i="20"/>
  <c r="W25" i="20"/>
  <c r="V25" i="20"/>
  <c r="P25" i="20"/>
  <c r="L25" i="20"/>
  <c r="Y25" i="20" s="1"/>
  <c r="Z25" i="20" s="1"/>
  <c r="C25" i="20"/>
  <c r="W24" i="20"/>
  <c r="V24" i="20"/>
  <c r="P24" i="20"/>
  <c r="L24" i="20"/>
  <c r="Y24" i="20" s="1"/>
  <c r="Z24" i="20" s="1"/>
  <c r="C24" i="20"/>
  <c r="W23" i="20"/>
  <c r="V23" i="20"/>
  <c r="P23" i="20"/>
  <c r="L23" i="20"/>
  <c r="C23" i="20"/>
  <c r="W22" i="20"/>
  <c r="V22" i="20"/>
  <c r="P22" i="20"/>
  <c r="L22" i="20"/>
  <c r="C22" i="20"/>
  <c r="W21" i="20"/>
  <c r="V21" i="20"/>
  <c r="P21" i="20"/>
  <c r="L21" i="20"/>
  <c r="Y21" i="20" s="1"/>
  <c r="Z21" i="20" s="1"/>
  <c r="C21" i="20"/>
  <c r="W20" i="20"/>
  <c r="V20" i="20"/>
  <c r="P20" i="20"/>
  <c r="L20" i="20"/>
  <c r="Y20" i="20" s="1"/>
  <c r="Z20" i="20" s="1"/>
  <c r="C20" i="20"/>
  <c r="W19" i="20"/>
  <c r="V19" i="20"/>
  <c r="P19" i="20"/>
  <c r="L19" i="20"/>
  <c r="C19" i="20"/>
  <c r="W18" i="20"/>
  <c r="V18" i="20"/>
  <c r="P18" i="20"/>
  <c r="L18" i="20"/>
  <c r="C18" i="20"/>
  <c r="W17" i="20"/>
  <c r="V17" i="20"/>
  <c r="P17" i="20"/>
  <c r="L17" i="20"/>
  <c r="M17" i="20" s="1"/>
  <c r="C17" i="20"/>
  <c r="W16" i="20"/>
  <c r="V16" i="20"/>
  <c r="P16" i="20"/>
  <c r="L16" i="20"/>
  <c r="C16" i="20"/>
  <c r="W15" i="20"/>
  <c r="V15" i="20"/>
  <c r="P15" i="20"/>
  <c r="L15" i="20"/>
  <c r="Y15" i="20" s="1"/>
  <c r="Z15" i="20" s="1"/>
  <c r="C15" i="20"/>
  <c r="W14" i="20"/>
  <c r="V14" i="20"/>
  <c r="P14" i="20"/>
  <c r="L14" i="20"/>
  <c r="C14" i="20"/>
  <c r="W13" i="20"/>
  <c r="V13" i="20"/>
  <c r="P13" i="20"/>
  <c r="L13" i="20"/>
  <c r="C13" i="20"/>
  <c r="W12" i="20"/>
  <c r="V12" i="20"/>
  <c r="P12" i="20"/>
  <c r="L12" i="20"/>
  <c r="Y12" i="20" s="1"/>
  <c r="Z12" i="20" s="1"/>
  <c r="C12" i="20"/>
  <c r="W11" i="20"/>
  <c r="V11" i="20"/>
  <c r="P11" i="20"/>
  <c r="L11" i="20"/>
  <c r="M11" i="20" s="1"/>
  <c r="C11" i="20"/>
  <c r="W10" i="20"/>
  <c r="V10" i="20"/>
  <c r="P10" i="20"/>
  <c r="L10" i="20"/>
  <c r="C10" i="20"/>
  <c r="W9" i="20"/>
  <c r="V9" i="20"/>
  <c r="P9" i="20"/>
  <c r="L9" i="20"/>
  <c r="Y9" i="20" s="1"/>
  <c r="Z9" i="20" s="1"/>
  <c r="C9" i="20"/>
  <c r="A9" i="20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s="1"/>
  <c r="A240" i="20" s="1"/>
  <c r="A241" i="20" s="1"/>
  <c r="A242" i="20" s="1"/>
  <c r="A243" i="20" s="1"/>
  <c r="A244" i="20" s="1"/>
  <c r="A245" i="20" s="1"/>
  <c r="A246" i="20" s="1"/>
  <c r="A247" i="20" s="1"/>
  <c r="A248" i="20" s="1"/>
  <c r="A249" i="20" s="1"/>
  <c r="A250" i="20" s="1"/>
  <c r="A251" i="20" s="1"/>
  <c r="A252" i="20" s="1"/>
  <c r="A253" i="20" s="1"/>
  <c r="A254" i="20" s="1"/>
  <c r="A255" i="20" s="1"/>
  <c r="A256" i="20" s="1"/>
  <c r="A257" i="20" s="1"/>
  <c r="A258" i="20" s="1"/>
  <c r="A259" i="20" s="1"/>
  <c r="A260" i="20" s="1"/>
  <c r="A261" i="20" s="1"/>
  <c r="A262" i="20" s="1"/>
  <c r="A263" i="20" s="1"/>
  <c r="A264" i="20" s="1"/>
  <c r="A265" i="20" s="1"/>
  <c r="A266" i="20" s="1"/>
  <c r="A267" i="20" s="1"/>
  <c r="A268" i="20" s="1"/>
  <c r="A269" i="20" s="1"/>
  <c r="A270" i="20" s="1"/>
  <c r="A271" i="20" s="1"/>
  <c r="A272" i="20" s="1"/>
  <c r="A273" i="20" s="1"/>
  <c r="A274" i="20" s="1"/>
  <c r="A275" i="20" s="1"/>
  <c r="A276" i="20" s="1"/>
  <c r="A277" i="20" s="1"/>
  <c r="A278" i="20" s="1"/>
  <c r="A279" i="20" s="1"/>
  <c r="A280" i="20" s="1"/>
  <c r="A281" i="20" s="1"/>
  <c r="A282" i="20" s="1"/>
  <c r="A283" i="20" s="1"/>
  <c r="A284" i="20" s="1"/>
  <c r="A285" i="20" s="1"/>
  <c r="A286" i="20" s="1"/>
  <c r="A287" i="20" s="1"/>
  <c r="A288" i="20" s="1"/>
  <c r="A289" i="20" s="1"/>
  <c r="A290" i="20" s="1"/>
  <c r="A291" i="20" s="1"/>
  <c r="A292" i="20" s="1"/>
  <c r="A293" i="20" s="1"/>
  <c r="A294" i="20" s="1"/>
  <c r="A295" i="20" s="1"/>
  <c r="A296" i="20" s="1"/>
  <c r="A297" i="20" s="1"/>
  <c r="A298" i="20" s="1"/>
  <c r="A299" i="20" s="1"/>
  <c r="A300" i="20" s="1"/>
  <c r="A301" i="20" s="1"/>
  <c r="A302" i="20" s="1"/>
  <c r="A303" i="20" s="1"/>
  <c r="A304" i="20" s="1"/>
  <c r="A305" i="20" s="1"/>
  <c r="A306" i="20" s="1"/>
  <c r="A307" i="20" s="1"/>
  <c r="A308" i="20" s="1"/>
  <c r="A309" i="20" s="1"/>
  <c r="A310" i="20" s="1"/>
  <c r="A311" i="20" s="1"/>
  <c r="A312" i="20" s="1"/>
  <c r="A313" i="20" s="1"/>
  <c r="A314" i="20" s="1"/>
  <c r="A315" i="20" s="1"/>
  <c r="A316" i="20" s="1"/>
  <c r="A317" i="20" s="1"/>
  <c r="A318" i="20" s="1"/>
  <c r="A319" i="20" s="1"/>
  <c r="A320" i="20" s="1"/>
  <c r="A321" i="20" s="1"/>
  <c r="A322" i="20" s="1"/>
  <c r="A323" i="20" s="1"/>
  <c r="A324" i="20" s="1"/>
  <c r="A325" i="20" s="1"/>
  <c r="A326" i="20" s="1"/>
  <c r="A327" i="20" s="1"/>
  <c r="A328" i="20" s="1"/>
  <c r="A329" i="20" s="1"/>
  <c r="A330" i="20" s="1"/>
  <c r="A331" i="20" s="1"/>
  <c r="A332" i="20" s="1"/>
  <c r="A333" i="20" s="1"/>
  <c r="A334" i="20" s="1"/>
  <c r="A335" i="20" s="1"/>
  <c r="A336" i="20" s="1"/>
  <c r="A337" i="20" s="1"/>
  <c r="A338" i="20" s="1"/>
  <c r="A339" i="20" s="1"/>
  <c r="A340" i="20" s="1"/>
  <c r="A341" i="20" s="1"/>
  <c r="A342" i="20" s="1"/>
  <c r="A343" i="20" s="1"/>
  <c r="A344" i="20" s="1"/>
  <c r="A345" i="20" s="1"/>
  <c r="A346" i="20" s="1"/>
  <c r="A347" i="20" s="1"/>
  <c r="A348" i="20" s="1"/>
  <c r="A349" i="20" s="1"/>
  <c r="A350" i="20" s="1"/>
  <c r="A351" i="20" s="1"/>
  <c r="A352" i="20" s="1"/>
  <c r="A353" i="20" s="1"/>
  <c r="A354" i="20" s="1"/>
  <c r="A355" i="20" s="1"/>
  <c r="A356" i="20" s="1"/>
  <c r="A357" i="20" s="1"/>
  <c r="A358" i="20" s="1"/>
  <c r="A359" i="20" s="1"/>
  <c r="A360" i="20" s="1"/>
  <c r="A361" i="20" s="1"/>
  <c r="A362" i="20" s="1"/>
  <c r="A363" i="20" s="1"/>
  <c r="A364" i="20" s="1"/>
  <c r="A365" i="20" s="1"/>
  <c r="A366" i="20" s="1"/>
  <c r="A367" i="20" s="1"/>
  <c r="A368" i="20" s="1"/>
  <c r="A369" i="20" s="1"/>
  <c r="A370" i="20" s="1"/>
  <c r="A371" i="20" s="1"/>
  <c r="A372" i="20" s="1"/>
  <c r="A373" i="20" s="1"/>
  <c r="A374" i="20" s="1"/>
  <c r="A375" i="20" s="1"/>
  <c r="A376" i="20" s="1"/>
  <c r="A377" i="20" s="1"/>
  <c r="A378" i="20" s="1"/>
  <c r="A379" i="20" s="1"/>
  <c r="A380" i="20" s="1"/>
  <c r="A381" i="20" s="1"/>
  <c r="A382" i="20" s="1"/>
  <c r="A383" i="20" s="1"/>
  <c r="A384" i="20" s="1"/>
  <c r="A385" i="20" s="1"/>
  <c r="A386" i="20" s="1"/>
  <c r="A387" i="20" s="1"/>
  <c r="A388" i="20" s="1"/>
  <c r="A389" i="20" s="1"/>
  <c r="A390" i="20" s="1"/>
  <c r="A391" i="20" s="1"/>
  <c r="A392" i="20" s="1"/>
  <c r="A393" i="20" s="1"/>
  <c r="A394" i="20" s="1"/>
  <c r="A395" i="20" s="1"/>
  <c r="A396" i="20" s="1"/>
  <c r="A397" i="20" s="1"/>
  <c r="A398" i="20" s="1"/>
  <c r="A399" i="20" s="1"/>
  <c r="A400" i="20" s="1"/>
  <c r="A401" i="20" s="1"/>
  <c r="A402" i="20" s="1"/>
  <c r="A403" i="20" s="1"/>
  <c r="A404" i="20" s="1"/>
  <c r="A405" i="20" s="1"/>
  <c r="A406" i="20" s="1"/>
  <c r="A407" i="20" s="1"/>
  <c r="A408" i="20" s="1"/>
  <c r="A409" i="20" s="1"/>
  <c r="A410" i="20" s="1"/>
  <c r="A411" i="20" s="1"/>
  <c r="A412" i="20" s="1"/>
  <c r="A413" i="20" s="1"/>
  <c r="A414" i="20" s="1"/>
  <c r="A415" i="20" s="1"/>
  <c r="A416" i="20" s="1"/>
  <c r="A417" i="20" s="1"/>
  <c r="A418" i="20" s="1"/>
  <c r="A419" i="20" s="1"/>
  <c r="A420" i="20" s="1"/>
  <c r="A421" i="20" s="1"/>
  <c r="A422" i="20" s="1"/>
  <c r="A423" i="20" s="1"/>
  <c r="A424" i="20" s="1"/>
  <c r="A425" i="20" s="1"/>
  <c r="A426" i="20" s="1"/>
  <c r="A427" i="20" s="1"/>
  <c r="A428" i="20" s="1"/>
  <c r="A429" i="20" s="1"/>
  <c r="A430" i="20" s="1"/>
  <c r="A431" i="20" s="1"/>
  <c r="A432" i="20" s="1"/>
  <c r="A433" i="20" s="1"/>
  <c r="A434" i="20" s="1"/>
  <c r="A435" i="20" s="1"/>
  <c r="A436" i="20" s="1"/>
  <c r="A437" i="20" s="1"/>
  <c r="A438" i="20" s="1"/>
  <c r="A439" i="20" s="1"/>
  <c r="A440" i="20" s="1"/>
  <c r="A441" i="20" s="1"/>
  <c r="A442" i="20" s="1"/>
  <c r="A443" i="20" s="1"/>
  <c r="A444" i="20" s="1"/>
  <c r="A445" i="20" s="1"/>
  <c r="A446" i="20" s="1"/>
  <c r="A447" i="20" s="1"/>
  <c r="A448" i="20" s="1"/>
  <c r="A449" i="20" s="1"/>
  <c r="A450" i="20" s="1"/>
  <c r="A451" i="20" s="1"/>
  <c r="A452" i="20" s="1"/>
  <c r="A453" i="20" s="1"/>
  <c r="A454" i="20" s="1"/>
  <c r="A455" i="20" s="1"/>
  <c r="A456" i="20" s="1"/>
  <c r="A457" i="20" s="1"/>
  <c r="A458" i="20" s="1"/>
  <c r="A459" i="20" s="1"/>
  <c r="A460" i="20" s="1"/>
  <c r="A461" i="20" s="1"/>
  <c r="A462" i="20" s="1"/>
  <c r="A463" i="20" s="1"/>
  <c r="A464" i="20" s="1"/>
  <c r="A465" i="20" s="1"/>
  <c r="A466" i="20" s="1"/>
  <c r="A467" i="20" s="1"/>
  <c r="A468" i="20" s="1"/>
  <c r="A469" i="20" s="1"/>
  <c r="A470" i="20" s="1"/>
  <c r="A471" i="20" s="1"/>
  <c r="A472" i="20" s="1"/>
  <c r="A473" i="20" s="1"/>
  <c r="A474" i="20" s="1"/>
  <c r="A475" i="20" s="1"/>
  <c r="A476" i="20" s="1"/>
  <c r="A477" i="20" s="1"/>
  <c r="A478" i="20" s="1"/>
  <c r="A479" i="20" s="1"/>
  <c r="A480" i="20" s="1"/>
  <c r="A481" i="20" s="1"/>
  <c r="A482" i="20" s="1"/>
  <c r="A483" i="20" s="1"/>
  <c r="A484" i="20" s="1"/>
  <c r="A485" i="20" s="1"/>
  <c r="A486" i="20" s="1"/>
  <c r="A487" i="20" s="1"/>
  <c r="A488" i="20" s="1"/>
  <c r="A489" i="20" s="1"/>
  <c r="A490" i="20" s="1"/>
  <c r="A491" i="20" s="1"/>
  <c r="A492" i="20" s="1"/>
  <c r="A493" i="20" s="1"/>
  <c r="A494" i="20" s="1"/>
  <c r="A495" i="20" s="1"/>
  <c r="A496" i="20" s="1"/>
  <c r="A497" i="20" s="1"/>
  <c r="A498" i="20" s="1"/>
  <c r="A499" i="20" s="1"/>
  <c r="A500" i="20" s="1"/>
  <c r="A501" i="20" s="1"/>
  <c r="A502" i="20" s="1"/>
  <c r="A503" i="20" s="1"/>
  <c r="A504" i="20" s="1"/>
  <c r="A505" i="20" s="1"/>
  <c r="A506" i="20" s="1"/>
  <c r="A507" i="20" s="1"/>
  <c r="W8" i="20"/>
  <c r="V8" i="20"/>
  <c r="P8" i="20"/>
  <c r="L8" i="20"/>
  <c r="Y8" i="20" s="1"/>
  <c r="W7" i="20"/>
  <c r="V7" i="20"/>
  <c r="M7" i="20"/>
  <c r="C7" i="20"/>
  <c r="D2" i="20"/>
  <c r="D1" i="20"/>
  <c r="T207" i="17"/>
  <c r="U207" i="17" s="1"/>
  <c r="R207" i="17"/>
  <c r="Q207" i="17"/>
  <c r="J207" i="17"/>
  <c r="I207" i="17"/>
  <c r="C207" i="17"/>
  <c r="T206" i="17"/>
  <c r="U206" i="17" s="1"/>
  <c r="R206" i="17"/>
  <c r="Q206" i="17"/>
  <c r="J206" i="17"/>
  <c r="I206" i="17"/>
  <c r="C206" i="17"/>
  <c r="T205" i="17"/>
  <c r="U205" i="17" s="1"/>
  <c r="R205" i="17"/>
  <c r="Q205" i="17"/>
  <c r="J205" i="17"/>
  <c r="I205" i="17"/>
  <c r="C205" i="17"/>
  <c r="T204" i="17"/>
  <c r="U204" i="17" s="1"/>
  <c r="R204" i="17"/>
  <c r="Q204" i="17"/>
  <c r="J204" i="17"/>
  <c r="I204" i="17"/>
  <c r="C204" i="17"/>
  <c r="T203" i="17"/>
  <c r="U203" i="17" s="1"/>
  <c r="R203" i="17"/>
  <c r="Q203" i="17"/>
  <c r="J203" i="17"/>
  <c r="I203" i="17"/>
  <c r="C203" i="17"/>
  <c r="T202" i="17"/>
  <c r="U202" i="17" s="1"/>
  <c r="R202" i="17"/>
  <c r="Q202" i="17"/>
  <c r="J202" i="17"/>
  <c r="I202" i="17"/>
  <c r="C202" i="17"/>
  <c r="T201" i="17"/>
  <c r="U201" i="17" s="1"/>
  <c r="R201" i="17"/>
  <c r="Q201" i="17"/>
  <c r="J201" i="17"/>
  <c r="I201" i="17"/>
  <c r="C201" i="17"/>
  <c r="T200" i="17"/>
  <c r="U200" i="17" s="1"/>
  <c r="R200" i="17"/>
  <c r="Q200" i="17"/>
  <c r="J200" i="17"/>
  <c r="I200" i="17"/>
  <c r="C200" i="17"/>
  <c r="T199" i="17"/>
  <c r="U199" i="17" s="1"/>
  <c r="R199" i="17"/>
  <c r="Q199" i="17"/>
  <c r="J199" i="17"/>
  <c r="I199" i="17"/>
  <c r="C199" i="17"/>
  <c r="T198" i="17"/>
  <c r="U198" i="17" s="1"/>
  <c r="R198" i="17"/>
  <c r="Q198" i="17"/>
  <c r="J198" i="17"/>
  <c r="I198" i="17"/>
  <c r="C198" i="17"/>
  <c r="T197" i="17"/>
  <c r="U197" i="17" s="1"/>
  <c r="R197" i="17"/>
  <c r="Q197" i="17"/>
  <c r="J197" i="17"/>
  <c r="I197" i="17"/>
  <c r="C197" i="17"/>
  <c r="T196" i="17"/>
  <c r="U196" i="17" s="1"/>
  <c r="R196" i="17"/>
  <c r="Q196" i="17"/>
  <c r="J196" i="17"/>
  <c r="I196" i="17"/>
  <c r="C196" i="17"/>
  <c r="T195" i="17"/>
  <c r="U195" i="17" s="1"/>
  <c r="R195" i="17"/>
  <c r="Q195" i="17"/>
  <c r="J195" i="17"/>
  <c r="I195" i="17"/>
  <c r="C195" i="17"/>
  <c r="T194" i="17"/>
  <c r="U194" i="17" s="1"/>
  <c r="R194" i="17"/>
  <c r="Q194" i="17"/>
  <c r="J194" i="17"/>
  <c r="I194" i="17"/>
  <c r="C194" i="17"/>
  <c r="T193" i="17"/>
  <c r="U193" i="17" s="1"/>
  <c r="R193" i="17"/>
  <c r="Q193" i="17"/>
  <c r="J193" i="17"/>
  <c r="I193" i="17"/>
  <c r="C193" i="17"/>
  <c r="T192" i="17"/>
  <c r="U192" i="17" s="1"/>
  <c r="R192" i="17"/>
  <c r="Q192" i="17"/>
  <c r="J192" i="17"/>
  <c r="I192" i="17"/>
  <c r="C192" i="17"/>
  <c r="T191" i="17"/>
  <c r="U191" i="17" s="1"/>
  <c r="R191" i="17"/>
  <c r="Q191" i="17"/>
  <c r="J191" i="17"/>
  <c r="I191" i="17"/>
  <c r="C191" i="17"/>
  <c r="T190" i="17"/>
  <c r="U190" i="17" s="1"/>
  <c r="R190" i="17"/>
  <c r="Q190" i="17"/>
  <c r="J190" i="17"/>
  <c r="I190" i="17"/>
  <c r="C190" i="17"/>
  <c r="T189" i="17"/>
  <c r="U189" i="17" s="1"/>
  <c r="R189" i="17"/>
  <c r="Q189" i="17"/>
  <c r="J189" i="17"/>
  <c r="I189" i="17"/>
  <c r="C189" i="17"/>
  <c r="T188" i="17"/>
  <c r="U188" i="17" s="1"/>
  <c r="R188" i="17"/>
  <c r="Q188" i="17"/>
  <c r="J188" i="17"/>
  <c r="I188" i="17"/>
  <c r="C188" i="17"/>
  <c r="T187" i="17"/>
  <c r="U187" i="17" s="1"/>
  <c r="R187" i="17"/>
  <c r="Q187" i="17"/>
  <c r="J187" i="17"/>
  <c r="I187" i="17"/>
  <c r="C187" i="17"/>
  <c r="T186" i="17"/>
  <c r="U186" i="17" s="1"/>
  <c r="R186" i="17"/>
  <c r="Q186" i="17"/>
  <c r="J186" i="17"/>
  <c r="I186" i="17"/>
  <c r="C186" i="17"/>
  <c r="T185" i="17"/>
  <c r="U185" i="17" s="1"/>
  <c r="R185" i="17"/>
  <c r="Q185" i="17"/>
  <c r="J185" i="17"/>
  <c r="I185" i="17"/>
  <c r="C185" i="17"/>
  <c r="T184" i="17"/>
  <c r="U184" i="17" s="1"/>
  <c r="R184" i="17"/>
  <c r="Q184" i="17"/>
  <c r="J184" i="17"/>
  <c r="I184" i="17"/>
  <c r="C184" i="17"/>
  <c r="T183" i="17"/>
  <c r="U183" i="17" s="1"/>
  <c r="R183" i="17"/>
  <c r="Q183" i="17"/>
  <c r="J183" i="17"/>
  <c r="I183" i="17"/>
  <c r="C183" i="17"/>
  <c r="T182" i="17"/>
  <c r="U182" i="17" s="1"/>
  <c r="R182" i="17"/>
  <c r="Q182" i="17"/>
  <c r="J182" i="17"/>
  <c r="I182" i="17"/>
  <c r="C182" i="17"/>
  <c r="T181" i="17"/>
  <c r="U181" i="17" s="1"/>
  <c r="R181" i="17"/>
  <c r="Q181" i="17"/>
  <c r="J181" i="17"/>
  <c r="I181" i="17"/>
  <c r="C181" i="17"/>
  <c r="T180" i="17"/>
  <c r="U180" i="17" s="1"/>
  <c r="R180" i="17"/>
  <c r="Q180" i="17"/>
  <c r="J180" i="17"/>
  <c r="I180" i="17"/>
  <c r="C180" i="17"/>
  <c r="T179" i="17"/>
  <c r="U179" i="17" s="1"/>
  <c r="R179" i="17"/>
  <c r="Q179" i="17"/>
  <c r="J179" i="17"/>
  <c r="I179" i="17"/>
  <c r="C179" i="17"/>
  <c r="T178" i="17"/>
  <c r="U178" i="17" s="1"/>
  <c r="R178" i="17"/>
  <c r="Q178" i="17"/>
  <c r="J178" i="17"/>
  <c r="I178" i="17"/>
  <c r="C178" i="17"/>
  <c r="T177" i="17"/>
  <c r="U177" i="17" s="1"/>
  <c r="R177" i="17"/>
  <c r="Q177" i="17"/>
  <c r="J177" i="17"/>
  <c r="I177" i="17"/>
  <c r="C177" i="17"/>
  <c r="T176" i="17"/>
  <c r="U176" i="17" s="1"/>
  <c r="R176" i="17"/>
  <c r="Q176" i="17"/>
  <c r="J176" i="17"/>
  <c r="I176" i="17"/>
  <c r="C176" i="17"/>
  <c r="T175" i="17"/>
  <c r="U175" i="17" s="1"/>
  <c r="R175" i="17"/>
  <c r="Q175" i="17"/>
  <c r="J175" i="17"/>
  <c r="I175" i="17"/>
  <c r="C175" i="17"/>
  <c r="T174" i="17"/>
  <c r="U174" i="17" s="1"/>
  <c r="R174" i="17"/>
  <c r="Q174" i="17"/>
  <c r="J174" i="17"/>
  <c r="I174" i="17"/>
  <c r="C174" i="17"/>
  <c r="T173" i="17"/>
  <c r="U173" i="17" s="1"/>
  <c r="R173" i="17"/>
  <c r="Q173" i="17"/>
  <c r="J173" i="17"/>
  <c r="I173" i="17"/>
  <c r="C173" i="17"/>
  <c r="T172" i="17"/>
  <c r="U172" i="17" s="1"/>
  <c r="R172" i="17"/>
  <c r="Q172" i="17"/>
  <c r="J172" i="17"/>
  <c r="I172" i="17"/>
  <c r="C172" i="17"/>
  <c r="T171" i="17"/>
  <c r="U171" i="17" s="1"/>
  <c r="R171" i="17"/>
  <c r="Q171" i="17"/>
  <c r="J171" i="17"/>
  <c r="I171" i="17"/>
  <c r="C171" i="17"/>
  <c r="T170" i="17"/>
  <c r="U170" i="17" s="1"/>
  <c r="R170" i="17"/>
  <c r="Q170" i="17"/>
  <c r="J170" i="17"/>
  <c r="I170" i="17"/>
  <c r="C170" i="17"/>
  <c r="T169" i="17"/>
  <c r="U169" i="17" s="1"/>
  <c r="R169" i="17"/>
  <c r="Q169" i="17"/>
  <c r="J169" i="17"/>
  <c r="I169" i="17"/>
  <c r="C169" i="17"/>
  <c r="T168" i="17"/>
  <c r="U168" i="17" s="1"/>
  <c r="R168" i="17"/>
  <c r="Q168" i="17"/>
  <c r="J168" i="17"/>
  <c r="I168" i="17"/>
  <c r="C168" i="17"/>
  <c r="T167" i="17"/>
  <c r="U167" i="17" s="1"/>
  <c r="R167" i="17"/>
  <c r="Q167" i="17"/>
  <c r="J167" i="17"/>
  <c r="I167" i="17"/>
  <c r="C167" i="17"/>
  <c r="T166" i="17"/>
  <c r="U166" i="17" s="1"/>
  <c r="R166" i="17"/>
  <c r="Q166" i="17"/>
  <c r="J166" i="17"/>
  <c r="I166" i="17"/>
  <c r="C166" i="17"/>
  <c r="T165" i="17"/>
  <c r="U165" i="17" s="1"/>
  <c r="R165" i="17"/>
  <c r="Q165" i="17"/>
  <c r="J165" i="17"/>
  <c r="I165" i="17"/>
  <c r="C165" i="17"/>
  <c r="T164" i="17"/>
  <c r="U164" i="17" s="1"/>
  <c r="R164" i="17"/>
  <c r="Q164" i="17"/>
  <c r="J164" i="17"/>
  <c r="I164" i="17"/>
  <c r="C164" i="17"/>
  <c r="T163" i="17"/>
  <c r="U163" i="17" s="1"/>
  <c r="R163" i="17"/>
  <c r="Q163" i="17"/>
  <c r="J163" i="17"/>
  <c r="I163" i="17"/>
  <c r="C163" i="17"/>
  <c r="T162" i="17"/>
  <c r="U162" i="17" s="1"/>
  <c r="R162" i="17"/>
  <c r="Q162" i="17"/>
  <c r="J162" i="17"/>
  <c r="I162" i="17"/>
  <c r="C162" i="17"/>
  <c r="T161" i="17"/>
  <c r="U161" i="17" s="1"/>
  <c r="R161" i="17"/>
  <c r="Q161" i="17"/>
  <c r="J161" i="17"/>
  <c r="I161" i="17"/>
  <c r="C161" i="17"/>
  <c r="T160" i="17"/>
  <c r="U160" i="17" s="1"/>
  <c r="R160" i="17"/>
  <c r="Q160" i="17"/>
  <c r="J160" i="17"/>
  <c r="I160" i="17"/>
  <c r="C160" i="17"/>
  <c r="T159" i="17"/>
  <c r="U159" i="17" s="1"/>
  <c r="R159" i="17"/>
  <c r="Q159" i="17"/>
  <c r="J159" i="17"/>
  <c r="I159" i="17"/>
  <c r="C159" i="17"/>
  <c r="T158" i="17"/>
  <c r="U158" i="17" s="1"/>
  <c r="R158" i="17"/>
  <c r="Q158" i="17"/>
  <c r="J158" i="17"/>
  <c r="I158" i="17"/>
  <c r="C158" i="17"/>
  <c r="T157" i="17"/>
  <c r="U157" i="17" s="1"/>
  <c r="R157" i="17"/>
  <c r="Q157" i="17"/>
  <c r="J157" i="17"/>
  <c r="I157" i="17"/>
  <c r="C157" i="17"/>
  <c r="T156" i="17"/>
  <c r="U156" i="17" s="1"/>
  <c r="R156" i="17"/>
  <c r="Q156" i="17"/>
  <c r="J156" i="17"/>
  <c r="I156" i="17"/>
  <c r="C156" i="17"/>
  <c r="T155" i="17"/>
  <c r="U155" i="17" s="1"/>
  <c r="R155" i="17"/>
  <c r="Q155" i="17"/>
  <c r="J155" i="17"/>
  <c r="I155" i="17"/>
  <c r="C155" i="17"/>
  <c r="T154" i="17"/>
  <c r="U154" i="17" s="1"/>
  <c r="R154" i="17"/>
  <c r="Q154" i="17"/>
  <c r="J154" i="17"/>
  <c r="I154" i="17"/>
  <c r="C154" i="17"/>
  <c r="T153" i="17"/>
  <c r="U153" i="17" s="1"/>
  <c r="R153" i="17"/>
  <c r="Q153" i="17"/>
  <c r="J153" i="17"/>
  <c r="I153" i="17"/>
  <c r="C153" i="17"/>
  <c r="T152" i="17"/>
  <c r="U152" i="17" s="1"/>
  <c r="R152" i="17"/>
  <c r="Q152" i="17"/>
  <c r="J152" i="17"/>
  <c r="I152" i="17"/>
  <c r="C152" i="17"/>
  <c r="T151" i="17"/>
  <c r="U151" i="17" s="1"/>
  <c r="R151" i="17"/>
  <c r="Q151" i="17"/>
  <c r="J151" i="17"/>
  <c r="I151" i="17"/>
  <c r="C151" i="17"/>
  <c r="T150" i="17"/>
  <c r="U150" i="17" s="1"/>
  <c r="R150" i="17"/>
  <c r="Q150" i="17"/>
  <c r="J150" i="17"/>
  <c r="I150" i="17"/>
  <c r="C150" i="17"/>
  <c r="T149" i="17"/>
  <c r="U149" i="17" s="1"/>
  <c r="R149" i="17"/>
  <c r="Q149" i="17"/>
  <c r="J149" i="17"/>
  <c r="I149" i="17"/>
  <c r="C149" i="17"/>
  <c r="T148" i="17"/>
  <c r="U148" i="17" s="1"/>
  <c r="R148" i="17"/>
  <c r="Q148" i="17"/>
  <c r="J148" i="17"/>
  <c r="I148" i="17"/>
  <c r="C148" i="17"/>
  <c r="T147" i="17"/>
  <c r="U147" i="17" s="1"/>
  <c r="R147" i="17"/>
  <c r="Q147" i="17"/>
  <c r="J147" i="17"/>
  <c r="I147" i="17"/>
  <c r="C147" i="17"/>
  <c r="T146" i="17"/>
  <c r="U146" i="17" s="1"/>
  <c r="R146" i="17"/>
  <c r="Q146" i="17"/>
  <c r="J146" i="17"/>
  <c r="I146" i="17"/>
  <c r="C146" i="17"/>
  <c r="T145" i="17"/>
  <c r="U145" i="17" s="1"/>
  <c r="R145" i="17"/>
  <c r="Q145" i="17"/>
  <c r="J145" i="17"/>
  <c r="I145" i="17"/>
  <c r="C145" i="17"/>
  <c r="T144" i="17"/>
  <c r="U144" i="17" s="1"/>
  <c r="R144" i="17"/>
  <c r="Q144" i="17"/>
  <c r="J144" i="17"/>
  <c r="I144" i="17"/>
  <c r="C144" i="17"/>
  <c r="T143" i="17"/>
  <c r="U143" i="17" s="1"/>
  <c r="R143" i="17"/>
  <c r="Q143" i="17"/>
  <c r="J143" i="17"/>
  <c r="I143" i="17"/>
  <c r="C143" i="17"/>
  <c r="T142" i="17"/>
  <c r="U142" i="17" s="1"/>
  <c r="R142" i="17"/>
  <c r="Q142" i="17"/>
  <c r="J142" i="17"/>
  <c r="I142" i="17"/>
  <c r="C142" i="17"/>
  <c r="T141" i="17"/>
  <c r="U141" i="17" s="1"/>
  <c r="R141" i="17"/>
  <c r="Q141" i="17"/>
  <c r="J141" i="17"/>
  <c r="I141" i="17"/>
  <c r="C141" i="17"/>
  <c r="T140" i="17"/>
  <c r="U140" i="17" s="1"/>
  <c r="R140" i="17"/>
  <c r="Q140" i="17"/>
  <c r="J140" i="17"/>
  <c r="I140" i="17"/>
  <c r="C140" i="17"/>
  <c r="T139" i="17"/>
  <c r="U139" i="17" s="1"/>
  <c r="R139" i="17"/>
  <c r="Q139" i="17"/>
  <c r="J139" i="17"/>
  <c r="I139" i="17"/>
  <c r="C139" i="17"/>
  <c r="T138" i="17"/>
  <c r="U138" i="17" s="1"/>
  <c r="R138" i="17"/>
  <c r="Q138" i="17"/>
  <c r="J138" i="17"/>
  <c r="I138" i="17"/>
  <c r="C138" i="17"/>
  <c r="T137" i="17"/>
  <c r="U137" i="17" s="1"/>
  <c r="R137" i="17"/>
  <c r="Q137" i="17"/>
  <c r="J137" i="17"/>
  <c r="I137" i="17"/>
  <c r="C137" i="17"/>
  <c r="T136" i="17"/>
  <c r="U136" i="17" s="1"/>
  <c r="R136" i="17"/>
  <c r="Q136" i="17"/>
  <c r="J136" i="17"/>
  <c r="I136" i="17"/>
  <c r="C136" i="17"/>
  <c r="T135" i="17"/>
  <c r="U135" i="17" s="1"/>
  <c r="R135" i="17"/>
  <c r="Q135" i="17"/>
  <c r="J135" i="17"/>
  <c r="I135" i="17"/>
  <c r="C135" i="17"/>
  <c r="T134" i="17"/>
  <c r="U134" i="17" s="1"/>
  <c r="R134" i="17"/>
  <c r="Q134" i="17"/>
  <c r="J134" i="17"/>
  <c r="I134" i="17"/>
  <c r="C134" i="17"/>
  <c r="T133" i="17"/>
  <c r="U133" i="17" s="1"/>
  <c r="R133" i="17"/>
  <c r="Q133" i="17"/>
  <c r="J133" i="17"/>
  <c r="I133" i="17"/>
  <c r="C133" i="17"/>
  <c r="T132" i="17"/>
  <c r="U132" i="17" s="1"/>
  <c r="R132" i="17"/>
  <c r="Q132" i="17"/>
  <c r="J132" i="17"/>
  <c r="I132" i="17"/>
  <c r="C132" i="17"/>
  <c r="T131" i="17"/>
  <c r="U131" i="17" s="1"/>
  <c r="R131" i="17"/>
  <c r="Q131" i="17"/>
  <c r="J131" i="17"/>
  <c r="I131" i="17"/>
  <c r="C131" i="17"/>
  <c r="T130" i="17"/>
  <c r="U130" i="17" s="1"/>
  <c r="R130" i="17"/>
  <c r="Q130" i="17"/>
  <c r="J130" i="17"/>
  <c r="I130" i="17"/>
  <c r="C130" i="17"/>
  <c r="T129" i="17"/>
  <c r="U129" i="17" s="1"/>
  <c r="R129" i="17"/>
  <c r="Q129" i="17"/>
  <c r="J129" i="17"/>
  <c r="I129" i="17"/>
  <c r="C129" i="17"/>
  <c r="T128" i="17"/>
  <c r="U128" i="17" s="1"/>
  <c r="R128" i="17"/>
  <c r="Q128" i="17"/>
  <c r="J128" i="17"/>
  <c r="I128" i="17"/>
  <c r="C128" i="17"/>
  <c r="T127" i="17"/>
  <c r="U127" i="17" s="1"/>
  <c r="R127" i="17"/>
  <c r="Q127" i="17"/>
  <c r="J127" i="17"/>
  <c r="I127" i="17"/>
  <c r="C127" i="17"/>
  <c r="T126" i="17"/>
  <c r="U126" i="17" s="1"/>
  <c r="R126" i="17"/>
  <c r="Q126" i="17"/>
  <c r="J126" i="17"/>
  <c r="I126" i="17"/>
  <c r="C126" i="17"/>
  <c r="T125" i="17"/>
  <c r="U125" i="17" s="1"/>
  <c r="R125" i="17"/>
  <c r="Q125" i="17"/>
  <c r="J125" i="17"/>
  <c r="I125" i="17"/>
  <c r="C125" i="17"/>
  <c r="T124" i="17"/>
  <c r="U124" i="17" s="1"/>
  <c r="R124" i="17"/>
  <c r="Q124" i="17"/>
  <c r="J124" i="17"/>
  <c r="I124" i="17"/>
  <c r="C124" i="17"/>
  <c r="T123" i="17"/>
  <c r="U123" i="17" s="1"/>
  <c r="R123" i="17"/>
  <c r="Q123" i="17"/>
  <c r="J123" i="17"/>
  <c r="I123" i="17"/>
  <c r="C123" i="17"/>
  <c r="T122" i="17"/>
  <c r="U122" i="17" s="1"/>
  <c r="R122" i="17"/>
  <c r="Q122" i="17"/>
  <c r="J122" i="17"/>
  <c r="I122" i="17"/>
  <c r="C122" i="17"/>
  <c r="T121" i="17"/>
  <c r="U121" i="17" s="1"/>
  <c r="R121" i="17"/>
  <c r="Q121" i="17"/>
  <c r="J121" i="17"/>
  <c r="I121" i="17"/>
  <c r="C121" i="17"/>
  <c r="T120" i="17"/>
  <c r="U120" i="17" s="1"/>
  <c r="R120" i="17"/>
  <c r="Q120" i="17"/>
  <c r="J120" i="17"/>
  <c r="I120" i="17"/>
  <c r="C120" i="17"/>
  <c r="T119" i="17"/>
  <c r="U119" i="17" s="1"/>
  <c r="R119" i="17"/>
  <c r="Q119" i="17"/>
  <c r="J119" i="17"/>
  <c r="I119" i="17"/>
  <c r="C119" i="17"/>
  <c r="T118" i="17"/>
  <c r="U118" i="17" s="1"/>
  <c r="R118" i="17"/>
  <c r="Q118" i="17"/>
  <c r="J118" i="17"/>
  <c r="I118" i="17"/>
  <c r="C118" i="17"/>
  <c r="T117" i="17"/>
  <c r="U117" i="17" s="1"/>
  <c r="R117" i="17"/>
  <c r="Q117" i="17"/>
  <c r="J117" i="17"/>
  <c r="I117" i="17"/>
  <c r="C117" i="17"/>
  <c r="T116" i="17"/>
  <c r="U116" i="17" s="1"/>
  <c r="R116" i="17"/>
  <c r="Q116" i="17"/>
  <c r="J116" i="17"/>
  <c r="I116" i="17"/>
  <c r="C116" i="17"/>
  <c r="T115" i="17"/>
  <c r="U115" i="17" s="1"/>
  <c r="R115" i="17"/>
  <c r="Q115" i="17"/>
  <c r="J115" i="17"/>
  <c r="I115" i="17"/>
  <c r="C115" i="17"/>
  <c r="T114" i="17"/>
  <c r="U114" i="17" s="1"/>
  <c r="R114" i="17"/>
  <c r="Q114" i="17"/>
  <c r="J114" i="17"/>
  <c r="I114" i="17"/>
  <c r="C114" i="17"/>
  <c r="T113" i="17"/>
  <c r="U113" i="17" s="1"/>
  <c r="R113" i="17"/>
  <c r="Q113" i="17"/>
  <c r="J113" i="17"/>
  <c r="I113" i="17"/>
  <c r="C113" i="17"/>
  <c r="T112" i="17"/>
  <c r="U112" i="17" s="1"/>
  <c r="R112" i="17"/>
  <c r="Q112" i="17"/>
  <c r="J112" i="17"/>
  <c r="I112" i="17"/>
  <c r="C112" i="17"/>
  <c r="T111" i="17"/>
  <c r="U111" i="17" s="1"/>
  <c r="R111" i="17"/>
  <c r="Q111" i="17"/>
  <c r="J111" i="17"/>
  <c r="I111" i="17"/>
  <c r="C111" i="17"/>
  <c r="T110" i="17"/>
  <c r="U110" i="17" s="1"/>
  <c r="R110" i="17"/>
  <c r="Q110" i="17"/>
  <c r="J110" i="17"/>
  <c r="I110" i="17"/>
  <c r="C110" i="17"/>
  <c r="T109" i="17"/>
  <c r="U109" i="17" s="1"/>
  <c r="R109" i="17"/>
  <c r="Q109" i="17"/>
  <c r="J109" i="17"/>
  <c r="I109" i="17"/>
  <c r="C109" i="17"/>
  <c r="T108" i="17"/>
  <c r="U108" i="17" s="1"/>
  <c r="R108" i="17"/>
  <c r="Q108" i="17"/>
  <c r="J108" i="17"/>
  <c r="I108" i="17"/>
  <c r="C108" i="17"/>
  <c r="T107" i="17"/>
  <c r="U107" i="17" s="1"/>
  <c r="R107" i="17"/>
  <c r="Q107" i="17"/>
  <c r="J107" i="17"/>
  <c r="I107" i="17"/>
  <c r="C107" i="17"/>
  <c r="T106" i="17"/>
  <c r="U106" i="17" s="1"/>
  <c r="R106" i="17"/>
  <c r="Q106" i="17"/>
  <c r="J106" i="17"/>
  <c r="I106" i="17"/>
  <c r="C106" i="17"/>
  <c r="T105" i="17"/>
  <c r="U105" i="17" s="1"/>
  <c r="R105" i="17"/>
  <c r="Q105" i="17"/>
  <c r="J105" i="17"/>
  <c r="I105" i="17"/>
  <c r="C105" i="17"/>
  <c r="T104" i="17"/>
  <c r="U104" i="17" s="1"/>
  <c r="R104" i="17"/>
  <c r="Q104" i="17"/>
  <c r="J104" i="17"/>
  <c r="I104" i="17"/>
  <c r="C104" i="17"/>
  <c r="T103" i="17"/>
  <c r="U103" i="17" s="1"/>
  <c r="R103" i="17"/>
  <c r="Q103" i="17"/>
  <c r="J103" i="17"/>
  <c r="I103" i="17"/>
  <c r="C103" i="17"/>
  <c r="T102" i="17"/>
  <c r="U102" i="17" s="1"/>
  <c r="R102" i="17"/>
  <c r="Q102" i="17"/>
  <c r="J102" i="17"/>
  <c r="I102" i="17"/>
  <c r="C102" i="17"/>
  <c r="T101" i="17"/>
  <c r="U101" i="17" s="1"/>
  <c r="R101" i="17"/>
  <c r="Q101" i="17"/>
  <c r="J101" i="17"/>
  <c r="I101" i="17"/>
  <c r="C101" i="17"/>
  <c r="T100" i="17"/>
  <c r="U100" i="17" s="1"/>
  <c r="R100" i="17"/>
  <c r="Q100" i="17"/>
  <c r="J100" i="17"/>
  <c r="I100" i="17"/>
  <c r="C100" i="17"/>
  <c r="T99" i="17"/>
  <c r="U99" i="17" s="1"/>
  <c r="R99" i="17"/>
  <c r="Q99" i="17"/>
  <c r="J99" i="17"/>
  <c r="I99" i="17"/>
  <c r="C99" i="17"/>
  <c r="T98" i="17"/>
  <c r="U98" i="17" s="1"/>
  <c r="R98" i="17"/>
  <c r="Q98" i="17"/>
  <c r="J98" i="17"/>
  <c r="I98" i="17"/>
  <c r="C98" i="17"/>
  <c r="T97" i="17"/>
  <c r="U97" i="17" s="1"/>
  <c r="R97" i="17"/>
  <c r="Q97" i="17"/>
  <c r="J97" i="17"/>
  <c r="I97" i="17"/>
  <c r="C97" i="17"/>
  <c r="T96" i="17"/>
  <c r="U96" i="17" s="1"/>
  <c r="R96" i="17"/>
  <c r="Q96" i="17"/>
  <c r="J96" i="17"/>
  <c r="I96" i="17"/>
  <c r="C96" i="17"/>
  <c r="T95" i="17"/>
  <c r="U95" i="17" s="1"/>
  <c r="R95" i="17"/>
  <c r="Q95" i="17"/>
  <c r="J95" i="17"/>
  <c r="I95" i="17"/>
  <c r="C95" i="17"/>
  <c r="T94" i="17"/>
  <c r="U94" i="17" s="1"/>
  <c r="R94" i="17"/>
  <c r="Q94" i="17"/>
  <c r="J94" i="17"/>
  <c r="I94" i="17"/>
  <c r="C94" i="17"/>
  <c r="T93" i="17"/>
  <c r="U93" i="17" s="1"/>
  <c r="R93" i="17"/>
  <c r="Q93" i="17"/>
  <c r="J93" i="17"/>
  <c r="I93" i="17"/>
  <c r="C93" i="17"/>
  <c r="T92" i="17"/>
  <c r="U92" i="17" s="1"/>
  <c r="R92" i="17"/>
  <c r="Q92" i="17"/>
  <c r="J92" i="17"/>
  <c r="I92" i="17"/>
  <c r="C92" i="17"/>
  <c r="T91" i="17"/>
  <c r="U91" i="17" s="1"/>
  <c r="R91" i="17"/>
  <c r="Q91" i="17"/>
  <c r="J91" i="17"/>
  <c r="I91" i="17"/>
  <c r="C91" i="17"/>
  <c r="T90" i="17"/>
  <c r="U90" i="17" s="1"/>
  <c r="R90" i="17"/>
  <c r="Q90" i="17"/>
  <c r="J90" i="17"/>
  <c r="I90" i="17"/>
  <c r="C90" i="17"/>
  <c r="T89" i="17"/>
  <c r="U89" i="17" s="1"/>
  <c r="R89" i="17"/>
  <c r="Q89" i="17"/>
  <c r="J89" i="17"/>
  <c r="I89" i="17"/>
  <c r="C89" i="17"/>
  <c r="T88" i="17"/>
  <c r="U88" i="17" s="1"/>
  <c r="R88" i="17"/>
  <c r="Q88" i="17"/>
  <c r="J88" i="17"/>
  <c r="I88" i="17"/>
  <c r="C88" i="17"/>
  <c r="T87" i="17"/>
  <c r="U87" i="17" s="1"/>
  <c r="R87" i="17"/>
  <c r="Q87" i="17"/>
  <c r="J87" i="17"/>
  <c r="I87" i="17"/>
  <c r="C87" i="17"/>
  <c r="T86" i="17"/>
  <c r="U86" i="17" s="1"/>
  <c r="R86" i="17"/>
  <c r="Q86" i="17"/>
  <c r="J86" i="17"/>
  <c r="I86" i="17"/>
  <c r="C86" i="17"/>
  <c r="T85" i="17"/>
  <c r="U85" i="17" s="1"/>
  <c r="R85" i="17"/>
  <c r="Q85" i="17"/>
  <c r="J85" i="17"/>
  <c r="I85" i="17"/>
  <c r="C85" i="17"/>
  <c r="T84" i="17"/>
  <c r="U84" i="17" s="1"/>
  <c r="R84" i="17"/>
  <c r="Q84" i="17"/>
  <c r="J84" i="17"/>
  <c r="I84" i="17"/>
  <c r="C84" i="17"/>
  <c r="T83" i="17"/>
  <c r="U83" i="17" s="1"/>
  <c r="R83" i="17"/>
  <c r="Q83" i="17"/>
  <c r="J83" i="17"/>
  <c r="I83" i="17"/>
  <c r="C83" i="17"/>
  <c r="T82" i="17"/>
  <c r="U82" i="17" s="1"/>
  <c r="R82" i="17"/>
  <c r="Q82" i="17"/>
  <c r="J82" i="17"/>
  <c r="I82" i="17"/>
  <c r="C82" i="17"/>
  <c r="T81" i="17"/>
  <c r="U81" i="17" s="1"/>
  <c r="R81" i="17"/>
  <c r="Q81" i="17"/>
  <c r="J81" i="17"/>
  <c r="I81" i="17"/>
  <c r="C81" i="17"/>
  <c r="T80" i="17"/>
  <c r="U80" i="17" s="1"/>
  <c r="R80" i="17"/>
  <c r="Q80" i="17"/>
  <c r="J80" i="17"/>
  <c r="I80" i="17"/>
  <c r="C80" i="17"/>
  <c r="T79" i="17"/>
  <c r="U79" i="17" s="1"/>
  <c r="R79" i="17"/>
  <c r="Q79" i="17"/>
  <c r="J79" i="17"/>
  <c r="I79" i="17"/>
  <c r="C79" i="17"/>
  <c r="T78" i="17"/>
  <c r="U78" i="17" s="1"/>
  <c r="R78" i="17"/>
  <c r="Q78" i="17"/>
  <c r="J78" i="17"/>
  <c r="I78" i="17"/>
  <c r="C78" i="17"/>
  <c r="T77" i="17"/>
  <c r="U77" i="17" s="1"/>
  <c r="R77" i="17"/>
  <c r="Q77" i="17"/>
  <c r="J77" i="17"/>
  <c r="I77" i="17"/>
  <c r="C77" i="17"/>
  <c r="T76" i="17"/>
  <c r="U76" i="17" s="1"/>
  <c r="R76" i="17"/>
  <c r="Q76" i="17"/>
  <c r="J76" i="17"/>
  <c r="I76" i="17"/>
  <c r="C76" i="17"/>
  <c r="T75" i="17"/>
  <c r="U75" i="17" s="1"/>
  <c r="R75" i="17"/>
  <c r="Q75" i="17"/>
  <c r="J75" i="17"/>
  <c r="I75" i="17"/>
  <c r="C75" i="17"/>
  <c r="T74" i="17"/>
  <c r="U74" i="17" s="1"/>
  <c r="R74" i="17"/>
  <c r="Q74" i="17"/>
  <c r="J74" i="17"/>
  <c r="I74" i="17"/>
  <c r="C74" i="17"/>
  <c r="T73" i="17"/>
  <c r="U73" i="17" s="1"/>
  <c r="R73" i="17"/>
  <c r="Q73" i="17"/>
  <c r="J73" i="17"/>
  <c r="I73" i="17"/>
  <c r="C73" i="17"/>
  <c r="T72" i="17"/>
  <c r="U72" i="17" s="1"/>
  <c r="R72" i="17"/>
  <c r="Q72" i="17"/>
  <c r="J72" i="17"/>
  <c r="I72" i="17"/>
  <c r="C72" i="17"/>
  <c r="T71" i="17"/>
  <c r="U71" i="17" s="1"/>
  <c r="R71" i="17"/>
  <c r="Q71" i="17"/>
  <c r="J71" i="17"/>
  <c r="I71" i="17"/>
  <c r="C71" i="17"/>
  <c r="T70" i="17"/>
  <c r="U70" i="17" s="1"/>
  <c r="R70" i="17"/>
  <c r="Q70" i="17"/>
  <c r="J70" i="17"/>
  <c r="I70" i="17"/>
  <c r="C70" i="17"/>
  <c r="T69" i="17"/>
  <c r="U69" i="17" s="1"/>
  <c r="R69" i="17"/>
  <c r="Q69" i="17"/>
  <c r="J69" i="17"/>
  <c r="I69" i="17"/>
  <c r="C69" i="17"/>
  <c r="T68" i="17"/>
  <c r="U68" i="17" s="1"/>
  <c r="R68" i="17"/>
  <c r="Q68" i="17"/>
  <c r="J68" i="17"/>
  <c r="I68" i="17"/>
  <c r="C68" i="17"/>
  <c r="T67" i="17"/>
  <c r="U67" i="17" s="1"/>
  <c r="R67" i="17"/>
  <c r="Q67" i="17"/>
  <c r="J67" i="17"/>
  <c r="I67" i="17"/>
  <c r="C67" i="17"/>
  <c r="T66" i="17"/>
  <c r="U66" i="17" s="1"/>
  <c r="R66" i="17"/>
  <c r="Q66" i="17"/>
  <c r="J66" i="17"/>
  <c r="I66" i="17"/>
  <c r="C66" i="17"/>
  <c r="T65" i="17"/>
  <c r="U65" i="17" s="1"/>
  <c r="R65" i="17"/>
  <c r="Q65" i="17"/>
  <c r="J65" i="17"/>
  <c r="I65" i="17"/>
  <c r="C65" i="17"/>
  <c r="T64" i="17"/>
  <c r="U64" i="17" s="1"/>
  <c r="R64" i="17"/>
  <c r="Q64" i="17"/>
  <c r="C64" i="17"/>
  <c r="T63" i="17"/>
  <c r="U63" i="17" s="1"/>
  <c r="R63" i="17"/>
  <c r="Q63" i="17"/>
  <c r="J63" i="17"/>
  <c r="I63" i="17"/>
  <c r="C63" i="17"/>
  <c r="T62" i="17"/>
  <c r="U62" i="17" s="1"/>
  <c r="R62" i="17"/>
  <c r="Q62" i="17"/>
  <c r="J62" i="17"/>
  <c r="I62" i="17"/>
  <c r="C62" i="17"/>
  <c r="T61" i="17"/>
  <c r="U61" i="17" s="1"/>
  <c r="R61" i="17"/>
  <c r="Q61" i="17"/>
  <c r="J61" i="17"/>
  <c r="I61" i="17"/>
  <c r="C61" i="17"/>
  <c r="T60" i="17"/>
  <c r="U60" i="17" s="1"/>
  <c r="R60" i="17"/>
  <c r="Q60" i="17"/>
  <c r="J60" i="17"/>
  <c r="I60" i="17"/>
  <c r="C60" i="17"/>
  <c r="T59" i="17"/>
  <c r="U59" i="17" s="1"/>
  <c r="R59" i="17"/>
  <c r="Q59" i="17"/>
  <c r="J59" i="17"/>
  <c r="I59" i="17"/>
  <c r="C59" i="17"/>
  <c r="T58" i="17"/>
  <c r="U58" i="17" s="1"/>
  <c r="R58" i="17"/>
  <c r="Q58" i="17"/>
  <c r="J58" i="17"/>
  <c r="I58" i="17"/>
  <c r="C58" i="17"/>
  <c r="T57" i="17"/>
  <c r="U57" i="17" s="1"/>
  <c r="R57" i="17"/>
  <c r="Q57" i="17"/>
  <c r="J57" i="17"/>
  <c r="I57" i="17"/>
  <c r="C57" i="17"/>
  <c r="T56" i="17"/>
  <c r="U56" i="17" s="1"/>
  <c r="R56" i="17"/>
  <c r="Q56" i="17"/>
  <c r="J56" i="17"/>
  <c r="I56" i="17"/>
  <c r="C56" i="17"/>
  <c r="T55" i="17"/>
  <c r="U55" i="17" s="1"/>
  <c r="R55" i="17"/>
  <c r="Q55" i="17"/>
  <c r="J55" i="17"/>
  <c r="I55" i="17"/>
  <c r="C55" i="17"/>
  <c r="T54" i="17"/>
  <c r="U54" i="17" s="1"/>
  <c r="R54" i="17"/>
  <c r="Q54" i="17"/>
  <c r="J54" i="17"/>
  <c r="I54" i="17"/>
  <c r="C54" i="17"/>
  <c r="T53" i="17"/>
  <c r="U53" i="17" s="1"/>
  <c r="R53" i="17"/>
  <c r="Q53" i="17"/>
  <c r="J53" i="17"/>
  <c r="I53" i="17"/>
  <c r="C53" i="17"/>
  <c r="T52" i="17"/>
  <c r="U52" i="17" s="1"/>
  <c r="R52" i="17"/>
  <c r="Q52" i="17"/>
  <c r="J52" i="17"/>
  <c r="I52" i="17"/>
  <c r="C52" i="17"/>
  <c r="T51" i="17"/>
  <c r="U51" i="17" s="1"/>
  <c r="R51" i="17"/>
  <c r="Q51" i="17"/>
  <c r="J51" i="17"/>
  <c r="I51" i="17"/>
  <c r="C51" i="17"/>
  <c r="T50" i="17"/>
  <c r="U50" i="17" s="1"/>
  <c r="R50" i="17"/>
  <c r="Q50" i="17"/>
  <c r="J50" i="17"/>
  <c r="I50" i="17"/>
  <c r="C50" i="17"/>
  <c r="T49" i="17"/>
  <c r="U49" i="17" s="1"/>
  <c r="R49" i="17"/>
  <c r="Q49" i="17"/>
  <c r="J49" i="17"/>
  <c r="I49" i="17"/>
  <c r="C49" i="17"/>
  <c r="T48" i="17"/>
  <c r="U48" i="17" s="1"/>
  <c r="R48" i="17"/>
  <c r="Q48" i="17"/>
  <c r="J48" i="17"/>
  <c r="I48" i="17"/>
  <c r="C48" i="17"/>
  <c r="T47" i="17"/>
  <c r="U47" i="17" s="1"/>
  <c r="R47" i="17"/>
  <c r="Q47" i="17"/>
  <c r="J47" i="17"/>
  <c r="I47" i="17"/>
  <c r="C47" i="17"/>
  <c r="T46" i="17"/>
  <c r="U46" i="17" s="1"/>
  <c r="R46" i="17"/>
  <c r="Q46" i="17"/>
  <c r="J46" i="17"/>
  <c r="I46" i="17"/>
  <c r="C46" i="17"/>
  <c r="T45" i="17"/>
  <c r="U45" i="17" s="1"/>
  <c r="R45" i="17"/>
  <c r="Q45" i="17"/>
  <c r="J45" i="17"/>
  <c r="I45" i="17"/>
  <c r="C45" i="17"/>
  <c r="T44" i="17"/>
  <c r="U44" i="17" s="1"/>
  <c r="R44" i="17"/>
  <c r="Q44" i="17"/>
  <c r="J44" i="17"/>
  <c r="I44" i="17"/>
  <c r="C44" i="17"/>
  <c r="T43" i="17"/>
  <c r="U43" i="17" s="1"/>
  <c r="R43" i="17"/>
  <c r="Q43" i="17"/>
  <c r="J43" i="17"/>
  <c r="I43" i="17"/>
  <c r="C43" i="17"/>
  <c r="T42" i="17"/>
  <c r="U42" i="17" s="1"/>
  <c r="R42" i="17"/>
  <c r="Q42" i="17"/>
  <c r="J42" i="17"/>
  <c r="I42" i="17"/>
  <c r="C42" i="17"/>
  <c r="T41" i="17"/>
  <c r="U41" i="17" s="1"/>
  <c r="R41" i="17"/>
  <c r="Q41" i="17"/>
  <c r="J41" i="17"/>
  <c r="I41" i="17"/>
  <c r="C41" i="17"/>
  <c r="T40" i="17"/>
  <c r="U40" i="17" s="1"/>
  <c r="R40" i="17"/>
  <c r="Q40" i="17"/>
  <c r="J40" i="17"/>
  <c r="I40" i="17"/>
  <c r="C40" i="17"/>
  <c r="T39" i="17"/>
  <c r="U39" i="17" s="1"/>
  <c r="R39" i="17"/>
  <c r="Q39" i="17"/>
  <c r="J39" i="17"/>
  <c r="I39" i="17"/>
  <c r="C39" i="17"/>
  <c r="T38" i="17"/>
  <c r="U38" i="17" s="1"/>
  <c r="R38" i="17"/>
  <c r="Q38" i="17"/>
  <c r="J38" i="17"/>
  <c r="I38" i="17"/>
  <c r="C38" i="17"/>
  <c r="T37" i="17"/>
  <c r="U37" i="17" s="1"/>
  <c r="R37" i="17"/>
  <c r="Q37" i="17"/>
  <c r="J37" i="17"/>
  <c r="I37" i="17"/>
  <c r="C37" i="17"/>
  <c r="T36" i="17"/>
  <c r="U36" i="17" s="1"/>
  <c r="R36" i="17"/>
  <c r="Q36" i="17"/>
  <c r="J36" i="17"/>
  <c r="I36" i="17"/>
  <c r="C36" i="17"/>
  <c r="T35" i="17"/>
  <c r="U35" i="17" s="1"/>
  <c r="R35" i="17"/>
  <c r="Q35" i="17"/>
  <c r="J35" i="17"/>
  <c r="I35" i="17"/>
  <c r="C35" i="17"/>
  <c r="T34" i="17"/>
  <c r="U34" i="17" s="1"/>
  <c r="R34" i="17"/>
  <c r="Q34" i="17"/>
  <c r="J34" i="17"/>
  <c r="I34" i="17"/>
  <c r="C34" i="17"/>
  <c r="T33" i="17"/>
  <c r="U33" i="17" s="1"/>
  <c r="R33" i="17"/>
  <c r="Q33" i="17"/>
  <c r="J33" i="17"/>
  <c r="I33" i="17"/>
  <c r="C33" i="17"/>
  <c r="T32" i="17"/>
  <c r="U32" i="17" s="1"/>
  <c r="R32" i="17"/>
  <c r="Q32" i="17"/>
  <c r="J32" i="17"/>
  <c r="I32" i="17"/>
  <c r="C32" i="17"/>
  <c r="T31" i="17"/>
  <c r="U31" i="17" s="1"/>
  <c r="R31" i="17"/>
  <c r="Q31" i="17"/>
  <c r="J31" i="17"/>
  <c r="I31" i="17"/>
  <c r="C31" i="17"/>
  <c r="T30" i="17"/>
  <c r="U30" i="17" s="1"/>
  <c r="R30" i="17"/>
  <c r="Q30" i="17"/>
  <c r="J30" i="17"/>
  <c r="I30" i="17"/>
  <c r="C30" i="17"/>
  <c r="T29" i="17"/>
  <c r="U29" i="17" s="1"/>
  <c r="R29" i="17"/>
  <c r="Q29" i="17"/>
  <c r="J29" i="17"/>
  <c r="I29" i="17"/>
  <c r="C29" i="17"/>
  <c r="T28" i="17"/>
  <c r="U28" i="17" s="1"/>
  <c r="R28" i="17"/>
  <c r="Q28" i="17"/>
  <c r="J28" i="17"/>
  <c r="I28" i="17"/>
  <c r="C28" i="17"/>
  <c r="T27" i="17"/>
  <c r="U27" i="17" s="1"/>
  <c r="R27" i="17"/>
  <c r="Q27" i="17"/>
  <c r="J27" i="17"/>
  <c r="I27" i="17"/>
  <c r="C27" i="17"/>
  <c r="T26" i="17"/>
  <c r="U26" i="17" s="1"/>
  <c r="R26" i="17"/>
  <c r="Q26" i="17"/>
  <c r="J26" i="17"/>
  <c r="I26" i="17"/>
  <c r="C26" i="17"/>
  <c r="T25" i="17"/>
  <c r="U25" i="17" s="1"/>
  <c r="R25" i="17"/>
  <c r="Q25" i="17"/>
  <c r="J25" i="17"/>
  <c r="I25" i="17"/>
  <c r="C25" i="17"/>
  <c r="T24" i="17"/>
  <c r="U24" i="17" s="1"/>
  <c r="R24" i="17"/>
  <c r="Q24" i="17"/>
  <c r="J24" i="17"/>
  <c r="I24" i="17"/>
  <c r="C24" i="17"/>
  <c r="T23" i="17"/>
  <c r="U23" i="17" s="1"/>
  <c r="R23" i="17"/>
  <c r="Q23" i="17"/>
  <c r="J23" i="17"/>
  <c r="I23" i="17"/>
  <c r="C23" i="17"/>
  <c r="T22" i="17"/>
  <c r="U22" i="17" s="1"/>
  <c r="R22" i="17"/>
  <c r="Q22" i="17"/>
  <c r="J22" i="17"/>
  <c r="I22" i="17"/>
  <c r="C22" i="17"/>
  <c r="T21" i="17"/>
  <c r="U21" i="17" s="1"/>
  <c r="R21" i="17"/>
  <c r="Q21" i="17"/>
  <c r="J21" i="17"/>
  <c r="I21" i="17"/>
  <c r="C21" i="17"/>
  <c r="T20" i="17"/>
  <c r="U20" i="17" s="1"/>
  <c r="R20" i="17"/>
  <c r="Q20" i="17"/>
  <c r="J20" i="17"/>
  <c r="I20" i="17"/>
  <c r="C20" i="17"/>
  <c r="T19" i="17"/>
  <c r="U19" i="17" s="1"/>
  <c r="R19" i="17"/>
  <c r="Q19" i="17"/>
  <c r="J19" i="17"/>
  <c r="I19" i="17"/>
  <c r="C19" i="17"/>
  <c r="T18" i="17"/>
  <c r="U18" i="17" s="1"/>
  <c r="R18" i="17"/>
  <c r="Q18" i="17"/>
  <c r="J18" i="17"/>
  <c r="I18" i="17"/>
  <c r="C18" i="17"/>
  <c r="T17" i="17"/>
  <c r="U17" i="17" s="1"/>
  <c r="R17" i="17"/>
  <c r="Q17" i="17"/>
  <c r="J17" i="17"/>
  <c r="I17" i="17"/>
  <c r="C17" i="17"/>
  <c r="T16" i="17"/>
  <c r="U16" i="17" s="1"/>
  <c r="R16" i="17"/>
  <c r="Q16" i="17"/>
  <c r="J16" i="17"/>
  <c r="I16" i="17"/>
  <c r="C16" i="17"/>
  <c r="T15" i="17"/>
  <c r="U15" i="17" s="1"/>
  <c r="R15" i="17"/>
  <c r="Q15" i="17"/>
  <c r="J15" i="17"/>
  <c r="I15" i="17"/>
  <c r="C15" i="17"/>
  <c r="T14" i="17"/>
  <c r="U14" i="17" s="1"/>
  <c r="R14" i="17"/>
  <c r="Q14" i="17"/>
  <c r="J14" i="17"/>
  <c r="I14" i="17"/>
  <c r="C14" i="17"/>
  <c r="T13" i="17"/>
  <c r="U13" i="17" s="1"/>
  <c r="R13" i="17"/>
  <c r="Q13" i="17"/>
  <c r="J13" i="17"/>
  <c r="I13" i="17"/>
  <c r="C13" i="17"/>
  <c r="T12" i="17"/>
  <c r="U12" i="17" s="1"/>
  <c r="R12" i="17"/>
  <c r="Q12" i="17"/>
  <c r="J12" i="17"/>
  <c r="I12" i="17"/>
  <c r="C12" i="17"/>
  <c r="T11" i="17"/>
  <c r="U11" i="17" s="1"/>
  <c r="R11" i="17"/>
  <c r="Q11" i="17"/>
  <c r="J11" i="17"/>
  <c r="I11" i="17"/>
  <c r="C11" i="17"/>
  <c r="T10" i="17"/>
  <c r="U10" i="17" s="1"/>
  <c r="R10" i="17"/>
  <c r="Q10" i="17"/>
  <c r="J10" i="17"/>
  <c r="I10" i="17"/>
  <c r="C10" i="17"/>
  <c r="T9" i="17"/>
  <c r="U9" i="17" s="1"/>
  <c r="R9" i="17"/>
  <c r="Q9" i="17"/>
  <c r="J9" i="17"/>
  <c r="I9" i="17"/>
  <c r="C9" i="17"/>
  <c r="A9" i="17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T8" i="17"/>
  <c r="R8" i="17"/>
  <c r="Q8" i="17"/>
  <c r="J8" i="17"/>
  <c r="I8" i="17"/>
  <c r="C8" i="17"/>
  <c r="R7" i="17"/>
  <c r="J7" i="17"/>
  <c r="I7" i="17"/>
  <c r="C7" i="17"/>
  <c r="D2" i="17"/>
  <c r="D1" i="17"/>
  <c r="O207" i="21"/>
  <c r="P207" i="21" s="1"/>
  <c r="L207" i="21"/>
  <c r="C207" i="21"/>
  <c r="O206" i="21"/>
  <c r="P206" i="21" s="1"/>
  <c r="L206" i="21"/>
  <c r="C206" i="21"/>
  <c r="O205" i="21"/>
  <c r="P205" i="21" s="1"/>
  <c r="L205" i="21"/>
  <c r="C205" i="21"/>
  <c r="O204" i="21"/>
  <c r="P204" i="21" s="1"/>
  <c r="L204" i="21"/>
  <c r="C204" i="21"/>
  <c r="O203" i="21"/>
  <c r="P203" i="21" s="1"/>
  <c r="L203" i="21"/>
  <c r="C203" i="21"/>
  <c r="O202" i="21"/>
  <c r="P202" i="21" s="1"/>
  <c r="L202" i="21"/>
  <c r="C202" i="21"/>
  <c r="O201" i="21"/>
  <c r="P201" i="21" s="1"/>
  <c r="L201" i="21"/>
  <c r="C201" i="21"/>
  <c r="O200" i="21"/>
  <c r="P200" i="21" s="1"/>
  <c r="L200" i="21"/>
  <c r="C200" i="21"/>
  <c r="O199" i="21"/>
  <c r="P199" i="21" s="1"/>
  <c r="L199" i="21"/>
  <c r="C199" i="21"/>
  <c r="O198" i="21"/>
  <c r="P198" i="21" s="1"/>
  <c r="L198" i="21"/>
  <c r="C198" i="21"/>
  <c r="O197" i="21"/>
  <c r="P197" i="21" s="1"/>
  <c r="L197" i="21"/>
  <c r="C197" i="21"/>
  <c r="O196" i="21"/>
  <c r="P196" i="21" s="1"/>
  <c r="L196" i="21"/>
  <c r="C196" i="21"/>
  <c r="O195" i="21"/>
  <c r="P195" i="21" s="1"/>
  <c r="L195" i="21"/>
  <c r="C195" i="21"/>
  <c r="O194" i="21"/>
  <c r="P194" i="21" s="1"/>
  <c r="L194" i="21"/>
  <c r="C194" i="21"/>
  <c r="O193" i="21"/>
  <c r="P193" i="21" s="1"/>
  <c r="L193" i="21"/>
  <c r="C193" i="21"/>
  <c r="O192" i="21"/>
  <c r="P192" i="21" s="1"/>
  <c r="L192" i="21"/>
  <c r="C192" i="21"/>
  <c r="O191" i="21"/>
  <c r="P191" i="21" s="1"/>
  <c r="L191" i="21"/>
  <c r="C191" i="21"/>
  <c r="O190" i="21"/>
  <c r="P190" i="21" s="1"/>
  <c r="L190" i="21"/>
  <c r="C190" i="21"/>
  <c r="O189" i="21"/>
  <c r="P189" i="21" s="1"/>
  <c r="L189" i="21"/>
  <c r="C189" i="21"/>
  <c r="O188" i="21"/>
  <c r="P188" i="21" s="1"/>
  <c r="L188" i="21"/>
  <c r="C188" i="21"/>
  <c r="O187" i="21"/>
  <c r="P187" i="21" s="1"/>
  <c r="L187" i="21"/>
  <c r="C187" i="21"/>
  <c r="O186" i="21"/>
  <c r="P186" i="21" s="1"/>
  <c r="L186" i="21"/>
  <c r="C186" i="21"/>
  <c r="O185" i="21"/>
  <c r="P185" i="21" s="1"/>
  <c r="L185" i="21"/>
  <c r="C185" i="21"/>
  <c r="O184" i="21"/>
  <c r="P184" i="21" s="1"/>
  <c r="L184" i="21"/>
  <c r="C184" i="21"/>
  <c r="O183" i="21"/>
  <c r="P183" i="21" s="1"/>
  <c r="L183" i="21"/>
  <c r="C183" i="21"/>
  <c r="O182" i="21"/>
  <c r="P182" i="21" s="1"/>
  <c r="L182" i="21"/>
  <c r="C182" i="21"/>
  <c r="O181" i="21"/>
  <c r="P181" i="21" s="1"/>
  <c r="L181" i="21"/>
  <c r="C181" i="21"/>
  <c r="O180" i="21"/>
  <c r="P180" i="21" s="1"/>
  <c r="L180" i="21"/>
  <c r="C180" i="21"/>
  <c r="O179" i="21"/>
  <c r="P179" i="21" s="1"/>
  <c r="L179" i="21"/>
  <c r="C179" i="21"/>
  <c r="O178" i="21"/>
  <c r="P178" i="21" s="1"/>
  <c r="L178" i="21"/>
  <c r="C178" i="21"/>
  <c r="O177" i="21"/>
  <c r="P177" i="21" s="1"/>
  <c r="L177" i="21"/>
  <c r="C177" i="21"/>
  <c r="O176" i="21"/>
  <c r="P176" i="21" s="1"/>
  <c r="L176" i="21"/>
  <c r="C176" i="21"/>
  <c r="O175" i="21"/>
  <c r="P175" i="21" s="1"/>
  <c r="L175" i="21"/>
  <c r="C175" i="21"/>
  <c r="O174" i="21"/>
  <c r="P174" i="21" s="1"/>
  <c r="L174" i="21"/>
  <c r="C174" i="21"/>
  <c r="O173" i="21"/>
  <c r="P173" i="21" s="1"/>
  <c r="L173" i="21"/>
  <c r="C173" i="21"/>
  <c r="O172" i="21"/>
  <c r="P172" i="21" s="1"/>
  <c r="L172" i="21"/>
  <c r="C172" i="21"/>
  <c r="O171" i="21"/>
  <c r="P171" i="21" s="1"/>
  <c r="L171" i="21"/>
  <c r="C171" i="21"/>
  <c r="O170" i="21"/>
  <c r="P170" i="21" s="1"/>
  <c r="L170" i="21"/>
  <c r="C170" i="21"/>
  <c r="O169" i="21"/>
  <c r="P169" i="21" s="1"/>
  <c r="L169" i="21"/>
  <c r="C169" i="21"/>
  <c r="O168" i="21"/>
  <c r="P168" i="21" s="1"/>
  <c r="L168" i="21"/>
  <c r="C168" i="21"/>
  <c r="O167" i="21"/>
  <c r="P167" i="21" s="1"/>
  <c r="L167" i="21"/>
  <c r="C167" i="21"/>
  <c r="O166" i="21"/>
  <c r="P166" i="21" s="1"/>
  <c r="L166" i="21"/>
  <c r="C166" i="21"/>
  <c r="O165" i="21"/>
  <c r="P165" i="21" s="1"/>
  <c r="L165" i="21"/>
  <c r="C165" i="21"/>
  <c r="O164" i="21"/>
  <c r="P164" i="21" s="1"/>
  <c r="L164" i="21"/>
  <c r="C164" i="21"/>
  <c r="O163" i="21"/>
  <c r="P163" i="21" s="1"/>
  <c r="L163" i="21"/>
  <c r="C163" i="21"/>
  <c r="O162" i="21"/>
  <c r="P162" i="21" s="1"/>
  <c r="L162" i="21"/>
  <c r="C162" i="21"/>
  <c r="O161" i="21"/>
  <c r="P161" i="21" s="1"/>
  <c r="L161" i="21"/>
  <c r="C161" i="21"/>
  <c r="O160" i="21"/>
  <c r="P160" i="21" s="1"/>
  <c r="L160" i="21"/>
  <c r="C160" i="21"/>
  <c r="O159" i="21"/>
  <c r="P159" i="21" s="1"/>
  <c r="L159" i="21"/>
  <c r="C159" i="21"/>
  <c r="O158" i="21"/>
  <c r="P158" i="21" s="1"/>
  <c r="L158" i="21"/>
  <c r="C158" i="21"/>
  <c r="O157" i="21"/>
  <c r="P157" i="21" s="1"/>
  <c r="L157" i="21"/>
  <c r="C157" i="21"/>
  <c r="O156" i="21"/>
  <c r="P156" i="21" s="1"/>
  <c r="L156" i="21"/>
  <c r="C156" i="21"/>
  <c r="O155" i="21"/>
  <c r="P155" i="21" s="1"/>
  <c r="L155" i="21"/>
  <c r="C155" i="21"/>
  <c r="O154" i="21"/>
  <c r="P154" i="21" s="1"/>
  <c r="L154" i="21"/>
  <c r="C154" i="21"/>
  <c r="O153" i="21"/>
  <c r="P153" i="21" s="1"/>
  <c r="L153" i="21"/>
  <c r="C153" i="21"/>
  <c r="O152" i="21"/>
  <c r="P152" i="21" s="1"/>
  <c r="L152" i="21"/>
  <c r="C152" i="21"/>
  <c r="O151" i="21"/>
  <c r="P151" i="21" s="1"/>
  <c r="L151" i="21"/>
  <c r="C151" i="21"/>
  <c r="O150" i="21"/>
  <c r="P150" i="21" s="1"/>
  <c r="L150" i="21"/>
  <c r="C150" i="21"/>
  <c r="O149" i="21"/>
  <c r="P149" i="21" s="1"/>
  <c r="L149" i="21"/>
  <c r="C149" i="21"/>
  <c r="O148" i="21"/>
  <c r="P148" i="21" s="1"/>
  <c r="L148" i="21"/>
  <c r="C148" i="21"/>
  <c r="O147" i="21"/>
  <c r="P147" i="21" s="1"/>
  <c r="L147" i="21"/>
  <c r="C147" i="21"/>
  <c r="O146" i="21"/>
  <c r="P146" i="21" s="1"/>
  <c r="L146" i="21"/>
  <c r="C146" i="21"/>
  <c r="O145" i="21"/>
  <c r="P145" i="21" s="1"/>
  <c r="L145" i="21"/>
  <c r="C145" i="21"/>
  <c r="O144" i="21"/>
  <c r="P144" i="21" s="1"/>
  <c r="L144" i="21"/>
  <c r="C144" i="21"/>
  <c r="O143" i="21"/>
  <c r="P143" i="21" s="1"/>
  <c r="L143" i="21"/>
  <c r="C143" i="21"/>
  <c r="O142" i="21"/>
  <c r="P142" i="21" s="1"/>
  <c r="L142" i="21"/>
  <c r="C142" i="21"/>
  <c r="O141" i="21"/>
  <c r="P141" i="21" s="1"/>
  <c r="L141" i="21"/>
  <c r="C141" i="21"/>
  <c r="O140" i="21"/>
  <c r="P140" i="21" s="1"/>
  <c r="L140" i="21"/>
  <c r="C140" i="21"/>
  <c r="O139" i="21"/>
  <c r="P139" i="21" s="1"/>
  <c r="L139" i="21"/>
  <c r="C139" i="21"/>
  <c r="O138" i="21"/>
  <c r="P138" i="21" s="1"/>
  <c r="L138" i="21"/>
  <c r="C138" i="21"/>
  <c r="O137" i="21"/>
  <c r="P137" i="21" s="1"/>
  <c r="L137" i="21"/>
  <c r="C137" i="21"/>
  <c r="O136" i="21"/>
  <c r="P136" i="21" s="1"/>
  <c r="L136" i="21"/>
  <c r="C136" i="21"/>
  <c r="O135" i="21"/>
  <c r="P135" i="21" s="1"/>
  <c r="L135" i="21"/>
  <c r="C135" i="21"/>
  <c r="O134" i="21"/>
  <c r="P134" i="21" s="1"/>
  <c r="L134" i="21"/>
  <c r="C134" i="21"/>
  <c r="O133" i="21"/>
  <c r="P133" i="21" s="1"/>
  <c r="L133" i="21"/>
  <c r="C133" i="21"/>
  <c r="O132" i="21"/>
  <c r="P132" i="21" s="1"/>
  <c r="L132" i="21"/>
  <c r="C132" i="21"/>
  <c r="O131" i="21"/>
  <c r="P131" i="21" s="1"/>
  <c r="L131" i="21"/>
  <c r="C131" i="21"/>
  <c r="O130" i="21"/>
  <c r="P130" i="21" s="1"/>
  <c r="L130" i="21"/>
  <c r="C130" i="21"/>
  <c r="O129" i="21"/>
  <c r="P129" i="21" s="1"/>
  <c r="L129" i="21"/>
  <c r="C129" i="21"/>
  <c r="O128" i="21"/>
  <c r="P128" i="21" s="1"/>
  <c r="L128" i="21"/>
  <c r="C128" i="21"/>
  <c r="O127" i="21"/>
  <c r="P127" i="21" s="1"/>
  <c r="L127" i="21"/>
  <c r="C127" i="21"/>
  <c r="O126" i="21"/>
  <c r="P126" i="21" s="1"/>
  <c r="L126" i="21"/>
  <c r="C126" i="21"/>
  <c r="O125" i="21"/>
  <c r="P125" i="21" s="1"/>
  <c r="L125" i="21"/>
  <c r="C125" i="21"/>
  <c r="O124" i="21"/>
  <c r="P124" i="21" s="1"/>
  <c r="L124" i="21"/>
  <c r="C124" i="21"/>
  <c r="O123" i="21"/>
  <c r="P123" i="21" s="1"/>
  <c r="L123" i="21"/>
  <c r="C123" i="21"/>
  <c r="O122" i="21"/>
  <c r="P122" i="21" s="1"/>
  <c r="L122" i="21"/>
  <c r="C122" i="21"/>
  <c r="O121" i="21"/>
  <c r="P121" i="21" s="1"/>
  <c r="L121" i="21"/>
  <c r="C121" i="21"/>
  <c r="O120" i="21"/>
  <c r="P120" i="21" s="1"/>
  <c r="L120" i="21"/>
  <c r="C120" i="21"/>
  <c r="O119" i="21"/>
  <c r="P119" i="21" s="1"/>
  <c r="L119" i="21"/>
  <c r="C119" i="21"/>
  <c r="O118" i="21"/>
  <c r="P118" i="21" s="1"/>
  <c r="L118" i="21"/>
  <c r="C118" i="21"/>
  <c r="O117" i="21"/>
  <c r="P117" i="21" s="1"/>
  <c r="L117" i="21"/>
  <c r="C117" i="21"/>
  <c r="O116" i="21"/>
  <c r="P116" i="21" s="1"/>
  <c r="L116" i="21"/>
  <c r="C116" i="21"/>
  <c r="O115" i="21"/>
  <c r="P115" i="21" s="1"/>
  <c r="L115" i="21"/>
  <c r="C115" i="21"/>
  <c r="O114" i="21"/>
  <c r="P114" i="21" s="1"/>
  <c r="L114" i="21"/>
  <c r="C114" i="21"/>
  <c r="O113" i="21"/>
  <c r="P113" i="21" s="1"/>
  <c r="L113" i="21"/>
  <c r="C113" i="21"/>
  <c r="O112" i="21"/>
  <c r="P112" i="21" s="1"/>
  <c r="L112" i="21"/>
  <c r="C112" i="21"/>
  <c r="O111" i="21"/>
  <c r="P111" i="21" s="1"/>
  <c r="L111" i="21"/>
  <c r="C111" i="21"/>
  <c r="O110" i="21"/>
  <c r="P110" i="21" s="1"/>
  <c r="L110" i="21"/>
  <c r="C110" i="21"/>
  <c r="O109" i="21"/>
  <c r="P109" i="21" s="1"/>
  <c r="L109" i="21"/>
  <c r="C109" i="21"/>
  <c r="O108" i="21"/>
  <c r="P108" i="21" s="1"/>
  <c r="L108" i="21"/>
  <c r="C108" i="21"/>
  <c r="O107" i="21"/>
  <c r="P107" i="21" s="1"/>
  <c r="L107" i="21"/>
  <c r="C107" i="21"/>
  <c r="O106" i="21"/>
  <c r="P106" i="21" s="1"/>
  <c r="L106" i="21"/>
  <c r="C106" i="21"/>
  <c r="O105" i="21"/>
  <c r="P105" i="21" s="1"/>
  <c r="L105" i="21"/>
  <c r="C105" i="21"/>
  <c r="O104" i="21"/>
  <c r="P104" i="21" s="1"/>
  <c r="L104" i="21"/>
  <c r="C104" i="21"/>
  <c r="O103" i="21"/>
  <c r="P103" i="21" s="1"/>
  <c r="L103" i="21"/>
  <c r="C103" i="21"/>
  <c r="O102" i="21"/>
  <c r="P102" i="21" s="1"/>
  <c r="L102" i="21"/>
  <c r="C102" i="21"/>
  <c r="O101" i="21"/>
  <c r="P101" i="21" s="1"/>
  <c r="L101" i="21"/>
  <c r="C101" i="21"/>
  <c r="O100" i="21"/>
  <c r="P100" i="21" s="1"/>
  <c r="L100" i="21"/>
  <c r="C100" i="21"/>
  <c r="O99" i="21"/>
  <c r="P99" i="21" s="1"/>
  <c r="L99" i="21"/>
  <c r="C99" i="21"/>
  <c r="O98" i="21"/>
  <c r="P98" i="21" s="1"/>
  <c r="L98" i="21"/>
  <c r="C98" i="21"/>
  <c r="O97" i="21"/>
  <c r="P97" i="21" s="1"/>
  <c r="L97" i="21"/>
  <c r="C97" i="21"/>
  <c r="O96" i="21"/>
  <c r="P96" i="21" s="1"/>
  <c r="L96" i="21"/>
  <c r="C96" i="21"/>
  <c r="O95" i="21"/>
  <c r="P95" i="21" s="1"/>
  <c r="L95" i="21"/>
  <c r="C95" i="21"/>
  <c r="O94" i="21"/>
  <c r="P94" i="21" s="1"/>
  <c r="L94" i="21"/>
  <c r="C94" i="21"/>
  <c r="O93" i="21"/>
  <c r="P93" i="21" s="1"/>
  <c r="L93" i="21"/>
  <c r="C93" i="21"/>
  <c r="O92" i="21"/>
  <c r="P92" i="21" s="1"/>
  <c r="L92" i="21"/>
  <c r="C92" i="21"/>
  <c r="O91" i="21"/>
  <c r="P91" i="21" s="1"/>
  <c r="L91" i="21"/>
  <c r="C91" i="21"/>
  <c r="O90" i="21"/>
  <c r="P90" i="21" s="1"/>
  <c r="L90" i="21"/>
  <c r="C90" i="21"/>
  <c r="O89" i="21"/>
  <c r="P89" i="21" s="1"/>
  <c r="L89" i="21"/>
  <c r="C89" i="21"/>
  <c r="O88" i="21"/>
  <c r="P88" i="21" s="1"/>
  <c r="L88" i="21"/>
  <c r="C88" i="21"/>
  <c r="O87" i="21"/>
  <c r="P87" i="21" s="1"/>
  <c r="L87" i="21"/>
  <c r="C87" i="21"/>
  <c r="O86" i="21"/>
  <c r="P86" i="21" s="1"/>
  <c r="L86" i="21"/>
  <c r="C86" i="21"/>
  <c r="O85" i="21"/>
  <c r="P85" i="21" s="1"/>
  <c r="L85" i="21"/>
  <c r="C85" i="21"/>
  <c r="O84" i="21"/>
  <c r="P84" i="21" s="1"/>
  <c r="L84" i="21"/>
  <c r="C84" i="21"/>
  <c r="O83" i="21"/>
  <c r="P83" i="21" s="1"/>
  <c r="L83" i="21"/>
  <c r="C83" i="21"/>
  <c r="O82" i="21"/>
  <c r="P82" i="21" s="1"/>
  <c r="L82" i="21"/>
  <c r="C82" i="21"/>
  <c r="O81" i="21"/>
  <c r="P81" i="21" s="1"/>
  <c r="L81" i="21"/>
  <c r="C81" i="21"/>
  <c r="O80" i="21"/>
  <c r="P80" i="21" s="1"/>
  <c r="L80" i="21"/>
  <c r="C80" i="21"/>
  <c r="O79" i="21"/>
  <c r="P79" i="21" s="1"/>
  <c r="L79" i="21"/>
  <c r="C79" i="21"/>
  <c r="O78" i="21"/>
  <c r="P78" i="21" s="1"/>
  <c r="L78" i="21"/>
  <c r="C78" i="21"/>
  <c r="O77" i="21"/>
  <c r="P77" i="21" s="1"/>
  <c r="L77" i="21"/>
  <c r="C77" i="21"/>
  <c r="O76" i="21"/>
  <c r="P76" i="21" s="1"/>
  <c r="L76" i="21"/>
  <c r="C76" i="21"/>
  <c r="O75" i="21"/>
  <c r="P75" i="21" s="1"/>
  <c r="L75" i="21"/>
  <c r="C75" i="21"/>
  <c r="O74" i="21"/>
  <c r="P74" i="21" s="1"/>
  <c r="L74" i="21"/>
  <c r="C74" i="21"/>
  <c r="O73" i="21"/>
  <c r="P73" i="21" s="1"/>
  <c r="L73" i="21"/>
  <c r="C73" i="21"/>
  <c r="O72" i="21"/>
  <c r="P72" i="21" s="1"/>
  <c r="L72" i="21"/>
  <c r="C72" i="21"/>
  <c r="O71" i="21"/>
  <c r="P71" i="21" s="1"/>
  <c r="L71" i="21"/>
  <c r="C71" i="21"/>
  <c r="O70" i="21"/>
  <c r="P70" i="21" s="1"/>
  <c r="L70" i="21"/>
  <c r="C70" i="21"/>
  <c r="O69" i="21"/>
  <c r="P69" i="21" s="1"/>
  <c r="L69" i="21"/>
  <c r="C69" i="21"/>
  <c r="O68" i="21"/>
  <c r="P68" i="21" s="1"/>
  <c r="L68" i="21"/>
  <c r="C68" i="21"/>
  <c r="O67" i="21"/>
  <c r="P67" i="21" s="1"/>
  <c r="L67" i="21"/>
  <c r="C67" i="21"/>
  <c r="O66" i="21"/>
  <c r="P66" i="21" s="1"/>
  <c r="L66" i="21"/>
  <c r="C66" i="21"/>
  <c r="O65" i="21"/>
  <c r="P65" i="21" s="1"/>
  <c r="L65" i="21"/>
  <c r="C65" i="21"/>
  <c r="O64" i="21"/>
  <c r="P64" i="21" s="1"/>
  <c r="L64" i="21"/>
  <c r="C64" i="21"/>
  <c r="O63" i="21"/>
  <c r="P63" i="21" s="1"/>
  <c r="L63" i="21"/>
  <c r="C63" i="21"/>
  <c r="O62" i="21"/>
  <c r="P62" i="21" s="1"/>
  <c r="L62" i="21"/>
  <c r="C62" i="21"/>
  <c r="O61" i="21"/>
  <c r="P61" i="21" s="1"/>
  <c r="L61" i="21"/>
  <c r="C61" i="21"/>
  <c r="O60" i="21"/>
  <c r="P60" i="21" s="1"/>
  <c r="L60" i="21"/>
  <c r="C60" i="21"/>
  <c r="O59" i="21"/>
  <c r="P59" i="21" s="1"/>
  <c r="L59" i="21"/>
  <c r="C59" i="21"/>
  <c r="O58" i="21"/>
  <c r="P58" i="21" s="1"/>
  <c r="L58" i="21"/>
  <c r="C58" i="21"/>
  <c r="O57" i="21"/>
  <c r="P57" i="21" s="1"/>
  <c r="L57" i="21"/>
  <c r="C57" i="21"/>
  <c r="O56" i="21"/>
  <c r="P56" i="21" s="1"/>
  <c r="L56" i="21"/>
  <c r="C56" i="21"/>
  <c r="O55" i="21"/>
  <c r="P55" i="21" s="1"/>
  <c r="L55" i="21"/>
  <c r="C55" i="21"/>
  <c r="O54" i="21"/>
  <c r="P54" i="21" s="1"/>
  <c r="L54" i="21"/>
  <c r="C54" i="21"/>
  <c r="O53" i="21"/>
  <c r="P53" i="21" s="1"/>
  <c r="L53" i="21"/>
  <c r="C53" i="21"/>
  <c r="O52" i="21"/>
  <c r="P52" i="21" s="1"/>
  <c r="L52" i="21"/>
  <c r="C52" i="21"/>
  <c r="O51" i="21"/>
  <c r="P51" i="21" s="1"/>
  <c r="L51" i="21"/>
  <c r="C51" i="21"/>
  <c r="O50" i="21"/>
  <c r="P50" i="21" s="1"/>
  <c r="L50" i="21"/>
  <c r="C50" i="21"/>
  <c r="O49" i="21"/>
  <c r="P49" i="21" s="1"/>
  <c r="L49" i="21"/>
  <c r="C49" i="21"/>
  <c r="O48" i="21"/>
  <c r="P48" i="21" s="1"/>
  <c r="L48" i="21"/>
  <c r="C48" i="21"/>
  <c r="O47" i="21"/>
  <c r="P47" i="21" s="1"/>
  <c r="L47" i="21"/>
  <c r="C47" i="21"/>
  <c r="O46" i="21"/>
  <c r="P46" i="21" s="1"/>
  <c r="L46" i="21"/>
  <c r="C46" i="21"/>
  <c r="O45" i="21"/>
  <c r="P45" i="21" s="1"/>
  <c r="L45" i="21"/>
  <c r="C45" i="21"/>
  <c r="O44" i="21"/>
  <c r="P44" i="21" s="1"/>
  <c r="L44" i="21"/>
  <c r="C44" i="21"/>
  <c r="O43" i="21"/>
  <c r="P43" i="21" s="1"/>
  <c r="L43" i="21"/>
  <c r="C43" i="21"/>
  <c r="O42" i="21"/>
  <c r="P42" i="21" s="1"/>
  <c r="L42" i="21"/>
  <c r="C42" i="21"/>
  <c r="O41" i="21"/>
  <c r="P41" i="21" s="1"/>
  <c r="L41" i="21"/>
  <c r="C41" i="21"/>
  <c r="O40" i="21"/>
  <c r="P40" i="21" s="1"/>
  <c r="L40" i="21"/>
  <c r="C40" i="21"/>
  <c r="O39" i="21"/>
  <c r="P39" i="21" s="1"/>
  <c r="L39" i="21"/>
  <c r="C39" i="21"/>
  <c r="O38" i="21"/>
  <c r="P38" i="21" s="1"/>
  <c r="L38" i="21"/>
  <c r="C38" i="21"/>
  <c r="O37" i="21"/>
  <c r="P37" i="21" s="1"/>
  <c r="L37" i="21"/>
  <c r="C37" i="21"/>
  <c r="O36" i="21"/>
  <c r="P36" i="21" s="1"/>
  <c r="L36" i="21"/>
  <c r="C36" i="21"/>
  <c r="O35" i="21"/>
  <c r="P35" i="21" s="1"/>
  <c r="L35" i="21"/>
  <c r="C35" i="21"/>
  <c r="O34" i="21"/>
  <c r="P34" i="21" s="1"/>
  <c r="L34" i="21"/>
  <c r="C34" i="21"/>
  <c r="O33" i="21"/>
  <c r="P33" i="21" s="1"/>
  <c r="L33" i="21"/>
  <c r="C33" i="21"/>
  <c r="O32" i="21"/>
  <c r="P32" i="21" s="1"/>
  <c r="L32" i="21"/>
  <c r="C32" i="21"/>
  <c r="O31" i="21"/>
  <c r="P31" i="21" s="1"/>
  <c r="L31" i="21"/>
  <c r="C31" i="21"/>
  <c r="O30" i="21"/>
  <c r="P30" i="21" s="1"/>
  <c r="L30" i="21"/>
  <c r="C30" i="21"/>
  <c r="O29" i="21"/>
  <c r="P29" i="21" s="1"/>
  <c r="L29" i="21"/>
  <c r="C29" i="21"/>
  <c r="O28" i="21"/>
  <c r="P28" i="21" s="1"/>
  <c r="L28" i="21"/>
  <c r="C28" i="21"/>
  <c r="O27" i="21"/>
  <c r="P27" i="21" s="1"/>
  <c r="L27" i="21"/>
  <c r="C27" i="21"/>
  <c r="O26" i="21"/>
  <c r="P26" i="21" s="1"/>
  <c r="L26" i="21"/>
  <c r="C26" i="21"/>
  <c r="O25" i="21"/>
  <c r="P25" i="21" s="1"/>
  <c r="L25" i="21"/>
  <c r="C25" i="21"/>
  <c r="O24" i="21"/>
  <c r="P24" i="21" s="1"/>
  <c r="L24" i="21"/>
  <c r="C24" i="21"/>
  <c r="O23" i="21"/>
  <c r="P23" i="21" s="1"/>
  <c r="L23" i="21"/>
  <c r="C23" i="21"/>
  <c r="O22" i="21"/>
  <c r="P22" i="21" s="1"/>
  <c r="L22" i="21"/>
  <c r="C22" i="21"/>
  <c r="O21" i="21"/>
  <c r="P21" i="21" s="1"/>
  <c r="L21" i="21"/>
  <c r="C21" i="21"/>
  <c r="O20" i="21"/>
  <c r="P20" i="21" s="1"/>
  <c r="L20" i="21"/>
  <c r="C20" i="21"/>
  <c r="O19" i="21"/>
  <c r="P19" i="21" s="1"/>
  <c r="L19" i="21"/>
  <c r="C19" i="21"/>
  <c r="O18" i="21"/>
  <c r="P18" i="21" s="1"/>
  <c r="L18" i="21"/>
  <c r="C18" i="21"/>
  <c r="O17" i="21"/>
  <c r="P17" i="21" s="1"/>
  <c r="L17" i="21"/>
  <c r="C17" i="21"/>
  <c r="O16" i="21"/>
  <c r="P16" i="21" s="1"/>
  <c r="L16" i="21"/>
  <c r="C16" i="21"/>
  <c r="O15" i="21"/>
  <c r="P15" i="21" s="1"/>
  <c r="L15" i="21"/>
  <c r="C15" i="21"/>
  <c r="O14" i="21"/>
  <c r="P14" i="21" s="1"/>
  <c r="L14" i="21"/>
  <c r="C14" i="21"/>
  <c r="O13" i="21"/>
  <c r="P13" i="21" s="1"/>
  <c r="L13" i="21"/>
  <c r="C13" i="21"/>
  <c r="O12" i="21"/>
  <c r="P12" i="21" s="1"/>
  <c r="L12" i="21"/>
  <c r="C12" i="21"/>
  <c r="O11" i="21"/>
  <c r="P11" i="21" s="1"/>
  <c r="L11" i="21"/>
  <c r="C11" i="21"/>
  <c r="O10" i="21"/>
  <c r="P10" i="21" s="1"/>
  <c r="L10" i="21"/>
  <c r="C10" i="21"/>
  <c r="O9" i="21"/>
  <c r="L9" i="21"/>
  <c r="C9" i="21"/>
  <c r="A9" i="2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A164" i="21" s="1"/>
  <c r="A165" i="21" s="1"/>
  <c r="A166" i="21" s="1"/>
  <c r="A167" i="21" s="1"/>
  <c r="A168" i="21" s="1"/>
  <c r="A169" i="21" s="1"/>
  <c r="A170" i="21" s="1"/>
  <c r="A171" i="21" s="1"/>
  <c r="A172" i="21" s="1"/>
  <c r="A173" i="21" s="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2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204" i="21" s="1"/>
  <c r="A205" i="21" s="1"/>
  <c r="A206" i="21" s="1"/>
  <c r="A207" i="21" s="1"/>
  <c r="O8" i="21"/>
  <c r="P8" i="21" s="1"/>
  <c r="L8" i="21"/>
  <c r="C8" i="21"/>
  <c r="L7" i="21"/>
  <c r="C7" i="21"/>
  <c r="D2" i="21"/>
  <c r="D1" i="21"/>
  <c r="S207" i="16"/>
  <c r="O207" i="16"/>
  <c r="D207" i="16"/>
  <c r="S206" i="16"/>
  <c r="O206" i="16"/>
  <c r="D206" i="16"/>
  <c r="S205" i="16"/>
  <c r="O205" i="16"/>
  <c r="D205" i="16"/>
  <c r="S204" i="16"/>
  <c r="O204" i="16"/>
  <c r="D204" i="16"/>
  <c r="S203" i="16"/>
  <c r="O203" i="16"/>
  <c r="D203" i="16"/>
  <c r="S202" i="16"/>
  <c r="O202" i="16"/>
  <c r="D202" i="16"/>
  <c r="S201" i="16"/>
  <c r="O201" i="16"/>
  <c r="D201" i="16"/>
  <c r="S200" i="16"/>
  <c r="O200" i="16"/>
  <c r="D200" i="16"/>
  <c r="S199" i="16"/>
  <c r="O199" i="16"/>
  <c r="D199" i="16"/>
  <c r="S198" i="16"/>
  <c r="O198" i="16"/>
  <c r="D198" i="16"/>
  <c r="S197" i="16"/>
  <c r="O197" i="16"/>
  <c r="D197" i="16"/>
  <c r="S196" i="16"/>
  <c r="O196" i="16"/>
  <c r="D196" i="16"/>
  <c r="S195" i="16"/>
  <c r="O195" i="16"/>
  <c r="D195" i="16"/>
  <c r="S194" i="16"/>
  <c r="O194" i="16"/>
  <c r="D194" i="16"/>
  <c r="S193" i="16"/>
  <c r="O193" i="16"/>
  <c r="D193" i="16"/>
  <c r="S192" i="16"/>
  <c r="O192" i="16"/>
  <c r="D192" i="16"/>
  <c r="S191" i="16"/>
  <c r="O191" i="16"/>
  <c r="D191" i="16"/>
  <c r="S190" i="16"/>
  <c r="O190" i="16"/>
  <c r="D190" i="16"/>
  <c r="S189" i="16"/>
  <c r="O189" i="16"/>
  <c r="D189" i="16"/>
  <c r="S188" i="16"/>
  <c r="O188" i="16"/>
  <c r="D188" i="16"/>
  <c r="S187" i="16"/>
  <c r="O187" i="16"/>
  <c r="D187" i="16"/>
  <c r="S186" i="16"/>
  <c r="O186" i="16"/>
  <c r="D186" i="16"/>
  <c r="S185" i="16"/>
  <c r="O185" i="16"/>
  <c r="D185" i="16"/>
  <c r="S184" i="16"/>
  <c r="O184" i="16"/>
  <c r="D184" i="16"/>
  <c r="S183" i="16"/>
  <c r="O183" i="16"/>
  <c r="D183" i="16"/>
  <c r="S182" i="16"/>
  <c r="O182" i="16"/>
  <c r="D182" i="16"/>
  <c r="S181" i="16"/>
  <c r="O181" i="16"/>
  <c r="D181" i="16"/>
  <c r="S180" i="16"/>
  <c r="O180" i="16"/>
  <c r="D180" i="16"/>
  <c r="S179" i="16"/>
  <c r="O179" i="16"/>
  <c r="D179" i="16"/>
  <c r="S178" i="16"/>
  <c r="O178" i="16"/>
  <c r="D178" i="16"/>
  <c r="S177" i="16"/>
  <c r="O177" i="16"/>
  <c r="D177" i="16"/>
  <c r="S176" i="16"/>
  <c r="O176" i="16"/>
  <c r="D176" i="16"/>
  <c r="S175" i="16"/>
  <c r="O175" i="16"/>
  <c r="D175" i="16"/>
  <c r="S174" i="16"/>
  <c r="O174" i="16"/>
  <c r="D174" i="16"/>
  <c r="S173" i="16"/>
  <c r="O173" i="16"/>
  <c r="D173" i="16"/>
  <c r="S172" i="16"/>
  <c r="O172" i="16"/>
  <c r="D172" i="16"/>
  <c r="S171" i="16"/>
  <c r="O171" i="16"/>
  <c r="D171" i="16"/>
  <c r="S170" i="16"/>
  <c r="O170" i="16"/>
  <c r="D170" i="16"/>
  <c r="S169" i="16"/>
  <c r="O169" i="16"/>
  <c r="D169" i="16"/>
  <c r="S168" i="16"/>
  <c r="O168" i="16"/>
  <c r="D168" i="16"/>
  <c r="S167" i="16"/>
  <c r="O167" i="16"/>
  <c r="D167" i="16"/>
  <c r="S166" i="16"/>
  <c r="O166" i="16"/>
  <c r="D166" i="16"/>
  <c r="S165" i="16"/>
  <c r="O165" i="16"/>
  <c r="D165" i="16"/>
  <c r="S164" i="16"/>
  <c r="O164" i="16"/>
  <c r="D164" i="16"/>
  <c r="S163" i="16"/>
  <c r="O163" i="16"/>
  <c r="D163" i="16"/>
  <c r="S162" i="16"/>
  <c r="O162" i="16"/>
  <c r="D162" i="16"/>
  <c r="S161" i="16"/>
  <c r="O161" i="16"/>
  <c r="D161" i="16"/>
  <c r="S160" i="16"/>
  <c r="O160" i="16"/>
  <c r="D160" i="16"/>
  <c r="S159" i="16"/>
  <c r="O159" i="16"/>
  <c r="D159" i="16"/>
  <c r="S158" i="16"/>
  <c r="O158" i="16"/>
  <c r="D158" i="16"/>
  <c r="S157" i="16"/>
  <c r="O157" i="16"/>
  <c r="D157" i="16"/>
  <c r="S156" i="16"/>
  <c r="O156" i="16"/>
  <c r="D156" i="16"/>
  <c r="S155" i="16"/>
  <c r="O155" i="16"/>
  <c r="D155" i="16"/>
  <c r="S154" i="16"/>
  <c r="O154" i="16"/>
  <c r="D154" i="16"/>
  <c r="S153" i="16"/>
  <c r="O153" i="16"/>
  <c r="D153" i="16"/>
  <c r="S152" i="16"/>
  <c r="O152" i="16"/>
  <c r="D152" i="16"/>
  <c r="S151" i="16"/>
  <c r="O151" i="16"/>
  <c r="D151" i="16"/>
  <c r="S150" i="16"/>
  <c r="O150" i="16"/>
  <c r="D150" i="16"/>
  <c r="S149" i="16"/>
  <c r="O149" i="16"/>
  <c r="D149" i="16"/>
  <c r="S148" i="16"/>
  <c r="O148" i="16"/>
  <c r="D148" i="16"/>
  <c r="S147" i="16"/>
  <c r="O147" i="16"/>
  <c r="D147" i="16"/>
  <c r="S146" i="16"/>
  <c r="O146" i="16"/>
  <c r="D146" i="16"/>
  <c r="S145" i="16"/>
  <c r="O145" i="16"/>
  <c r="D145" i="16"/>
  <c r="S144" i="16"/>
  <c r="O144" i="16"/>
  <c r="D144" i="16"/>
  <c r="S143" i="16"/>
  <c r="O143" i="16"/>
  <c r="D143" i="16"/>
  <c r="S142" i="16"/>
  <c r="O142" i="16"/>
  <c r="D142" i="16"/>
  <c r="S141" i="16"/>
  <c r="O141" i="16"/>
  <c r="D141" i="16"/>
  <c r="S140" i="16"/>
  <c r="O140" i="16"/>
  <c r="D140" i="16"/>
  <c r="S139" i="16"/>
  <c r="O139" i="16"/>
  <c r="D139" i="16"/>
  <c r="S138" i="16"/>
  <c r="O138" i="16"/>
  <c r="D138" i="16"/>
  <c r="S137" i="16"/>
  <c r="O137" i="16"/>
  <c r="D137" i="16"/>
  <c r="S136" i="16"/>
  <c r="O136" i="16"/>
  <c r="D136" i="16"/>
  <c r="S135" i="16"/>
  <c r="O135" i="16"/>
  <c r="D135" i="16"/>
  <c r="S134" i="16"/>
  <c r="O134" i="16"/>
  <c r="D134" i="16"/>
  <c r="S133" i="16"/>
  <c r="O133" i="16"/>
  <c r="D133" i="16"/>
  <c r="S132" i="16"/>
  <c r="O132" i="16"/>
  <c r="D132" i="16"/>
  <c r="S131" i="16"/>
  <c r="O131" i="16"/>
  <c r="D131" i="16"/>
  <c r="S130" i="16"/>
  <c r="O130" i="16"/>
  <c r="D130" i="16"/>
  <c r="S129" i="16"/>
  <c r="O129" i="16"/>
  <c r="D129" i="16"/>
  <c r="S128" i="16"/>
  <c r="O128" i="16"/>
  <c r="D128" i="16"/>
  <c r="S127" i="16"/>
  <c r="O127" i="16"/>
  <c r="D127" i="16"/>
  <c r="S126" i="16"/>
  <c r="O126" i="16"/>
  <c r="D126" i="16"/>
  <c r="S125" i="16"/>
  <c r="O125" i="16"/>
  <c r="D125" i="16"/>
  <c r="S124" i="16"/>
  <c r="O124" i="16"/>
  <c r="D124" i="16"/>
  <c r="S123" i="16"/>
  <c r="O123" i="16"/>
  <c r="D123" i="16"/>
  <c r="S122" i="16"/>
  <c r="O122" i="16"/>
  <c r="D122" i="16"/>
  <c r="S121" i="16"/>
  <c r="O121" i="16"/>
  <c r="D121" i="16"/>
  <c r="S120" i="16"/>
  <c r="O120" i="16"/>
  <c r="D120" i="16"/>
  <c r="S119" i="16"/>
  <c r="O119" i="16"/>
  <c r="D119" i="16"/>
  <c r="S118" i="16"/>
  <c r="O118" i="16"/>
  <c r="D118" i="16"/>
  <c r="S117" i="16"/>
  <c r="O117" i="16"/>
  <c r="D117" i="16"/>
  <c r="S116" i="16"/>
  <c r="O116" i="16"/>
  <c r="D116" i="16"/>
  <c r="S115" i="16"/>
  <c r="O115" i="16"/>
  <c r="D115" i="16"/>
  <c r="S114" i="16"/>
  <c r="O114" i="16"/>
  <c r="D114" i="16"/>
  <c r="S113" i="16"/>
  <c r="O113" i="16"/>
  <c r="D113" i="16"/>
  <c r="S112" i="16"/>
  <c r="O112" i="16"/>
  <c r="D112" i="16"/>
  <c r="S111" i="16"/>
  <c r="O111" i="16"/>
  <c r="D111" i="16"/>
  <c r="S110" i="16"/>
  <c r="O110" i="16"/>
  <c r="D110" i="16"/>
  <c r="S109" i="16"/>
  <c r="O109" i="16"/>
  <c r="D109" i="16"/>
  <c r="S108" i="16"/>
  <c r="O108" i="16"/>
  <c r="D108" i="16"/>
  <c r="S107" i="16"/>
  <c r="O107" i="16"/>
  <c r="D107" i="16"/>
  <c r="S106" i="16"/>
  <c r="O106" i="16"/>
  <c r="D106" i="16"/>
  <c r="S105" i="16"/>
  <c r="O105" i="16"/>
  <c r="D105" i="16"/>
  <c r="S104" i="16"/>
  <c r="O104" i="16"/>
  <c r="D104" i="16"/>
  <c r="S103" i="16"/>
  <c r="O103" i="16"/>
  <c r="D103" i="16"/>
  <c r="S102" i="16"/>
  <c r="O102" i="16"/>
  <c r="D102" i="16"/>
  <c r="S101" i="16"/>
  <c r="O101" i="16"/>
  <c r="D101" i="16"/>
  <c r="S100" i="16"/>
  <c r="O100" i="16"/>
  <c r="D100" i="16"/>
  <c r="S99" i="16"/>
  <c r="O99" i="16"/>
  <c r="D99" i="16"/>
  <c r="S98" i="16"/>
  <c r="O98" i="16"/>
  <c r="D98" i="16"/>
  <c r="S97" i="16"/>
  <c r="O97" i="16"/>
  <c r="D97" i="16"/>
  <c r="S96" i="16"/>
  <c r="O96" i="16"/>
  <c r="D96" i="16"/>
  <c r="S95" i="16"/>
  <c r="O95" i="16"/>
  <c r="D95" i="16"/>
  <c r="S94" i="16"/>
  <c r="O94" i="16"/>
  <c r="D94" i="16"/>
  <c r="S93" i="16"/>
  <c r="O93" i="16"/>
  <c r="D93" i="16"/>
  <c r="S92" i="16"/>
  <c r="O92" i="16"/>
  <c r="D92" i="16"/>
  <c r="S91" i="16"/>
  <c r="O91" i="16"/>
  <c r="D91" i="16"/>
  <c r="S90" i="16"/>
  <c r="O90" i="16"/>
  <c r="D90" i="16"/>
  <c r="S89" i="16"/>
  <c r="O89" i="16"/>
  <c r="D89" i="16"/>
  <c r="S88" i="16"/>
  <c r="O88" i="16"/>
  <c r="D88" i="16"/>
  <c r="S87" i="16"/>
  <c r="O87" i="16"/>
  <c r="D87" i="16"/>
  <c r="S86" i="16"/>
  <c r="O86" i="16"/>
  <c r="D86" i="16"/>
  <c r="S85" i="16"/>
  <c r="O85" i="16"/>
  <c r="D85" i="16"/>
  <c r="S84" i="16"/>
  <c r="O84" i="16"/>
  <c r="D84" i="16"/>
  <c r="S83" i="16"/>
  <c r="O83" i="16"/>
  <c r="D83" i="16"/>
  <c r="S82" i="16"/>
  <c r="O82" i="16"/>
  <c r="D82" i="16"/>
  <c r="S81" i="16"/>
  <c r="O81" i="16"/>
  <c r="D81" i="16"/>
  <c r="S80" i="16"/>
  <c r="O80" i="16"/>
  <c r="D80" i="16"/>
  <c r="S79" i="16"/>
  <c r="O79" i="16"/>
  <c r="D79" i="16"/>
  <c r="S78" i="16"/>
  <c r="O78" i="16"/>
  <c r="D78" i="16"/>
  <c r="S77" i="16"/>
  <c r="O77" i="16"/>
  <c r="D77" i="16"/>
  <c r="S76" i="16"/>
  <c r="O76" i="16"/>
  <c r="D76" i="16"/>
  <c r="S75" i="16"/>
  <c r="O75" i="16"/>
  <c r="D75" i="16"/>
  <c r="S74" i="16"/>
  <c r="O74" i="16"/>
  <c r="D74" i="16"/>
  <c r="S73" i="16"/>
  <c r="O73" i="16"/>
  <c r="D73" i="16"/>
  <c r="S72" i="16"/>
  <c r="O72" i="16"/>
  <c r="D72" i="16"/>
  <c r="S71" i="16"/>
  <c r="O71" i="16"/>
  <c r="D71" i="16"/>
  <c r="S70" i="16"/>
  <c r="O70" i="16"/>
  <c r="D70" i="16"/>
  <c r="S69" i="16"/>
  <c r="O69" i="16"/>
  <c r="D69" i="16"/>
  <c r="S68" i="16"/>
  <c r="O68" i="16"/>
  <c r="D68" i="16"/>
  <c r="S67" i="16"/>
  <c r="O67" i="16"/>
  <c r="D67" i="16"/>
  <c r="S66" i="16"/>
  <c r="O66" i="16"/>
  <c r="D66" i="16"/>
  <c r="S65" i="16"/>
  <c r="O65" i="16"/>
  <c r="D65" i="16"/>
  <c r="S64" i="16"/>
  <c r="O64" i="16"/>
  <c r="D64" i="16"/>
  <c r="S63" i="16"/>
  <c r="O63" i="16"/>
  <c r="D63" i="16"/>
  <c r="S62" i="16"/>
  <c r="O62" i="16"/>
  <c r="D62" i="16"/>
  <c r="S61" i="16"/>
  <c r="O61" i="16"/>
  <c r="D61" i="16"/>
  <c r="S60" i="16"/>
  <c r="O60" i="16"/>
  <c r="D60" i="16"/>
  <c r="S59" i="16"/>
  <c r="O59" i="16"/>
  <c r="D59" i="16"/>
  <c r="S58" i="16"/>
  <c r="O58" i="16"/>
  <c r="D58" i="16"/>
  <c r="S57" i="16"/>
  <c r="O57" i="16"/>
  <c r="D57" i="16"/>
  <c r="S56" i="16"/>
  <c r="O56" i="16"/>
  <c r="D56" i="16"/>
  <c r="S55" i="16"/>
  <c r="O55" i="16"/>
  <c r="D55" i="16"/>
  <c r="S54" i="16"/>
  <c r="O54" i="16"/>
  <c r="D54" i="16"/>
  <c r="S53" i="16"/>
  <c r="O53" i="16"/>
  <c r="D53" i="16"/>
  <c r="S52" i="16"/>
  <c r="O52" i="16"/>
  <c r="D52" i="16"/>
  <c r="S51" i="16"/>
  <c r="O51" i="16"/>
  <c r="D51" i="16"/>
  <c r="S50" i="16"/>
  <c r="O50" i="16"/>
  <c r="D50" i="16"/>
  <c r="S49" i="16"/>
  <c r="O49" i="16"/>
  <c r="D49" i="16"/>
  <c r="S48" i="16"/>
  <c r="O48" i="16"/>
  <c r="D48" i="16"/>
  <c r="S47" i="16"/>
  <c r="O47" i="16"/>
  <c r="D47" i="16"/>
  <c r="S46" i="16"/>
  <c r="O46" i="16"/>
  <c r="D46" i="16"/>
  <c r="S45" i="16"/>
  <c r="O45" i="16"/>
  <c r="D45" i="16"/>
  <c r="S44" i="16"/>
  <c r="O44" i="16"/>
  <c r="D44" i="16"/>
  <c r="S43" i="16"/>
  <c r="O43" i="16"/>
  <c r="D43" i="16"/>
  <c r="S42" i="16"/>
  <c r="O42" i="16"/>
  <c r="D42" i="16"/>
  <c r="S41" i="16"/>
  <c r="O41" i="16"/>
  <c r="D41" i="16"/>
  <c r="S40" i="16"/>
  <c r="O40" i="16"/>
  <c r="D40" i="16"/>
  <c r="S39" i="16"/>
  <c r="O39" i="16"/>
  <c r="D39" i="16"/>
  <c r="S38" i="16"/>
  <c r="O38" i="16"/>
  <c r="D38" i="16"/>
  <c r="S37" i="16"/>
  <c r="O37" i="16"/>
  <c r="D37" i="16"/>
  <c r="S36" i="16"/>
  <c r="O36" i="16"/>
  <c r="D36" i="16"/>
  <c r="S35" i="16"/>
  <c r="O35" i="16"/>
  <c r="D35" i="16"/>
  <c r="S34" i="16"/>
  <c r="O34" i="16"/>
  <c r="D34" i="16"/>
  <c r="S33" i="16"/>
  <c r="O33" i="16"/>
  <c r="D33" i="16"/>
  <c r="S32" i="16"/>
  <c r="O32" i="16"/>
  <c r="D32" i="16"/>
  <c r="S31" i="16"/>
  <c r="O31" i="16"/>
  <c r="D31" i="16"/>
  <c r="S30" i="16"/>
  <c r="O30" i="16"/>
  <c r="D30" i="16"/>
  <c r="S29" i="16"/>
  <c r="O29" i="16"/>
  <c r="D29" i="16"/>
  <c r="S28" i="16"/>
  <c r="O28" i="16"/>
  <c r="D28" i="16"/>
  <c r="S27" i="16"/>
  <c r="O27" i="16"/>
  <c r="D27" i="16"/>
  <c r="S26" i="16"/>
  <c r="O26" i="16"/>
  <c r="D26" i="16"/>
  <c r="S25" i="16"/>
  <c r="O25" i="16"/>
  <c r="D25" i="16"/>
  <c r="S24" i="16"/>
  <c r="O24" i="16"/>
  <c r="D24" i="16"/>
  <c r="S23" i="16"/>
  <c r="O23" i="16"/>
  <c r="D23" i="16"/>
  <c r="S22" i="16"/>
  <c r="O22" i="16"/>
  <c r="D22" i="16"/>
  <c r="S21" i="16"/>
  <c r="O21" i="16"/>
  <c r="D21" i="16"/>
  <c r="S20" i="16"/>
  <c r="O20" i="16"/>
  <c r="D20" i="16"/>
  <c r="S19" i="16"/>
  <c r="O19" i="16"/>
  <c r="D19" i="16"/>
  <c r="S18" i="16"/>
  <c r="O18" i="16"/>
  <c r="D18" i="16"/>
  <c r="S17" i="16"/>
  <c r="O17" i="16"/>
  <c r="D17" i="16"/>
  <c r="S16" i="16"/>
  <c r="O16" i="16"/>
  <c r="D16" i="16"/>
  <c r="S15" i="16"/>
  <c r="O15" i="16"/>
  <c r="D15" i="16"/>
  <c r="S14" i="16"/>
  <c r="O14" i="16"/>
  <c r="D14" i="16"/>
  <c r="S13" i="16"/>
  <c r="O13" i="16"/>
  <c r="D13" i="16"/>
  <c r="S12" i="16"/>
  <c r="O12" i="16"/>
  <c r="D12" i="16"/>
  <c r="S11" i="16"/>
  <c r="O11" i="16"/>
  <c r="D11" i="16"/>
  <c r="S10" i="16"/>
  <c r="O10" i="16"/>
  <c r="D10" i="16"/>
  <c r="S9" i="16"/>
  <c r="O9" i="16"/>
  <c r="D9" i="16"/>
  <c r="O8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O7" i="16"/>
  <c r="D7" i="16"/>
  <c r="E2" i="16"/>
  <c r="W207" i="13"/>
  <c r="S207" i="13"/>
  <c r="W206" i="13"/>
  <c r="S206" i="13"/>
  <c r="W205" i="13"/>
  <c r="S205" i="13"/>
  <c r="W204" i="13"/>
  <c r="S204" i="13"/>
  <c r="W203" i="13"/>
  <c r="S203" i="13"/>
  <c r="W202" i="13"/>
  <c r="S202" i="13"/>
  <c r="W201" i="13"/>
  <c r="S201" i="13"/>
  <c r="W200" i="13"/>
  <c r="S200" i="13"/>
  <c r="W199" i="13"/>
  <c r="S199" i="13"/>
  <c r="W198" i="13"/>
  <c r="S198" i="13"/>
  <c r="W197" i="13"/>
  <c r="S197" i="13"/>
  <c r="W196" i="13"/>
  <c r="S196" i="13"/>
  <c r="W195" i="13"/>
  <c r="S195" i="13"/>
  <c r="W194" i="13"/>
  <c r="S194" i="13"/>
  <c r="W193" i="13"/>
  <c r="S193" i="13"/>
  <c r="W192" i="13"/>
  <c r="S192" i="13"/>
  <c r="W191" i="13"/>
  <c r="S191" i="13"/>
  <c r="W190" i="13"/>
  <c r="S190" i="13"/>
  <c r="W189" i="13"/>
  <c r="S189" i="13"/>
  <c r="W188" i="13"/>
  <c r="S188" i="13"/>
  <c r="W187" i="13"/>
  <c r="S187" i="13"/>
  <c r="W186" i="13"/>
  <c r="S186" i="13"/>
  <c r="W185" i="13"/>
  <c r="S185" i="13"/>
  <c r="W184" i="13"/>
  <c r="S184" i="13"/>
  <c r="W183" i="13"/>
  <c r="S183" i="13"/>
  <c r="W182" i="13"/>
  <c r="S182" i="13"/>
  <c r="W181" i="13"/>
  <c r="S181" i="13"/>
  <c r="W180" i="13"/>
  <c r="S180" i="13"/>
  <c r="W179" i="13"/>
  <c r="S179" i="13"/>
  <c r="W178" i="13"/>
  <c r="S178" i="13"/>
  <c r="W177" i="13"/>
  <c r="S177" i="13"/>
  <c r="W176" i="13"/>
  <c r="S176" i="13"/>
  <c r="W175" i="13"/>
  <c r="S175" i="13"/>
  <c r="W174" i="13"/>
  <c r="S174" i="13"/>
  <c r="W173" i="13"/>
  <c r="S173" i="13"/>
  <c r="W172" i="13"/>
  <c r="S172" i="13"/>
  <c r="W171" i="13"/>
  <c r="S171" i="13"/>
  <c r="W170" i="13"/>
  <c r="S170" i="13"/>
  <c r="W169" i="13"/>
  <c r="S169" i="13"/>
  <c r="W168" i="13"/>
  <c r="S168" i="13"/>
  <c r="W167" i="13"/>
  <c r="S167" i="13"/>
  <c r="W166" i="13"/>
  <c r="S166" i="13"/>
  <c r="W165" i="13"/>
  <c r="S165" i="13"/>
  <c r="W164" i="13"/>
  <c r="S164" i="13"/>
  <c r="W163" i="13"/>
  <c r="S163" i="13"/>
  <c r="W162" i="13"/>
  <c r="S162" i="13"/>
  <c r="W161" i="13"/>
  <c r="S161" i="13"/>
  <c r="W160" i="13"/>
  <c r="S160" i="13"/>
  <c r="W159" i="13"/>
  <c r="S159" i="13"/>
  <c r="W158" i="13"/>
  <c r="S158" i="13"/>
  <c r="W157" i="13"/>
  <c r="S157" i="13"/>
  <c r="W156" i="13"/>
  <c r="S156" i="13"/>
  <c r="W155" i="13"/>
  <c r="S155" i="13"/>
  <c r="W154" i="13"/>
  <c r="S154" i="13"/>
  <c r="W153" i="13"/>
  <c r="S153" i="13"/>
  <c r="W152" i="13"/>
  <c r="S152" i="13"/>
  <c r="W151" i="13"/>
  <c r="S151" i="13"/>
  <c r="W150" i="13"/>
  <c r="S150" i="13"/>
  <c r="W149" i="13"/>
  <c r="S149" i="13"/>
  <c r="W148" i="13"/>
  <c r="S148" i="13"/>
  <c r="W147" i="13"/>
  <c r="S147" i="13"/>
  <c r="W146" i="13"/>
  <c r="S146" i="13"/>
  <c r="W145" i="13"/>
  <c r="S145" i="13"/>
  <c r="W144" i="13"/>
  <c r="S144" i="13"/>
  <c r="W143" i="13"/>
  <c r="S143" i="13"/>
  <c r="W142" i="13"/>
  <c r="S142" i="13"/>
  <c r="W141" i="13"/>
  <c r="S141" i="13"/>
  <c r="W140" i="13"/>
  <c r="S140" i="13"/>
  <c r="W139" i="13"/>
  <c r="S139" i="13"/>
  <c r="W138" i="13"/>
  <c r="S138" i="13"/>
  <c r="W137" i="13"/>
  <c r="S137" i="13"/>
  <c r="W136" i="13"/>
  <c r="S136" i="13"/>
  <c r="W135" i="13"/>
  <c r="S135" i="13"/>
  <c r="W134" i="13"/>
  <c r="S134" i="13"/>
  <c r="W133" i="13"/>
  <c r="S133" i="13"/>
  <c r="W132" i="13"/>
  <c r="S132" i="13"/>
  <c r="W131" i="13"/>
  <c r="S131" i="13"/>
  <c r="W130" i="13"/>
  <c r="S130" i="13"/>
  <c r="W129" i="13"/>
  <c r="S129" i="13"/>
  <c r="W128" i="13"/>
  <c r="S128" i="13"/>
  <c r="W127" i="13"/>
  <c r="S127" i="13"/>
  <c r="W126" i="13"/>
  <c r="S126" i="13"/>
  <c r="W125" i="13"/>
  <c r="S125" i="13"/>
  <c r="W124" i="13"/>
  <c r="S124" i="13"/>
  <c r="W123" i="13"/>
  <c r="S123" i="13"/>
  <c r="W122" i="13"/>
  <c r="S122" i="13"/>
  <c r="W121" i="13"/>
  <c r="S121" i="13"/>
  <c r="W120" i="13"/>
  <c r="S120" i="13"/>
  <c r="W119" i="13"/>
  <c r="S119" i="13"/>
  <c r="W118" i="13"/>
  <c r="S118" i="13"/>
  <c r="W117" i="13"/>
  <c r="S117" i="13"/>
  <c r="W116" i="13"/>
  <c r="S116" i="13"/>
  <c r="W115" i="13"/>
  <c r="S115" i="13"/>
  <c r="W114" i="13"/>
  <c r="S114" i="13"/>
  <c r="W113" i="13"/>
  <c r="S113" i="13"/>
  <c r="W112" i="13"/>
  <c r="S112" i="13"/>
  <c r="W111" i="13"/>
  <c r="S111" i="13"/>
  <c r="W110" i="13"/>
  <c r="S110" i="13"/>
  <c r="W109" i="13"/>
  <c r="S109" i="13"/>
  <c r="W108" i="13"/>
  <c r="S108" i="13"/>
  <c r="W107" i="13"/>
  <c r="S107" i="13"/>
  <c r="W106" i="13"/>
  <c r="S106" i="13"/>
  <c r="W105" i="13"/>
  <c r="S105" i="13"/>
  <c r="W104" i="13"/>
  <c r="S104" i="13"/>
  <c r="W103" i="13"/>
  <c r="S103" i="13"/>
  <c r="W102" i="13"/>
  <c r="S102" i="13"/>
  <c r="W101" i="13"/>
  <c r="S101" i="13"/>
  <c r="W100" i="13"/>
  <c r="S100" i="13"/>
  <c r="W99" i="13"/>
  <c r="S99" i="13"/>
  <c r="W98" i="13"/>
  <c r="S98" i="13"/>
  <c r="W97" i="13"/>
  <c r="S97" i="13"/>
  <c r="W96" i="13"/>
  <c r="S96" i="13"/>
  <c r="W95" i="13"/>
  <c r="S95" i="13"/>
  <c r="W94" i="13"/>
  <c r="S94" i="13"/>
  <c r="W93" i="13"/>
  <c r="S93" i="13"/>
  <c r="W92" i="13"/>
  <c r="S92" i="13"/>
  <c r="W91" i="13"/>
  <c r="S91" i="13"/>
  <c r="W90" i="13"/>
  <c r="S90" i="13"/>
  <c r="W89" i="13"/>
  <c r="S89" i="13"/>
  <c r="W88" i="13"/>
  <c r="S88" i="13"/>
  <c r="W87" i="13"/>
  <c r="S87" i="13"/>
  <c r="W86" i="13"/>
  <c r="S86" i="13"/>
  <c r="W85" i="13"/>
  <c r="S85" i="13"/>
  <c r="W84" i="13"/>
  <c r="S84" i="13"/>
  <c r="W83" i="13"/>
  <c r="S83" i="13"/>
  <c r="W82" i="13"/>
  <c r="S82" i="13"/>
  <c r="W81" i="13"/>
  <c r="S81" i="13"/>
  <c r="W80" i="13"/>
  <c r="S80" i="13"/>
  <c r="W79" i="13"/>
  <c r="S79" i="13"/>
  <c r="W78" i="13"/>
  <c r="S78" i="13"/>
  <c r="W77" i="13"/>
  <c r="S77" i="13"/>
  <c r="W76" i="13"/>
  <c r="S76" i="13"/>
  <c r="W75" i="13"/>
  <c r="S75" i="13"/>
  <c r="W74" i="13"/>
  <c r="S74" i="13"/>
  <c r="W73" i="13"/>
  <c r="S73" i="13"/>
  <c r="W72" i="13"/>
  <c r="S72" i="13"/>
  <c r="W71" i="13"/>
  <c r="S71" i="13"/>
  <c r="W70" i="13"/>
  <c r="S70" i="13"/>
  <c r="W69" i="13"/>
  <c r="S69" i="13"/>
  <c r="W68" i="13"/>
  <c r="S68" i="13"/>
  <c r="W67" i="13"/>
  <c r="S67" i="13"/>
  <c r="W66" i="13"/>
  <c r="S66" i="13"/>
  <c r="W65" i="13"/>
  <c r="S65" i="13"/>
  <c r="W64" i="13"/>
  <c r="S64" i="13"/>
  <c r="W63" i="13"/>
  <c r="S63" i="13"/>
  <c r="W62" i="13"/>
  <c r="S62" i="13"/>
  <c r="W61" i="13"/>
  <c r="S61" i="13"/>
  <c r="W60" i="13"/>
  <c r="S60" i="13"/>
  <c r="W59" i="13"/>
  <c r="S59" i="13"/>
  <c r="W58" i="13"/>
  <c r="S58" i="13"/>
  <c r="W57" i="13"/>
  <c r="S57" i="13"/>
  <c r="W56" i="13"/>
  <c r="S56" i="13"/>
  <c r="W55" i="13"/>
  <c r="S55" i="13"/>
  <c r="W54" i="13"/>
  <c r="S54" i="13"/>
  <c r="W53" i="13"/>
  <c r="S53" i="13"/>
  <c r="W52" i="13"/>
  <c r="S52" i="13"/>
  <c r="W51" i="13"/>
  <c r="S51" i="13"/>
  <c r="W50" i="13"/>
  <c r="S50" i="13"/>
  <c r="W49" i="13"/>
  <c r="S49" i="13"/>
  <c r="W48" i="13"/>
  <c r="S48" i="13"/>
  <c r="W47" i="13"/>
  <c r="S47" i="13"/>
  <c r="W46" i="13"/>
  <c r="S46" i="13"/>
  <c r="W45" i="13"/>
  <c r="S45" i="13"/>
  <c r="W44" i="13"/>
  <c r="S44" i="13"/>
  <c r="W43" i="13"/>
  <c r="S43" i="13"/>
  <c r="W42" i="13"/>
  <c r="S42" i="13"/>
  <c r="W41" i="13"/>
  <c r="S41" i="13"/>
  <c r="W40" i="13"/>
  <c r="S40" i="13"/>
  <c r="W39" i="13"/>
  <c r="S39" i="13"/>
  <c r="W38" i="13"/>
  <c r="S38" i="13"/>
  <c r="W37" i="13"/>
  <c r="S37" i="13"/>
  <c r="W36" i="13"/>
  <c r="S36" i="13"/>
  <c r="W35" i="13"/>
  <c r="S35" i="13"/>
  <c r="W34" i="13"/>
  <c r="S34" i="13"/>
  <c r="W33" i="13"/>
  <c r="S33" i="13"/>
  <c r="W32" i="13"/>
  <c r="S32" i="13"/>
  <c r="W31" i="13"/>
  <c r="S31" i="13"/>
  <c r="W30" i="13"/>
  <c r="S30" i="13"/>
  <c r="W29" i="13"/>
  <c r="S29" i="13"/>
  <c r="W28" i="13"/>
  <c r="S28" i="13"/>
  <c r="W27" i="13"/>
  <c r="S27" i="13"/>
  <c r="W26" i="13"/>
  <c r="S26" i="13"/>
  <c r="W25" i="13"/>
  <c r="S25" i="13"/>
  <c r="W24" i="13"/>
  <c r="S24" i="13"/>
  <c r="W23" i="13"/>
  <c r="S23" i="13"/>
  <c r="W22" i="13"/>
  <c r="S22" i="13"/>
  <c r="W21" i="13"/>
  <c r="S21" i="13"/>
  <c r="W20" i="13"/>
  <c r="S20" i="13"/>
  <c r="W19" i="13"/>
  <c r="S19" i="13"/>
  <c r="W18" i="13"/>
  <c r="S18" i="13"/>
  <c r="W17" i="13"/>
  <c r="S17" i="13"/>
  <c r="W16" i="13"/>
  <c r="S16" i="13"/>
  <c r="W15" i="13"/>
  <c r="S15" i="13"/>
  <c r="W14" i="13"/>
  <c r="S14" i="13"/>
  <c r="W13" i="13"/>
  <c r="S13" i="13"/>
  <c r="W12" i="13"/>
  <c r="S12" i="13"/>
  <c r="W11" i="13"/>
  <c r="S11" i="13"/>
  <c r="W10" i="13"/>
  <c r="S10" i="13"/>
  <c r="W9" i="13"/>
  <c r="S9" i="13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S7" i="13"/>
  <c r="M7" i="13"/>
  <c r="L7" i="13"/>
  <c r="D7" i="13"/>
  <c r="C2" i="13"/>
  <c r="C1" i="13"/>
  <c r="C9" i="1"/>
  <c r="A6" i="1"/>
  <c r="T208" i="17" l="1"/>
  <c r="U8" i="17"/>
  <c r="Y148" i="20"/>
  <c r="Z148" i="20" s="1"/>
  <c r="M148" i="20"/>
  <c r="Y151" i="20"/>
  <c r="Z151" i="20" s="1"/>
  <c r="M151" i="20"/>
  <c r="Y152" i="20"/>
  <c r="Z152" i="20" s="1"/>
  <c r="M152" i="20"/>
  <c r="Y155" i="20"/>
  <c r="Z155" i="20" s="1"/>
  <c r="M155" i="20"/>
  <c r="Y157" i="20"/>
  <c r="Z157" i="20" s="1"/>
  <c r="M157" i="20"/>
  <c r="Y162" i="20"/>
  <c r="Z162" i="20" s="1"/>
  <c r="M162" i="20"/>
  <c r="Y165" i="20"/>
  <c r="Z165" i="20" s="1"/>
  <c r="M165" i="20"/>
  <c r="Y171" i="20"/>
  <c r="Z171" i="20" s="1"/>
  <c r="M171" i="20"/>
  <c r="Y174" i="20"/>
  <c r="Z174" i="20" s="1"/>
  <c r="M174" i="20"/>
  <c r="Y175" i="20"/>
  <c r="Z175" i="20" s="1"/>
  <c r="M175" i="20"/>
  <c r="Y178" i="20"/>
  <c r="Z178" i="20" s="1"/>
  <c r="M178" i="20"/>
  <c r="Y181" i="20"/>
  <c r="Z181" i="20" s="1"/>
  <c r="M181" i="20"/>
  <c r="Y185" i="20"/>
  <c r="Z185" i="20" s="1"/>
  <c r="M185" i="20"/>
  <c r="Y187" i="20"/>
  <c r="Z187" i="20" s="1"/>
  <c r="M187" i="20"/>
  <c r="Y189" i="20"/>
  <c r="Z189" i="20" s="1"/>
  <c r="M189" i="20"/>
  <c r="Y191" i="20"/>
  <c r="Z191" i="20" s="1"/>
  <c r="M191" i="20"/>
  <c r="Y193" i="20"/>
  <c r="Z193" i="20" s="1"/>
  <c r="M193" i="20"/>
  <c r="Y201" i="20"/>
  <c r="Z201" i="20" s="1"/>
  <c r="M201" i="20"/>
  <c r="Y205" i="20"/>
  <c r="Z205" i="20" s="1"/>
  <c r="M205" i="20"/>
  <c r="Y206" i="20"/>
  <c r="Z206" i="20" s="1"/>
  <c r="M206" i="20"/>
  <c r="Y209" i="20"/>
  <c r="Z209" i="20" s="1"/>
  <c r="M209" i="20"/>
  <c r="Y210" i="20"/>
  <c r="Z210" i="20" s="1"/>
  <c r="M210" i="20"/>
  <c r="Y213" i="20"/>
  <c r="Z213" i="20" s="1"/>
  <c r="M213" i="20"/>
  <c r="Y217" i="20"/>
  <c r="Z217" i="20" s="1"/>
  <c r="M217" i="20"/>
  <c r="Y223" i="20"/>
  <c r="Z223" i="20" s="1"/>
  <c r="M223" i="20"/>
  <c r="Y237" i="20"/>
  <c r="Z237" i="20" s="1"/>
  <c r="M237" i="20"/>
  <c r="Y242" i="20"/>
  <c r="Z242" i="20" s="1"/>
  <c r="M242" i="20"/>
  <c r="Y245" i="20"/>
  <c r="Z245" i="20" s="1"/>
  <c r="M245" i="20"/>
  <c r="Y253" i="20"/>
  <c r="Z253" i="20" s="1"/>
  <c r="M253" i="20"/>
  <c r="Y257" i="20"/>
  <c r="Z257" i="20" s="1"/>
  <c r="M257" i="20"/>
  <c r="Y271" i="20"/>
  <c r="Z271" i="20" s="1"/>
  <c r="M271" i="20"/>
  <c r="Y274" i="20"/>
  <c r="Z274" i="20" s="1"/>
  <c r="M274" i="20"/>
  <c r="Y277" i="20"/>
  <c r="Z277" i="20" s="1"/>
  <c r="M277" i="20"/>
  <c r="Y289" i="20"/>
  <c r="Z289" i="20" s="1"/>
  <c r="M289" i="20"/>
  <c r="Y290" i="20"/>
  <c r="Z290" i="20" s="1"/>
  <c r="M290" i="20"/>
  <c r="Y293" i="20"/>
  <c r="Z293" i="20" s="1"/>
  <c r="M293" i="20"/>
  <c r="Y302" i="20"/>
  <c r="Z302" i="20" s="1"/>
  <c r="M302" i="20"/>
  <c r="Y305" i="20"/>
  <c r="Z305" i="20" s="1"/>
  <c r="M305" i="20"/>
  <c r="Y306" i="20"/>
  <c r="Z306" i="20" s="1"/>
  <c r="M306" i="20"/>
  <c r="Y309" i="20"/>
  <c r="Z309" i="20" s="1"/>
  <c r="M309" i="20"/>
  <c r="Y325" i="20"/>
  <c r="Z325" i="20" s="1"/>
  <c r="M325" i="20"/>
  <c r="Y339" i="20"/>
  <c r="Z339" i="20" s="1"/>
  <c r="M339" i="20"/>
  <c r="Y340" i="20"/>
  <c r="Z340" i="20" s="1"/>
  <c r="M340" i="20"/>
  <c r="Y347" i="20"/>
  <c r="Z347" i="20" s="1"/>
  <c r="M347" i="20"/>
  <c r="Y350" i="20"/>
  <c r="Z350" i="20" s="1"/>
  <c r="M350" i="20"/>
  <c r="Y358" i="20"/>
  <c r="Z358" i="20" s="1"/>
  <c r="M358" i="20"/>
  <c r="Y359" i="20"/>
  <c r="Z359" i="20" s="1"/>
  <c r="M359" i="20"/>
  <c r="Y362" i="20"/>
  <c r="Z362" i="20" s="1"/>
  <c r="M362" i="20"/>
  <c r="Y363" i="20"/>
  <c r="Z363" i="20" s="1"/>
  <c r="M363" i="20"/>
  <c r="Y366" i="20"/>
  <c r="Z366" i="20" s="1"/>
  <c r="M366" i="20"/>
  <c r="Y384" i="20"/>
  <c r="Z384" i="20" s="1"/>
  <c r="M384" i="20"/>
  <c r="Y392" i="20"/>
  <c r="Z392" i="20" s="1"/>
  <c r="M392" i="20"/>
  <c r="Y414" i="20"/>
  <c r="Z414" i="20" s="1"/>
  <c r="M414" i="20"/>
  <c r="Y417" i="20"/>
  <c r="Z417" i="20" s="1"/>
  <c r="M417" i="20"/>
  <c r="Y445" i="20"/>
  <c r="Z445" i="20" s="1"/>
  <c r="M445" i="20"/>
  <c r="Y455" i="20"/>
  <c r="Z455" i="20" s="1"/>
  <c r="M455" i="20"/>
  <c r="Y458" i="20"/>
  <c r="Z458" i="20" s="1"/>
  <c r="M458" i="20"/>
  <c r="Y462" i="20"/>
  <c r="Z462" i="20" s="1"/>
  <c r="M462" i="20"/>
  <c r="Y465" i="20"/>
  <c r="Z465" i="20" s="1"/>
  <c r="M465" i="20"/>
  <c r="Y471" i="20"/>
  <c r="Z471" i="20" s="1"/>
  <c r="M471" i="20"/>
  <c r="Y475" i="20"/>
  <c r="Z475" i="20" s="1"/>
  <c r="M475" i="20"/>
  <c r="Y482" i="20"/>
  <c r="Z482" i="20" s="1"/>
  <c r="M482" i="20"/>
  <c r="Y485" i="20"/>
  <c r="Z485" i="20" s="1"/>
  <c r="M485" i="20"/>
  <c r="Y486" i="20"/>
  <c r="Z486" i="20" s="1"/>
  <c r="M486" i="20"/>
  <c r="Y489" i="20"/>
  <c r="Z489" i="20" s="1"/>
  <c r="M489" i="20"/>
  <c r="Y490" i="20"/>
  <c r="Z490" i="20" s="1"/>
  <c r="M490" i="20"/>
  <c r="Y493" i="20"/>
  <c r="Z493" i="20" s="1"/>
  <c r="M493" i="20"/>
  <c r="Y506" i="20"/>
  <c r="Z506" i="20" s="1"/>
  <c r="M506" i="20"/>
  <c r="Y27" i="20"/>
  <c r="Z27" i="20" s="1"/>
  <c r="M27" i="20"/>
  <c r="Y59" i="20"/>
  <c r="Z59" i="20" s="1"/>
  <c r="M59" i="20"/>
  <c r="Y10" i="20"/>
  <c r="Z10" i="20" s="1"/>
  <c r="M10" i="20"/>
  <c r="Y16" i="20"/>
  <c r="Z16" i="20" s="1"/>
  <c r="M16" i="20"/>
  <c r="Y44" i="20"/>
  <c r="Z44" i="20" s="1"/>
  <c r="M44" i="20"/>
  <c r="Y23" i="20"/>
  <c r="Z23" i="20" s="1"/>
  <c r="M23" i="20"/>
  <c r="Y31" i="20"/>
  <c r="Z31" i="20" s="1"/>
  <c r="M31" i="20"/>
  <c r="Y55" i="20"/>
  <c r="Z55" i="20" s="1"/>
  <c r="M55" i="20"/>
  <c r="U208" i="17"/>
  <c r="Y13" i="20"/>
  <c r="Z13" i="20" s="1"/>
  <c r="M13" i="20"/>
  <c r="Y19" i="20"/>
  <c r="Z19" i="20" s="1"/>
  <c r="M19" i="20"/>
  <c r="M221" i="20"/>
  <c r="M225" i="20"/>
  <c r="M249" i="20"/>
  <c r="M255" i="20"/>
  <c r="M265" i="20"/>
  <c r="M285" i="20"/>
  <c r="M310" i="20"/>
  <c r="M313" i="20"/>
  <c r="M318" i="20"/>
  <c r="M25" i="20"/>
  <c r="M29" i="20"/>
  <c r="M48" i="20"/>
  <c r="M51" i="20"/>
  <c r="M57" i="20"/>
  <c r="M61" i="20"/>
  <c r="M79" i="20"/>
  <c r="M88" i="20"/>
  <c r="M91" i="20"/>
  <c r="M111" i="20"/>
  <c r="M120" i="20"/>
  <c r="M123" i="20"/>
  <c r="M135" i="20"/>
  <c r="M136" i="20"/>
  <c r="M139" i="20"/>
  <c r="M144" i="20"/>
  <c r="M147" i="20"/>
  <c r="M158" i="20"/>
  <c r="M159" i="20"/>
  <c r="M63" i="20"/>
  <c r="M72" i="20"/>
  <c r="M75" i="20"/>
  <c r="M95" i="20"/>
  <c r="M104" i="20"/>
  <c r="M107" i="20"/>
  <c r="M127" i="20"/>
  <c r="M161" i="20"/>
  <c r="M405" i="20"/>
  <c r="M413" i="20"/>
  <c r="M429" i="20"/>
  <c r="M441" i="20"/>
  <c r="Y497" i="20"/>
  <c r="Z497" i="20" s="1"/>
  <c r="M497" i="20"/>
  <c r="Y501" i="20"/>
  <c r="Z501" i="20" s="1"/>
  <c r="M501" i="20"/>
  <c r="Y505" i="20"/>
  <c r="Z505" i="20" s="1"/>
  <c r="M505" i="20"/>
  <c r="M343" i="20"/>
  <c r="M354" i="20"/>
  <c r="M374" i="20"/>
  <c r="M388" i="20"/>
  <c r="M409" i="20"/>
  <c r="M418" i="20"/>
  <c r="M421" i="20"/>
  <c r="M437" i="20"/>
  <c r="Y494" i="20"/>
  <c r="Z494" i="20" s="1"/>
  <c r="M494" i="20"/>
  <c r="Y502" i="20"/>
  <c r="Z502" i="20" s="1"/>
  <c r="M502" i="20"/>
  <c r="T208" i="19"/>
  <c r="S208" i="19"/>
  <c r="Y239" i="20"/>
  <c r="Z239" i="20" s="1"/>
  <c r="M239" i="20"/>
  <c r="Y298" i="20"/>
  <c r="Z298" i="20" s="1"/>
  <c r="M298" i="20"/>
  <c r="Y315" i="20"/>
  <c r="Z315" i="20" s="1"/>
  <c r="M315" i="20"/>
  <c r="Y322" i="20"/>
  <c r="Z322" i="20" s="1"/>
  <c r="M322" i="20"/>
  <c r="Y330" i="20"/>
  <c r="Z330" i="20" s="1"/>
  <c r="M330" i="20"/>
  <c r="Y356" i="20"/>
  <c r="Z356" i="20" s="1"/>
  <c r="M356" i="20"/>
  <c r="Y371" i="20"/>
  <c r="Z371" i="20" s="1"/>
  <c r="M371" i="20"/>
  <c r="Y379" i="20"/>
  <c r="Z379" i="20" s="1"/>
  <c r="M379" i="20"/>
  <c r="Y386" i="20"/>
  <c r="Z386" i="20" s="1"/>
  <c r="M386" i="20"/>
  <c r="Y398" i="20"/>
  <c r="Z398" i="20" s="1"/>
  <c r="M398" i="20"/>
  <c r="Y407" i="20"/>
  <c r="Z407" i="20" s="1"/>
  <c r="M407" i="20"/>
  <c r="Y443" i="20"/>
  <c r="Z443" i="20" s="1"/>
  <c r="M443" i="20"/>
  <c r="Y469" i="20"/>
  <c r="Z469" i="20" s="1"/>
  <c r="M469" i="20"/>
  <c r="Y499" i="20"/>
  <c r="Z499" i="20" s="1"/>
  <c r="M499" i="20"/>
  <c r="M39" i="20"/>
  <c r="M43" i="20"/>
  <c r="M47" i="20"/>
  <c r="M60" i="20"/>
  <c r="M64" i="20"/>
  <c r="M67" i="20"/>
  <c r="M87" i="20"/>
  <c r="M96" i="20"/>
  <c r="M99" i="20"/>
  <c r="M119" i="20"/>
  <c r="M128" i="20"/>
  <c r="M131" i="20"/>
  <c r="M140" i="20"/>
  <c r="M143" i="20"/>
  <c r="M169" i="20"/>
  <c r="M173" i="20"/>
  <c r="M177" i="20"/>
  <c r="M190" i="20"/>
  <c r="M194" i="20"/>
  <c r="M197" i="20"/>
  <c r="M203" i="20"/>
  <c r="M207" i="20"/>
  <c r="M226" i="20"/>
  <c r="M229" i="20"/>
  <c r="M241" i="20"/>
  <c r="Y258" i="20"/>
  <c r="Z258" i="20" s="1"/>
  <c r="M258" i="20"/>
  <c r="Y269" i="20"/>
  <c r="Z269" i="20" s="1"/>
  <c r="M269" i="20"/>
  <c r="M281" i="20"/>
  <c r="M287" i="20"/>
  <c r="M294" i="20"/>
  <c r="M297" i="20"/>
  <c r="M314" i="20"/>
  <c r="M317" i="20"/>
  <c r="M321" i="20"/>
  <c r="M329" i="20"/>
  <c r="M336" i="20"/>
  <c r="M344" i="20"/>
  <c r="M355" i="20"/>
  <c r="Y360" i="20"/>
  <c r="Z360" i="20" s="1"/>
  <c r="M360" i="20"/>
  <c r="M370" i="20"/>
  <c r="M378" i="20"/>
  <c r="M397" i="20"/>
  <c r="Y411" i="20"/>
  <c r="Z411" i="20" s="1"/>
  <c r="M411" i="20"/>
  <c r="Y426" i="20"/>
  <c r="Z426" i="20" s="1"/>
  <c r="M426" i="20"/>
  <c r="Y433" i="20"/>
  <c r="Z433" i="20" s="1"/>
  <c r="M433" i="20"/>
  <c r="M442" i="20"/>
  <c r="Y477" i="20"/>
  <c r="Z477" i="20" s="1"/>
  <c r="M477" i="20"/>
  <c r="Y487" i="20"/>
  <c r="Z487" i="20" s="1"/>
  <c r="M487" i="20"/>
  <c r="M498" i="20"/>
  <c r="Y503" i="20"/>
  <c r="Z503" i="20" s="1"/>
  <c r="M503" i="20"/>
  <c r="Y233" i="20"/>
  <c r="Z233" i="20" s="1"/>
  <c r="M233" i="20"/>
  <c r="Y301" i="20"/>
  <c r="Z301" i="20" s="1"/>
  <c r="M301" i="20"/>
  <c r="Y326" i="20"/>
  <c r="Z326" i="20" s="1"/>
  <c r="M326" i="20"/>
  <c r="Y375" i="20"/>
  <c r="Z375" i="20" s="1"/>
  <c r="M375" i="20"/>
  <c r="Y382" i="20"/>
  <c r="Z382" i="20" s="1"/>
  <c r="M382" i="20"/>
  <c r="Y394" i="20"/>
  <c r="Z394" i="20" s="1"/>
  <c r="M394" i="20"/>
  <c r="Y401" i="20"/>
  <c r="Z401" i="20" s="1"/>
  <c r="M401" i="20"/>
  <c r="M410" i="20"/>
  <c r="Y415" i="20"/>
  <c r="Z415" i="20" s="1"/>
  <c r="M415" i="20"/>
  <c r="M425" i="20"/>
  <c r="M446" i="20"/>
  <c r="M449" i="20"/>
  <c r="M459" i="20"/>
  <c r="Y473" i="20"/>
  <c r="Z473" i="20" s="1"/>
  <c r="M473" i="20"/>
  <c r="Y491" i="20"/>
  <c r="Z491" i="20" s="1"/>
  <c r="M491" i="20"/>
  <c r="Y507" i="20"/>
  <c r="Z507" i="20" s="1"/>
  <c r="M507" i="20"/>
  <c r="M9" i="20"/>
  <c r="M15" i="20"/>
  <c r="M28" i="20"/>
  <c r="M32" i="20"/>
  <c r="M35" i="20"/>
  <c r="M41" i="20"/>
  <c r="M45" i="20"/>
  <c r="M71" i="20"/>
  <c r="M80" i="20"/>
  <c r="M83" i="20"/>
  <c r="M103" i="20"/>
  <c r="M112" i="20"/>
  <c r="M115" i="20"/>
  <c r="Y261" i="20"/>
  <c r="Z261" i="20" s="1"/>
  <c r="M261" i="20"/>
  <c r="Y273" i="20"/>
  <c r="Z273" i="20" s="1"/>
  <c r="M273" i="20"/>
  <c r="Y311" i="20"/>
  <c r="Z311" i="20" s="1"/>
  <c r="M311" i="20"/>
  <c r="Y352" i="20"/>
  <c r="Z352" i="20" s="1"/>
  <c r="M352" i="20"/>
  <c r="Y390" i="20"/>
  <c r="Z390" i="20" s="1"/>
  <c r="M390" i="20"/>
  <c r="Y430" i="20"/>
  <c r="Z430" i="20" s="1"/>
  <c r="M430" i="20"/>
  <c r="Y439" i="20"/>
  <c r="Z439" i="20" s="1"/>
  <c r="M439" i="20"/>
  <c r="Y495" i="20"/>
  <c r="Z495" i="20" s="1"/>
  <c r="M495" i="20"/>
  <c r="M319" i="20"/>
  <c r="M323" i="20"/>
  <c r="M327" i="20"/>
  <c r="M331" i="20"/>
  <c r="M334" i="20"/>
  <c r="M338" i="20"/>
  <c r="M342" i="20"/>
  <c r="M346" i="20"/>
  <c r="M368" i="20"/>
  <c r="M372" i="20"/>
  <c r="M376" i="20"/>
  <c r="M387" i="20"/>
  <c r="M391" i="20"/>
  <c r="M395" i="20"/>
  <c r="M423" i="20"/>
  <c r="M427" i="20"/>
  <c r="M453" i="20"/>
  <c r="M457" i="20"/>
  <c r="M461" i="20"/>
  <c r="M474" i="20"/>
  <c r="M478" i="20"/>
  <c r="M481" i="20"/>
  <c r="O208" i="21"/>
  <c r="S8" i="16"/>
  <c r="S208" i="16" s="1"/>
  <c r="P9" i="21"/>
  <c r="P208" i="21" s="1"/>
  <c r="W208" i="13"/>
  <c r="M8" i="20"/>
  <c r="Y50" i="20"/>
  <c r="Z50" i="20" s="1"/>
  <c r="M50" i="20"/>
  <c r="Y141" i="20"/>
  <c r="Z141" i="20" s="1"/>
  <c r="M141" i="20"/>
  <c r="Y196" i="20"/>
  <c r="Z196" i="20" s="1"/>
  <c r="M196" i="20"/>
  <c r="Y243" i="20"/>
  <c r="Z243" i="20" s="1"/>
  <c r="M243" i="20"/>
  <c r="Y402" i="20"/>
  <c r="Z402" i="20" s="1"/>
  <c r="M402" i="20"/>
  <c r="Y11" i="20"/>
  <c r="Z11" i="20" s="1"/>
  <c r="Y17" i="20"/>
  <c r="Z17" i="20" s="1"/>
  <c r="M20" i="20"/>
  <c r="Y22" i="20"/>
  <c r="Z22" i="20" s="1"/>
  <c r="M22" i="20"/>
  <c r="Y33" i="20"/>
  <c r="Z33" i="20" s="1"/>
  <c r="Y36" i="20"/>
  <c r="Z36" i="20" s="1"/>
  <c r="Y38" i="20"/>
  <c r="Z38" i="20" s="1"/>
  <c r="M38" i="20"/>
  <c r="M49" i="20"/>
  <c r="M52" i="20"/>
  <c r="Y54" i="20"/>
  <c r="Z54" i="20" s="1"/>
  <c r="M54" i="20"/>
  <c r="Y69" i="20"/>
  <c r="Z69" i="20" s="1"/>
  <c r="M69" i="20"/>
  <c r="Y77" i="20"/>
  <c r="Z77" i="20" s="1"/>
  <c r="M77" i="20"/>
  <c r="Y85" i="20"/>
  <c r="Z85" i="20" s="1"/>
  <c r="M85" i="20"/>
  <c r="Y93" i="20"/>
  <c r="Z93" i="20" s="1"/>
  <c r="M93" i="20"/>
  <c r="Y101" i="20"/>
  <c r="Z101" i="20" s="1"/>
  <c r="M101" i="20"/>
  <c r="Y109" i="20"/>
  <c r="Z109" i="20" s="1"/>
  <c r="M109" i="20"/>
  <c r="Y117" i="20"/>
  <c r="Z117" i="20" s="1"/>
  <c r="M117" i="20"/>
  <c r="Y125" i="20"/>
  <c r="Z125" i="20" s="1"/>
  <c r="M125" i="20"/>
  <c r="Y133" i="20"/>
  <c r="Z133" i="20" s="1"/>
  <c r="M133" i="20"/>
  <c r="Y145" i="20"/>
  <c r="Z145" i="20" s="1"/>
  <c r="M145" i="20"/>
  <c r="Y227" i="20"/>
  <c r="Z227" i="20" s="1"/>
  <c r="M227" i="20"/>
  <c r="Y246" i="20"/>
  <c r="Z246" i="20" s="1"/>
  <c r="M246" i="20"/>
  <c r="Y260" i="20"/>
  <c r="Z260" i="20" s="1"/>
  <c r="M260" i="20"/>
  <c r="Y291" i="20"/>
  <c r="Z291" i="20" s="1"/>
  <c r="M291" i="20"/>
  <c r="Y300" i="20"/>
  <c r="Z300" i="20" s="1"/>
  <c r="M300" i="20"/>
  <c r="Y307" i="20"/>
  <c r="Z307" i="20" s="1"/>
  <c r="M307" i="20"/>
  <c r="Y381" i="20"/>
  <c r="Z381" i="20" s="1"/>
  <c r="M381" i="20"/>
  <c r="Y18" i="20"/>
  <c r="Z18" i="20" s="1"/>
  <c r="M18" i="20"/>
  <c r="Y164" i="20"/>
  <c r="Z164" i="20" s="1"/>
  <c r="M164" i="20"/>
  <c r="Y180" i="20"/>
  <c r="Z180" i="20" s="1"/>
  <c r="M180" i="20"/>
  <c r="Y262" i="20"/>
  <c r="Z262" i="20" s="1"/>
  <c r="M262" i="20"/>
  <c r="Y276" i="20"/>
  <c r="Z276" i="20" s="1"/>
  <c r="M276" i="20"/>
  <c r="Y492" i="20"/>
  <c r="Z492" i="20" s="1"/>
  <c r="M492" i="20"/>
  <c r="Y500" i="20"/>
  <c r="Z500" i="20" s="1"/>
  <c r="M500" i="20"/>
  <c r="M12" i="20"/>
  <c r="M21" i="20"/>
  <c r="M24" i="20"/>
  <c r="Y26" i="20"/>
  <c r="Z26" i="20" s="1"/>
  <c r="M26" i="20"/>
  <c r="M37" i="20"/>
  <c r="M40" i="20"/>
  <c r="Y42" i="20"/>
  <c r="Z42" i="20" s="1"/>
  <c r="M42" i="20"/>
  <c r="M53" i="20"/>
  <c r="M56" i="20"/>
  <c r="Y58" i="20"/>
  <c r="Z58" i="20" s="1"/>
  <c r="M58" i="20"/>
  <c r="M68" i="20"/>
  <c r="M76" i="20"/>
  <c r="M84" i="20"/>
  <c r="M92" i="20"/>
  <c r="M100" i="20"/>
  <c r="M108" i="20"/>
  <c r="M116" i="20"/>
  <c r="M124" i="20"/>
  <c r="M132" i="20"/>
  <c r="Y149" i="20"/>
  <c r="Z149" i="20" s="1"/>
  <c r="M149" i="20"/>
  <c r="Y163" i="20"/>
  <c r="Z163" i="20" s="1"/>
  <c r="M163" i="20"/>
  <c r="Y179" i="20"/>
  <c r="Z179" i="20" s="1"/>
  <c r="M179" i="20"/>
  <c r="Y195" i="20"/>
  <c r="Z195" i="20" s="1"/>
  <c r="M195" i="20"/>
  <c r="Y211" i="20"/>
  <c r="Z211" i="20" s="1"/>
  <c r="M211" i="20"/>
  <c r="Y230" i="20"/>
  <c r="Z230" i="20" s="1"/>
  <c r="M230" i="20"/>
  <c r="Y244" i="20"/>
  <c r="Z244" i="20" s="1"/>
  <c r="M244" i="20"/>
  <c r="Y275" i="20"/>
  <c r="Z275" i="20" s="1"/>
  <c r="M275" i="20"/>
  <c r="Y295" i="20"/>
  <c r="Z295" i="20" s="1"/>
  <c r="M295" i="20"/>
  <c r="Y304" i="20"/>
  <c r="Z304" i="20" s="1"/>
  <c r="M304" i="20"/>
  <c r="Y349" i="20"/>
  <c r="Z349" i="20" s="1"/>
  <c r="M349" i="20"/>
  <c r="Y364" i="20"/>
  <c r="Z364" i="20" s="1"/>
  <c r="M364" i="20"/>
  <c r="Y34" i="20"/>
  <c r="Z34" i="20" s="1"/>
  <c r="M34" i="20"/>
  <c r="Y212" i="20"/>
  <c r="Z212" i="20" s="1"/>
  <c r="M212" i="20"/>
  <c r="Y296" i="20"/>
  <c r="Z296" i="20" s="1"/>
  <c r="M296" i="20"/>
  <c r="Y303" i="20"/>
  <c r="Z303" i="20" s="1"/>
  <c r="M303" i="20"/>
  <c r="Y484" i="20"/>
  <c r="Z484" i="20" s="1"/>
  <c r="M484" i="20"/>
  <c r="Y488" i="20"/>
  <c r="Z488" i="20" s="1"/>
  <c r="M488" i="20"/>
  <c r="Y496" i="20"/>
  <c r="Z496" i="20" s="1"/>
  <c r="M496" i="20"/>
  <c r="Y504" i="20"/>
  <c r="Z504" i="20" s="1"/>
  <c r="M504" i="20"/>
  <c r="Y14" i="20"/>
  <c r="Z14" i="20" s="1"/>
  <c r="M14" i="20"/>
  <c r="Y30" i="20"/>
  <c r="Z30" i="20" s="1"/>
  <c r="M30" i="20"/>
  <c r="Y46" i="20"/>
  <c r="Z46" i="20" s="1"/>
  <c r="M46" i="20"/>
  <c r="Y65" i="20"/>
  <c r="Z65" i="20" s="1"/>
  <c r="M65" i="20"/>
  <c r="Y73" i="20"/>
  <c r="Z73" i="20" s="1"/>
  <c r="M73" i="20"/>
  <c r="Y81" i="20"/>
  <c r="Z81" i="20" s="1"/>
  <c r="M81" i="20"/>
  <c r="Y89" i="20"/>
  <c r="Z89" i="20" s="1"/>
  <c r="M89" i="20"/>
  <c r="Y97" i="20"/>
  <c r="Z97" i="20" s="1"/>
  <c r="M97" i="20"/>
  <c r="Y105" i="20"/>
  <c r="Z105" i="20" s="1"/>
  <c r="M105" i="20"/>
  <c r="Y113" i="20"/>
  <c r="Z113" i="20" s="1"/>
  <c r="M113" i="20"/>
  <c r="Y121" i="20"/>
  <c r="Z121" i="20" s="1"/>
  <c r="M121" i="20"/>
  <c r="Y129" i="20"/>
  <c r="Z129" i="20" s="1"/>
  <c r="M129" i="20"/>
  <c r="Y137" i="20"/>
  <c r="Z137" i="20" s="1"/>
  <c r="M137" i="20"/>
  <c r="Y153" i="20"/>
  <c r="Z153" i="20" s="1"/>
  <c r="M153" i="20"/>
  <c r="Y166" i="20"/>
  <c r="Z166" i="20" s="1"/>
  <c r="M166" i="20"/>
  <c r="Y182" i="20"/>
  <c r="Z182" i="20" s="1"/>
  <c r="M182" i="20"/>
  <c r="Y198" i="20"/>
  <c r="Z198" i="20" s="1"/>
  <c r="M198" i="20"/>
  <c r="Y214" i="20"/>
  <c r="Z214" i="20" s="1"/>
  <c r="M214" i="20"/>
  <c r="Y228" i="20"/>
  <c r="Z228" i="20" s="1"/>
  <c r="M228" i="20"/>
  <c r="Y259" i="20"/>
  <c r="Z259" i="20" s="1"/>
  <c r="M259" i="20"/>
  <c r="Y278" i="20"/>
  <c r="Z278" i="20" s="1"/>
  <c r="M278" i="20"/>
  <c r="Y292" i="20"/>
  <c r="Z292" i="20" s="1"/>
  <c r="M292" i="20"/>
  <c r="Y299" i="20"/>
  <c r="Z299" i="20" s="1"/>
  <c r="M299" i="20"/>
  <c r="Y308" i="20"/>
  <c r="Z308" i="20" s="1"/>
  <c r="M308" i="20"/>
  <c r="Y312" i="20"/>
  <c r="Z312" i="20" s="1"/>
  <c r="M312" i="20"/>
  <c r="Y316" i="20"/>
  <c r="Z316" i="20" s="1"/>
  <c r="M316" i="20"/>
  <c r="Y320" i="20"/>
  <c r="Z320" i="20" s="1"/>
  <c r="M320" i="20"/>
  <c r="Y324" i="20"/>
  <c r="Z324" i="20" s="1"/>
  <c r="M324" i="20"/>
  <c r="Y328" i="20"/>
  <c r="Z328" i="20" s="1"/>
  <c r="M328" i="20"/>
  <c r="Y332" i="20"/>
  <c r="Z332" i="20" s="1"/>
  <c r="M332" i="20"/>
  <c r="Y168" i="20"/>
  <c r="Z168" i="20" s="1"/>
  <c r="M168" i="20"/>
  <c r="Y184" i="20"/>
  <c r="Z184" i="20" s="1"/>
  <c r="M184" i="20"/>
  <c r="Y200" i="20"/>
  <c r="Z200" i="20" s="1"/>
  <c r="M200" i="20"/>
  <c r="Y216" i="20"/>
  <c r="Z216" i="20" s="1"/>
  <c r="M216" i="20"/>
  <c r="Y232" i="20"/>
  <c r="Z232" i="20" s="1"/>
  <c r="M232" i="20"/>
  <c r="Y248" i="20"/>
  <c r="Z248" i="20" s="1"/>
  <c r="M248" i="20"/>
  <c r="Y264" i="20"/>
  <c r="Z264" i="20" s="1"/>
  <c r="M264" i="20"/>
  <c r="Y280" i="20"/>
  <c r="Z280" i="20" s="1"/>
  <c r="M280" i="20"/>
  <c r="Y335" i="20"/>
  <c r="Z335" i="20" s="1"/>
  <c r="M335" i="20"/>
  <c r="Y367" i="20"/>
  <c r="Z367" i="20" s="1"/>
  <c r="M367" i="20"/>
  <c r="Y400" i="20"/>
  <c r="Z400" i="20" s="1"/>
  <c r="M400" i="20"/>
  <c r="M62" i="20"/>
  <c r="M66" i="20"/>
  <c r="M70" i="20"/>
  <c r="M74" i="20"/>
  <c r="M78" i="20"/>
  <c r="M82" i="20"/>
  <c r="M86" i="20"/>
  <c r="M90" i="20"/>
  <c r="M94" i="20"/>
  <c r="M98" i="20"/>
  <c r="M102" i="20"/>
  <c r="M106" i="20"/>
  <c r="M110" i="20"/>
  <c r="M114" i="20"/>
  <c r="M118" i="20"/>
  <c r="M122" i="20"/>
  <c r="M126" i="20"/>
  <c r="M130" i="20"/>
  <c r="M134" i="20"/>
  <c r="M138" i="20"/>
  <c r="M142" i="20"/>
  <c r="M146" i="20"/>
  <c r="M150" i="20"/>
  <c r="M154" i="20"/>
  <c r="Y156" i="20"/>
  <c r="Z156" i="20" s="1"/>
  <c r="M156" i="20"/>
  <c r="M167" i="20"/>
  <c r="M170" i="20"/>
  <c r="Y172" i="20"/>
  <c r="Z172" i="20" s="1"/>
  <c r="M172" i="20"/>
  <c r="M183" i="20"/>
  <c r="M186" i="20"/>
  <c r="Y188" i="20"/>
  <c r="Z188" i="20" s="1"/>
  <c r="M188" i="20"/>
  <c r="M199" i="20"/>
  <c r="M202" i="20"/>
  <c r="Y204" i="20"/>
  <c r="Z204" i="20" s="1"/>
  <c r="M204" i="20"/>
  <c r="M215" i="20"/>
  <c r="M218" i="20"/>
  <c r="Y220" i="20"/>
  <c r="Z220" i="20" s="1"/>
  <c r="M220" i="20"/>
  <c r="M231" i="20"/>
  <c r="M234" i="20"/>
  <c r="Y236" i="20"/>
  <c r="Z236" i="20" s="1"/>
  <c r="M236" i="20"/>
  <c r="M247" i="20"/>
  <c r="M250" i="20"/>
  <c r="Y252" i="20"/>
  <c r="Z252" i="20" s="1"/>
  <c r="M252" i="20"/>
  <c r="M263" i="20"/>
  <c r="M266" i="20"/>
  <c r="Y268" i="20"/>
  <c r="Z268" i="20" s="1"/>
  <c r="M268" i="20"/>
  <c r="M279" i="20"/>
  <c r="M282" i="20"/>
  <c r="Y284" i="20"/>
  <c r="Z284" i="20" s="1"/>
  <c r="M284" i="20"/>
  <c r="Y333" i="20"/>
  <c r="Z333" i="20" s="1"/>
  <c r="M333" i="20"/>
  <c r="Y348" i="20"/>
  <c r="Z348" i="20" s="1"/>
  <c r="M348" i="20"/>
  <c r="Y365" i="20"/>
  <c r="Z365" i="20" s="1"/>
  <c r="M365" i="20"/>
  <c r="Y380" i="20"/>
  <c r="Z380" i="20" s="1"/>
  <c r="M380" i="20"/>
  <c r="Y403" i="20"/>
  <c r="Z403" i="20" s="1"/>
  <c r="M403" i="20"/>
  <c r="Y160" i="20"/>
  <c r="Z160" i="20" s="1"/>
  <c r="M160" i="20"/>
  <c r="Y176" i="20"/>
  <c r="Z176" i="20" s="1"/>
  <c r="M176" i="20"/>
  <c r="Y192" i="20"/>
  <c r="Z192" i="20" s="1"/>
  <c r="M192" i="20"/>
  <c r="Y208" i="20"/>
  <c r="Z208" i="20" s="1"/>
  <c r="M208" i="20"/>
  <c r="M219" i="20"/>
  <c r="M222" i="20"/>
  <c r="Y224" i="20"/>
  <c r="Z224" i="20" s="1"/>
  <c r="M224" i="20"/>
  <c r="M235" i="20"/>
  <c r="M238" i="20"/>
  <c r="Y240" i="20"/>
  <c r="Z240" i="20" s="1"/>
  <c r="M240" i="20"/>
  <c r="M251" i="20"/>
  <c r="M254" i="20"/>
  <c r="Y256" i="20"/>
  <c r="Z256" i="20" s="1"/>
  <c r="M256" i="20"/>
  <c r="M267" i="20"/>
  <c r="M270" i="20"/>
  <c r="Y272" i="20"/>
  <c r="Z272" i="20" s="1"/>
  <c r="M272" i="20"/>
  <c r="M283" i="20"/>
  <c r="M286" i="20"/>
  <c r="Y288" i="20"/>
  <c r="Z288" i="20" s="1"/>
  <c r="M288" i="20"/>
  <c r="Y351" i="20"/>
  <c r="Z351" i="20" s="1"/>
  <c r="M351" i="20"/>
  <c r="Y383" i="20"/>
  <c r="Z383" i="20" s="1"/>
  <c r="M383" i="20"/>
  <c r="Y399" i="20"/>
  <c r="Z399" i="20" s="1"/>
  <c r="M399" i="20"/>
  <c r="Y337" i="20"/>
  <c r="Z337" i="20" s="1"/>
  <c r="M337" i="20"/>
  <c r="Y353" i="20"/>
  <c r="Z353" i="20" s="1"/>
  <c r="M353" i="20"/>
  <c r="Y369" i="20"/>
  <c r="Z369" i="20" s="1"/>
  <c r="M369" i="20"/>
  <c r="Y385" i="20"/>
  <c r="Z385" i="20" s="1"/>
  <c r="M385" i="20"/>
  <c r="Y406" i="20"/>
  <c r="Z406" i="20" s="1"/>
  <c r="M406" i="20"/>
  <c r="Y420" i="20"/>
  <c r="Z420" i="20" s="1"/>
  <c r="M420" i="20"/>
  <c r="Y431" i="20"/>
  <c r="Z431" i="20" s="1"/>
  <c r="M431" i="20"/>
  <c r="Y447" i="20"/>
  <c r="Z447" i="20" s="1"/>
  <c r="M447" i="20"/>
  <c r="Y463" i="20"/>
  <c r="Z463" i="20" s="1"/>
  <c r="M463" i="20"/>
  <c r="Y479" i="20"/>
  <c r="Z479" i="20" s="1"/>
  <c r="M479" i="20"/>
  <c r="Y341" i="20"/>
  <c r="Z341" i="20" s="1"/>
  <c r="M341" i="20"/>
  <c r="Y357" i="20"/>
  <c r="Z357" i="20" s="1"/>
  <c r="M357" i="20"/>
  <c r="Y373" i="20"/>
  <c r="Z373" i="20" s="1"/>
  <c r="M373" i="20"/>
  <c r="Y389" i="20"/>
  <c r="Z389" i="20" s="1"/>
  <c r="M389" i="20"/>
  <c r="Y404" i="20"/>
  <c r="Z404" i="20" s="1"/>
  <c r="M404" i="20"/>
  <c r="Y434" i="20"/>
  <c r="Z434" i="20" s="1"/>
  <c r="M434" i="20"/>
  <c r="Y450" i="20"/>
  <c r="Z450" i="20" s="1"/>
  <c r="M450" i="20"/>
  <c r="Y466" i="20"/>
  <c r="Z466" i="20" s="1"/>
  <c r="M466" i="20"/>
  <c r="Y483" i="20"/>
  <c r="Z483" i="20" s="1"/>
  <c r="M483" i="20"/>
  <c r="Y345" i="20"/>
  <c r="Z345" i="20" s="1"/>
  <c r="M345" i="20"/>
  <c r="Y361" i="20"/>
  <c r="Z361" i="20" s="1"/>
  <c r="M361" i="20"/>
  <c r="Y377" i="20"/>
  <c r="Z377" i="20" s="1"/>
  <c r="M377" i="20"/>
  <c r="Y393" i="20"/>
  <c r="Z393" i="20" s="1"/>
  <c r="M393" i="20"/>
  <c r="Y396" i="20"/>
  <c r="Z396" i="20" s="1"/>
  <c r="M396" i="20"/>
  <c r="Y416" i="20"/>
  <c r="Z416" i="20" s="1"/>
  <c r="M416" i="20"/>
  <c r="Y419" i="20"/>
  <c r="Z419" i="20" s="1"/>
  <c r="M419" i="20"/>
  <c r="Y432" i="20"/>
  <c r="Z432" i="20" s="1"/>
  <c r="M432" i="20"/>
  <c r="Y448" i="20"/>
  <c r="Z448" i="20" s="1"/>
  <c r="M448" i="20"/>
  <c r="Y464" i="20"/>
  <c r="Z464" i="20" s="1"/>
  <c r="M464" i="20"/>
  <c r="Y480" i="20"/>
  <c r="Z480" i="20" s="1"/>
  <c r="M480" i="20"/>
  <c r="Y436" i="20"/>
  <c r="Z436" i="20" s="1"/>
  <c r="M436" i="20"/>
  <c r="Y452" i="20"/>
  <c r="Z452" i="20" s="1"/>
  <c r="M452" i="20"/>
  <c r="Y468" i="20"/>
  <c r="Z468" i="20" s="1"/>
  <c r="M468" i="20"/>
  <c r="Y408" i="20"/>
  <c r="Z408" i="20" s="1"/>
  <c r="M408" i="20"/>
  <c r="M422" i="20"/>
  <c r="Y424" i="20"/>
  <c r="Z424" i="20" s="1"/>
  <c r="M424" i="20"/>
  <c r="M435" i="20"/>
  <c r="M438" i="20"/>
  <c r="Y440" i="20"/>
  <c r="Z440" i="20" s="1"/>
  <c r="M440" i="20"/>
  <c r="M451" i="20"/>
  <c r="M454" i="20"/>
  <c r="Y456" i="20"/>
  <c r="Z456" i="20" s="1"/>
  <c r="M456" i="20"/>
  <c r="M467" i="20"/>
  <c r="M470" i="20"/>
  <c r="Y472" i="20"/>
  <c r="Z472" i="20" s="1"/>
  <c r="M472" i="20"/>
  <c r="Y412" i="20"/>
  <c r="Z412" i="20" s="1"/>
  <c r="M412" i="20"/>
  <c r="Y428" i="20"/>
  <c r="Z428" i="20" s="1"/>
  <c r="M428" i="20"/>
  <c r="Y444" i="20"/>
  <c r="Z444" i="20" s="1"/>
  <c r="M444" i="20"/>
  <c r="Y460" i="20"/>
  <c r="Z460" i="20" s="1"/>
  <c r="M460" i="20"/>
  <c r="Y476" i="20"/>
  <c r="Z476" i="20" s="1"/>
  <c r="M476" i="20"/>
  <c r="Z8" i="20"/>
  <c r="Y508" i="20" l="1"/>
  <c r="Z508" i="20"/>
</calcChain>
</file>

<file path=xl/sharedStrings.xml><?xml version="1.0" encoding="utf-8"?>
<sst xmlns="http://schemas.openxmlformats.org/spreadsheetml/2006/main" count="1086" uniqueCount="435">
  <si>
    <t>boilers and furnace</t>
  </si>
  <si>
    <t>column X (not column G) sould be mapped to  DMTS "variable Heating Capacity (kBtuh)"</t>
  </si>
  <si>
    <t>steam traps</t>
  </si>
  <si>
    <t>hid tab</t>
  </si>
  <si>
    <t>Data Input Tool</t>
  </si>
  <si>
    <t>* indicates a required field</t>
  </si>
  <si>
    <t>Please use these links to get to the concerned measure tab(s)</t>
  </si>
  <si>
    <t>Project Details</t>
  </si>
  <si>
    <t>Furnaces and Boiler</t>
  </si>
  <si>
    <t>Program Name*</t>
  </si>
  <si>
    <t>Pre Rinse Spray Valve</t>
  </si>
  <si>
    <t>Tool Generation Date*</t>
  </si>
  <si>
    <t>Faucet - Low Flow Aerator</t>
  </si>
  <si>
    <t>Estimated Installation Date*</t>
  </si>
  <si>
    <t>Account Holder Information</t>
  </si>
  <si>
    <t>Account Name*</t>
  </si>
  <si>
    <t>Account Number (14 Digits)*</t>
  </si>
  <si>
    <t>Title*</t>
  </si>
  <si>
    <t>Mailing Address*</t>
  </si>
  <si>
    <t>Unit Number</t>
  </si>
  <si>
    <t>City*</t>
  </si>
  <si>
    <t>Zip*</t>
  </si>
  <si>
    <t>ConEdison Representative*</t>
  </si>
  <si>
    <t>Site Information*</t>
  </si>
  <si>
    <t>ConEdison Rep (if known)</t>
  </si>
  <si>
    <t>Contact First Name*</t>
  </si>
  <si>
    <t>Contact Last Name*</t>
  </si>
  <si>
    <t>Street Address*</t>
  </si>
  <si>
    <t>Phone*</t>
  </si>
  <si>
    <t>Email*</t>
  </si>
  <si>
    <t xml:space="preserve">Payee Information </t>
  </si>
  <si>
    <t>Participating Contractor Information</t>
  </si>
  <si>
    <t>Payee Type*</t>
  </si>
  <si>
    <t>Installation Completed By*</t>
  </si>
  <si>
    <t>Contact Name*</t>
  </si>
  <si>
    <t>Company Name*</t>
  </si>
  <si>
    <t>PC Tax ID*</t>
  </si>
  <si>
    <t>For Internal Use Only</t>
  </si>
  <si>
    <t>Project Name</t>
  </si>
  <si>
    <t>Project Number</t>
  </si>
  <si>
    <t>CE Application Received Date</t>
  </si>
  <si>
    <t>Tool version</t>
  </si>
  <si>
    <t>Tool version date</t>
  </si>
  <si>
    <t>2023 (Version 23.0) Changes:</t>
  </si>
  <si>
    <t>No changes to savings algorithms or incentives from previous Version 22.0</t>
  </si>
  <si>
    <t>Previous Version (22.0) Changes:</t>
  </si>
  <si>
    <t>Measure Tab</t>
  </si>
  <si>
    <t>Notes</t>
  </si>
  <si>
    <t>All Measure Tabs</t>
  </si>
  <si>
    <t xml:space="preserve">        •Added incentive cap, so that incentive value is capped at 100% of measure cost.</t>
  </si>
  <si>
    <t>Previous Version (21.0) Changes:</t>
  </si>
  <si>
    <t>Removed Steam Trap tab</t>
  </si>
  <si>
    <t>Furnaces and Boilers</t>
  </si>
  <si>
    <t xml:space="preserve">        •Updated furnace and boiler size categories per C&amp;I program updates.</t>
  </si>
  <si>
    <t xml:space="preserve">        •Updated incentive values for 2021.</t>
  </si>
  <si>
    <t>Account Number</t>
  </si>
  <si>
    <t>Site Address</t>
  </si>
  <si>
    <t>Back to Project Summary</t>
  </si>
  <si>
    <t>Row</t>
  </si>
  <si>
    <t>Furnace/Boiler Type</t>
  </si>
  <si>
    <t>Proposed Measure*</t>
  </si>
  <si>
    <t>Measure ID</t>
  </si>
  <si>
    <t>Location Description*</t>
  </si>
  <si>
    <t>Quantity*</t>
  </si>
  <si>
    <t>Output Heating Capacity (MBH)</t>
  </si>
  <si>
    <t>Efficiency Type*</t>
  </si>
  <si>
    <t>Efficiency (%)*</t>
  </si>
  <si>
    <t>Existing Equipment Installed Date (mm/yyyy) *</t>
  </si>
  <si>
    <t>Building Type*</t>
  </si>
  <si>
    <t>Additional Filter</t>
  </si>
  <si>
    <t>Additional Filter2</t>
  </si>
  <si>
    <t>HVAC Type*</t>
  </si>
  <si>
    <t>Proposed Make*</t>
  </si>
  <si>
    <t>Proposed Model*</t>
  </si>
  <si>
    <t>Material Cost ($)*</t>
  </si>
  <si>
    <t>Labor Cost ($)*</t>
  </si>
  <si>
    <t>Total Cost - Labor and Materials ($)*</t>
  </si>
  <si>
    <t>Estimated Incentive</t>
  </si>
  <si>
    <t>Error Checks</t>
  </si>
  <si>
    <t>Input Heating Capacity (MBH)</t>
  </si>
  <si>
    <t>Furnace_NG</t>
  </si>
  <si>
    <t>Furnace - Warm Air, Natural Gas - GTE 225 to LT 500 MBH</t>
  </si>
  <si>
    <t>Basement Back Building</t>
  </si>
  <si>
    <t>AFUE</t>
  </si>
  <si>
    <t>Mall Concourse</t>
  </si>
  <si>
    <t>CV Noecon</t>
  </si>
  <si>
    <t>Make Name</t>
  </si>
  <si>
    <t>Model Number</t>
  </si>
  <si>
    <t>Sample - For Information Only</t>
  </si>
  <si>
    <t>Rows filled</t>
  </si>
  <si>
    <t>error in rows</t>
  </si>
  <si>
    <t>Pre-Rinse Spray Valve</t>
  </si>
  <si>
    <t>Spray Force Product Class*</t>
  </si>
  <si>
    <t>Gallons Per Minute (GPM)*</t>
  </si>
  <si>
    <r>
      <t>Operating Temperature (</t>
    </r>
    <r>
      <rPr>
        <b/>
        <sz val="11"/>
        <color theme="0"/>
        <rFont val="Calibri"/>
        <family val="2"/>
      </rPr>
      <t>°</t>
    </r>
    <r>
      <rPr>
        <b/>
        <sz val="11"/>
        <color theme="0"/>
        <rFont val="Calibri"/>
        <family val="2"/>
        <scheme val="minor"/>
      </rPr>
      <t>F)</t>
    </r>
  </si>
  <si>
    <t>Type of Facility*</t>
  </si>
  <si>
    <t>DHW Control - Pre-Rinse Spray Valve</t>
  </si>
  <si>
    <t>Basement kitchen</t>
  </si>
  <si>
    <t>GT 5.0 and LTE 8.0 ozf</t>
  </si>
  <si>
    <t>Casual Dining</t>
  </si>
  <si>
    <t>Sample- For Information Only</t>
  </si>
  <si>
    <t>Error in rows</t>
  </si>
  <si>
    <t>Gallons Per Minute (GPM)</t>
  </si>
  <si>
    <t>Total Cost  - Labor and Material ($)*</t>
  </si>
  <si>
    <t>Picklists/Look-up Tables</t>
  </si>
  <si>
    <t>Faucet - Low Flow Aerator - Bathroom</t>
  </si>
  <si>
    <t>2nd floor bathroom</t>
  </si>
  <si>
    <t>Full Service Restaurant</t>
  </si>
  <si>
    <t>Row filled</t>
  </si>
  <si>
    <t>Heating Section</t>
  </si>
  <si>
    <t>Building Type</t>
  </si>
  <si>
    <t>Electric Resistance (or none)</t>
  </si>
  <si>
    <t>Community College</t>
  </si>
  <si>
    <t>All Other</t>
  </si>
  <si>
    <t>Fast Food Restaurant</t>
  </si>
  <si>
    <t>Grocery</t>
  </si>
  <si>
    <t>Hospital</t>
  </si>
  <si>
    <t>Hotel</t>
  </si>
  <si>
    <t>Other</t>
  </si>
  <si>
    <t>Motel</t>
  </si>
  <si>
    <t>Primary School</t>
  </si>
  <si>
    <t>Schools (Jr./Sr. High)</t>
  </si>
  <si>
    <t>Small Office</t>
  </si>
  <si>
    <t>University</t>
  </si>
  <si>
    <t>Thermostat - Programmable Setback</t>
  </si>
  <si>
    <t>Cooling Capacity (tons)</t>
  </si>
  <si>
    <t>Heating Capacity (kBtuh)*</t>
  </si>
  <si>
    <t>Vintage*</t>
  </si>
  <si>
    <t>HVAC Control - Setback Thermostat</t>
  </si>
  <si>
    <t>3rd floor lobby</t>
  </si>
  <si>
    <t>College - Classes/Administrative</t>
  </si>
  <si>
    <t>CV Econ</t>
  </si>
  <si>
    <t>-</t>
  </si>
  <si>
    <t>Note:</t>
  </si>
  <si>
    <t>Please input Steam Trap Orifice size in Column J</t>
  </si>
  <si>
    <t>Pipe Size is not acceptable in Column J</t>
  </si>
  <si>
    <t>Steam Trap - Repair or Replacement</t>
  </si>
  <si>
    <t>For Internal Use only</t>
  </si>
  <si>
    <t>Application for Existing Steam Trap*</t>
  </si>
  <si>
    <t>Sub Location *</t>
  </si>
  <si>
    <t>Failed Trap ID Tag*</t>
  </si>
  <si>
    <t>Hours of Operation*</t>
  </si>
  <si>
    <t>Inside Orifice Diameter (inch)*</t>
  </si>
  <si>
    <t>Steam Gage Pressure (PSIG) *</t>
  </si>
  <si>
    <t xml:space="preserve">Absolute Pressure (PA) </t>
  </si>
  <si>
    <t>Rate of Vaporization</t>
  </si>
  <si>
    <t>Thermal Efficiency of Boiler *</t>
  </si>
  <si>
    <t>HVAC System type *</t>
  </si>
  <si>
    <t>Picklists / Look-up Tables</t>
  </si>
  <si>
    <t>Existing Steam Trap Type*</t>
  </si>
  <si>
    <t>Method of Inspection Used*</t>
  </si>
  <si>
    <t>Condition*</t>
  </si>
  <si>
    <t>Failed Tag Number*</t>
  </si>
  <si>
    <t xml:space="preserve">Steam Trap - Repair or Replacement </t>
  </si>
  <si>
    <t>First floor, front aisle</t>
  </si>
  <si>
    <t>Domestic Hot Water</t>
  </si>
  <si>
    <t>AHU-6</t>
  </si>
  <si>
    <t>Preheat coil drip leg</t>
  </si>
  <si>
    <t>Convenience Stores</t>
  </si>
  <si>
    <t>Small_H</t>
  </si>
  <si>
    <t>Pressure(Pa)</t>
  </si>
  <si>
    <t>Heat of Vaporization</t>
  </si>
  <si>
    <t>Pressure (PSIG)</t>
  </si>
  <si>
    <t>Type</t>
  </si>
  <si>
    <t>Application</t>
  </si>
  <si>
    <t>Method Used</t>
  </si>
  <si>
    <t>Float Trap (FT)</t>
  </si>
  <si>
    <t>Sound Method</t>
  </si>
  <si>
    <t xml:space="preserve">Fail </t>
  </si>
  <si>
    <t>0120</t>
  </si>
  <si>
    <t>Inverted Bucket (IB)</t>
  </si>
  <si>
    <t>Low Pressure Steam Heating</t>
  </si>
  <si>
    <t>Visual Method</t>
  </si>
  <si>
    <t>Temperature Traps (TB)</t>
  </si>
  <si>
    <t>Thermodynamic Traps (TD)</t>
  </si>
  <si>
    <t>HP PRV</t>
  </si>
  <si>
    <t>Temperature Method</t>
  </si>
  <si>
    <t>Venturi Nozzle Traps (VN)</t>
  </si>
  <si>
    <t>MP PRV</t>
  </si>
  <si>
    <t>Humidifier</t>
  </si>
  <si>
    <t>AHU Preheat</t>
  </si>
  <si>
    <t>AHU Reheat</t>
  </si>
  <si>
    <t>Heat Exchanger</t>
  </si>
  <si>
    <t>Process Application</t>
  </si>
  <si>
    <t>Steam Distribution</t>
  </si>
  <si>
    <t>Storage Tank Water Heater</t>
  </si>
  <si>
    <t>Quantity *</t>
  </si>
  <si>
    <t>Input (MBH)*</t>
  </si>
  <si>
    <t>Water Heater Thermal Efficiency*</t>
  </si>
  <si>
    <t>Standy Losses*</t>
  </si>
  <si>
    <t>Exisitng Tank Volume (gallons)*</t>
  </si>
  <si>
    <t>Piclists/Look-up Tables</t>
  </si>
  <si>
    <t>Storage Tank Water Heater &gt; 75,000 Btu/h &amp; &lt;4,000 btu/h/gal</t>
  </si>
  <si>
    <t>Assembly</t>
  </si>
  <si>
    <t>Big Box Retail</t>
  </si>
  <si>
    <t>Hopsital</t>
  </si>
  <si>
    <t>Large Office</t>
  </si>
  <si>
    <t>Light Industrial</t>
  </si>
  <si>
    <t>Multifamily Highrise</t>
  </si>
  <si>
    <t>Multifamily Lowrise</t>
  </si>
  <si>
    <t>Small Retail</t>
  </si>
  <si>
    <t>Auto Repair</t>
  </si>
  <si>
    <t>Dormitory</t>
  </si>
  <si>
    <t>Heavy Industrial</t>
  </si>
  <si>
    <t>Industrial Refrigeration</t>
  </si>
  <si>
    <t>Multi Story Retail</t>
  </si>
  <si>
    <t>Religious</t>
  </si>
  <si>
    <t>Secondary School</t>
  </si>
  <si>
    <t>Warehouse</t>
  </si>
  <si>
    <t>Program: Program Name</t>
  </si>
  <si>
    <t>Measure Category</t>
  </si>
  <si>
    <t>Measure Type</t>
  </si>
  <si>
    <t>Measure: Measure Name</t>
  </si>
  <si>
    <t>Units of Quantity</t>
  </si>
  <si>
    <t>Incentive ($)</t>
  </si>
  <si>
    <t>Incentive Units</t>
  </si>
  <si>
    <t>Efficiency Type</t>
  </si>
  <si>
    <t>Boiler_HW_Condensing</t>
  </si>
  <si>
    <t>Furnace and Boiler</t>
  </si>
  <si>
    <t>Boiler - Hot Water, Nat Gas, Condensing - LT 300 MBH</t>
  </si>
  <si>
    <t>HVAC000010</t>
  </si>
  <si>
    <t>Number of units</t>
  </si>
  <si>
    <t>Boiler</t>
  </si>
  <si>
    <t>Boiler - Hot Water, Nat Gas, Condensing - GTE 300 to LT 500 MBH</t>
  </si>
  <si>
    <t>HVAC000008</t>
  </si>
  <si>
    <t>Thermal Efficiency</t>
  </si>
  <si>
    <t>Boiler - Hot Water, Nat Gas, Condensing - GTE 500 to LT 1000 MBH</t>
  </si>
  <si>
    <t>HVAC000009</t>
  </si>
  <si>
    <t>Boiler - Hot Water, Nat Gas, Condensing - GTE 1000 to LTE 2500 MBH</t>
  </si>
  <si>
    <t>HVAC000306</t>
  </si>
  <si>
    <t>Boiler - Hot Water, Nat Gas, Condensing - GT 2500 MBH</t>
  </si>
  <si>
    <t>HVAC000307</t>
  </si>
  <si>
    <t>Combustion Efficiency</t>
  </si>
  <si>
    <t>Boiler_HW_NonCondensing</t>
  </si>
  <si>
    <t>Boiler - Hot Water, Nat Gas, Non-Condensing - GTE 1000 to LTE 2500 MBH</t>
  </si>
  <si>
    <t>HVAC000308</t>
  </si>
  <si>
    <t>Boiler - Hot Water, Nat Gas, Non-Condensing - GT 2500 MBH</t>
  </si>
  <si>
    <t>HVAC000309</t>
  </si>
  <si>
    <t>Furnace - Warm Air, Natural Gas - GTE 300 to LT 500 MBH</t>
  </si>
  <si>
    <t>HVAC000413</t>
  </si>
  <si>
    <t>Furnace</t>
  </si>
  <si>
    <t>Furnace - Warm Air, Natural Gas - GTE 500 to LT 1000 MBH</t>
  </si>
  <si>
    <t>HVAC000037</t>
  </si>
  <si>
    <t>Furnace - Warm Air, Natural Gas- -GTE 1000 MBH</t>
  </si>
  <si>
    <t>HVAC000039</t>
  </si>
  <si>
    <t>Boiler_Steam_Other</t>
  </si>
  <si>
    <t>Boiler - Steam, Nat Gas, All Except Nat Draft - GTE 1000 LTE 2500 MBH</t>
  </si>
  <si>
    <t>HVAC000531</t>
  </si>
  <si>
    <t>Boiler - Steam, Nat Gas, All Except Nat Draft - GT 2500 MBH</t>
  </si>
  <si>
    <t>HVAC000204</t>
  </si>
  <si>
    <t>Boiler_Steam_NatDraft</t>
  </si>
  <si>
    <t>Boiler - Steam, Nat Gas, Nat Draft - GTE 1000 LTE 2500 MBH</t>
  </si>
  <si>
    <t>HVAC000532</t>
  </si>
  <si>
    <t>Boiler - Steam, Nat Gas, Nat Draft - GT 2500 MBH</t>
  </si>
  <si>
    <t>HVAC000205</t>
  </si>
  <si>
    <t>DHW000001</t>
  </si>
  <si>
    <t>Spray Valve</t>
  </si>
  <si>
    <t>HVAC000040</t>
  </si>
  <si>
    <t>Thermostat</t>
  </si>
  <si>
    <t>Storage Tank Water Heater_Gas</t>
  </si>
  <si>
    <t>DHWH000002</t>
  </si>
  <si>
    <t>MBH</t>
  </si>
  <si>
    <t>Steam Trap</t>
  </si>
  <si>
    <t>HVAC000450</t>
  </si>
  <si>
    <t>2</t>
  </si>
  <si>
    <t>Therms saved</t>
  </si>
  <si>
    <t>FAUC-AER-BATH</t>
  </si>
  <si>
    <t>Per Unit</t>
  </si>
  <si>
    <t>Faucet - Low Flow Aerator - Kitchen</t>
  </si>
  <si>
    <t>FAUC-AER-KITCH</t>
  </si>
  <si>
    <t>Filter Level 2 - Building Types (From TRM Lighting Section)</t>
  </si>
  <si>
    <t>EFLH_cooling mapping for TRM</t>
  </si>
  <si>
    <t>PLSF Building Type Mapping</t>
  </si>
  <si>
    <t>Auto Related</t>
  </si>
  <si>
    <t>Automotive/Transportation Service or Repair Facility (24/7)</t>
  </si>
  <si>
    <t>Bakery</t>
  </si>
  <si>
    <t>Full-Service Restaurant</t>
  </si>
  <si>
    <t>Banks</t>
  </si>
  <si>
    <t>Church</t>
  </si>
  <si>
    <t>Religious Worship</t>
  </si>
  <si>
    <t>College - Cafeteria</t>
  </si>
  <si>
    <t>College - Dormitory</t>
  </si>
  <si>
    <t>Commercial Condos</t>
  </si>
  <si>
    <t>Convention Center</t>
  </si>
  <si>
    <t>Court House</t>
  </si>
  <si>
    <t>Dining: Bar/Lounge/Leisure</t>
  </si>
  <si>
    <t>Dining: Cafeteria/Fast Food</t>
  </si>
  <si>
    <t>Dining: Family</t>
  </si>
  <si>
    <t>Entertainment</t>
  </si>
  <si>
    <t>Exercise Center</t>
  </si>
  <si>
    <t>Fast Food Restaurants</t>
  </si>
  <si>
    <t>Fire Station (Unmanned)</t>
  </si>
  <si>
    <t>Food Stores</t>
  </si>
  <si>
    <t>Gymnasium</t>
  </si>
  <si>
    <t>Hospitals</t>
  </si>
  <si>
    <t>Hospitals / Health Care</t>
  </si>
  <si>
    <t>Industrial - 1 Shift</t>
  </si>
  <si>
    <t>Industrial - 2 Shift</t>
  </si>
  <si>
    <t>Industrial - 3 Shift</t>
  </si>
  <si>
    <t>Laundromats</t>
  </si>
  <si>
    <t>Library</t>
  </si>
  <si>
    <t>Light Manufacturers</t>
  </si>
  <si>
    <t>Lodging - Hotel</t>
  </si>
  <si>
    <t>Lodging - Motel</t>
  </si>
  <si>
    <t>Large Retail</t>
  </si>
  <si>
    <t>Manufacturing Facility</t>
  </si>
  <si>
    <t>Medical Offices</t>
  </si>
  <si>
    <t>Motion Picture Theatre</t>
  </si>
  <si>
    <t>Museum</t>
  </si>
  <si>
    <t>Multi-Family Low-Rise</t>
  </si>
  <si>
    <t>MULTI-FAMILY LOW-RISE</t>
  </si>
  <si>
    <t>Multifamily Low-Rise</t>
  </si>
  <si>
    <t>Multi-Family High-Rise</t>
  </si>
  <si>
    <t>MULTI-FAMILY HIGH-RISE</t>
  </si>
  <si>
    <t>Multifamily High-Rise</t>
  </si>
  <si>
    <t>Nursing Homes</t>
  </si>
  <si>
    <t>Office - General - Large</t>
  </si>
  <si>
    <t>Office - General - Small</t>
  </si>
  <si>
    <t>Penitentiary</t>
  </si>
  <si>
    <t>Performing Arts Theatre</t>
  </si>
  <si>
    <t>Police / Fire Stations (24 Hr)</t>
  </si>
  <si>
    <t>Post Office</t>
  </si>
  <si>
    <t>Pump Stations</t>
  </si>
  <si>
    <t>Refrigerated Warehouse</t>
  </si>
  <si>
    <t>Religious Building</t>
  </si>
  <si>
    <t>Restaurants</t>
  </si>
  <si>
    <t>Retail - Large</t>
  </si>
  <si>
    <t>Retail - Small</t>
  </si>
  <si>
    <t>School / University</t>
  </si>
  <si>
    <t>High School</t>
  </si>
  <si>
    <t>Schools (Preschool/Elementary)</t>
  </si>
  <si>
    <t>Elementary School</t>
  </si>
  <si>
    <t>Schools (Technical/Vocational)</t>
  </si>
  <si>
    <t>Small Services</t>
  </si>
  <si>
    <t>Sports Arena</t>
  </si>
  <si>
    <t>Town Hall</t>
  </si>
  <si>
    <t>Transportation</t>
  </si>
  <si>
    <t>Warehouse (Not Refrigerated)</t>
  </si>
  <si>
    <t>Waste Water Treatment Plant</t>
  </si>
  <si>
    <t>Workshop</t>
  </si>
  <si>
    <t>Quick-Service Restaurant</t>
  </si>
  <si>
    <t>Cafeteria</t>
  </si>
  <si>
    <t>Unknown</t>
  </si>
  <si>
    <t>Filter Level 3 - HVAC System (EFLH_cooling for Large Commercial)</t>
  </si>
  <si>
    <t>Large_V</t>
  </si>
  <si>
    <t>Chillers Type Picklist</t>
  </si>
  <si>
    <t>Air_Cooled</t>
  </si>
  <si>
    <t>VAV Econ</t>
  </si>
  <si>
    <t>Water_Cooled_Centrifugal</t>
  </si>
  <si>
    <t>Water_Cooled_Positive_Displacement</t>
  </si>
  <si>
    <t>Filter Level 3 - HVAC System (EFLH_cooling for Dormitory)</t>
  </si>
  <si>
    <t>Fan Coil</t>
  </si>
  <si>
    <t>Large_H</t>
  </si>
  <si>
    <t>Chillers Eqmt Type Picklist</t>
  </si>
  <si>
    <t>Dormitory_H</t>
  </si>
  <si>
    <t>Filter Level 3 - Vintage (EFLH_cooling for MF Bldgs)</t>
  </si>
  <si>
    <t>Air Cooled Chiller</t>
  </si>
  <si>
    <t>Pre-War Uninsulated Brick</t>
  </si>
  <si>
    <t>Water Cooled Reciprocating</t>
  </si>
  <si>
    <t>Prior to 1979</t>
  </si>
  <si>
    <t>Water Cooled Screw and Scroll</t>
  </si>
  <si>
    <t>Water_Cooled_PD</t>
  </si>
  <si>
    <t>From 1979 through 2006</t>
  </si>
  <si>
    <t>Water Cooled Centrifugal</t>
  </si>
  <si>
    <t>From 2007 through the Present</t>
  </si>
  <si>
    <t>Furnace and Boilers Picklist</t>
  </si>
  <si>
    <t>Building Type Legend</t>
  </si>
  <si>
    <t>Small Commercial</t>
  </si>
  <si>
    <t>Large Commercial</t>
  </si>
  <si>
    <t>Multi-family</t>
  </si>
  <si>
    <t>Heat Pump Sizing</t>
  </si>
  <si>
    <t>LT_5.4tons</t>
  </si>
  <si>
    <t>GTE5.4_LT11.25tons</t>
  </si>
  <si>
    <t>GTE11.25_LT20tons</t>
  </si>
  <si>
    <t xml:space="preserve">Small Commercial HVAC System </t>
  </si>
  <si>
    <t>GTE20_LT63.3tons</t>
  </si>
  <si>
    <t>Not Applicable</t>
  </si>
  <si>
    <t>AE/BD picklists</t>
  </si>
  <si>
    <t>Market Partner picklists</t>
  </si>
  <si>
    <t>Service Territory</t>
  </si>
  <si>
    <t>Tete Bankouadagba</t>
  </si>
  <si>
    <t>Participating Contractor</t>
  </si>
  <si>
    <t>NYC</t>
  </si>
  <si>
    <t>Regina Brewton-Smith</t>
  </si>
  <si>
    <t>Customer Self-Installed</t>
  </si>
  <si>
    <t>Upstate</t>
  </si>
  <si>
    <t>Chris Carini</t>
  </si>
  <si>
    <t>Arman Hamamdjian</t>
  </si>
  <si>
    <t>Payee Type</t>
  </si>
  <si>
    <t>Furnace and Boiler Efficiency Type</t>
  </si>
  <si>
    <t>Jonathan Kiss</t>
  </si>
  <si>
    <t>Jesse Levy</t>
  </si>
  <si>
    <t>Customer</t>
  </si>
  <si>
    <t>E Thermal</t>
  </si>
  <si>
    <t>David Pospisil</t>
  </si>
  <si>
    <t>E Combustion</t>
  </si>
  <si>
    <t>Eric Kanterman</t>
  </si>
  <si>
    <t>MF_V</t>
  </si>
  <si>
    <t>Thomas McSharry</t>
  </si>
  <si>
    <t>Type of Washer</t>
  </si>
  <si>
    <t>Laziza Rakhimova</t>
  </si>
  <si>
    <t>Pot Washing Sink</t>
  </si>
  <si>
    <t>Door Unit</t>
  </si>
  <si>
    <t>Conveyor Unit</t>
  </si>
  <si>
    <t>Spray Force Product Class</t>
  </si>
  <si>
    <t>Type of Facility</t>
  </si>
  <si>
    <t>LTE 5.0 ozf</t>
  </si>
  <si>
    <t>GT 8.0 ozf</t>
  </si>
  <si>
    <t>Small Retal</t>
  </si>
  <si>
    <t>Door Heater Refrig Type</t>
  </si>
  <si>
    <t>Cooler</t>
  </si>
  <si>
    <t>Freezer</t>
  </si>
  <si>
    <t>Motor Type</t>
  </si>
  <si>
    <t>Shaded Pole</t>
  </si>
  <si>
    <t>Split Capacitor</t>
  </si>
  <si>
    <t>Refrigerated Case Temperature</t>
  </si>
  <si>
    <t>Low</t>
  </si>
  <si>
    <t>Medium</t>
  </si>
  <si>
    <t>High</t>
  </si>
  <si>
    <t>Strip Curtains</t>
  </si>
  <si>
    <t>Supermarket - Walk In Cooler</t>
  </si>
  <si>
    <t>Convenience Store - Freezer</t>
  </si>
  <si>
    <t>Convenience Store - Walk In Cooler</t>
  </si>
  <si>
    <t>Restaurant - Walk In Cooler</t>
  </si>
  <si>
    <t>Restaurant - Walk In Freezer</t>
  </si>
  <si>
    <t>Supermarket - Walk In Freezer</t>
  </si>
  <si>
    <t>Cooler Control System</t>
  </si>
  <si>
    <t>Control</t>
  </si>
  <si>
    <t>No Control</t>
  </si>
  <si>
    <t>Phase</t>
  </si>
  <si>
    <t>2024 (Version 24.0) Changes:</t>
  </si>
  <si>
    <t>Commercial and Industrial Energy Efficiency Program 2024</t>
  </si>
  <si>
    <t>CI-EE24</t>
  </si>
  <si>
    <t>Commercial and Industrial: C&amp;I Gas 2024</t>
  </si>
  <si>
    <t>Cosmetic Updates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</si>
</sst>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mm/yyyy"/>
    <numFmt numFmtId="166" formatCode="0.0"/>
    <numFmt numFmtId="167" formatCode="0.0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</font>
    <font>
      <b/>
      <u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0000"/>
      <name val="Calibri"/>
      <family val="2"/>
    </font>
    <font>
      <i/>
      <sz val="11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86B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rgb="FFB2A1C7"/>
        <bgColor rgb="FFB2A1C7"/>
      </patternFill>
    </fill>
    <fill>
      <patternFill patternType="solid">
        <fgColor rgb="FFD6E3BC"/>
        <bgColor rgb="FFD6E3B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1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8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16" fillId="0" borderId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6" borderId="23" applyNumberFormat="0" applyAlignment="0" applyProtection="0"/>
    <xf numFmtId="0" fontId="33" fillId="17" borderId="24" applyNumberFormat="0" applyAlignment="0" applyProtection="0"/>
    <xf numFmtId="0" fontId="34" fillId="17" borderId="23" applyNumberFormat="0" applyAlignment="0" applyProtection="0"/>
    <xf numFmtId="0" fontId="35" fillId="0" borderId="25" applyNumberFormat="0" applyFill="0" applyAlignment="0" applyProtection="0"/>
    <xf numFmtId="0" fontId="2" fillId="18" borderId="26" applyNumberFormat="0" applyAlignment="0" applyProtection="0"/>
    <xf numFmtId="0" fontId="36" fillId="0" borderId="0" applyNumberFormat="0" applyFill="0" applyBorder="0" applyAlignment="0" applyProtection="0"/>
    <xf numFmtId="0" fontId="1" fillId="19" borderId="27" applyNumberFormat="0" applyFont="0" applyAlignment="0" applyProtection="0"/>
    <xf numFmtId="0" fontId="37" fillId="0" borderId="0" applyNumberFormat="0" applyFill="0" applyBorder="0" applyAlignment="0" applyProtection="0"/>
    <xf numFmtId="0" fontId="3" fillId="0" borderId="28" applyNumberFormat="0" applyFill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3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4" fillId="0" borderId="0"/>
    <xf numFmtId="0" fontId="39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4" fillId="0" borderId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97">
    <xf numFmtId="0" fontId="0" fillId="0" borderId="0" xfId="0"/>
    <xf numFmtId="0" fontId="12" fillId="2" borderId="0" xfId="3" applyFont="1" applyFill="1"/>
    <xf numFmtId="0" fontId="12" fillId="5" borderId="0" xfId="3" applyFont="1" applyFill="1"/>
    <xf numFmtId="0" fontId="12" fillId="4" borderId="1" xfId="3" applyFont="1" applyFill="1" applyBorder="1"/>
    <xf numFmtId="0" fontId="12" fillId="2" borderId="1" xfId="3" applyFont="1" applyFill="1" applyBorder="1"/>
    <xf numFmtId="0" fontId="12" fillId="4" borderId="0" xfId="3" applyFont="1" applyFill="1"/>
    <xf numFmtId="0" fontId="11" fillId="8" borderId="1" xfId="3" applyFont="1" applyFill="1" applyBorder="1"/>
    <xf numFmtId="0" fontId="11" fillId="8" borderId="0" xfId="3" applyFont="1" applyFill="1"/>
    <xf numFmtId="0" fontId="14" fillId="0" borderId="0" xfId="0" applyFont="1"/>
    <xf numFmtId="0" fontId="15" fillId="0" borderId="0" xfId="5" applyFont="1"/>
    <xf numFmtId="0" fontId="17" fillId="0" borderId="0" xfId="5" applyFont="1"/>
    <xf numFmtId="0" fontId="18" fillId="0" borderId="0" xfId="0" applyFont="1"/>
    <xf numFmtId="0" fontId="19" fillId="0" borderId="0" xfId="3" applyFont="1"/>
    <xf numFmtId="0" fontId="21" fillId="0" borderId="0" xfId="0" applyFont="1"/>
    <xf numFmtId="0" fontId="7" fillId="0" borderId="1" xfId="2" applyFont="1" applyBorder="1" applyAlignment="1">
      <alignment vertical="top" wrapText="1"/>
    </xf>
    <xf numFmtId="0" fontId="4" fillId="0" borderId="0" xfId="2" applyAlignment="1">
      <alignment horizontal="left" vertical="top"/>
    </xf>
    <xf numFmtId="0" fontId="0" fillId="0" borderId="0" xfId="0" applyAlignment="1">
      <alignment horizontal="left"/>
    </xf>
    <xf numFmtId="0" fontId="4" fillId="6" borderId="1" xfId="3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0" fontId="0" fillId="0" borderId="0" xfId="0" applyAlignment="1">
      <alignment horizontal="left" vertical="center"/>
    </xf>
    <xf numFmtId="0" fontId="42" fillId="44" borderId="0" xfId="0" applyFont="1" applyFill="1" applyAlignment="1">
      <alignment horizontal="left" vertical="center" wrapText="1"/>
    </xf>
    <xf numFmtId="0" fontId="0" fillId="0" borderId="0" xfId="1" applyNumberFormat="1" applyFont="1" applyFill="1" applyAlignment="1">
      <alignment horizontal="center" vertical="center"/>
    </xf>
    <xf numFmtId="44" fontId="0" fillId="0" borderId="0" xfId="1" applyFont="1" applyFill="1" applyAlignment="1">
      <alignment vertical="center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44" fontId="2" fillId="3" borderId="19" xfId="1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0" fillId="11" borderId="0" xfId="0" applyFont="1" applyFill="1" applyAlignment="1">
      <alignment horizontal="center" vertical="center"/>
    </xf>
    <xf numFmtId="0" fontId="20" fillId="11" borderId="0" xfId="0" applyFont="1" applyFill="1" applyAlignment="1">
      <alignment vertical="center"/>
    </xf>
    <xf numFmtId="44" fontId="20" fillId="11" borderId="0" xfId="1" applyFont="1" applyFill="1" applyAlignment="1">
      <alignment vertical="center"/>
    </xf>
    <xf numFmtId="44" fontId="20" fillId="11" borderId="0" xfId="1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4" fontId="0" fillId="0" borderId="0" xfId="1" applyFont="1" applyAlignment="1" applyProtection="1">
      <alignment vertical="center"/>
      <protection locked="0"/>
    </xf>
    <xf numFmtId="44" fontId="0" fillId="0" borderId="0" xfId="1" applyFont="1" applyAlignment="1" applyProtection="1">
      <alignment vertical="center"/>
    </xf>
    <xf numFmtId="0" fontId="44" fillId="0" borderId="0" xfId="0" applyFont="1" applyAlignment="1">
      <alignment vertical="center"/>
    </xf>
    <xf numFmtId="1" fontId="44" fillId="0" borderId="0" xfId="0" applyNumberFormat="1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6" fillId="44" borderId="0" xfId="0" applyFont="1" applyFill="1" applyAlignment="1">
      <alignment horizontal="left" vertical="center" wrapText="1"/>
    </xf>
    <xf numFmtId="0" fontId="2" fillId="3" borderId="19" xfId="0" applyFont="1" applyFill="1" applyBorder="1" applyAlignment="1" applyProtection="1">
      <alignment horizontal="left" vertical="center" wrapText="1"/>
      <protection locked="0"/>
    </xf>
    <xf numFmtId="0" fontId="20" fillId="11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44" fontId="44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  <xf numFmtId="0" fontId="10" fillId="44" borderId="0" xfId="0" applyFont="1" applyFill="1" applyAlignment="1">
      <alignment vertical="center"/>
    </xf>
    <xf numFmtId="0" fontId="0" fillId="0" borderId="0" xfId="1" applyNumberFormat="1" applyFont="1" applyFill="1" applyAlignment="1" applyProtection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44" fontId="2" fillId="3" borderId="19" xfId="1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44" fontId="20" fillId="11" borderId="0" xfId="1" applyFont="1" applyFill="1" applyAlignment="1" applyProtection="1">
      <alignment vertical="center"/>
    </xf>
    <xf numFmtId="0" fontId="44" fillId="0" borderId="0" xfId="0" applyFont="1" applyAlignment="1" applyProtection="1">
      <alignment vertical="center" wrapText="1"/>
      <protection locked="0"/>
    </xf>
    <xf numFmtId="0" fontId="5" fillId="0" borderId="0" xfId="2" applyFont="1" applyAlignment="1">
      <alignment horizontal="center" vertical="center" wrapText="1"/>
    </xf>
    <xf numFmtId="49" fontId="22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41" fillId="45" borderId="19" xfId="2" applyFont="1" applyFill="1" applyBorder="1" applyAlignment="1">
      <alignment vertical="center"/>
    </xf>
    <xf numFmtId="0" fontId="41" fillId="45" borderId="19" xfId="2" applyFont="1" applyFill="1" applyBorder="1" applyAlignment="1">
      <alignment vertical="center" wrapText="1"/>
    </xf>
    <xf numFmtId="0" fontId="41" fillId="45" borderId="19" xfId="2" applyFont="1" applyFill="1" applyBorder="1" applyAlignment="1">
      <alignment horizontal="center" vertical="center"/>
    </xf>
    <xf numFmtId="0" fontId="41" fillId="45" borderId="16" xfId="2" applyFont="1" applyFill="1" applyBorder="1" applyAlignment="1">
      <alignment horizontal="center" vertical="center"/>
    </xf>
    <xf numFmtId="49" fontId="22" fillId="47" borderId="3" xfId="0" applyNumberFormat="1" applyFont="1" applyFill="1" applyBorder="1" applyAlignment="1">
      <alignment vertical="center" wrapText="1"/>
    </xf>
    <xf numFmtId="49" fontId="22" fillId="47" borderId="5" xfId="0" applyNumberFormat="1" applyFont="1" applyFill="1" applyBorder="1" applyAlignment="1">
      <alignment vertical="center" wrapText="1"/>
    </xf>
    <xf numFmtId="0" fontId="41" fillId="48" borderId="0" xfId="0" applyFont="1" applyFill="1" applyAlignment="1">
      <alignment vertical="center" wrapText="1"/>
    </xf>
    <xf numFmtId="49" fontId="22" fillId="47" borderId="7" xfId="0" applyNumberFormat="1" applyFont="1" applyFill="1" applyBorder="1" applyAlignment="1">
      <alignment vertical="center" wrapText="1"/>
    </xf>
    <xf numFmtId="0" fontId="41" fillId="48" borderId="29" xfId="0" applyFont="1" applyFill="1" applyBorder="1" applyAlignment="1">
      <alignment vertical="center" wrapText="1"/>
    </xf>
    <xf numFmtId="49" fontId="22" fillId="47" borderId="15" xfId="0" applyNumberFormat="1" applyFont="1" applyFill="1" applyBorder="1" applyAlignment="1">
      <alignment vertical="center" wrapText="1"/>
    </xf>
    <xf numFmtId="0" fontId="0" fillId="48" borderId="30" xfId="0" applyFill="1" applyBorder="1" applyAlignment="1">
      <alignment vertical="center"/>
    </xf>
    <xf numFmtId="0" fontId="4" fillId="48" borderId="30" xfId="3" applyFont="1" applyFill="1" applyBorder="1" applyAlignment="1">
      <alignment vertical="center"/>
    </xf>
    <xf numFmtId="8" fontId="4" fillId="48" borderId="30" xfId="3" applyNumberFormat="1" applyFont="1" applyFill="1" applyBorder="1" applyAlignment="1">
      <alignment vertical="center" wrapText="1"/>
    </xf>
    <xf numFmtId="0" fontId="4" fillId="48" borderId="30" xfId="3" applyFont="1" applyFill="1" applyBorder="1" applyAlignment="1">
      <alignment horizontal="center" vertical="center"/>
    </xf>
    <xf numFmtId="0" fontId="0" fillId="48" borderId="0" xfId="0" applyFill="1" applyAlignment="1">
      <alignment vertical="center"/>
    </xf>
    <xf numFmtId="0" fontId="4" fillId="48" borderId="0" xfId="3" applyFont="1" applyFill="1" applyAlignment="1">
      <alignment vertical="center"/>
    </xf>
    <xf numFmtId="8" fontId="4" fillId="48" borderId="0" xfId="3" applyNumberFormat="1" applyFont="1" applyFill="1" applyAlignment="1">
      <alignment vertical="center" wrapText="1"/>
    </xf>
    <xf numFmtId="0" fontId="4" fillId="48" borderId="0" xfId="3" applyFont="1" applyFill="1" applyAlignment="1">
      <alignment horizontal="center" vertical="center"/>
    </xf>
    <xf numFmtId="0" fontId="0" fillId="48" borderId="29" xfId="0" applyFill="1" applyBorder="1" applyAlignment="1">
      <alignment vertical="center"/>
    </xf>
    <xf numFmtId="0" fontId="4" fillId="48" borderId="29" xfId="3" applyFont="1" applyFill="1" applyBorder="1" applyAlignment="1">
      <alignment vertical="center"/>
    </xf>
    <xf numFmtId="0" fontId="4" fillId="48" borderId="29" xfId="3" applyFont="1" applyFill="1" applyBorder="1" applyAlignment="1">
      <alignment horizontal="center" vertical="center"/>
    </xf>
    <xf numFmtId="0" fontId="0" fillId="49" borderId="0" xfId="0" applyFill="1" applyAlignment="1">
      <alignment vertical="center"/>
    </xf>
    <xf numFmtId="0" fontId="4" fillId="49" borderId="0" xfId="3" applyFont="1" applyFill="1" applyAlignment="1">
      <alignment vertical="center"/>
    </xf>
    <xf numFmtId="8" fontId="4" fillId="49" borderId="0" xfId="3" applyNumberFormat="1" applyFont="1" applyFill="1" applyAlignment="1">
      <alignment vertical="center" wrapText="1"/>
    </xf>
    <xf numFmtId="0" fontId="4" fillId="49" borderId="0" xfId="3" applyFont="1" applyFill="1" applyAlignment="1">
      <alignment horizontal="center" vertical="center"/>
    </xf>
    <xf numFmtId="0" fontId="0" fillId="49" borderId="29" xfId="0" applyFill="1" applyBorder="1" applyAlignment="1">
      <alignment vertical="center"/>
    </xf>
    <xf numFmtId="0" fontId="4" fillId="49" borderId="29" xfId="3" applyFont="1" applyFill="1" applyBorder="1" applyAlignment="1">
      <alignment vertical="center"/>
    </xf>
    <xf numFmtId="8" fontId="4" fillId="49" borderId="29" xfId="3" applyNumberFormat="1" applyFont="1" applyFill="1" applyBorder="1" applyAlignment="1">
      <alignment vertical="center" wrapText="1"/>
    </xf>
    <xf numFmtId="0" fontId="4" fillId="49" borderId="29" xfId="3" applyFont="1" applyFill="1" applyBorder="1" applyAlignment="1">
      <alignment horizontal="center" vertical="center"/>
    </xf>
    <xf numFmtId="0" fontId="0" fillId="50" borderId="0" xfId="0" applyFill="1" applyAlignment="1">
      <alignment vertical="center"/>
    </xf>
    <xf numFmtId="0" fontId="4" fillId="50" borderId="0" xfId="3" applyFont="1" applyFill="1" applyAlignment="1">
      <alignment vertical="center"/>
    </xf>
    <xf numFmtId="8" fontId="4" fillId="50" borderId="0" xfId="3" applyNumberFormat="1" applyFont="1" applyFill="1" applyAlignment="1">
      <alignment vertical="center" wrapText="1"/>
    </xf>
    <xf numFmtId="0" fontId="4" fillId="50" borderId="0" xfId="3" applyFont="1" applyFill="1" applyAlignment="1">
      <alignment horizontal="center" vertical="center"/>
    </xf>
    <xf numFmtId="0" fontId="0" fillId="50" borderId="29" xfId="0" applyFill="1" applyBorder="1" applyAlignment="1">
      <alignment vertical="center"/>
    </xf>
    <xf numFmtId="0" fontId="4" fillId="50" borderId="29" xfId="3" applyFont="1" applyFill="1" applyBorder="1" applyAlignment="1">
      <alignment vertical="center"/>
    </xf>
    <xf numFmtId="8" fontId="4" fillId="50" borderId="29" xfId="3" applyNumberFormat="1" applyFont="1" applyFill="1" applyBorder="1" applyAlignment="1">
      <alignment vertical="center" wrapText="1"/>
    </xf>
    <xf numFmtId="0" fontId="4" fillId="50" borderId="29" xfId="3" applyFont="1" applyFill="1" applyBorder="1" applyAlignment="1">
      <alignment horizontal="center" vertical="center"/>
    </xf>
    <xf numFmtId="0" fontId="0" fillId="51" borderId="19" xfId="0" applyFill="1" applyBorder="1" applyAlignment="1">
      <alignment vertical="center"/>
    </xf>
    <xf numFmtId="0" fontId="4" fillId="51" borderId="19" xfId="2" applyFill="1" applyBorder="1" applyAlignment="1">
      <alignment vertical="center"/>
    </xf>
    <xf numFmtId="0" fontId="4" fillId="51" borderId="19" xfId="2" applyFill="1" applyBorder="1" applyAlignment="1">
      <alignment vertical="center" wrapText="1"/>
    </xf>
    <xf numFmtId="0" fontId="4" fillId="51" borderId="19" xfId="2" applyFill="1" applyBorder="1" applyAlignment="1">
      <alignment horizontal="center" vertical="center"/>
    </xf>
    <xf numFmtId="0" fontId="0" fillId="46" borderId="30" xfId="0" applyFill="1" applyBorder="1" applyAlignment="1">
      <alignment vertical="center"/>
    </xf>
    <xf numFmtId="0" fontId="4" fillId="46" borderId="30" xfId="3" applyFont="1" applyFill="1" applyBorder="1" applyAlignment="1">
      <alignment vertical="center"/>
    </xf>
    <xf numFmtId="0" fontId="4" fillId="46" borderId="30" xfId="3" applyFont="1" applyFill="1" applyBorder="1" applyAlignment="1">
      <alignment vertical="center" wrapText="1"/>
    </xf>
    <xf numFmtId="0" fontId="4" fillId="46" borderId="30" xfId="3" applyFont="1" applyFill="1" applyBorder="1" applyAlignment="1">
      <alignment horizontal="center" vertical="center"/>
    </xf>
    <xf numFmtId="44" fontId="20" fillId="11" borderId="0" xfId="1" applyFont="1" applyFill="1" applyAlignment="1" applyProtection="1">
      <alignment horizontal="center" vertical="center"/>
    </xf>
    <xf numFmtId="44" fontId="44" fillId="0" borderId="0" xfId="1" applyFont="1" applyAlignment="1" applyProtection="1">
      <alignment horizontal="center" vertical="center"/>
    </xf>
    <xf numFmtId="0" fontId="22" fillId="48" borderId="30" xfId="0" applyFont="1" applyFill="1" applyBorder="1" applyAlignment="1">
      <alignment horizontal="center" vertical="center" wrapText="1"/>
    </xf>
    <xf numFmtId="0" fontId="22" fillId="48" borderId="0" xfId="0" applyFont="1" applyFill="1" applyAlignment="1">
      <alignment horizontal="center" vertical="center" wrapText="1"/>
    </xf>
    <xf numFmtId="0" fontId="22" fillId="48" borderId="29" xfId="0" applyFont="1" applyFill="1" applyBorder="1" applyAlignment="1">
      <alignment horizontal="center" vertical="center" wrapText="1"/>
    </xf>
    <xf numFmtId="0" fontId="22" fillId="49" borderId="0" xfId="0" applyFont="1" applyFill="1" applyAlignment="1">
      <alignment horizontal="center" vertical="center" wrapText="1"/>
    </xf>
    <xf numFmtId="0" fontId="22" fillId="49" borderId="29" xfId="0" applyFont="1" applyFill="1" applyBorder="1" applyAlignment="1">
      <alignment horizontal="center" vertical="center" wrapText="1"/>
    </xf>
    <xf numFmtId="0" fontId="22" fillId="50" borderId="0" xfId="0" applyFont="1" applyFill="1" applyAlignment="1">
      <alignment horizontal="center" vertical="center" wrapText="1"/>
    </xf>
    <xf numFmtId="0" fontId="22" fillId="50" borderId="29" xfId="0" applyFont="1" applyFill="1" applyBorder="1" applyAlignment="1">
      <alignment horizontal="center" vertical="center" wrapText="1"/>
    </xf>
    <xf numFmtId="49" fontId="22" fillId="48" borderId="4" xfId="0" applyNumberFormat="1" applyFont="1" applyFill="1" applyBorder="1" applyAlignment="1">
      <alignment horizontal="center" vertical="center" wrapText="1"/>
    </xf>
    <xf numFmtId="49" fontId="22" fillId="48" borderId="6" xfId="0" applyNumberFormat="1" applyFont="1" applyFill="1" applyBorder="1" applyAlignment="1">
      <alignment horizontal="center" vertical="center" wrapText="1"/>
    </xf>
    <xf numFmtId="49" fontId="22" fillId="48" borderId="8" xfId="0" applyNumberFormat="1" applyFont="1" applyFill="1" applyBorder="1" applyAlignment="1">
      <alignment horizontal="center" vertical="center" wrapText="1"/>
    </xf>
    <xf numFmtId="49" fontId="22" fillId="49" borderId="6" xfId="0" applyNumberFormat="1" applyFont="1" applyFill="1" applyBorder="1" applyAlignment="1">
      <alignment horizontal="center" vertical="center" wrapText="1"/>
    </xf>
    <xf numFmtId="49" fontId="22" fillId="49" borderId="8" xfId="0" applyNumberFormat="1" applyFont="1" applyFill="1" applyBorder="1" applyAlignment="1">
      <alignment horizontal="center" vertical="center" wrapText="1"/>
    </xf>
    <xf numFmtId="49" fontId="22" fillId="50" borderId="6" xfId="0" applyNumberFormat="1" applyFont="1" applyFill="1" applyBorder="1" applyAlignment="1">
      <alignment horizontal="center" vertical="center" wrapText="1"/>
    </xf>
    <xf numFmtId="49" fontId="22" fillId="50" borderId="8" xfId="0" applyNumberFormat="1" applyFont="1" applyFill="1" applyBorder="1" applyAlignment="1">
      <alignment horizontal="center" vertical="center" wrapText="1"/>
    </xf>
    <xf numFmtId="0" fontId="4" fillId="51" borderId="16" xfId="2" applyFill="1" applyBorder="1" applyAlignment="1">
      <alignment horizontal="center" vertical="center"/>
    </xf>
    <xf numFmtId="0" fontId="4" fillId="46" borderId="4" xfId="3" applyFont="1" applyFill="1" applyBorder="1" applyAlignment="1">
      <alignment horizontal="center" vertical="center"/>
    </xf>
    <xf numFmtId="0" fontId="47" fillId="47" borderId="15" xfId="2" applyFont="1" applyFill="1" applyBorder="1" applyAlignment="1">
      <alignment horizontal="center" vertical="center" wrapText="1"/>
    </xf>
    <xf numFmtId="0" fontId="47" fillId="47" borderId="19" xfId="2" applyFont="1" applyFill="1" applyBorder="1" applyAlignment="1">
      <alignment horizontal="center" vertical="center" wrapText="1"/>
    </xf>
    <xf numFmtId="0" fontId="47" fillId="47" borderId="19" xfId="2" applyFont="1" applyFill="1" applyBorder="1" applyAlignment="1">
      <alignment horizontal="center" vertical="center"/>
    </xf>
    <xf numFmtId="0" fontId="47" fillId="47" borderId="16" xfId="2" applyFont="1" applyFill="1" applyBorder="1" applyAlignment="1">
      <alignment horizontal="center" vertical="center"/>
    </xf>
    <xf numFmtId="44" fontId="38" fillId="0" borderId="0" xfId="1" applyFont="1" applyFill="1" applyAlignment="1">
      <alignment horizontal="center" vertical="center"/>
    </xf>
    <xf numFmtId="0" fontId="41" fillId="51" borderId="19" xfId="2" applyFont="1" applyFill="1" applyBorder="1" applyAlignment="1">
      <alignment vertical="center"/>
    </xf>
    <xf numFmtId="0" fontId="41" fillId="51" borderId="19" xfId="2" applyFont="1" applyFill="1" applyBorder="1" applyAlignment="1">
      <alignment vertical="center" wrapText="1"/>
    </xf>
    <xf numFmtId="0" fontId="41" fillId="51" borderId="19" xfId="2" applyFont="1" applyFill="1" applyBorder="1" applyAlignment="1">
      <alignment horizontal="center" vertical="center"/>
    </xf>
    <xf numFmtId="49" fontId="22" fillId="51" borderId="19" xfId="0" applyNumberFormat="1" applyFont="1" applyFill="1" applyBorder="1" applyAlignment="1">
      <alignment horizontal="center" vertical="center" wrapText="1"/>
    </xf>
    <xf numFmtId="49" fontId="22" fillId="51" borderId="16" xfId="0" applyNumberFormat="1" applyFont="1" applyFill="1" applyBorder="1" applyAlignment="1">
      <alignment horizontal="center" vertical="center" wrapText="1"/>
    </xf>
    <xf numFmtId="44" fontId="0" fillId="0" borderId="0" xfId="1" applyFont="1" applyFill="1" applyAlignment="1" applyProtection="1">
      <alignment vertical="center"/>
    </xf>
    <xf numFmtId="9" fontId="20" fillId="11" borderId="0" xfId="0" applyNumberFormat="1" applyFont="1" applyFill="1" applyAlignment="1">
      <alignment horizontal="center" vertical="center"/>
    </xf>
    <xf numFmtId="165" fontId="20" fillId="11" borderId="0" xfId="0" applyNumberFormat="1" applyFont="1" applyFill="1" applyAlignment="1">
      <alignment horizontal="center" vertical="center"/>
    </xf>
    <xf numFmtId="165" fontId="0" fillId="0" borderId="0" xfId="0" applyNumberFormat="1" applyAlignment="1" applyProtection="1">
      <alignment horizontal="center" vertical="center"/>
      <protection locked="0"/>
    </xf>
    <xf numFmtId="44" fontId="38" fillId="0" borderId="0" xfId="1" applyFont="1" applyFill="1" applyAlignment="1" applyProtection="1">
      <alignment horizontal="center" vertical="center"/>
    </xf>
    <xf numFmtId="0" fontId="2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2" fillId="44" borderId="0" xfId="0" applyFont="1" applyFill="1" applyAlignment="1">
      <alignment vertical="center"/>
    </xf>
    <xf numFmtId="0" fontId="3" fillId="10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14" fontId="0" fillId="0" borderId="12" xfId="0" applyNumberFormat="1" applyBorder="1" applyAlignment="1" applyProtection="1">
      <alignment vertical="center"/>
      <protection locked="0"/>
    </xf>
    <xf numFmtId="165" fontId="0" fillId="0" borderId="0" xfId="0" applyNumberFormat="1" applyAlignment="1">
      <alignment vertical="center"/>
    </xf>
    <xf numFmtId="0" fontId="3" fillId="10" borderId="13" xfId="0" applyFont="1" applyFill="1" applyBorder="1" applyAlignment="1">
      <alignment vertical="center"/>
    </xf>
    <xf numFmtId="14" fontId="0" fillId="0" borderId="14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1" fontId="0" fillId="0" borderId="14" xfId="0" applyNumberFormat="1" applyBorder="1" applyAlignment="1" applyProtection="1">
      <alignment vertical="center"/>
      <protection locked="0"/>
    </xf>
    <xf numFmtId="0" fontId="2" fillId="12" borderId="0" xfId="0" applyFont="1" applyFill="1" applyAlignment="1">
      <alignment vertical="center"/>
    </xf>
    <xf numFmtId="0" fontId="0" fillId="0" borderId="14" xfId="0" applyBorder="1" applyAlignment="1" applyProtection="1">
      <alignment vertical="center"/>
      <protection locked="0"/>
    </xf>
    <xf numFmtId="166" fontId="20" fillId="11" borderId="0" xfId="0" applyNumberFormat="1" applyFont="1" applyFill="1" applyAlignment="1">
      <alignment horizontal="center" vertical="center"/>
    </xf>
    <xf numFmtId="167" fontId="0" fillId="0" borderId="0" xfId="0" applyNumberFormat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41" fillId="45" borderId="19" xfId="2" applyFont="1" applyFill="1" applyBorder="1" applyAlignment="1">
      <alignment horizontal="center" vertical="center" wrapText="1"/>
    </xf>
    <xf numFmtId="0" fontId="45" fillId="0" borderId="29" xfId="59" applyFill="1" applyBorder="1" applyAlignment="1" applyProtection="1">
      <alignment vertical="center"/>
      <protection locked="0"/>
    </xf>
    <xf numFmtId="1" fontId="0" fillId="0" borderId="0" xfId="0" applyNumberFormat="1" applyAlignment="1">
      <alignment horizontal="left" vertical="center"/>
    </xf>
    <xf numFmtId="44" fontId="22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44" fontId="22" fillId="0" borderId="0" xfId="1" applyFont="1" applyFill="1" applyAlignment="1">
      <alignment vertical="center"/>
    </xf>
    <xf numFmtId="44" fontId="2" fillId="3" borderId="19" xfId="1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44" fontId="22" fillId="0" borderId="0" xfId="1" applyFont="1" applyFill="1" applyAlignment="1">
      <alignment horizontal="center" vertical="center"/>
    </xf>
    <xf numFmtId="0" fontId="46" fillId="44" borderId="0" xfId="0" applyFont="1" applyFill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41" fillId="52" borderId="19" xfId="2" applyFont="1" applyFill="1" applyBorder="1" applyAlignment="1">
      <alignment vertical="center"/>
    </xf>
    <xf numFmtId="0" fontId="41" fillId="52" borderId="19" xfId="2" applyFont="1" applyFill="1" applyBorder="1" applyAlignment="1">
      <alignment horizontal="center" vertical="center"/>
    </xf>
    <xf numFmtId="0" fontId="41" fillId="52" borderId="16" xfId="2" applyFont="1" applyFill="1" applyBorder="1" applyAlignment="1">
      <alignment horizontal="center" vertical="center"/>
    </xf>
    <xf numFmtId="0" fontId="48" fillId="44" borderId="31" xfId="0" applyFont="1" applyFill="1" applyBorder="1" applyAlignment="1" applyProtection="1">
      <alignment horizontal="left" vertical="center" wrapText="1"/>
      <protection locked="0"/>
    </xf>
    <xf numFmtId="0" fontId="45" fillId="0" borderId="31" xfId="59" applyNumberFormat="1" applyBorder="1" applyAlignment="1" applyProtection="1">
      <alignment horizontal="left" vertical="center"/>
      <protection locked="0"/>
    </xf>
    <xf numFmtId="0" fontId="45" fillId="0" borderId="32" xfId="59" applyNumberFormat="1" applyBorder="1" applyAlignment="1" applyProtection="1">
      <alignment horizontal="left" vertical="center"/>
      <protection locked="0"/>
    </xf>
    <xf numFmtId="0" fontId="10" fillId="0" borderId="0" xfId="0" applyFont="1" applyAlignment="1">
      <alignment vertical="center"/>
    </xf>
    <xf numFmtId="9" fontId="0" fillId="0" borderId="0" xfId="60" applyFont="1" applyAlignment="1" applyProtection="1">
      <alignment horizontal="center" vertical="center"/>
      <protection locked="0"/>
    </xf>
    <xf numFmtId="1" fontId="44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20" fillId="11" borderId="0" xfId="0" applyNumberFormat="1" applyFont="1" applyFill="1" applyAlignment="1">
      <alignment vertical="center"/>
    </xf>
    <xf numFmtId="1" fontId="0" fillId="0" borderId="0" xfId="0" applyNumberFormat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 wrapText="1"/>
    </xf>
    <xf numFmtId="1" fontId="20" fillId="11" borderId="0" xfId="0" applyNumberFormat="1" applyFont="1" applyFill="1" applyAlignment="1">
      <alignment horizontal="center" vertical="center"/>
    </xf>
    <xf numFmtId="1" fontId="0" fillId="0" borderId="0" xfId="0" quotePrefix="1" applyNumberFormat="1" applyAlignment="1" applyProtection="1">
      <alignment horizontal="center" vertical="center"/>
      <protection locked="0"/>
    </xf>
    <xf numFmtId="0" fontId="2" fillId="53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4" fillId="0" borderId="0" xfId="0" applyFont="1" applyAlignment="1">
      <alignment horizontal="right" vertical="center"/>
    </xf>
    <xf numFmtId="9" fontId="0" fillId="0" borderId="0" xfId="60" applyFont="1" applyAlignment="1" applyProtection="1">
      <alignment vertical="center"/>
    </xf>
    <xf numFmtId="167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3" applyFont="1"/>
    <xf numFmtId="0" fontId="16" fillId="54" borderId="1" xfId="4" applyFont="1" applyFill="1" applyBorder="1" applyAlignment="1">
      <alignment horizontal="left" wrapText="1"/>
    </xf>
    <xf numFmtId="0" fontId="16" fillId="0" borderId="0" xfId="4" applyFont="1" applyAlignment="1" applyProtection="1">
      <alignment horizontal="left" wrapText="1"/>
      <protection locked="0"/>
    </xf>
    <xf numFmtId="0" fontId="3" fillId="0" borderId="0" xfId="0" applyFont="1"/>
    <xf numFmtId="0" fontId="45" fillId="0" borderId="33" xfId="59" applyNumberFormat="1" applyBorder="1" applyAlignment="1" applyProtection="1">
      <alignment horizontal="left" vertical="center"/>
      <protection locked="0"/>
    </xf>
    <xf numFmtId="0" fontId="0" fillId="12" borderId="0" xfId="0" applyFill="1" applyAlignment="1">
      <alignment vertical="center"/>
    </xf>
    <xf numFmtId="0" fontId="3" fillId="12" borderId="0" xfId="0" applyFont="1" applyFill="1" applyAlignment="1">
      <alignment vertical="center"/>
    </xf>
    <xf numFmtId="0" fontId="26" fillId="12" borderId="0" xfId="0" applyFont="1" applyFill="1" applyAlignment="1">
      <alignment vertical="center"/>
    </xf>
    <xf numFmtId="0" fontId="23" fillId="12" borderId="0" xfId="0" applyFont="1" applyFill="1" applyAlignment="1">
      <alignment vertical="center"/>
    </xf>
    <xf numFmtId="0" fontId="0" fillId="12" borderId="0" xfId="0" applyFill="1" applyAlignment="1" applyProtection="1">
      <alignment vertical="center"/>
      <protection hidden="1"/>
    </xf>
    <xf numFmtId="164" fontId="0" fillId="12" borderId="0" xfId="0" applyNumberFormat="1" applyFill="1" applyAlignment="1" applyProtection="1">
      <alignment vertical="center"/>
      <protection hidden="1"/>
    </xf>
    <xf numFmtId="0" fontId="45" fillId="12" borderId="0" xfId="59" applyNumberFormat="1" applyFill="1" applyBorder="1" applyAlignment="1" applyProtection="1">
      <alignment horizontal="left" vertical="center"/>
    </xf>
    <xf numFmtId="0" fontId="45" fillId="12" borderId="0" xfId="59" applyNumberFormat="1" applyFill="1" applyBorder="1" applyAlignment="1" applyProtection="1">
      <alignment vertical="center"/>
      <protection hidden="1"/>
    </xf>
    <xf numFmtId="164" fontId="0" fillId="12" borderId="0" xfId="0" applyNumberFormat="1" applyFill="1" applyAlignment="1">
      <alignment vertical="center"/>
    </xf>
    <xf numFmtId="0" fontId="10" fillId="12" borderId="0" xfId="0" applyFont="1" applyFill="1" applyAlignment="1">
      <alignment vertical="center"/>
    </xf>
    <xf numFmtId="0" fontId="0" fillId="12" borderId="3" xfId="0" applyFill="1" applyBorder="1" applyAlignment="1">
      <alignment vertical="center"/>
    </xf>
    <xf numFmtId="0" fontId="0" fillId="12" borderId="4" xfId="0" applyFill="1" applyBorder="1" applyAlignment="1">
      <alignment vertical="center"/>
    </xf>
    <xf numFmtId="0" fontId="0" fillId="12" borderId="5" xfId="0" applyFill="1" applyBorder="1" applyAlignment="1">
      <alignment vertical="center"/>
    </xf>
    <xf numFmtId="0" fontId="0" fillId="12" borderId="6" xfId="0" applyFill="1" applyBorder="1" applyAlignment="1">
      <alignment vertical="center"/>
    </xf>
    <xf numFmtId="14" fontId="0" fillId="12" borderId="6" xfId="0" applyNumberFormat="1" applyFill="1" applyBorder="1" applyAlignment="1">
      <alignment vertical="center"/>
    </xf>
    <xf numFmtId="0" fontId="0" fillId="12" borderId="7" xfId="0" applyFill="1" applyBorder="1" applyAlignment="1">
      <alignment vertical="center"/>
    </xf>
    <xf numFmtId="14" fontId="0" fillId="12" borderId="8" xfId="0" applyNumberForma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0" borderId="0" xfId="3" applyFont="1" applyAlignment="1">
      <alignment vertical="center" wrapText="1"/>
    </xf>
    <xf numFmtId="0" fontId="4" fillId="6" borderId="0" xfId="3" applyFont="1" applyFill="1"/>
    <xf numFmtId="0" fontId="4" fillId="5" borderId="0" xfId="3" applyFont="1" applyFill="1"/>
    <xf numFmtId="0" fontId="4" fillId="7" borderId="2" xfId="3" applyFont="1" applyFill="1" applyBorder="1"/>
    <xf numFmtId="0" fontId="4" fillId="8" borderId="2" xfId="3" applyFont="1" applyFill="1" applyBorder="1"/>
    <xf numFmtId="0" fontId="4" fillId="7" borderId="1" xfId="3" applyFont="1" applyFill="1" applyBorder="1"/>
    <xf numFmtId="0" fontId="4" fillId="7" borderId="0" xfId="3" applyFont="1" applyFill="1"/>
    <xf numFmtId="0" fontId="4" fillId="8" borderId="1" xfId="3" applyFont="1" applyFill="1" applyBorder="1"/>
    <xf numFmtId="0" fontId="4" fillId="9" borderId="2" xfId="3" applyFont="1" applyFill="1" applyBorder="1"/>
    <xf numFmtId="0" fontId="7" fillId="0" borderId="0" xfId="3" applyFont="1"/>
    <xf numFmtId="0" fontId="4" fillId="9" borderId="1" xfId="3" applyFont="1" applyFill="1" applyBorder="1"/>
    <xf numFmtId="0" fontId="4" fillId="9" borderId="0" xfId="3" applyFont="1" applyFill="1"/>
    <xf numFmtId="0" fontId="4" fillId="0" borderId="0" xfId="3" applyFont="1" applyAlignment="1">
      <alignment horizontal="left"/>
    </xf>
    <xf numFmtId="0" fontId="22" fillId="0" borderId="0" xfId="0" applyFont="1" applyAlignment="1">
      <alignment horizontal="center" vertical="center"/>
    </xf>
    <xf numFmtId="0" fontId="52" fillId="55" borderId="19" xfId="0" applyFont="1" applyFill="1" applyBorder="1" applyAlignment="1" applyProtection="1">
      <alignment horizontal="center" vertical="center"/>
      <protection locked="0"/>
    </xf>
    <xf numFmtId="0" fontId="52" fillId="55" borderId="19" xfId="0" applyFont="1" applyFill="1" applyBorder="1" applyAlignment="1" applyProtection="1">
      <alignment horizontal="center" vertical="center" wrapText="1"/>
      <protection locked="0"/>
    </xf>
    <xf numFmtId="0" fontId="12" fillId="4" borderId="2" xfId="58" applyFont="1" applyFill="1" applyBorder="1"/>
    <xf numFmtId="0" fontId="12" fillId="2" borderId="1" xfId="58" applyFont="1" applyFill="1" applyBorder="1"/>
    <xf numFmtId="0" fontId="4" fillId="6" borderId="2" xfId="58" applyFill="1" applyBorder="1"/>
    <xf numFmtId="0" fontId="4" fillId="6" borderId="1" xfId="58" applyFill="1" applyBorder="1"/>
    <xf numFmtId="0" fontId="4" fillId="7" borderId="2" xfId="58" applyFill="1" applyBorder="1"/>
    <xf numFmtId="0" fontId="4" fillId="7" borderId="1" xfId="58" applyFill="1" applyBorder="1"/>
    <xf numFmtId="0" fontId="4" fillId="8" borderId="2" xfId="58" applyFill="1" applyBorder="1"/>
    <xf numFmtId="0" fontId="11" fillId="8" borderId="1" xfId="58" applyFont="1" applyFill="1" applyBorder="1"/>
    <xf numFmtId="0" fontId="4" fillId="9" borderId="2" xfId="58" applyFill="1" applyBorder="1"/>
    <xf numFmtId="0" fontId="4" fillId="9" borderId="1" xfId="58" applyFill="1" applyBorder="1"/>
    <xf numFmtId="0" fontId="4" fillId="6" borderId="2" xfId="3" applyFont="1" applyFill="1" applyBorder="1"/>
    <xf numFmtId="0" fontId="4" fillId="6" borderId="39" xfId="3" applyFont="1" applyFill="1" applyBorder="1"/>
    <xf numFmtId="0" fontId="4" fillId="6" borderId="40" xfId="3" applyFont="1" applyFill="1" applyBorder="1"/>
    <xf numFmtId="0" fontId="22" fillId="50" borderId="0" xfId="0" applyFont="1" applyFill="1" applyAlignment="1">
      <alignment vertical="center"/>
    </xf>
    <xf numFmtId="0" fontId="11" fillId="50" borderId="0" xfId="3" applyFont="1" applyFill="1" applyAlignment="1">
      <alignment vertical="center"/>
    </xf>
    <xf numFmtId="8" fontId="11" fillId="50" borderId="0" xfId="3" applyNumberFormat="1" applyFont="1" applyFill="1" applyAlignment="1">
      <alignment vertical="center" wrapText="1"/>
    </xf>
    <xf numFmtId="0" fontId="11" fillId="50" borderId="0" xfId="3" applyFont="1" applyFill="1" applyAlignment="1">
      <alignment horizontal="center" vertical="center"/>
    </xf>
    <xf numFmtId="0" fontId="53" fillId="0" borderId="0" xfId="2" applyFont="1" applyAlignment="1">
      <alignment vertical="center" wrapText="1"/>
    </xf>
    <xf numFmtId="0" fontId="22" fillId="49" borderId="0" xfId="0" applyFont="1" applyFill="1" applyAlignment="1">
      <alignment vertical="center"/>
    </xf>
    <xf numFmtId="0" fontId="11" fillId="49" borderId="0" xfId="3" applyFont="1" applyFill="1" applyAlignment="1">
      <alignment vertical="center"/>
    </xf>
    <xf numFmtId="8" fontId="11" fillId="49" borderId="0" xfId="3" applyNumberFormat="1" applyFont="1" applyFill="1" applyAlignment="1">
      <alignment vertical="center" wrapText="1"/>
    </xf>
    <xf numFmtId="8" fontId="11" fillId="49" borderId="0" xfId="3" applyNumberFormat="1" applyFont="1" applyFill="1" applyAlignment="1">
      <alignment horizontal="center" vertical="center" wrapText="1"/>
    </xf>
    <xf numFmtId="166" fontId="0" fillId="12" borderId="6" xfId="0" applyNumberFormat="1" applyFill="1" applyBorder="1" applyAlignment="1">
      <alignment horizontal="right" vertical="center"/>
    </xf>
    <xf numFmtId="0" fontId="51" fillId="12" borderId="0" xfId="0" applyFont="1" applyFill="1" applyAlignment="1">
      <alignment horizontal="left" vertical="center"/>
    </xf>
    <xf numFmtId="0" fontId="0" fillId="12" borderId="0" xfId="0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0" fontId="0" fillId="12" borderId="34" xfId="0" applyFill="1" applyBorder="1"/>
    <xf numFmtId="0" fontId="0" fillId="12" borderId="36" xfId="0" applyFill="1" applyBorder="1"/>
    <xf numFmtId="0" fontId="0" fillId="12" borderId="0" xfId="0" applyFill="1" applyAlignment="1">
      <alignment horizontal="left" vertical="top"/>
    </xf>
    <xf numFmtId="0" fontId="0" fillId="12" borderId="37" xfId="0" applyFill="1" applyBorder="1"/>
    <xf numFmtId="0" fontId="0" fillId="12" borderId="38" xfId="0" applyFill="1" applyBorder="1" applyAlignment="1">
      <alignment horizontal="left" vertical="top"/>
    </xf>
    <xf numFmtId="0" fontId="3" fillId="10" borderId="17" xfId="0" applyFont="1" applyFill="1" applyBorder="1" applyAlignment="1">
      <alignment vertical="center"/>
    </xf>
    <xf numFmtId="0" fontId="3" fillId="10" borderId="41" xfId="0" applyFont="1" applyFill="1" applyBorder="1" applyAlignment="1">
      <alignment vertical="center"/>
    </xf>
    <xf numFmtId="0" fontId="3" fillId="10" borderId="42" xfId="0" applyFont="1" applyFill="1" applyBorder="1" applyAlignment="1">
      <alignment vertical="center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22" fillId="0" borderId="6" xfId="0" applyFont="1" applyBorder="1" applyAlignment="1" applyProtection="1">
      <alignment vertical="center"/>
      <protection locked="0"/>
    </xf>
    <xf numFmtId="0" fontId="51" fillId="12" borderId="38" xfId="0" applyFont="1" applyFill="1" applyBorder="1" applyAlignment="1">
      <alignment horizontal="left" vertical="center"/>
    </xf>
    <xf numFmtId="0" fontId="0" fillId="12" borderId="38" xfId="0" applyFill="1" applyBorder="1" applyAlignment="1">
      <alignment horizontal="center"/>
    </xf>
    <xf numFmtId="0" fontId="0" fillId="12" borderId="38" xfId="0" applyFill="1" applyBorder="1"/>
    <xf numFmtId="0" fontId="0" fillId="12" borderId="0" xfId="0" applyFill="1" applyAlignment="1">
      <alignment horizontal="left" vertical="top"/>
    </xf>
    <xf numFmtId="0" fontId="43" fillId="12" borderId="2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12" borderId="35" xfId="0" applyFill="1" applyBorder="1" applyAlignment="1">
      <alignment horizontal="left" vertical="top"/>
    </xf>
    <xf numFmtId="0" fontId="0" fillId="12" borderId="0" xfId="0" applyFill="1" applyAlignment="1">
      <alignment horizontal="left" vertical="top"/>
    </xf>
    <xf numFmtId="0" fontId="45" fillId="0" borderId="29" xfId="59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2" fillId="55" borderId="5" xfId="0" applyFont="1" applyFill="1" applyBorder="1" applyAlignment="1">
      <alignment horizontal="center" vertical="center"/>
    </xf>
    <xf numFmtId="0" fontId="22" fillId="55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29" xfId="59" applyBorder="1" applyAlignment="1" applyProtection="1">
      <alignment horizontal="left" vertical="center"/>
      <protection locked="0"/>
    </xf>
    <xf numFmtId="0" fontId="49" fillId="53" borderId="29" xfId="0" applyFont="1" applyFill="1" applyBorder="1" applyAlignment="1">
      <alignment horizontal="center" vertical="center"/>
    </xf>
  </cellXfs>
  <cellStyles count="61">
    <cellStyle name="20% - Accent1" xfId="32" builtinId="30" customBuiltin="1"/>
    <cellStyle name="20% - Accent2" xfId="35" builtinId="34" customBuiltin="1"/>
    <cellStyle name="20% - Accent3" xfId="38" builtinId="38" customBuiltin="1"/>
    <cellStyle name="20% - Accent4" xfId="41" builtinId="42" customBuiltin="1"/>
    <cellStyle name="20% - Accent5" xfId="44" builtinId="46" customBuiltin="1"/>
    <cellStyle name="20% - Accent6" xfId="47" builtinId="50" customBuiltin="1"/>
    <cellStyle name="40% - Accent1" xfId="33" builtinId="31" customBuiltin="1"/>
    <cellStyle name="40% - Accent2" xfId="36" builtinId="35" customBuiltin="1"/>
    <cellStyle name="40% - Accent3" xfId="39" builtinId="39" customBuiltin="1"/>
    <cellStyle name="40% - Accent4" xfId="42" builtinId="43" customBuiltin="1"/>
    <cellStyle name="40% - Accent5" xfId="45" builtinId="47" customBuiltin="1"/>
    <cellStyle name="40% - Accent6" xfId="48" builtinId="51" customBuiltin="1"/>
    <cellStyle name="60% - Accent1 2" xfId="52" xr:uid="{00000000-0005-0000-0000-00000C000000}"/>
    <cellStyle name="60% - Accent2 2" xfId="53" xr:uid="{00000000-0005-0000-0000-00000D000000}"/>
    <cellStyle name="60% - Accent3 2" xfId="54" xr:uid="{00000000-0005-0000-0000-00000E000000}"/>
    <cellStyle name="60% - Accent4 2" xfId="55" xr:uid="{00000000-0005-0000-0000-00000F000000}"/>
    <cellStyle name="60% - Accent5 2" xfId="56" xr:uid="{00000000-0005-0000-0000-000010000000}"/>
    <cellStyle name="60% - Accent6 2" xfId="57" xr:uid="{00000000-0005-0000-0000-000011000000}"/>
    <cellStyle name="Accent1" xfId="31" builtinId="29" customBuiltin="1"/>
    <cellStyle name="Accent2" xfId="34" builtinId="33" customBuiltin="1"/>
    <cellStyle name="Accent3" xfId="37" builtinId="37" customBuiltin="1"/>
    <cellStyle name="Accent4" xfId="40" builtinId="41" customBuiltin="1"/>
    <cellStyle name="Accent5" xfId="43" builtinId="45" customBuiltin="1"/>
    <cellStyle name="Accent6" xfId="46" builtinId="49" customBuiltin="1"/>
    <cellStyle name="Bad" xfId="21" builtinId="27" customBuiltin="1"/>
    <cellStyle name="Calculation" xfId="24" builtinId="22" customBuiltin="1"/>
    <cellStyle name="Check Cell" xfId="26" builtinId="23" customBuiltin="1"/>
    <cellStyle name="Comma 2" xfId="6" xr:uid="{00000000-0005-0000-0000-00001B000000}"/>
    <cellStyle name="Currency" xfId="1" builtinId="4"/>
    <cellStyle name="Currency 2" xfId="10" xr:uid="{00000000-0005-0000-0000-00001D000000}"/>
    <cellStyle name="Currency 5" xfId="11" xr:uid="{00000000-0005-0000-0000-00001E000000}"/>
    <cellStyle name="Explanatory Text" xfId="29" builtinId="53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Hyperlink" xfId="59" builtinId="8"/>
    <cellStyle name="Input" xfId="22" builtinId="20" customBuiltin="1"/>
    <cellStyle name="Linked Cell" xfId="25" builtinId="24" customBuiltin="1"/>
    <cellStyle name="Neutral 2" xfId="51" xr:uid="{00000000-0005-0000-0000-000028000000}"/>
    <cellStyle name="Normal" xfId="0" builtinId="0"/>
    <cellStyle name="Normal 2" xfId="2" xr:uid="{00000000-0005-0000-0000-00002A000000}"/>
    <cellStyle name="Normal 2 2" xfId="7" xr:uid="{00000000-0005-0000-0000-00002B000000}"/>
    <cellStyle name="Normal 2 24 2" xfId="12" xr:uid="{00000000-0005-0000-0000-00002C000000}"/>
    <cellStyle name="Normal 2 3" xfId="5" xr:uid="{00000000-0005-0000-0000-00002D000000}"/>
    <cellStyle name="Normal 21" xfId="8" xr:uid="{00000000-0005-0000-0000-00002E000000}"/>
    <cellStyle name="Normal 24" xfId="13" xr:uid="{00000000-0005-0000-0000-00002F000000}"/>
    <cellStyle name="Normal 26" xfId="14" xr:uid="{00000000-0005-0000-0000-000030000000}"/>
    <cellStyle name="Normal 3" xfId="3" xr:uid="{00000000-0005-0000-0000-000031000000}"/>
    <cellStyle name="Normal 3 2" xfId="58" xr:uid="{00000000-0005-0000-0000-000032000000}"/>
    <cellStyle name="Normal 3 3" xfId="49" xr:uid="{00000000-0005-0000-0000-000033000000}"/>
    <cellStyle name="Normal 30" xfId="15" xr:uid="{00000000-0005-0000-0000-000034000000}"/>
    <cellStyle name="Normal 4" xfId="4" xr:uid="{00000000-0005-0000-0000-000035000000}"/>
    <cellStyle name="Normal 5" xfId="9" xr:uid="{00000000-0005-0000-0000-000036000000}"/>
    <cellStyle name="Note" xfId="28" builtinId="10" customBuiltin="1"/>
    <cellStyle name="Output" xfId="23" builtinId="21" customBuiltin="1"/>
    <cellStyle name="Percent" xfId="60" builtinId="5"/>
    <cellStyle name="Title 2" xfId="50" xr:uid="{00000000-0005-0000-0000-00003A000000}"/>
    <cellStyle name="Total" xfId="30" builtinId="25" customBuiltin="1"/>
    <cellStyle name="Warning Text" xfId="27" builtinId="11" customBuiltin="1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350520</xdr:rowOff>
    </xdr:from>
    <xdr:to>
      <xdr:col>1</xdr:col>
      <xdr:colOff>1562100</xdr:colOff>
      <xdr:row>2</xdr:row>
      <xdr:rowOff>171450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350520"/>
          <a:ext cx="3438526" cy="468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ed\corp\Users\smithna\Desktop\Con%20Edison%20CI%20Electric%20Tool%20v%2018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olidatededison.sharepoint.com/personal/bronfmana_coned_com/Documents/My%20Documents/C&amp;I%20Tools/Insulation%20Rework%20110920/Insulation%20Survey%20-%20V20.4_Unlocked_for_User_Testing_ver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olidatededison.sharepoint.com/Users/GolinoC/Desktop/coned/corp/Users/smithna/AppData/Local/Temp/Con%20Edison%20CI%20Gas%20Tool%20v1.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olidatededison.sharepoint.com/Users/GolinoC/Desktop/Coned/Corp/Users/smithna/Documents/Ad%20Hoc%20Projects/Con%20Edison%20CI%20Electric%20Tool%20vEE18.2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olidatededison.sharepoint.com/Users/GolinoC/Desktop/Coned/Corp/Users/GolinoC/AppData/Local/Microsoft/Windows/INetCache/Content.Outlook/BGSQ7S76/Con%20Edison%20CI%20Electric%20Tool%20v%2018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linoC/AppData/Local/Microsoft/Windows/INetCache/Content.Outlook/BGSQ7S76/Con%20Edison%20CI%20Electric%20Tool%20v%2018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ummary"/>
      <sheetName val="Lighting - By Fixture Code"/>
      <sheetName val="Lighting - Refrig Case LED"/>
      <sheetName val="Lighting Controls - Bi-Level"/>
      <sheetName val="Lighting Cont- Occupancy Sensor"/>
      <sheetName val="Lighting Power Density"/>
      <sheetName val="Air Cooled Chiller"/>
      <sheetName val="Control - Door Heater"/>
      <sheetName val="Control - Evaporator Fan"/>
      <sheetName val="Door Gaskets"/>
      <sheetName val="EC Motor Fan- Walk-In CoolFreez"/>
      <sheetName val="EC Motor Fan - Refrigerated Cas"/>
      <sheetName val="Motor Replacement"/>
      <sheetName val="Refrigerated Night Case Covers"/>
      <sheetName val="Steam Trap"/>
      <sheetName val="Storage Water Tank Heater"/>
      <sheetName val="Strip Curtains"/>
      <sheetName val="Unitary Air Conditioner"/>
      <sheetName val="Unitary And Applied Heat Pump"/>
      <sheetName val="VFD - Fan Pump"/>
      <sheetName val="Water Cooled Chiller"/>
      <sheetName val="Measure&amp;Incentive Picklist"/>
      <sheetName val="Lighting Picklist"/>
      <sheetName val="HVAC Picklist"/>
      <sheetName val="VFD picklist"/>
      <sheetName val="Lighting 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pdates Log"/>
      <sheetName val="Instructions"/>
      <sheetName val="Boiler"/>
      <sheetName val="Pipe Insulation"/>
      <sheetName val="Incentive Structure"/>
      <sheetName val="NYS TRM Table"/>
      <sheetName val="SF Area Insulation"/>
      <sheetName val="Insulation Table"/>
      <sheetName val="Heating picklists"/>
      <sheetName val="EFLH"/>
      <sheetName val="PLSF Mapping"/>
      <sheetName val="Insulation Survey - V20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 Rinse Spray Valv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hting - By Fixture Cod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hting - By Fixture Code"/>
      <sheetName val="Unitary Air Conditioner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sure&amp;Incentive Picklist"/>
      <sheetName val="HVAC Picklist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266AD4-A34C-4BAE-BA4A-79D9FF03A839}" name="TablePLSFMapping" displayName="TablePLSFMapping" ref="A1:C79" totalsRowShown="0" tableBorderDxfId="2">
  <autoFilter ref="A1:C79" xr:uid="{1C55A8B5-C8DE-4AF7-9439-68C546528107}"/>
  <tableColumns count="3">
    <tableColumn id="1" xr3:uid="{9C75A447-61AB-4287-83B0-C76C9384AEA7}" name="Filter Level 2 - Building Types (From TRM Lighting Section)" dataDxfId="1" dataCellStyle="Normal 3"/>
    <tableColumn id="2" xr3:uid="{FF1BC4A7-24A8-40C1-AFD7-6EFBD9AA9F96}" name="EFLH_cooling mapping for TRM" dataDxfId="0" dataCellStyle="Normal 3"/>
    <tableColumn id="3" xr3:uid="{C1AB7D6B-D62B-46F5-BC89-6001B7A1A026}" name="PLSF Building Type Mapping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D34" sqref="D34"/>
    </sheetView>
  </sheetViews>
  <sheetFormatPr defaultRowHeight="15" x14ac:dyDescent="0.25"/>
  <sheetData>
    <row r="1" spans="1:1" x14ac:dyDescent="0.25">
      <c r="A1" s="198" t="s">
        <v>0</v>
      </c>
    </row>
    <row r="2" spans="1:1" x14ac:dyDescent="0.25">
      <c r="A2" t="s">
        <v>1</v>
      </c>
    </row>
    <row r="4" spans="1:1" x14ac:dyDescent="0.25">
      <c r="A4" s="198" t="s">
        <v>2</v>
      </c>
    </row>
    <row r="5" spans="1:1" x14ac:dyDescent="0.25">
      <c r="A5" t="s">
        <v>3</v>
      </c>
    </row>
  </sheetData>
  <pageMargins left="0.7" right="0.7" top="0.75" bottom="0.75" header="0.3" footer="0.3"/>
  <pageSetup orientation="portrait" r:id="rId1"/>
  <headerFooter>
    <oddFooter>&amp;C_x000D_&amp;1#&amp;"Calibri"&amp;22&amp;K0073CF INTERNAL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S282"/>
  <sheetViews>
    <sheetView zoomScale="85" zoomScaleNormal="85" workbookViewId="0">
      <pane ySplit="1" topLeftCell="A2" activePane="bottomLeft" state="frozen"/>
      <selection activeCell="B1" sqref="B1"/>
      <selection pane="bottomLeft" activeCell="E7" sqref="E7"/>
    </sheetView>
  </sheetViews>
  <sheetFormatPr defaultColWidth="44.28515625" defaultRowHeight="15" x14ac:dyDescent="0.25"/>
  <cols>
    <col min="1" max="1" width="44.28515625" style="18"/>
    <col min="2" max="2" width="27.42578125" style="61" bestFit="1" customWidth="1"/>
    <col min="3" max="3" width="33.7109375" style="18" bestFit="1" customWidth="1"/>
    <col min="4" max="4" width="44.28515625" style="18" customWidth="1"/>
    <col min="5" max="5" width="28.42578125" style="19" customWidth="1"/>
    <col min="6" max="6" width="19.5703125" style="18" customWidth="1"/>
    <col min="7" max="7" width="16.7109375" style="18" customWidth="1"/>
    <col min="8" max="8" width="17.7109375" style="18" customWidth="1"/>
    <col min="9" max="16384" width="44.28515625" style="18"/>
  </cols>
  <sheetData>
    <row r="1" spans="1:18" ht="35.25" customHeight="1" thickBot="1" x14ac:dyDescent="0.3">
      <c r="A1" s="128" t="s">
        <v>209</v>
      </c>
      <c r="B1" s="129" t="s">
        <v>210</v>
      </c>
      <c r="C1" s="130" t="s">
        <v>211</v>
      </c>
      <c r="D1" s="129" t="s">
        <v>212</v>
      </c>
      <c r="E1" s="130" t="s">
        <v>61</v>
      </c>
      <c r="F1" s="130" t="s">
        <v>213</v>
      </c>
      <c r="G1" s="130" t="s">
        <v>214</v>
      </c>
      <c r="H1" s="131" t="s">
        <v>215</v>
      </c>
      <c r="I1" s="131" t="s">
        <v>216</v>
      </c>
      <c r="J1" s="59"/>
      <c r="K1" s="59"/>
      <c r="L1" s="59"/>
      <c r="M1" s="59"/>
      <c r="N1" s="59"/>
      <c r="O1" s="59"/>
      <c r="P1" s="59"/>
      <c r="Q1" s="59"/>
      <c r="R1" s="59"/>
    </row>
    <row r="2" spans="1:18" ht="24" customHeight="1" x14ac:dyDescent="0.2">
      <c r="A2" s="69" t="s">
        <v>433</v>
      </c>
      <c r="B2" s="75" t="s">
        <v>217</v>
      </c>
      <c r="C2" s="76" t="s">
        <v>218</v>
      </c>
      <c r="D2" s="77" t="s">
        <v>219</v>
      </c>
      <c r="E2" s="78" t="s">
        <v>220</v>
      </c>
      <c r="F2" s="76" t="s">
        <v>221</v>
      </c>
      <c r="G2" s="112">
        <v>0</v>
      </c>
      <c r="H2" s="119" t="s">
        <v>222</v>
      </c>
      <c r="I2" s="196" t="s">
        <v>83</v>
      </c>
      <c r="K2" s="62"/>
      <c r="L2" s="62"/>
      <c r="M2" s="62"/>
      <c r="N2" s="62"/>
      <c r="O2" s="62"/>
      <c r="P2" s="62"/>
      <c r="Q2" s="62"/>
      <c r="R2" s="62"/>
    </row>
    <row r="3" spans="1:18" ht="28.5" customHeight="1" x14ac:dyDescent="0.2">
      <c r="A3" s="70" t="s">
        <v>433</v>
      </c>
      <c r="B3" s="79" t="s">
        <v>217</v>
      </c>
      <c r="C3" s="80" t="s">
        <v>218</v>
      </c>
      <c r="D3" s="81" t="s">
        <v>223</v>
      </c>
      <c r="E3" s="82" t="s">
        <v>224</v>
      </c>
      <c r="F3" s="80" t="s">
        <v>221</v>
      </c>
      <c r="G3" s="113">
        <v>0</v>
      </c>
      <c r="H3" s="120" t="s">
        <v>222</v>
      </c>
      <c r="I3" s="196" t="s">
        <v>225</v>
      </c>
      <c r="K3" s="62"/>
      <c r="L3" s="62"/>
      <c r="M3" s="62"/>
      <c r="N3" s="62"/>
      <c r="O3" s="62"/>
      <c r="P3" s="62"/>
      <c r="Q3" s="62"/>
      <c r="R3" s="62"/>
    </row>
    <row r="4" spans="1:18" ht="30" x14ac:dyDescent="0.2">
      <c r="A4" s="70" t="s">
        <v>433</v>
      </c>
      <c r="B4" s="79" t="s">
        <v>217</v>
      </c>
      <c r="C4" s="80" t="s">
        <v>218</v>
      </c>
      <c r="D4" s="81" t="s">
        <v>226</v>
      </c>
      <c r="E4" s="82" t="s">
        <v>227</v>
      </c>
      <c r="F4" s="80" t="s">
        <v>221</v>
      </c>
      <c r="G4" s="113">
        <v>0</v>
      </c>
      <c r="H4" s="120" t="s">
        <v>222</v>
      </c>
      <c r="I4" s="196" t="s">
        <v>225</v>
      </c>
      <c r="K4" s="62"/>
      <c r="L4" s="62"/>
      <c r="M4" s="62"/>
      <c r="N4" s="62"/>
      <c r="O4" s="62"/>
      <c r="P4" s="62"/>
      <c r="Q4" s="62"/>
      <c r="R4" s="62"/>
    </row>
    <row r="5" spans="1:18" ht="30" x14ac:dyDescent="0.2">
      <c r="A5" s="70" t="s">
        <v>433</v>
      </c>
      <c r="B5" s="79" t="s">
        <v>217</v>
      </c>
      <c r="C5" s="80" t="s">
        <v>218</v>
      </c>
      <c r="D5" s="71" t="s">
        <v>228</v>
      </c>
      <c r="E5" s="82" t="s">
        <v>229</v>
      </c>
      <c r="F5" s="80" t="s">
        <v>221</v>
      </c>
      <c r="G5" s="113">
        <v>7500</v>
      </c>
      <c r="H5" s="120" t="s">
        <v>222</v>
      </c>
      <c r="I5" s="196" t="s">
        <v>225</v>
      </c>
      <c r="K5" s="62"/>
      <c r="L5" s="62"/>
      <c r="M5" s="62"/>
      <c r="N5" s="62"/>
      <c r="O5" s="62"/>
      <c r="P5" s="62"/>
      <c r="Q5" s="62"/>
      <c r="R5" s="62"/>
    </row>
    <row r="6" spans="1:18" ht="30" x14ac:dyDescent="0.2">
      <c r="A6" s="70" t="s">
        <v>433</v>
      </c>
      <c r="B6" s="79" t="s">
        <v>217</v>
      </c>
      <c r="C6" s="80" t="s">
        <v>218</v>
      </c>
      <c r="D6" s="71" t="s">
        <v>230</v>
      </c>
      <c r="E6" s="82" t="s">
        <v>231</v>
      </c>
      <c r="F6" s="80" t="s">
        <v>221</v>
      </c>
      <c r="G6" s="113">
        <v>15000</v>
      </c>
      <c r="H6" s="120" t="s">
        <v>222</v>
      </c>
      <c r="I6" s="196" t="s">
        <v>232</v>
      </c>
      <c r="K6" s="62"/>
      <c r="L6" s="62"/>
      <c r="M6" s="62"/>
      <c r="N6" s="62"/>
      <c r="O6" s="62"/>
      <c r="P6" s="62"/>
      <c r="Q6" s="62"/>
      <c r="R6" s="62"/>
    </row>
    <row r="7" spans="1:18" ht="30" x14ac:dyDescent="0.2">
      <c r="A7" s="70" t="s">
        <v>433</v>
      </c>
      <c r="B7" s="79" t="s">
        <v>233</v>
      </c>
      <c r="C7" s="80" t="s">
        <v>218</v>
      </c>
      <c r="D7" s="71" t="s">
        <v>234</v>
      </c>
      <c r="E7" s="82" t="s">
        <v>235</v>
      </c>
      <c r="F7" s="80" t="s">
        <v>221</v>
      </c>
      <c r="G7" s="113">
        <v>4500</v>
      </c>
      <c r="H7" s="120" t="s">
        <v>222</v>
      </c>
      <c r="I7" s="196" t="s">
        <v>225</v>
      </c>
      <c r="K7" s="62"/>
      <c r="L7" s="62"/>
      <c r="M7" s="62"/>
      <c r="N7" s="62"/>
      <c r="O7" s="62"/>
      <c r="P7" s="62"/>
      <c r="Q7" s="62"/>
      <c r="R7" s="62"/>
    </row>
    <row r="8" spans="1:18" ht="30.75" thickBot="1" x14ac:dyDescent="0.25">
      <c r="A8" s="72" t="s">
        <v>433</v>
      </c>
      <c r="B8" s="83" t="s">
        <v>233</v>
      </c>
      <c r="C8" s="84" t="s">
        <v>218</v>
      </c>
      <c r="D8" s="73" t="s">
        <v>236</v>
      </c>
      <c r="E8" s="85" t="s">
        <v>237</v>
      </c>
      <c r="F8" s="84" t="s">
        <v>221</v>
      </c>
      <c r="G8" s="114">
        <v>10000</v>
      </c>
      <c r="H8" s="121" t="s">
        <v>222</v>
      </c>
      <c r="I8" s="196" t="s">
        <v>232</v>
      </c>
      <c r="K8" s="62"/>
      <c r="L8" s="62"/>
      <c r="M8" s="62"/>
      <c r="N8" s="62"/>
      <c r="O8" s="62"/>
      <c r="P8" s="62"/>
      <c r="Q8" s="62"/>
      <c r="R8" s="62"/>
    </row>
    <row r="9" spans="1:18" s="160" customFormat="1" ht="30" x14ac:dyDescent="0.2">
      <c r="A9" s="70" t="s">
        <v>433</v>
      </c>
      <c r="B9" s="255" t="s">
        <v>80</v>
      </c>
      <c r="C9" s="256" t="s">
        <v>218</v>
      </c>
      <c r="D9" s="257" t="s">
        <v>238</v>
      </c>
      <c r="E9" s="258" t="s">
        <v>239</v>
      </c>
      <c r="F9" s="256" t="s">
        <v>221</v>
      </c>
      <c r="G9" s="115">
        <v>1500</v>
      </c>
      <c r="H9" s="122" t="s">
        <v>240</v>
      </c>
      <c r="I9" s="196" t="s">
        <v>225</v>
      </c>
      <c r="K9" s="254"/>
      <c r="L9" s="254"/>
      <c r="M9" s="254"/>
      <c r="N9" s="254"/>
      <c r="O9" s="254"/>
      <c r="P9" s="254"/>
      <c r="Q9" s="254"/>
      <c r="R9" s="254"/>
    </row>
    <row r="10" spans="1:18" ht="30" x14ac:dyDescent="0.2">
      <c r="A10" s="70" t="s">
        <v>433</v>
      </c>
      <c r="B10" s="86" t="s">
        <v>80</v>
      </c>
      <c r="C10" s="87" t="s">
        <v>218</v>
      </c>
      <c r="D10" s="88" t="s">
        <v>241</v>
      </c>
      <c r="E10" s="89" t="s">
        <v>242</v>
      </c>
      <c r="F10" s="87" t="s">
        <v>221</v>
      </c>
      <c r="G10" s="115">
        <v>2500</v>
      </c>
      <c r="H10" s="122" t="s">
        <v>240</v>
      </c>
      <c r="I10" s="196" t="s">
        <v>225</v>
      </c>
      <c r="K10" s="62"/>
      <c r="L10" s="62"/>
      <c r="M10" s="62"/>
      <c r="N10" s="62"/>
      <c r="O10" s="62"/>
      <c r="P10" s="62"/>
      <c r="Q10" s="62"/>
      <c r="R10" s="62"/>
    </row>
    <row r="11" spans="1:18" ht="27.75" customHeight="1" thickBot="1" x14ac:dyDescent="0.25">
      <c r="A11" s="72" t="s">
        <v>433</v>
      </c>
      <c r="B11" s="90" t="s">
        <v>80</v>
      </c>
      <c r="C11" s="91" t="s">
        <v>218</v>
      </c>
      <c r="D11" s="92" t="s">
        <v>243</v>
      </c>
      <c r="E11" s="93" t="s">
        <v>244</v>
      </c>
      <c r="F11" s="91" t="s">
        <v>221</v>
      </c>
      <c r="G11" s="116">
        <v>5000</v>
      </c>
      <c r="H11" s="123" t="s">
        <v>240</v>
      </c>
      <c r="I11" s="196" t="s">
        <v>225</v>
      </c>
      <c r="K11" s="62"/>
      <c r="L11" s="62"/>
      <c r="M11" s="62"/>
      <c r="N11" s="62"/>
      <c r="O11" s="62"/>
      <c r="P11" s="62"/>
      <c r="Q11" s="62"/>
      <c r="R11" s="62"/>
    </row>
    <row r="12" spans="1:18" ht="36" customHeight="1" x14ac:dyDescent="0.2">
      <c r="A12" s="70" t="s">
        <v>433</v>
      </c>
      <c r="B12" s="94" t="s">
        <v>245</v>
      </c>
      <c r="C12" s="95" t="s">
        <v>218</v>
      </c>
      <c r="D12" s="96" t="s">
        <v>246</v>
      </c>
      <c r="E12" s="97" t="s">
        <v>247</v>
      </c>
      <c r="F12" s="95" t="s">
        <v>221</v>
      </c>
      <c r="G12" s="117">
        <v>2500</v>
      </c>
      <c r="H12" s="124" t="s">
        <v>222</v>
      </c>
      <c r="I12" s="196" t="s">
        <v>225</v>
      </c>
      <c r="K12" s="62"/>
      <c r="L12" s="62"/>
      <c r="M12" s="62"/>
      <c r="N12" s="62"/>
      <c r="O12" s="62"/>
      <c r="P12" s="62"/>
      <c r="Q12" s="62"/>
      <c r="R12" s="62"/>
    </row>
    <row r="13" spans="1:18" ht="33.75" customHeight="1" x14ac:dyDescent="0.2">
      <c r="A13" s="70" t="s">
        <v>433</v>
      </c>
      <c r="B13" s="94" t="s">
        <v>245</v>
      </c>
      <c r="C13" s="95" t="s">
        <v>218</v>
      </c>
      <c r="D13" s="96" t="s">
        <v>248</v>
      </c>
      <c r="E13" s="97" t="s">
        <v>249</v>
      </c>
      <c r="F13" s="95" t="s">
        <v>221</v>
      </c>
      <c r="G13" s="117">
        <v>10000</v>
      </c>
      <c r="H13" s="124" t="s">
        <v>222</v>
      </c>
      <c r="I13" s="196" t="s">
        <v>232</v>
      </c>
      <c r="K13" s="62"/>
      <c r="L13" s="62"/>
      <c r="M13" s="62"/>
      <c r="N13" s="62"/>
      <c r="O13" s="62"/>
      <c r="P13" s="62"/>
      <c r="Q13" s="62"/>
      <c r="R13" s="62"/>
    </row>
    <row r="14" spans="1:18" s="160" customFormat="1" ht="30" x14ac:dyDescent="0.2">
      <c r="A14" s="70" t="s">
        <v>433</v>
      </c>
      <c r="B14" s="250" t="s">
        <v>250</v>
      </c>
      <c r="C14" s="251" t="s">
        <v>218</v>
      </c>
      <c r="D14" s="252" t="s">
        <v>251</v>
      </c>
      <c r="E14" s="253" t="s">
        <v>252</v>
      </c>
      <c r="F14" s="251" t="s">
        <v>221</v>
      </c>
      <c r="G14" s="117">
        <v>1000</v>
      </c>
      <c r="H14" s="124" t="s">
        <v>222</v>
      </c>
      <c r="I14" s="196" t="s">
        <v>225</v>
      </c>
      <c r="K14" s="254"/>
      <c r="L14" s="254"/>
      <c r="M14" s="254"/>
      <c r="N14" s="254"/>
      <c r="O14" s="254"/>
      <c r="P14" s="254"/>
      <c r="Q14" s="254"/>
      <c r="R14" s="254"/>
    </row>
    <row r="15" spans="1:18" ht="32.25" customHeight="1" thickBot="1" x14ac:dyDescent="0.25">
      <c r="A15" s="72" t="s">
        <v>433</v>
      </c>
      <c r="B15" s="98" t="s">
        <v>250</v>
      </c>
      <c r="C15" s="99" t="s">
        <v>218</v>
      </c>
      <c r="D15" s="100" t="s">
        <v>253</v>
      </c>
      <c r="E15" s="101" t="s">
        <v>254</v>
      </c>
      <c r="F15" s="99" t="s">
        <v>221</v>
      </c>
      <c r="G15" s="118">
        <v>7500</v>
      </c>
      <c r="H15" s="125" t="s">
        <v>222</v>
      </c>
      <c r="I15" s="196" t="s">
        <v>232</v>
      </c>
      <c r="K15" s="62"/>
      <c r="L15" s="62"/>
      <c r="M15" s="62"/>
      <c r="N15" s="62"/>
      <c r="O15" s="62"/>
      <c r="P15" s="62"/>
      <c r="Q15" s="62"/>
      <c r="R15" s="62"/>
    </row>
    <row r="16" spans="1:18" ht="36" customHeight="1" thickBot="1" x14ac:dyDescent="0.3">
      <c r="A16" s="74" t="s">
        <v>433</v>
      </c>
      <c r="B16" s="102"/>
      <c r="C16" s="103" t="s">
        <v>91</v>
      </c>
      <c r="D16" s="104" t="s">
        <v>96</v>
      </c>
      <c r="E16" s="105" t="s">
        <v>255</v>
      </c>
      <c r="F16" s="103" t="s">
        <v>221</v>
      </c>
      <c r="G16" s="105">
        <v>15</v>
      </c>
      <c r="H16" s="126" t="s">
        <v>256</v>
      </c>
      <c r="I16" s="62"/>
      <c r="K16" s="62"/>
      <c r="L16" s="62"/>
      <c r="M16" s="62"/>
      <c r="N16" s="62"/>
      <c r="O16" s="62"/>
      <c r="P16" s="62"/>
      <c r="Q16" s="62"/>
      <c r="R16" s="62"/>
    </row>
    <row r="17" spans="1:18" ht="35.25" customHeight="1" thickBot="1" x14ac:dyDescent="0.3">
      <c r="A17" s="69" t="s">
        <v>433</v>
      </c>
      <c r="B17" s="106"/>
      <c r="C17" s="107" t="s">
        <v>124</v>
      </c>
      <c r="D17" s="108" t="s">
        <v>128</v>
      </c>
      <c r="E17" s="109" t="s">
        <v>257</v>
      </c>
      <c r="F17" s="107" t="s">
        <v>221</v>
      </c>
      <c r="G17" s="109">
        <v>30</v>
      </c>
      <c r="H17" s="127" t="s">
        <v>258</v>
      </c>
      <c r="I17" s="62"/>
      <c r="K17" s="62"/>
      <c r="L17" s="62"/>
      <c r="M17" s="62"/>
      <c r="N17" s="62"/>
      <c r="O17" s="62"/>
      <c r="P17" s="62"/>
      <c r="Q17" s="62"/>
      <c r="R17" s="62"/>
    </row>
    <row r="18" spans="1:18" ht="36" customHeight="1" thickBot="1" x14ac:dyDescent="0.3">
      <c r="A18" s="74" t="s">
        <v>433</v>
      </c>
      <c r="B18" s="65" t="s">
        <v>259</v>
      </c>
      <c r="C18" s="66"/>
      <c r="D18" s="66" t="s">
        <v>192</v>
      </c>
      <c r="E18" s="161" t="s">
        <v>260</v>
      </c>
      <c r="F18" s="67" t="s">
        <v>221</v>
      </c>
      <c r="G18" s="67">
        <v>4.5</v>
      </c>
      <c r="H18" s="68" t="s">
        <v>261</v>
      </c>
      <c r="I18" s="62"/>
      <c r="K18" s="62"/>
      <c r="L18" s="62"/>
      <c r="M18" s="62"/>
      <c r="N18" s="62"/>
      <c r="O18" s="62"/>
      <c r="P18" s="62"/>
      <c r="Q18" s="62"/>
      <c r="R18" s="62"/>
    </row>
    <row r="19" spans="1:18" ht="32.25" customHeight="1" thickBot="1" x14ac:dyDescent="0.3">
      <c r="A19" s="74" t="s">
        <v>433</v>
      </c>
      <c r="B19" s="133" t="s">
        <v>262</v>
      </c>
      <c r="C19" s="134"/>
      <c r="D19" s="134" t="s">
        <v>153</v>
      </c>
      <c r="E19" s="135" t="s">
        <v>263</v>
      </c>
      <c r="F19" s="136" t="s">
        <v>221</v>
      </c>
      <c r="G19" s="136" t="s">
        <v>264</v>
      </c>
      <c r="H19" s="137" t="s">
        <v>265</v>
      </c>
      <c r="I19" s="62"/>
      <c r="K19" s="62"/>
      <c r="L19" s="62"/>
      <c r="M19" s="62"/>
      <c r="N19" s="62"/>
      <c r="O19" s="62"/>
      <c r="P19" s="62"/>
      <c r="Q19" s="62"/>
      <c r="R19" s="62"/>
    </row>
    <row r="20" spans="1:18" ht="40.5" customHeight="1" thickBot="1" x14ac:dyDescent="0.3">
      <c r="A20" s="74" t="s">
        <v>433</v>
      </c>
      <c r="B20" s="173" t="s">
        <v>12</v>
      </c>
      <c r="C20" s="173" t="s">
        <v>12</v>
      </c>
      <c r="D20" s="173" t="s">
        <v>105</v>
      </c>
      <c r="E20" s="174" t="s">
        <v>266</v>
      </c>
      <c r="F20" s="174" t="s">
        <v>221</v>
      </c>
      <c r="G20" s="174">
        <v>2</v>
      </c>
      <c r="H20" s="175" t="s">
        <v>267</v>
      </c>
      <c r="I20" s="62"/>
      <c r="K20" s="62"/>
      <c r="L20" s="62"/>
      <c r="M20" s="62"/>
      <c r="N20" s="62"/>
      <c r="O20" s="62"/>
      <c r="P20" s="62"/>
      <c r="Q20" s="62"/>
      <c r="R20" s="62"/>
    </row>
    <row r="21" spans="1:18" ht="40.5" customHeight="1" thickBot="1" x14ac:dyDescent="0.3">
      <c r="A21" s="74" t="s">
        <v>433</v>
      </c>
      <c r="B21" s="173" t="s">
        <v>12</v>
      </c>
      <c r="C21" s="173" t="s">
        <v>12</v>
      </c>
      <c r="D21" s="173" t="s">
        <v>268</v>
      </c>
      <c r="E21" s="174" t="s">
        <v>269</v>
      </c>
      <c r="F21" s="174" t="s">
        <v>221</v>
      </c>
      <c r="G21" s="174">
        <v>2</v>
      </c>
      <c r="H21" s="175" t="s">
        <v>267</v>
      </c>
      <c r="I21" s="62"/>
      <c r="K21" s="62"/>
      <c r="L21" s="62"/>
      <c r="M21" s="62"/>
      <c r="N21" s="62"/>
      <c r="O21" s="62"/>
      <c r="P21" s="62"/>
      <c r="Q21" s="62"/>
      <c r="R21" s="62"/>
    </row>
    <row r="22" spans="1:18" x14ac:dyDescent="0.25">
      <c r="A22" s="62"/>
      <c r="B22" s="62"/>
      <c r="C22" s="63"/>
      <c r="D22" s="62"/>
      <c r="E22" s="64"/>
      <c r="F22" s="63"/>
      <c r="G22" s="63"/>
      <c r="H22" s="63"/>
      <c r="I22" s="62"/>
      <c r="K22" s="62"/>
      <c r="L22" s="62"/>
      <c r="M22" s="62"/>
      <c r="N22" s="62"/>
      <c r="O22" s="62"/>
      <c r="P22" s="62"/>
      <c r="Q22" s="62"/>
      <c r="R22" s="62"/>
    </row>
    <row r="23" spans="1:18" x14ac:dyDescent="0.25">
      <c r="A23" s="62"/>
      <c r="B23" s="62"/>
      <c r="C23" s="63"/>
      <c r="D23" s="62"/>
      <c r="E23" s="64"/>
      <c r="F23" s="63"/>
      <c r="G23" s="63"/>
      <c r="H23" s="63"/>
      <c r="I23" s="62"/>
      <c r="K23" s="62"/>
      <c r="L23" s="62"/>
      <c r="M23" s="62"/>
      <c r="N23" s="62"/>
      <c r="O23" s="62"/>
      <c r="P23" s="62"/>
      <c r="Q23" s="62"/>
      <c r="R23" s="62"/>
    </row>
    <row r="24" spans="1:18" x14ac:dyDescent="0.25">
      <c r="A24" s="62"/>
      <c r="B24" s="62"/>
      <c r="C24" s="63"/>
      <c r="D24" s="62"/>
      <c r="E24" s="64"/>
      <c r="F24" s="63"/>
      <c r="G24" s="63"/>
      <c r="H24" s="63"/>
      <c r="I24" s="62"/>
      <c r="K24" s="62"/>
      <c r="L24" s="62"/>
      <c r="M24" s="62"/>
      <c r="N24" s="62"/>
      <c r="O24" s="62"/>
      <c r="P24" s="62"/>
      <c r="Q24" s="62"/>
      <c r="R24" s="62"/>
    </row>
    <row r="25" spans="1:18" x14ac:dyDescent="0.25">
      <c r="A25" s="62"/>
      <c r="B25" s="62"/>
      <c r="C25" s="63"/>
      <c r="D25" s="62"/>
      <c r="E25" s="64"/>
      <c r="F25" s="63"/>
      <c r="G25" s="63"/>
      <c r="H25" s="63"/>
      <c r="I25" s="62"/>
      <c r="K25" s="62"/>
      <c r="L25" s="62"/>
      <c r="M25" s="62"/>
      <c r="N25" s="62"/>
      <c r="O25" s="62"/>
      <c r="P25" s="62"/>
      <c r="Q25" s="62"/>
      <c r="R25" s="62"/>
    </row>
    <row r="26" spans="1:18" x14ac:dyDescent="0.25">
      <c r="A26" s="62"/>
      <c r="B26" s="62"/>
      <c r="C26" s="63"/>
      <c r="D26" s="62"/>
      <c r="E26" s="64"/>
      <c r="F26" s="63"/>
      <c r="G26" s="63"/>
      <c r="H26" s="63"/>
      <c r="I26" s="62"/>
      <c r="K26" s="62"/>
      <c r="L26" s="62"/>
      <c r="M26" s="62"/>
      <c r="N26" s="62"/>
      <c r="O26" s="62"/>
      <c r="P26" s="62"/>
      <c r="Q26" s="62"/>
      <c r="R26" s="62"/>
    </row>
    <row r="27" spans="1:18" x14ac:dyDescent="0.25">
      <c r="A27" s="62"/>
      <c r="B27" s="62"/>
      <c r="C27" s="63"/>
      <c r="D27" s="62"/>
      <c r="E27" s="64"/>
      <c r="F27" s="63"/>
      <c r="G27" s="63"/>
      <c r="H27" s="63"/>
      <c r="I27" s="62"/>
      <c r="K27" s="62"/>
      <c r="L27" s="62"/>
      <c r="M27" s="62"/>
      <c r="N27" s="62"/>
      <c r="O27" s="62"/>
      <c r="P27" s="62"/>
      <c r="Q27" s="62"/>
      <c r="R27" s="62"/>
    </row>
    <row r="28" spans="1:18" x14ac:dyDescent="0.25">
      <c r="A28" s="62"/>
      <c r="B28" s="62"/>
      <c r="C28" s="63"/>
      <c r="D28" s="62"/>
      <c r="E28" s="64"/>
      <c r="F28" s="63"/>
      <c r="G28" s="63"/>
      <c r="H28" s="63"/>
      <c r="I28" s="62"/>
      <c r="K28" s="62"/>
      <c r="L28" s="62"/>
      <c r="M28" s="62"/>
      <c r="N28" s="62"/>
      <c r="O28" s="62"/>
      <c r="P28" s="62"/>
      <c r="Q28" s="62"/>
      <c r="R28" s="62"/>
    </row>
    <row r="29" spans="1:18" x14ac:dyDescent="0.25">
      <c r="A29" s="62"/>
      <c r="B29" s="62"/>
      <c r="C29" s="63"/>
      <c r="D29" s="62"/>
      <c r="E29" s="64"/>
      <c r="F29" s="63"/>
      <c r="G29" s="63"/>
      <c r="H29" s="63"/>
      <c r="I29" s="62"/>
      <c r="K29" s="62"/>
      <c r="L29" s="62"/>
      <c r="M29" s="62"/>
      <c r="N29" s="62"/>
      <c r="O29" s="62"/>
      <c r="P29" s="62"/>
      <c r="Q29" s="62"/>
      <c r="R29" s="62"/>
    </row>
    <row r="30" spans="1:18" x14ac:dyDescent="0.25">
      <c r="A30" s="62"/>
      <c r="B30" s="62"/>
      <c r="C30" s="63"/>
      <c r="D30" s="62"/>
      <c r="E30" s="64"/>
      <c r="F30" s="63"/>
      <c r="G30" s="63"/>
      <c r="H30" s="63"/>
      <c r="I30" s="62"/>
      <c r="K30" s="62"/>
      <c r="L30" s="62"/>
      <c r="M30" s="62"/>
      <c r="N30" s="62"/>
      <c r="O30" s="62"/>
      <c r="P30" s="62"/>
      <c r="Q30" s="62"/>
      <c r="R30" s="62"/>
    </row>
    <row r="31" spans="1:18" x14ac:dyDescent="0.25">
      <c r="I31" s="62"/>
      <c r="K31" s="62"/>
      <c r="L31" s="62"/>
      <c r="M31" s="62"/>
      <c r="N31" s="62"/>
      <c r="O31" s="62"/>
      <c r="P31" s="62"/>
      <c r="Q31" s="62"/>
      <c r="R31" s="62"/>
    </row>
    <row r="32" spans="1:18" x14ac:dyDescent="0.25">
      <c r="I32" s="62"/>
      <c r="K32" s="62"/>
      <c r="L32" s="62"/>
      <c r="M32" s="62"/>
      <c r="N32" s="62"/>
      <c r="O32" s="62"/>
      <c r="P32" s="62"/>
      <c r="Q32" s="62"/>
      <c r="R32" s="62"/>
    </row>
    <row r="33" spans="9:18" x14ac:dyDescent="0.25">
      <c r="I33" s="62"/>
      <c r="K33" s="62"/>
      <c r="L33" s="62"/>
      <c r="M33" s="62"/>
      <c r="N33" s="62"/>
      <c r="O33" s="62"/>
      <c r="P33" s="62"/>
      <c r="Q33" s="62"/>
      <c r="R33" s="62"/>
    </row>
    <row r="34" spans="9:18" x14ac:dyDescent="0.25">
      <c r="I34" s="62"/>
      <c r="K34" s="62"/>
      <c r="L34" s="62"/>
      <c r="M34" s="62"/>
      <c r="N34" s="62"/>
      <c r="O34" s="62"/>
      <c r="P34" s="62"/>
      <c r="Q34" s="62"/>
      <c r="R34" s="62"/>
    </row>
    <row r="35" spans="9:18" x14ac:dyDescent="0.25">
      <c r="I35" s="62"/>
      <c r="K35" s="62"/>
      <c r="L35" s="62"/>
      <c r="M35" s="62"/>
      <c r="N35" s="62"/>
      <c r="O35" s="62"/>
      <c r="P35" s="62"/>
      <c r="Q35" s="62"/>
      <c r="R35" s="62"/>
    </row>
    <row r="36" spans="9:18" x14ac:dyDescent="0.25">
      <c r="I36" s="62"/>
      <c r="K36" s="62"/>
      <c r="L36" s="62"/>
      <c r="M36" s="62"/>
      <c r="N36" s="62"/>
      <c r="O36" s="62"/>
      <c r="P36" s="62"/>
      <c r="Q36" s="62"/>
      <c r="R36" s="62"/>
    </row>
    <row r="37" spans="9:18" x14ac:dyDescent="0.25">
      <c r="I37" s="62"/>
      <c r="K37" s="62"/>
      <c r="L37" s="62"/>
      <c r="M37" s="62"/>
      <c r="N37" s="62"/>
      <c r="O37" s="62"/>
      <c r="P37" s="62"/>
      <c r="Q37" s="62"/>
      <c r="R37" s="62"/>
    </row>
    <row r="38" spans="9:18" x14ac:dyDescent="0.25">
      <c r="I38" s="62"/>
      <c r="K38" s="62"/>
      <c r="L38" s="62"/>
      <c r="M38" s="62"/>
      <c r="N38" s="62"/>
      <c r="O38" s="62"/>
      <c r="P38" s="62"/>
      <c r="Q38" s="62"/>
      <c r="R38" s="62"/>
    </row>
    <row r="39" spans="9:18" x14ac:dyDescent="0.25">
      <c r="I39" s="62"/>
      <c r="K39" s="62"/>
      <c r="L39" s="62"/>
      <c r="M39" s="62"/>
      <c r="N39" s="62"/>
      <c r="O39" s="62"/>
      <c r="P39" s="62"/>
      <c r="Q39" s="62"/>
      <c r="R39" s="62"/>
    </row>
    <row r="40" spans="9:18" x14ac:dyDescent="0.25">
      <c r="I40" s="62"/>
      <c r="K40" s="62"/>
      <c r="L40" s="62"/>
      <c r="M40" s="62"/>
      <c r="N40" s="62"/>
      <c r="O40" s="62"/>
      <c r="P40" s="62"/>
      <c r="Q40" s="62"/>
      <c r="R40" s="62"/>
    </row>
    <row r="41" spans="9:18" x14ac:dyDescent="0.25">
      <c r="I41" s="62"/>
      <c r="K41" s="62"/>
      <c r="L41" s="62"/>
      <c r="M41" s="62"/>
      <c r="N41" s="62"/>
      <c r="O41" s="62"/>
      <c r="P41" s="62"/>
      <c r="Q41" s="62"/>
      <c r="R41" s="62"/>
    </row>
    <row r="42" spans="9:18" x14ac:dyDescent="0.25">
      <c r="I42" s="62"/>
      <c r="K42" s="62"/>
      <c r="L42" s="62"/>
      <c r="M42" s="62"/>
      <c r="N42" s="62"/>
      <c r="O42" s="62"/>
      <c r="P42" s="62"/>
      <c r="Q42" s="62"/>
      <c r="R42" s="62"/>
    </row>
    <row r="43" spans="9:18" x14ac:dyDescent="0.25">
      <c r="I43" s="62"/>
      <c r="K43" s="62"/>
      <c r="L43" s="62"/>
      <c r="M43" s="62"/>
      <c r="N43" s="62"/>
      <c r="O43" s="62"/>
      <c r="P43" s="62"/>
      <c r="Q43" s="62"/>
      <c r="R43" s="62"/>
    </row>
    <row r="44" spans="9:18" x14ac:dyDescent="0.25">
      <c r="I44" s="62"/>
      <c r="K44" s="62"/>
      <c r="L44" s="62"/>
      <c r="M44" s="62"/>
      <c r="N44" s="62"/>
      <c r="O44" s="62"/>
      <c r="P44" s="62"/>
      <c r="Q44" s="62"/>
      <c r="R44" s="62"/>
    </row>
    <row r="45" spans="9:18" x14ac:dyDescent="0.25">
      <c r="I45" s="62"/>
      <c r="K45" s="62"/>
      <c r="L45" s="62"/>
      <c r="M45" s="62"/>
      <c r="N45" s="62"/>
      <c r="O45" s="62"/>
      <c r="P45" s="62"/>
      <c r="Q45" s="62"/>
      <c r="R45" s="62"/>
    </row>
    <row r="46" spans="9:18" x14ac:dyDescent="0.25">
      <c r="I46" s="62"/>
      <c r="K46" s="62"/>
      <c r="L46" s="62"/>
      <c r="M46" s="62"/>
      <c r="N46" s="62"/>
      <c r="O46" s="62"/>
      <c r="P46" s="62"/>
      <c r="Q46" s="62"/>
      <c r="R46" s="62"/>
    </row>
    <row r="47" spans="9:18" x14ac:dyDescent="0.25">
      <c r="I47" s="62"/>
      <c r="K47" s="62"/>
      <c r="L47" s="62"/>
      <c r="M47" s="62"/>
      <c r="N47" s="62"/>
      <c r="O47" s="62"/>
      <c r="P47" s="62"/>
      <c r="Q47" s="62"/>
      <c r="R47" s="62"/>
    </row>
    <row r="48" spans="9:18" x14ac:dyDescent="0.25">
      <c r="I48" s="62"/>
      <c r="K48" s="62"/>
      <c r="L48" s="62"/>
      <c r="M48" s="62"/>
      <c r="N48" s="62"/>
      <c r="O48" s="62"/>
      <c r="P48" s="62"/>
      <c r="Q48" s="62"/>
      <c r="R48" s="62"/>
    </row>
    <row r="49" spans="9:18" x14ac:dyDescent="0.25">
      <c r="I49" s="62"/>
      <c r="K49" s="62"/>
      <c r="L49" s="62"/>
      <c r="M49" s="62"/>
      <c r="N49" s="62"/>
      <c r="O49" s="62"/>
      <c r="P49" s="62"/>
      <c r="Q49" s="62"/>
      <c r="R49" s="62"/>
    </row>
    <row r="50" spans="9:18" x14ac:dyDescent="0.25">
      <c r="I50" s="62"/>
      <c r="K50" s="62"/>
      <c r="L50" s="62"/>
      <c r="M50" s="62"/>
      <c r="N50" s="62"/>
      <c r="O50" s="62"/>
      <c r="P50" s="62"/>
      <c r="Q50" s="62"/>
      <c r="R50" s="62"/>
    </row>
    <row r="51" spans="9:18" x14ac:dyDescent="0.25">
      <c r="I51" s="62"/>
      <c r="K51" s="62"/>
      <c r="L51" s="62"/>
      <c r="M51" s="62"/>
      <c r="N51" s="62"/>
      <c r="O51" s="62"/>
      <c r="P51" s="62"/>
      <c r="Q51" s="62"/>
      <c r="R51" s="62"/>
    </row>
    <row r="52" spans="9:18" x14ac:dyDescent="0.25">
      <c r="I52" s="62"/>
      <c r="K52" s="62"/>
      <c r="L52" s="62"/>
      <c r="M52" s="62"/>
      <c r="N52" s="62"/>
      <c r="O52" s="62"/>
      <c r="P52" s="62"/>
      <c r="Q52" s="62"/>
      <c r="R52" s="62"/>
    </row>
    <row r="53" spans="9:18" x14ac:dyDescent="0.25">
      <c r="I53" s="62"/>
      <c r="K53" s="62"/>
      <c r="L53" s="62"/>
      <c r="M53" s="62"/>
      <c r="N53" s="62"/>
      <c r="O53" s="62"/>
      <c r="P53" s="62"/>
      <c r="Q53" s="62"/>
      <c r="R53" s="62"/>
    </row>
    <row r="54" spans="9:18" x14ac:dyDescent="0.25">
      <c r="I54" s="62"/>
      <c r="K54" s="62"/>
      <c r="L54" s="62"/>
      <c r="M54" s="62"/>
      <c r="N54" s="62"/>
      <c r="O54" s="62"/>
      <c r="P54" s="62"/>
      <c r="Q54" s="62"/>
      <c r="R54" s="62"/>
    </row>
    <row r="55" spans="9:18" x14ac:dyDescent="0.25">
      <c r="I55" s="62"/>
      <c r="K55" s="62"/>
      <c r="L55" s="62"/>
      <c r="M55" s="62"/>
      <c r="N55" s="62"/>
      <c r="O55" s="62"/>
      <c r="P55" s="62"/>
      <c r="Q55" s="62"/>
      <c r="R55" s="62"/>
    </row>
    <row r="56" spans="9:18" x14ac:dyDescent="0.25">
      <c r="I56" s="62"/>
      <c r="K56" s="62"/>
      <c r="L56" s="62"/>
      <c r="M56" s="62"/>
      <c r="N56" s="62"/>
      <c r="O56" s="62"/>
      <c r="P56" s="62"/>
      <c r="Q56" s="62"/>
      <c r="R56" s="62"/>
    </row>
    <row r="57" spans="9:18" x14ac:dyDescent="0.25">
      <c r="I57" s="62"/>
      <c r="K57" s="62"/>
      <c r="L57" s="62"/>
      <c r="M57" s="62"/>
      <c r="N57" s="62"/>
      <c r="O57" s="62"/>
      <c r="P57" s="62"/>
      <c r="Q57" s="62"/>
      <c r="R57" s="62"/>
    </row>
    <row r="58" spans="9:18" x14ac:dyDescent="0.25">
      <c r="I58" s="62"/>
      <c r="K58" s="62"/>
      <c r="L58" s="62"/>
      <c r="M58" s="62"/>
      <c r="N58" s="62"/>
      <c r="O58" s="62"/>
      <c r="P58" s="62"/>
      <c r="Q58" s="62"/>
      <c r="R58" s="62"/>
    </row>
    <row r="59" spans="9:18" x14ac:dyDescent="0.25">
      <c r="I59" s="62"/>
      <c r="K59" s="62"/>
      <c r="L59" s="62"/>
      <c r="M59" s="62"/>
      <c r="N59" s="62"/>
      <c r="O59" s="62"/>
      <c r="P59" s="62"/>
      <c r="Q59" s="62"/>
      <c r="R59" s="62"/>
    </row>
    <row r="60" spans="9:18" x14ac:dyDescent="0.25">
      <c r="I60" s="62"/>
      <c r="K60" s="62"/>
      <c r="L60" s="62"/>
      <c r="M60" s="62"/>
      <c r="N60" s="62"/>
      <c r="O60" s="62"/>
      <c r="P60" s="62"/>
      <c r="Q60" s="62"/>
      <c r="R60" s="62"/>
    </row>
    <row r="61" spans="9:18" x14ac:dyDescent="0.25">
      <c r="I61" s="62"/>
      <c r="K61" s="62"/>
      <c r="L61" s="62"/>
      <c r="M61" s="62"/>
      <c r="N61" s="62"/>
      <c r="O61" s="62"/>
      <c r="P61" s="62"/>
      <c r="Q61" s="62"/>
      <c r="R61" s="62"/>
    </row>
    <row r="62" spans="9:18" x14ac:dyDescent="0.25">
      <c r="I62" s="62"/>
      <c r="K62" s="62"/>
      <c r="L62" s="62"/>
      <c r="M62" s="62"/>
      <c r="N62" s="62"/>
      <c r="O62" s="62"/>
      <c r="P62" s="62"/>
      <c r="Q62" s="62"/>
      <c r="R62" s="62"/>
    </row>
    <row r="63" spans="9:18" x14ac:dyDescent="0.25">
      <c r="I63" s="62"/>
      <c r="K63" s="62"/>
      <c r="L63" s="62"/>
      <c r="M63" s="62"/>
      <c r="N63" s="62"/>
      <c r="O63" s="62"/>
      <c r="P63" s="62"/>
      <c r="Q63" s="62"/>
      <c r="R63" s="62"/>
    </row>
    <row r="64" spans="9:18" x14ac:dyDescent="0.25">
      <c r="I64" s="62"/>
      <c r="K64" s="62"/>
      <c r="L64" s="62"/>
      <c r="M64" s="62"/>
      <c r="N64" s="62"/>
      <c r="O64" s="62"/>
      <c r="P64" s="62"/>
      <c r="Q64" s="62"/>
      <c r="R64" s="62"/>
    </row>
    <row r="65" spans="9:18" x14ac:dyDescent="0.25">
      <c r="I65" s="62"/>
      <c r="K65" s="62"/>
      <c r="L65" s="62"/>
      <c r="M65" s="62"/>
      <c r="N65" s="62"/>
      <c r="O65" s="62"/>
      <c r="P65" s="62"/>
      <c r="Q65" s="62"/>
      <c r="R65" s="62"/>
    </row>
    <row r="66" spans="9:18" x14ac:dyDescent="0.25">
      <c r="I66" s="62"/>
      <c r="K66" s="62"/>
      <c r="L66" s="62"/>
      <c r="M66" s="62"/>
      <c r="N66" s="62"/>
      <c r="O66" s="62"/>
      <c r="P66" s="62"/>
      <c r="Q66" s="62"/>
      <c r="R66" s="62"/>
    </row>
    <row r="67" spans="9:18" x14ac:dyDescent="0.25">
      <c r="I67" s="62"/>
      <c r="K67" s="62"/>
      <c r="L67" s="62"/>
      <c r="M67" s="62"/>
      <c r="N67" s="62"/>
      <c r="O67" s="62"/>
      <c r="P67" s="62"/>
      <c r="Q67" s="62"/>
      <c r="R67" s="62"/>
    </row>
    <row r="68" spans="9:18" x14ac:dyDescent="0.25">
      <c r="I68" s="62"/>
      <c r="K68" s="62"/>
      <c r="L68" s="62"/>
      <c r="M68" s="62"/>
      <c r="N68" s="62"/>
      <c r="O68" s="62"/>
      <c r="P68" s="62"/>
      <c r="Q68" s="62"/>
      <c r="R68" s="62"/>
    </row>
    <row r="69" spans="9:18" x14ac:dyDescent="0.25">
      <c r="I69" s="62"/>
      <c r="K69" s="62"/>
      <c r="L69" s="62"/>
      <c r="M69" s="62"/>
      <c r="N69" s="62"/>
      <c r="O69" s="62"/>
      <c r="P69" s="62"/>
      <c r="Q69" s="62"/>
      <c r="R69" s="62"/>
    </row>
    <row r="70" spans="9:18" x14ac:dyDescent="0.25">
      <c r="I70" s="62"/>
      <c r="K70" s="62"/>
      <c r="L70" s="62"/>
      <c r="M70" s="62"/>
      <c r="N70" s="62"/>
      <c r="O70" s="62"/>
      <c r="P70" s="62"/>
      <c r="Q70" s="62"/>
      <c r="R70" s="62"/>
    </row>
    <row r="71" spans="9:18" x14ac:dyDescent="0.25">
      <c r="I71" s="62"/>
      <c r="K71" s="62"/>
      <c r="L71" s="62"/>
      <c r="M71" s="62"/>
      <c r="N71" s="62"/>
      <c r="O71" s="62"/>
      <c r="P71" s="62"/>
      <c r="Q71" s="62"/>
      <c r="R71" s="62"/>
    </row>
    <row r="72" spans="9:18" x14ac:dyDescent="0.25">
      <c r="I72" s="62"/>
      <c r="K72" s="62"/>
      <c r="L72" s="62"/>
      <c r="M72" s="62"/>
      <c r="N72" s="62"/>
      <c r="O72" s="62"/>
      <c r="P72" s="62"/>
      <c r="Q72" s="62"/>
      <c r="R72" s="62"/>
    </row>
    <row r="73" spans="9:18" x14ac:dyDescent="0.25">
      <c r="I73" s="62"/>
      <c r="K73" s="62"/>
      <c r="L73" s="62"/>
      <c r="M73" s="62"/>
      <c r="N73" s="62"/>
      <c r="O73" s="62"/>
      <c r="P73" s="62"/>
      <c r="Q73" s="62"/>
      <c r="R73" s="62"/>
    </row>
    <row r="74" spans="9:18" x14ac:dyDescent="0.25">
      <c r="I74" s="62"/>
      <c r="K74" s="62"/>
      <c r="L74" s="62"/>
      <c r="M74" s="62"/>
      <c r="N74" s="62"/>
      <c r="O74" s="62"/>
      <c r="P74" s="62"/>
      <c r="Q74" s="62"/>
      <c r="R74" s="62"/>
    </row>
    <row r="75" spans="9:18" x14ac:dyDescent="0.25">
      <c r="I75" s="62"/>
      <c r="K75" s="62"/>
      <c r="L75" s="62"/>
      <c r="M75" s="62"/>
      <c r="N75" s="62"/>
      <c r="O75" s="62"/>
      <c r="P75" s="62"/>
      <c r="Q75" s="62"/>
      <c r="R75" s="62"/>
    </row>
    <row r="76" spans="9:18" x14ac:dyDescent="0.25">
      <c r="I76" s="62"/>
      <c r="K76" s="62"/>
      <c r="L76" s="62"/>
      <c r="M76" s="62"/>
      <c r="N76" s="62"/>
      <c r="O76" s="62"/>
      <c r="P76" s="62"/>
      <c r="Q76" s="62"/>
      <c r="R76" s="62"/>
    </row>
    <row r="77" spans="9:18" x14ac:dyDescent="0.25">
      <c r="I77" s="62"/>
      <c r="K77" s="62"/>
      <c r="L77" s="62"/>
      <c r="M77" s="62"/>
      <c r="N77" s="62"/>
      <c r="O77" s="62"/>
      <c r="P77" s="62"/>
      <c r="Q77" s="62"/>
      <c r="R77" s="62"/>
    </row>
    <row r="78" spans="9:18" x14ac:dyDescent="0.25">
      <c r="I78" s="62"/>
      <c r="K78" s="62"/>
      <c r="L78" s="62"/>
      <c r="M78" s="62"/>
      <c r="N78" s="62"/>
      <c r="O78" s="62"/>
      <c r="P78" s="62"/>
      <c r="Q78" s="62"/>
      <c r="R78" s="62"/>
    </row>
    <row r="79" spans="9:18" x14ac:dyDescent="0.25">
      <c r="I79" s="221"/>
      <c r="J79" s="221"/>
      <c r="K79" s="221"/>
      <c r="L79" s="221"/>
      <c r="M79" s="221"/>
      <c r="N79" s="221"/>
      <c r="O79" s="221"/>
      <c r="P79" s="221"/>
      <c r="Q79" s="221"/>
      <c r="R79" s="221"/>
    </row>
    <row r="80" spans="9:18" x14ac:dyDescent="0.25">
      <c r="I80" s="221"/>
      <c r="J80" s="221"/>
      <c r="K80" s="221"/>
      <c r="L80" s="221"/>
      <c r="M80" s="221"/>
      <c r="N80" s="221"/>
      <c r="O80" s="221"/>
      <c r="P80" s="221"/>
      <c r="Q80" s="221"/>
      <c r="R80" s="221"/>
    </row>
    <row r="81" spans="9:18" x14ac:dyDescent="0.25">
      <c r="I81" s="221"/>
      <c r="J81" s="221"/>
      <c r="K81" s="221"/>
      <c r="L81" s="221"/>
      <c r="M81" s="221"/>
      <c r="N81" s="221"/>
      <c r="O81" s="221"/>
      <c r="P81" s="221"/>
      <c r="Q81" s="221"/>
      <c r="R81" s="221"/>
    </row>
    <row r="82" spans="9:18" x14ac:dyDescent="0.25">
      <c r="I82" s="221"/>
      <c r="J82" s="221"/>
      <c r="K82" s="221"/>
      <c r="L82" s="221"/>
      <c r="M82" s="221"/>
      <c r="N82" s="221"/>
      <c r="O82" s="221"/>
      <c r="P82" s="221"/>
      <c r="Q82" s="221"/>
      <c r="R82" s="221"/>
    </row>
    <row r="83" spans="9:18" x14ac:dyDescent="0.25">
      <c r="I83" s="221"/>
      <c r="J83" s="221"/>
      <c r="K83" s="221"/>
      <c r="L83" s="221"/>
      <c r="M83" s="221"/>
      <c r="N83" s="221"/>
      <c r="O83" s="221"/>
      <c r="P83" s="221"/>
      <c r="Q83" s="221"/>
      <c r="R83" s="221"/>
    </row>
    <row r="84" spans="9:18" x14ac:dyDescent="0.25">
      <c r="I84" s="221"/>
      <c r="J84" s="221"/>
      <c r="K84" s="221"/>
      <c r="L84" s="221"/>
      <c r="M84" s="221"/>
      <c r="N84" s="221"/>
      <c r="O84" s="221"/>
      <c r="P84" s="221"/>
      <c r="Q84" s="221"/>
      <c r="R84" s="221"/>
    </row>
    <row r="85" spans="9:18" x14ac:dyDescent="0.25">
      <c r="I85" s="221"/>
      <c r="J85" s="221"/>
      <c r="K85" s="221"/>
      <c r="L85" s="221"/>
      <c r="M85" s="221"/>
      <c r="N85" s="221"/>
      <c r="O85" s="221"/>
      <c r="P85" s="221"/>
      <c r="Q85" s="221"/>
      <c r="R85" s="221"/>
    </row>
    <row r="86" spans="9:18" x14ac:dyDescent="0.25">
      <c r="I86" s="221"/>
      <c r="J86" s="221"/>
      <c r="K86" s="221"/>
      <c r="L86" s="221"/>
      <c r="M86" s="221"/>
      <c r="N86" s="221"/>
      <c r="O86" s="221"/>
      <c r="P86" s="221"/>
      <c r="Q86" s="221"/>
      <c r="R86" s="221"/>
    </row>
    <row r="87" spans="9:18" x14ac:dyDescent="0.25">
      <c r="I87" s="221"/>
      <c r="J87" s="221"/>
      <c r="K87" s="221"/>
      <c r="L87" s="221"/>
      <c r="M87" s="221"/>
      <c r="N87" s="221"/>
      <c r="O87" s="221"/>
      <c r="P87" s="221"/>
      <c r="Q87" s="221"/>
      <c r="R87" s="221"/>
    </row>
    <row r="88" spans="9:18" x14ac:dyDescent="0.25">
      <c r="I88" s="221"/>
      <c r="J88" s="221"/>
      <c r="K88" s="221"/>
      <c r="L88" s="221"/>
      <c r="M88" s="221"/>
      <c r="N88" s="221"/>
      <c r="O88" s="221"/>
      <c r="P88" s="221"/>
      <c r="Q88" s="221"/>
      <c r="R88" s="221"/>
    </row>
    <row r="89" spans="9:18" x14ac:dyDescent="0.25">
      <c r="I89" s="221"/>
      <c r="J89" s="221"/>
      <c r="K89" s="221"/>
      <c r="L89" s="221"/>
      <c r="M89" s="221"/>
      <c r="N89" s="221"/>
      <c r="O89" s="221"/>
      <c r="P89" s="221"/>
      <c r="Q89" s="221"/>
      <c r="R89" s="221"/>
    </row>
    <row r="90" spans="9:18" x14ac:dyDescent="0.25">
      <c r="I90" s="221"/>
      <c r="J90" s="221"/>
      <c r="K90" s="221"/>
      <c r="L90" s="221"/>
      <c r="M90" s="221"/>
      <c r="N90" s="221"/>
      <c r="O90" s="221"/>
      <c r="P90" s="221"/>
      <c r="Q90" s="221"/>
      <c r="R90" s="221"/>
    </row>
    <row r="91" spans="9:18" x14ac:dyDescent="0.25">
      <c r="I91" s="221"/>
      <c r="J91" s="221"/>
      <c r="K91" s="221"/>
      <c r="L91" s="221"/>
      <c r="M91" s="221"/>
      <c r="N91" s="221"/>
      <c r="O91" s="221"/>
      <c r="P91" s="221"/>
      <c r="Q91" s="221"/>
      <c r="R91" s="221"/>
    </row>
    <row r="92" spans="9:18" x14ac:dyDescent="0.25">
      <c r="I92" s="221"/>
      <c r="J92" s="221"/>
      <c r="K92" s="221"/>
      <c r="L92" s="221"/>
      <c r="M92" s="221"/>
      <c r="N92" s="221"/>
      <c r="O92" s="221"/>
      <c r="P92" s="221"/>
      <c r="Q92" s="221"/>
      <c r="R92" s="221"/>
    </row>
    <row r="93" spans="9:18" x14ac:dyDescent="0.25">
      <c r="I93" s="221"/>
      <c r="J93" s="221"/>
      <c r="K93" s="221"/>
      <c r="L93" s="221"/>
      <c r="M93" s="221"/>
      <c r="N93" s="221"/>
      <c r="O93" s="221"/>
      <c r="P93" s="221"/>
      <c r="Q93" s="221"/>
      <c r="R93" s="221"/>
    </row>
    <row r="94" spans="9:18" x14ac:dyDescent="0.25">
      <c r="I94" s="221"/>
      <c r="J94" s="221"/>
      <c r="K94" s="221"/>
      <c r="L94" s="221"/>
      <c r="M94" s="221"/>
      <c r="N94" s="221"/>
      <c r="O94" s="221"/>
      <c r="P94" s="221"/>
      <c r="Q94" s="221"/>
      <c r="R94" s="221"/>
    </row>
    <row r="95" spans="9:18" x14ac:dyDescent="0.25">
      <c r="I95" s="221"/>
      <c r="J95" s="221"/>
      <c r="K95" s="221"/>
      <c r="L95" s="221"/>
      <c r="M95" s="221"/>
      <c r="N95" s="221"/>
      <c r="O95" s="221"/>
      <c r="P95" s="221"/>
      <c r="Q95" s="221"/>
      <c r="R95" s="221"/>
    </row>
    <row r="96" spans="9:18" x14ac:dyDescent="0.25">
      <c r="I96" s="221"/>
      <c r="J96" s="221"/>
      <c r="K96" s="221"/>
      <c r="L96" s="221"/>
      <c r="M96" s="221"/>
      <c r="N96" s="221"/>
      <c r="O96" s="221"/>
      <c r="P96" s="221"/>
      <c r="Q96" s="221"/>
      <c r="R96" s="221"/>
    </row>
    <row r="97" spans="9:18" x14ac:dyDescent="0.25">
      <c r="I97" s="221"/>
      <c r="J97" s="221"/>
      <c r="K97" s="221"/>
      <c r="L97" s="221"/>
      <c r="M97" s="221"/>
      <c r="N97" s="221"/>
      <c r="O97" s="221"/>
      <c r="P97" s="221"/>
      <c r="Q97" s="221"/>
      <c r="R97" s="221"/>
    </row>
    <row r="98" spans="9:18" x14ac:dyDescent="0.25">
      <c r="I98" s="221"/>
      <c r="J98" s="221"/>
      <c r="K98" s="221"/>
      <c r="L98" s="221"/>
      <c r="M98" s="221"/>
      <c r="N98" s="221"/>
      <c r="O98" s="221"/>
      <c r="P98" s="221"/>
      <c r="Q98" s="221"/>
      <c r="R98" s="221"/>
    </row>
    <row r="99" spans="9:18" x14ac:dyDescent="0.25">
      <c r="I99" s="221"/>
      <c r="J99" s="221"/>
      <c r="K99" s="221"/>
      <c r="L99" s="221"/>
      <c r="M99" s="221"/>
      <c r="N99" s="221"/>
      <c r="O99" s="221"/>
      <c r="P99" s="221"/>
      <c r="Q99" s="221"/>
      <c r="R99" s="221"/>
    </row>
    <row r="100" spans="9:18" x14ac:dyDescent="0.25"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</row>
    <row r="101" spans="9:18" x14ac:dyDescent="0.25"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</row>
    <row r="102" spans="9:18" x14ac:dyDescent="0.25"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</row>
    <row r="103" spans="9:18" x14ac:dyDescent="0.25"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</row>
    <row r="104" spans="9:18" x14ac:dyDescent="0.25"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</row>
    <row r="105" spans="9:18" x14ac:dyDescent="0.25"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</row>
    <row r="106" spans="9:18" x14ac:dyDescent="0.25"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</row>
    <row r="107" spans="9:18" x14ac:dyDescent="0.25"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</row>
    <row r="108" spans="9:18" x14ac:dyDescent="0.25"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</row>
    <row r="109" spans="9:18" x14ac:dyDescent="0.25"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</row>
    <row r="110" spans="9:18" x14ac:dyDescent="0.25"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</row>
    <row r="111" spans="9:18" x14ac:dyDescent="0.25"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</row>
    <row r="112" spans="9:18" x14ac:dyDescent="0.25"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</row>
    <row r="113" spans="9:18" x14ac:dyDescent="0.25"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</row>
    <row r="114" spans="9:18" x14ac:dyDescent="0.25"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</row>
    <row r="115" spans="9:18" x14ac:dyDescent="0.25"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</row>
    <row r="116" spans="9:18" x14ac:dyDescent="0.25"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</row>
    <row r="117" spans="9:18" x14ac:dyDescent="0.25"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</row>
    <row r="118" spans="9:18" x14ac:dyDescent="0.25"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</row>
    <row r="119" spans="9:18" x14ac:dyDescent="0.25"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</row>
    <row r="120" spans="9:18" x14ac:dyDescent="0.25"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</row>
    <row r="121" spans="9:18" x14ac:dyDescent="0.25"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</row>
    <row r="122" spans="9:18" x14ac:dyDescent="0.25"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</row>
    <row r="123" spans="9:18" x14ac:dyDescent="0.25"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</row>
    <row r="124" spans="9:18" x14ac:dyDescent="0.25"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</row>
    <row r="125" spans="9:18" x14ac:dyDescent="0.25"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</row>
    <row r="126" spans="9:18" x14ac:dyDescent="0.25"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</row>
    <row r="127" spans="9:18" x14ac:dyDescent="0.25"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</row>
    <row r="138" spans="9:18" x14ac:dyDescent="0.25"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</row>
    <row r="139" spans="9:18" x14ac:dyDescent="0.25"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</row>
    <row r="140" spans="9:18" x14ac:dyDescent="0.25"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</row>
    <row r="141" spans="9:18" x14ac:dyDescent="0.25"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</row>
    <row r="142" spans="9:18" x14ac:dyDescent="0.25"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</row>
    <row r="143" spans="9:18" x14ac:dyDescent="0.25"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</row>
    <row r="146" spans="9:19" x14ac:dyDescent="0.25"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</row>
    <row r="147" spans="9:19" x14ac:dyDescent="0.25"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</row>
    <row r="148" spans="9:19" x14ac:dyDescent="0.25"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</row>
    <row r="149" spans="9:19" x14ac:dyDescent="0.25"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</row>
    <row r="150" spans="9:19" x14ac:dyDescent="0.25"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</row>
    <row r="151" spans="9:19" x14ac:dyDescent="0.25"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</row>
    <row r="156" spans="9:19" x14ac:dyDescent="0.25"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</row>
    <row r="157" spans="9:19" x14ac:dyDescent="0.25"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</row>
    <row r="158" spans="9:19" x14ac:dyDescent="0.25"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</row>
    <row r="159" spans="9:19" x14ac:dyDescent="0.25"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</row>
    <row r="160" spans="9:19" x14ac:dyDescent="0.25"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</row>
    <row r="161" spans="9:19" x14ac:dyDescent="0.25"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</row>
    <row r="162" spans="9:19" x14ac:dyDescent="0.25"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</row>
    <row r="165" spans="9:19" x14ac:dyDescent="0.25"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</row>
    <row r="166" spans="9:19" x14ac:dyDescent="0.25"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</row>
    <row r="167" spans="9:19" x14ac:dyDescent="0.25"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</row>
    <row r="168" spans="9:19" x14ac:dyDescent="0.25"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</row>
    <row r="169" spans="9:19" x14ac:dyDescent="0.25"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</row>
    <row r="170" spans="9:19" x14ac:dyDescent="0.25"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</row>
    <row r="175" spans="9:19" x14ac:dyDescent="0.25"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</row>
    <row r="176" spans="9:19" x14ac:dyDescent="0.25"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</row>
    <row r="177" spans="9:19" x14ac:dyDescent="0.25"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</row>
    <row r="178" spans="9:19" x14ac:dyDescent="0.25"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</row>
    <row r="179" spans="9:19" x14ac:dyDescent="0.25"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</row>
    <row r="180" spans="9:19" x14ac:dyDescent="0.25"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</row>
    <row r="181" spans="9:19" x14ac:dyDescent="0.25"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</row>
    <row r="183" spans="9:19" x14ac:dyDescent="0.25"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</row>
    <row r="184" spans="9:19" x14ac:dyDescent="0.25"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</row>
    <row r="185" spans="9:19" x14ac:dyDescent="0.25"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</row>
    <row r="186" spans="9:19" x14ac:dyDescent="0.25"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</row>
    <row r="187" spans="9:19" x14ac:dyDescent="0.25"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</row>
    <row r="188" spans="9:19" x14ac:dyDescent="0.25"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</row>
    <row r="189" spans="9:19" x14ac:dyDescent="0.25"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</row>
    <row r="190" spans="9:19" x14ac:dyDescent="0.25"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</row>
    <row r="191" spans="9:19" x14ac:dyDescent="0.25"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</row>
    <row r="192" spans="9:19" x14ac:dyDescent="0.25"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</row>
    <row r="193" spans="9:19" x14ac:dyDescent="0.25"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</row>
    <row r="194" spans="9:19" x14ac:dyDescent="0.25"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221"/>
    </row>
    <row r="195" spans="9:19" x14ac:dyDescent="0.25"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</row>
    <row r="196" spans="9:19" x14ac:dyDescent="0.25"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</row>
    <row r="197" spans="9:19" x14ac:dyDescent="0.25"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</row>
    <row r="198" spans="9:19" x14ac:dyDescent="0.25"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</row>
    <row r="199" spans="9:19" x14ac:dyDescent="0.25"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</row>
    <row r="200" spans="9:19" x14ac:dyDescent="0.25"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</row>
    <row r="201" spans="9:19" x14ac:dyDescent="0.25"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</row>
    <row r="202" spans="9:19" x14ac:dyDescent="0.25"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</row>
    <row r="203" spans="9:19" x14ac:dyDescent="0.25"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</row>
    <row r="204" spans="9:19" x14ac:dyDescent="0.25"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</row>
    <row r="205" spans="9:19" x14ac:dyDescent="0.25"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</row>
    <row r="206" spans="9:19" x14ac:dyDescent="0.25"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</row>
    <row r="207" spans="9:19" x14ac:dyDescent="0.25"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</row>
    <row r="208" spans="9:19" x14ac:dyDescent="0.25"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</row>
    <row r="209" spans="9:19" x14ac:dyDescent="0.25"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</row>
    <row r="210" spans="9:19" x14ac:dyDescent="0.25"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221"/>
    </row>
    <row r="211" spans="9:19" x14ac:dyDescent="0.25"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</row>
    <row r="212" spans="9:19" x14ac:dyDescent="0.25"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</row>
    <row r="213" spans="9:19" x14ac:dyDescent="0.25"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</row>
    <row r="214" spans="9:19" x14ac:dyDescent="0.25"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</row>
    <row r="215" spans="9:19" x14ac:dyDescent="0.25"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</row>
    <row r="216" spans="9:19" x14ac:dyDescent="0.25"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</row>
    <row r="217" spans="9:19" x14ac:dyDescent="0.25"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</row>
    <row r="218" spans="9:19" x14ac:dyDescent="0.25"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</row>
    <row r="219" spans="9:19" x14ac:dyDescent="0.25"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221"/>
    </row>
    <row r="220" spans="9:19" x14ac:dyDescent="0.25"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221"/>
    </row>
    <row r="221" spans="9:19" x14ac:dyDescent="0.25">
      <c r="I221" s="221"/>
      <c r="J221" s="221"/>
      <c r="K221" s="221"/>
      <c r="L221" s="221"/>
      <c r="M221" s="221"/>
      <c r="N221" s="221"/>
      <c r="O221" s="221"/>
      <c r="P221" s="221"/>
      <c r="Q221" s="221"/>
      <c r="R221" s="221"/>
      <c r="S221" s="221"/>
    </row>
    <row r="222" spans="9:19" x14ac:dyDescent="0.25"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221"/>
    </row>
    <row r="223" spans="9:19" x14ac:dyDescent="0.25">
      <c r="I223" s="221"/>
      <c r="J223" s="221"/>
      <c r="K223" s="221"/>
      <c r="L223" s="221"/>
      <c r="M223" s="221"/>
      <c r="N223" s="221"/>
      <c r="O223" s="221"/>
      <c r="P223" s="221"/>
      <c r="Q223" s="221"/>
      <c r="R223" s="221"/>
      <c r="S223" s="221"/>
    </row>
    <row r="224" spans="9:19" x14ac:dyDescent="0.25">
      <c r="I224" s="221"/>
      <c r="J224" s="221"/>
      <c r="K224" s="221"/>
      <c r="L224" s="221"/>
      <c r="M224" s="221"/>
      <c r="N224" s="221"/>
      <c r="O224" s="221"/>
      <c r="P224" s="221"/>
      <c r="Q224" s="221"/>
      <c r="R224" s="221"/>
      <c r="S224" s="221"/>
    </row>
    <row r="225" spans="9:19" x14ac:dyDescent="0.25"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</row>
    <row r="226" spans="9:19" x14ac:dyDescent="0.25">
      <c r="I226" s="221"/>
      <c r="J226" s="221"/>
      <c r="K226" s="221"/>
      <c r="L226" s="221"/>
      <c r="M226" s="221"/>
      <c r="N226" s="221"/>
      <c r="O226" s="221"/>
      <c r="P226" s="221"/>
      <c r="Q226" s="221"/>
      <c r="R226" s="221"/>
      <c r="S226" s="221"/>
    </row>
    <row r="227" spans="9:19" x14ac:dyDescent="0.25">
      <c r="I227" s="221"/>
      <c r="J227" s="221"/>
      <c r="K227" s="221"/>
      <c r="L227" s="221"/>
      <c r="M227" s="221"/>
      <c r="N227" s="221"/>
      <c r="O227" s="221"/>
      <c r="P227" s="221"/>
      <c r="Q227" s="221"/>
      <c r="R227" s="221"/>
      <c r="S227" s="221"/>
    </row>
    <row r="228" spans="9:19" x14ac:dyDescent="0.25">
      <c r="I228" s="221"/>
      <c r="J228" s="221"/>
      <c r="K228" s="221"/>
      <c r="L228" s="221"/>
      <c r="M228" s="221"/>
      <c r="N228" s="221"/>
      <c r="O228" s="221"/>
      <c r="P228" s="221"/>
      <c r="Q228" s="221"/>
      <c r="R228" s="221"/>
      <c r="S228" s="221"/>
    </row>
    <row r="229" spans="9:19" x14ac:dyDescent="0.25">
      <c r="I229" s="221"/>
      <c r="J229" s="221"/>
      <c r="K229" s="221"/>
      <c r="L229" s="221"/>
      <c r="M229" s="221"/>
      <c r="N229" s="221"/>
      <c r="O229" s="221"/>
      <c r="P229" s="221"/>
      <c r="Q229" s="221"/>
      <c r="R229" s="221"/>
      <c r="S229" s="221"/>
    </row>
    <row r="230" spans="9:19" x14ac:dyDescent="0.25"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</row>
    <row r="231" spans="9:19" x14ac:dyDescent="0.25"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</row>
    <row r="232" spans="9:19" x14ac:dyDescent="0.25"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</row>
    <row r="233" spans="9:19" x14ac:dyDescent="0.25">
      <c r="I233" s="221"/>
      <c r="J233" s="221"/>
      <c r="K233" s="221"/>
      <c r="L233" s="221"/>
      <c r="M233" s="221"/>
      <c r="N233" s="221"/>
      <c r="O233" s="221"/>
      <c r="P233" s="221"/>
      <c r="Q233" s="221"/>
      <c r="R233" s="221"/>
      <c r="S233" s="221"/>
    </row>
    <row r="234" spans="9:19" x14ac:dyDescent="0.25"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</row>
    <row r="235" spans="9:19" x14ac:dyDescent="0.25"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</row>
    <row r="236" spans="9:19" x14ac:dyDescent="0.25"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</row>
    <row r="237" spans="9:19" x14ac:dyDescent="0.25"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</row>
    <row r="238" spans="9:19" x14ac:dyDescent="0.25">
      <c r="I238" s="221"/>
      <c r="J238" s="221"/>
      <c r="K238" s="221"/>
      <c r="L238" s="221"/>
      <c r="M238" s="221"/>
      <c r="N238" s="221"/>
      <c r="O238" s="221"/>
      <c r="P238" s="221"/>
      <c r="Q238" s="221"/>
      <c r="R238" s="221"/>
      <c r="S238" s="221"/>
    </row>
    <row r="239" spans="9:19" x14ac:dyDescent="0.25"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</row>
    <row r="240" spans="9:19" x14ac:dyDescent="0.25"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</row>
    <row r="241" spans="9:19" x14ac:dyDescent="0.25"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</row>
    <row r="242" spans="9:19" x14ac:dyDescent="0.25"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</row>
    <row r="243" spans="9:19" x14ac:dyDescent="0.25"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</row>
    <row r="244" spans="9:19" x14ac:dyDescent="0.25">
      <c r="I244" s="221"/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</row>
    <row r="245" spans="9:19" x14ac:dyDescent="0.25"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</row>
    <row r="246" spans="9:19" x14ac:dyDescent="0.25"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221"/>
    </row>
    <row r="247" spans="9:19" x14ac:dyDescent="0.25"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</row>
    <row r="248" spans="9:19" x14ac:dyDescent="0.25">
      <c r="I248" s="221"/>
      <c r="J248" s="221"/>
      <c r="K248" s="221"/>
      <c r="L248" s="221"/>
      <c r="M248" s="221"/>
      <c r="N248" s="221"/>
      <c r="O248" s="221"/>
      <c r="P248" s="221"/>
      <c r="Q248" s="221"/>
      <c r="R248" s="221"/>
      <c r="S248" s="221"/>
    </row>
    <row r="249" spans="9:19" x14ac:dyDescent="0.25"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221"/>
    </row>
    <row r="250" spans="9:19" x14ac:dyDescent="0.25"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221"/>
    </row>
    <row r="251" spans="9:19" x14ac:dyDescent="0.25"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</row>
    <row r="252" spans="9:19" x14ac:dyDescent="0.25"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</row>
    <row r="253" spans="9:19" x14ac:dyDescent="0.25"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</row>
    <row r="254" spans="9:19" x14ac:dyDescent="0.25"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</row>
    <row r="255" spans="9:19" x14ac:dyDescent="0.25">
      <c r="I255" s="221"/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</row>
    <row r="256" spans="9:19" x14ac:dyDescent="0.25">
      <c r="I256" s="221"/>
      <c r="J256" s="221"/>
      <c r="K256" s="221"/>
      <c r="L256" s="221"/>
      <c r="M256" s="221"/>
      <c r="N256" s="221"/>
      <c r="O256" s="221"/>
      <c r="P256" s="221"/>
      <c r="Q256" s="221"/>
      <c r="R256" s="221"/>
      <c r="S256" s="221"/>
    </row>
    <row r="257" spans="9:19" x14ac:dyDescent="0.25">
      <c r="I257" s="221"/>
      <c r="J257" s="221"/>
      <c r="K257" s="221"/>
      <c r="L257" s="221"/>
      <c r="M257" s="221"/>
      <c r="N257" s="221"/>
      <c r="O257" s="221"/>
      <c r="P257" s="221"/>
      <c r="Q257" s="221"/>
      <c r="R257" s="221"/>
      <c r="S257" s="221"/>
    </row>
    <row r="258" spans="9:19" x14ac:dyDescent="0.25">
      <c r="I258" s="221"/>
      <c r="J258" s="221"/>
      <c r="K258" s="221"/>
      <c r="L258" s="221"/>
      <c r="M258" s="221"/>
      <c r="N258" s="221"/>
      <c r="O258" s="221"/>
      <c r="P258" s="221"/>
      <c r="Q258" s="221"/>
      <c r="R258" s="221"/>
      <c r="S258" s="221"/>
    </row>
    <row r="259" spans="9:19" x14ac:dyDescent="0.25">
      <c r="I259" s="60"/>
      <c r="J259" s="60"/>
      <c r="K259" s="60"/>
      <c r="P259" s="221"/>
      <c r="Q259" s="221"/>
      <c r="R259" s="221"/>
      <c r="S259" s="221"/>
    </row>
    <row r="260" spans="9:19" x14ac:dyDescent="0.25">
      <c r="I260" s="60"/>
      <c r="J260" s="60"/>
      <c r="K260" s="60"/>
      <c r="P260" s="221"/>
      <c r="Q260" s="221"/>
      <c r="R260" s="221"/>
      <c r="S260" s="221"/>
    </row>
    <row r="261" spans="9:19" x14ac:dyDescent="0.25">
      <c r="I261" s="60"/>
      <c r="J261" s="60"/>
      <c r="K261" s="60"/>
      <c r="P261" s="221"/>
      <c r="Q261" s="221"/>
      <c r="R261" s="221"/>
      <c r="S261" s="221"/>
    </row>
    <row r="262" spans="9:19" x14ac:dyDescent="0.25">
      <c r="I262" s="60"/>
      <c r="J262" s="60"/>
      <c r="K262" s="60"/>
      <c r="P262" s="221"/>
      <c r="Q262" s="221"/>
      <c r="R262" s="221"/>
      <c r="S262" s="221"/>
    </row>
    <row r="263" spans="9:19" x14ac:dyDescent="0.25">
      <c r="I263" s="60"/>
      <c r="J263" s="60"/>
      <c r="K263" s="60"/>
      <c r="P263" s="221"/>
      <c r="Q263" s="221"/>
      <c r="R263" s="221"/>
      <c r="S263" s="221"/>
    </row>
    <row r="264" spans="9:19" x14ac:dyDescent="0.25">
      <c r="I264" s="60"/>
      <c r="J264" s="60"/>
      <c r="K264" s="60"/>
      <c r="P264" s="221"/>
      <c r="Q264" s="221"/>
      <c r="R264" s="221"/>
      <c r="S264" s="221"/>
    </row>
    <row r="265" spans="9:19" x14ac:dyDescent="0.25">
      <c r="I265" s="60"/>
      <c r="J265" s="60"/>
      <c r="K265" s="60"/>
      <c r="P265" s="221"/>
      <c r="Q265" s="221"/>
      <c r="R265" s="221"/>
      <c r="S265" s="221"/>
    </row>
    <row r="266" spans="9:19" x14ac:dyDescent="0.25"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</row>
    <row r="267" spans="9:19" x14ac:dyDescent="0.25">
      <c r="I267" s="221"/>
      <c r="J267" s="221"/>
      <c r="K267" s="221"/>
      <c r="L267" s="221"/>
      <c r="M267" s="221"/>
      <c r="N267" s="221"/>
      <c r="O267" s="221"/>
      <c r="P267" s="221"/>
      <c r="Q267" s="221"/>
      <c r="R267" s="221"/>
      <c r="S267" s="221"/>
    </row>
    <row r="268" spans="9:19" x14ac:dyDescent="0.25">
      <c r="I268" s="221"/>
      <c r="J268" s="221"/>
      <c r="K268" s="221"/>
      <c r="L268" s="221"/>
      <c r="M268" s="221"/>
      <c r="N268" s="221"/>
      <c r="O268" s="221"/>
      <c r="P268" s="221"/>
      <c r="Q268" s="221"/>
      <c r="R268" s="221"/>
      <c r="S268" s="221"/>
    </row>
    <row r="269" spans="9:19" x14ac:dyDescent="0.25">
      <c r="I269" s="221"/>
      <c r="J269" s="221"/>
      <c r="K269" s="221"/>
      <c r="L269" s="221"/>
      <c r="M269" s="221"/>
      <c r="N269" s="221"/>
      <c r="O269" s="221"/>
      <c r="P269" s="221"/>
      <c r="Q269" s="221"/>
      <c r="R269" s="221"/>
      <c r="S269" s="221"/>
    </row>
    <row r="270" spans="9:19" x14ac:dyDescent="0.25">
      <c r="I270" s="221"/>
      <c r="J270" s="221"/>
      <c r="K270" s="221"/>
      <c r="L270" s="221"/>
      <c r="M270" s="221"/>
      <c r="N270" s="221"/>
      <c r="O270" s="221"/>
      <c r="P270" s="221"/>
      <c r="Q270" s="221"/>
      <c r="R270" s="221"/>
      <c r="S270" s="221"/>
    </row>
    <row r="271" spans="9:19" x14ac:dyDescent="0.25">
      <c r="I271" s="221"/>
      <c r="J271" s="221"/>
      <c r="K271" s="221"/>
      <c r="L271" s="221"/>
      <c r="M271" s="221"/>
      <c r="N271" s="221"/>
      <c r="O271" s="221"/>
      <c r="P271" s="221"/>
      <c r="Q271" s="221"/>
      <c r="R271" s="221"/>
      <c r="S271" s="221"/>
    </row>
    <row r="272" spans="9:19" x14ac:dyDescent="0.25">
      <c r="I272" s="221"/>
      <c r="J272" s="221"/>
      <c r="K272" s="221"/>
      <c r="L272" s="221"/>
      <c r="M272" s="221"/>
      <c r="N272" s="221"/>
      <c r="O272" s="221"/>
      <c r="P272" s="221"/>
      <c r="Q272" s="221"/>
      <c r="R272" s="221"/>
      <c r="S272" s="221"/>
    </row>
    <row r="273" spans="9:19" x14ac:dyDescent="0.25">
      <c r="I273" s="221"/>
      <c r="J273" s="221"/>
      <c r="K273" s="221"/>
      <c r="L273" s="221"/>
      <c r="M273" s="221"/>
      <c r="N273" s="221"/>
      <c r="O273" s="221"/>
      <c r="P273" s="221"/>
      <c r="Q273" s="221"/>
      <c r="R273" s="221"/>
      <c r="S273" s="221"/>
    </row>
    <row r="274" spans="9:19" x14ac:dyDescent="0.25">
      <c r="I274" s="221"/>
      <c r="J274" s="221"/>
      <c r="K274" s="221"/>
      <c r="L274" s="221"/>
      <c r="M274" s="221"/>
      <c r="N274" s="221"/>
      <c r="O274" s="221"/>
      <c r="P274" s="221"/>
      <c r="Q274" s="221"/>
      <c r="R274" s="221"/>
      <c r="S274" s="221"/>
    </row>
    <row r="275" spans="9:19" x14ac:dyDescent="0.25">
      <c r="I275" s="221"/>
      <c r="J275" s="221"/>
      <c r="K275" s="221"/>
      <c r="L275" s="221"/>
      <c r="M275" s="221"/>
      <c r="N275" s="221"/>
      <c r="O275" s="221"/>
      <c r="P275" s="221"/>
      <c r="Q275" s="221"/>
      <c r="R275" s="221"/>
      <c r="S275" s="221"/>
    </row>
    <row r="276" spans="9:19" x14ac:dyDescent="0.25">
      <c r="I276" s="221"/>
      <c r="J276" s="221"/>
      <c r="K276" s="221"/>
      <c r="L276" s="221"/>
      <c r="M276" s="221"/>
      <c r="N276" s="221"/>
      <c r="O276" s="221"/>
      <c r="P276" s="221"/>
      <c r="Q276" s="221"/>
      <c r="R276" s="221"/>
      <c r="S276" s="221"/>
    </row>
    <row r="277" spans="9:19" x14ac:dyDescent="0.25">
      <c r="I277" s="221"/>
      <c r="J277" s="221"/>
      <c r="K277" s="221"/>
      <c r="L277" s="221"/>
      <c r="M277" s="221"/>
      <c r="N277" s="221"/>
      <c r="O277" s="221"/>
      <c r="P277" s="221"/>
      <c r="Q277" s="221"/>
      <c r="R277" s="221"/>
      <c r="S277" s="221"/>
    </row>
    <row r="278" spans="9:19" x14ac:dyDescent="0.25">
      <c r="I278" s="221"/>
      <c r="J278" s="221"/>
      <c r="K278" s="221"/>
      <c r="L278" s="221"/>
      <c r="M278" s="221"/>
      <c r="N278" s="221"/>
      <c r="O278" s="221"/>
      <c r="P278" s="221"/>
      <c r="Q278" s="221"/>
      <c r="R278" s="221"/>
      <c r="S278" s="221"/>
    </row>
    <row r="279" spans="9:19" x14ac:dyDescent="0.25">
      <c r="I279" s="221"/>
      <c r="J279" s="221"/>
      <c r="K279" s="221"/>
      <c r="L279" s="221"/>
      <c r="M279" s="221"/>
      <c r="N279" s="221"/>
      <c r="O279" s="221"/>
      <c r="P279" s="221"/>
      <c r="Q279" s="221"/>
      <c r="R279" s="221"/>
      <c r="S279" s="221"/>
    </row>
    <row r="280" spans="9:19" x14ac:dyDescent="0.25">
      <c r="I280" s="221"/>
      <c r="J280" s="221"/>
      <c r="K280" s="221"/>
      <c r="L280" s="221"/>
      <c r="M280" s="221"/>
      <c r="N280" s="221"/>
      <c r="O280" s="221"/>
      <c r="P280" s="221"/>
      <c r="Q280" s="221"/>
      <c r="R280" s="221"/>
      <c r="S280" s="221"/>
    </row>
    <row r="281" spans="9:19" x14ac:dyDescent="0.25"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</row>
    <row r="282" spans="9:19" x14ac:dyDescent="0.25">
      <c r="I282" s="221"/>
      <c r="J282" s="221"/>
      <c r="K282" s="221"/>
      <c r="L282" s="221"/>
      <c r="M282" s="221"/>
      <c r="N282" s="221"/>
      <c r="O282" s="221"/>
      <c r="P282" s="221"/>
      <c r="Q282" s="221"/>
      <c r="R282" s="221"/>
      <c r="S282" s="221"/>
    </row>
  </sheetData>
  <autoFilter ref="A1:H18" xr:uid="{00000000-0009-0000-0000-000008000000}"/>
  <sortState xmlns:xlrd2="http://schemas.microsoft.com/office/spreadsheetml/2017/richdata2" ref="A133:AB246">
    <sortCondition ref="B133:B246"/>
    <sortCondition ref="E133:E246"/>
  </sortState>
  <pageMargins left="0.7" right="0.7" top="0.75" bottom="0.75" header="0.3" footer="0.3"/>
  <pageSetup orientation="portrait" r:id="rId1"/>
  <headerFooter>
    <oddFooter>&amp;C_x000D_&amp;1#&amp;"Calibri"&amp;22&amp;K0073CF INTERNAL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55164-D0CF-4BB2-A10D-DE592FCD1ECC}">
  <dimension ref="A1:C79"/>
  <sheetViews>
    <sheetView workbookViewId="0">
      <selection activeCell="B51" sqref="B51"/>
    </sheetView>
  </sheetViews>
  <sheetFormatPr defaultColWidth="8.7109375" defaultRowHeight="15" x14ac:dyDescent="0.25"/>
  <cols>
    <col min="1" max="1" width="55.5703125" bestFit="1" customWidth="1"/>
    <col min="2" max="2" width="28.7109375" bestFit="1" customWidth="1"/>
    <col min="3" max="3" width="25.85546875" customWidth="1"/>
  </cols>
  <sheetData>
    <row r="1" spans="1:3" x14ac:dyDescent="0.25">
      <c r="A1" s="237" t="s">
        <v>270</v>
      </c>
      <c r="B1" s="238" t="s">
        <v>271</v>
      </c>
      <c r="C1" t="s">
        <v>272</v>
      </c>
    </row>
    <row r="2" spans="1:3" x14ac:dyDescent="0.25">
      <c r="A2" s="239" t="s">
        <v>273</v>
      </c>
      <c r="B2" s="240" t="s">
        <v>201</v>
      </c>
      <c r="C2" t="s">
        <v>201</v>
      </c>
    </row>
    <row r="3" spans="1:3" x14ac:dyDescent="0.25">
      <c r="A3" s="239" t="s">
        <v>274</v>
      </c>
      <c r="B3" s="240" t="s">
        <v>201</v>
      </c>
      <c r="C3" t="s">
        <v>201</v>
      </c>
    </row>
    <row r="4" spans="1:3" x14ac:dyDescent="0.25">
      <c r="A4" s="239" t="s">
        <v>275</v>
      </c>
      <c r="B4" s="240" t="s">
        <v>107</v>
      </c>
      <c r="C4" t="s">
        <v>276</v>
      </c>
    </row>
    <row r="5" spans="1:3" x14ac:dyDescent="0.25">
      <c r="A5" s="239" t="s">
        <v>277</v>
      </c>
      <c r="B5" s="240" t="s">
        <v>122</v>
      </c>
      <c r="C5" t="s">
        <v>122</v>
      </c>
    </row>
    <row r="6" spans="1:3" x14ac:dyDescent="0.25">
      <c r="A6" s="239" t="s">
        <v>194</v>
      </c>
      <c r="B6" s="240" t="s">
        <v>194</v>
      </c>
      <c r="C6" t="s">
        <v>194</v>
      </c>
    </row>
    <row r="7" spans="1:3" x14ac:dyDescent="0.25">
      <c r="A7" s="239" t="s">
        <v>278</v>
      </c>
      <c r="B7" s="240" t="s">
        <v>279</v>
      </c>
      <c r="C7" t="s">
        <v>206</v>
      </c>
    </row>
    <row r="8" spans="1:3" x14ac:dyDescent="0.25">
      <c r="A8" s="239" t="s">
        <v>280</v>
      </c>
      <c r="B8" s="240" t="s">
        <v>107</v>
      </c>
      <c r="C8" t="s">
        <v>276</v>
      </c>
    </row>
    <row r="9" spans="1:3" x14ac:dyDescent="0.25">
      <c r="A9" s="241" t="s">
        <v>130</v>
      </c>
      <c r="B9" s="242" t="s">
        <v>112</v>
      </c>
      <c r="C9" t="s">
        <v>112</v>
      </c>
    </row>
    <row r="10" spans="1:3" x14ac:dyDescent="0.25">
      <c r="A10" s="243" t="s">
        <v>281</v>
      </c>
      <c r="B10" s="244" t="s">
        <v>202</v>
      </c>
      <c r="C10" t="s">
        <v>202</v>
      </c>
    </row>
    <row r="11" spans="1:3" x14ac:dyDescent="0.25">
      <c r="A11" s="239" t="s">
        <v>282</v>
      </c>
      <c r="B11" s="240" t="s">
        <v>122</v>
      </c>
      <c r="C11" t="s">
        <v>122</v>
      </c>
    </row>
    <row r="12" spans="1:3" x14ac:dyDescent="0.25">
      <c r="A12" s="239" t="s">
        <v>158</v>
      </c>
      <c r="B12" s="240" t="s">
        <v>200</v>
      </c>
      <c r="C12" t="s">
        <v>200</v>
      </c>
    </row>
    <row r="13" spans="1:3" x14ac:dyDescent="0.25">
      <c r="A13" s="239" t="s">
        <v>283</v>
      </c>
      <c r="B13" s="240" t="s">
        <v>193</v>
      </c>
      <c r="C13" t="s">
        <v>193</v>
      </c>
    </row>
    <row r="14" spans="1:3" x14ac:dyDescent="0.25">
      <c r="A14" s="241" t="s">
        <v>284</v>
      </c>
      <c r="B14" s="242" t="s">
        <v>196</v>
      </c>
      <c r="C14" t="s">
        <v>196</v>
      </c>
    </row>
    <row r="15" spans="1:3" x14ac:dyDescent="0.25">
      <c r="A15" s="239" t="s">
        <v>285</v>
      </c>
      <c r="B15" s="240" t="s">
        <v>107</v>
      </c>
      <c r="C15" t="s">
        <v>276</v>
      </c>
    </row>
    <row r="16" spans="1:3" x14ac:dyDescent="0.25">
      <c r="A16" s="239" t="s">
        <v>286</v>
      </c>
      <c r="B16" s="240" t="s">
        <v>114</v>
      </c>
      <c r="C16" t="s">
        <v>114</v>
      </c>
    </row>
    <row r="17" spans="1:3" x14ac:dyDescent="0.25">
      <c r="A17" s="239" t="s">
        <v>287</v>
      </c>
      <c r="B17" s="240" t="s">
        <v>107</v>
      </c>
      <c r="C17" t="s">
        <v>276</v>
      </c>
    </row>
    <row r="18" spans="1:3" x14ac:dyDescent="0.25">
      <c r="A18" s="239" t="s">
        <v>288</v>
      </c>
      <c r="B18" s="240" t="s">
        <v>193</v>
      </c>
      <c r="C18" t="s">
        <v>193</v>
      </c>
    </row>
    <row r="19" spans="1:3" x14ac:dyDescent="0.25">
      <c r="A19" s="239" t="s">
        <v>289</v>
      </c>
      <c r="B19" s="240" t="s">
        <v>200</v>
      </c>
      <c r="C19" t="s">
        <v>200</v>
      </c>
    </row>
    <row r="20" spans="1:3" x14ac:dyDescent="0.25">
      <c r="A20" s="239" t="s">
        <v>290</v>
      </c>
      <c r="B20" s="240" t="s">
        <v>114</v>
      </c>
      <c r="C20" t="s">
        <v>114</v>
      </c>
    </row>
    <row r="21" spans="1:3" x14ac:dyDescent="0.25">
      <c r="A21" s="239" t="s">
        <v>291</v>
      </c>
      <c r="B21" s="240" t="s">
        <v>193</v>
      </c>
      <c r="C21" t="s">
        <v>193</v>
      </c>
    </row>
    <row r="22" spans="1:3" x14ac:dyDescent="0.25">
      <c r="A22" s="239" t="s">
        <v>292</v>
      </c>
      <c r="B22" s="240" t="s">
        <v>115</v>
      </c>
      <c r="C22" t="s">
        <v>115</v>
      </c>
    </row>
    <row r="23" spans="1:3" x14ac:dyDescent="0.25">
      <c r="A23" s="239" t="s">
        <v>293</v>
      </c>
      <c r="B23" s="240" t="s">
        <v>193</v>
      </c>
      <c r="C23" t="s">
        <v>193</v>
      </c>
    </row>
    <row r="24" spans="1:3" x14ac:dyDescent="0.25">
      <c r="A24" s="241" t="s">
        <v>294</v>
      </c>
      <c r="B24" s="242" t="s">
        <v>116</v>
      </c>
      <c r="C24" t="s">
        <v>116</v>
      </c>
    </row>
    <row r="25" spans="1:3" x14ac:dyDescent="0.25">
      <c r="A25" s="241" t="s">
        <v>295</v>
      </c>
      <c r="B25" s="242" t="s">
        <v>116</v>
      </c>
      <c r="C25" t="s">
        <v>116</v>
      </c>
    </row>
    <row r="26" spans="1:3" x14ac:dyDescent="0.25">
      <c r="A26" s="239" t="s">
        <v>296</v>
      </c>
      <c r="B26" s="240" t="s">
        <v>197</v>
      </c>
      <c r="C26" t="s">
        <v>197</v>
      </c>
    </row>
    <row r="27" spans="1:3" x14ac:dyDescent="0.25">
      <c r="A27" s="239" t="s">
        <v>297</v>
      </c>
      <c r="B27" s="240" t="s">
        <v>197</v>
      </c>
      <c r="C27" t="s">
        <v>197</v>
      </c>
    </row>
    <row r="28" spans="1:3" x14ac:dyDescent="0.25">
      <c r="A28" s="239" t="s">
        <v>298</v>
      </c>
      <c r="B28" s="240" t="s">
        <v>197</v>
      </c>
      <c r="C28" t="s">
        <v>197</v>
      </c>
    </row>
    <row r="29" spans="1:3" x14ac:dyDescent="0.25">
      <c r="A29" s="239" t="s">
        <v>299</v>
      </c>
      <c r="B29" s="240" t="s">
        <v>200</v>
      </c>
      <c r="C29" t="s">
        <v>200</v>
      </c>
    </row>
    <row r="30" spans="1:3" x14ac:dyDescent="0.25">
      <c r="A30" s="241" t="s">
        <v>300</v>
      </c>
      <c r="B30" s="242" t="s">
        <v>196</v>
      </c>
      <c r="C30" t="s">
        <v>196</v>
      </c>
    </row>
    <row r="31" spans="1:3" x14ac:dyDescent="0.25">
      <c r="A31" s="239" t="s">
        <v>301</v>
      </c>
      <c r="B31" s="240" t="s">
        <v>197</v>
      </c>
      <c r="C31" t="s">
        <v>197</v>
      </c>
    </row>
    <row r="32" spans="1:3" x14ac:dyDescent="0.25">
      <c r="A32" s="241" t="s">
        <v>302</v>
      </c>
      <c r="B32" s="242" t="s">
        <v>117</v>
      </c>
      <c r="C32" t="s">
        <v>117</v>
      </c>
    </row>
    <row r="33" spans="1:3" x14ac:dyDescent="0.25">
      <c r="A33" s="239" t="s">
        <v>303</v>
      </c>
      <c r="B33" s="240" t="s">
        <v>119</v>
      </c>
      <c r="C33" t="s">
        <v>119</v>
      </c>
    </row>
    <row r="34" spans="1:3" x14ac:dyDescent="0.25">
      <c r="A34" s="241" t="s">
        <v>84</v>
      </c>
      <c r="B34" s="242" t="s">
        <v>304</v>
      </c>
      <c r="C34" t="s">
        <v>304</v>
      </c>
    </row>
    <row r="35" spans="1:3" x14ac:dyDescent="0.25">
      <c r="A35" s="239" t="s">
        <v>305</v>
      </c>
      <c r="B35" s="240" t="s">
        <v>197</v>
      </c>
      <c r="C35" t="s">
        <v>197</v>
      </c>
    </row>
    <row r="36" spans="1:3" x14ac:dyDescent="0.25">
      <c r="A36" s="239" t="s">
        <v>306</v>
      </c>
      <c r="B36" s="240" t="s">
        <v>122</v>
      </c>
      <c r="C36" t="s">
        <v>122</v>
      </c>
    </row>
    <row r="37" spans="1:3" x14ac:dyDescent="0.25">
      <c r="A37" s="239" t="s">
        <v>307</v>
      </c>
      <c r="B37" s="240" t="s">
        <v>193</v>
      </c>
      <c r="C37" t="s">
        <v>193</v>
      </c>
    </row>
    <row r="38" spans="1:3" x14ac:dyDescent="0.25">
      <c r="A38" s="239" t="s">
        <v>308</v>
      </c>
      <c r="B38" s="240" t="s">
        <v>193</v>
      </c>
      <c r="C38" t="s">
        <v>193</v>
      </c>
    </row>
    <row r="39" spans="1:3" x14ac:dyDescent="0.25">
      <c r="A39" s="245" t="s">
        <v>309</v>
      </c>
      <c r="B39" s="246" t="s">
        <v>310</v>
      </c>
      <c r="C39" t="s">
        <v>311</v>
      </c>
    </row>
    <row r="40" spans="1:3" x14ac:dyDescent="0.25">
      <c r="A40" s="245" t="s">
        <v>312</v>
      </c>
      <c r="B40" s="246" t="s">
        <v>313</v>
      </c>
      <c r="C40" t="s">
        <v>314</v>
      </c>
    </row>
    <row r="41" spans="1:3" x14ac:dyDescent="0.25">
      <c r="A41" s="245" t="s">
        <v>315</v>
      </c>
      <c r="B41" s="246" t="s">
        <v>313</v>
      </c>
      <c r="C41" t="s">
        <v>314</v>
      </c>
    </row>
    <row r="42" spans="1:3" x14ac:dyDescent="0.25">
      <c r="A42" s="241" t="s">
        <v>316</v>
      </c>
      <c r="B42" s="242" t="s">
        <v>196</v>
      </c>
      <c r="C42" t="s">
        <v>196</v>
      </c>
    </row>
    <row r="43" spans="1:3" x14ac:dyDescent="0.25">
      <c r="A43" s="239" t="s">
        <v>317</v>
      </c>
      <c r="B43" s="240" t="s">
        <v>122</v>
      </c>
      <c r="C43" t="s">
        <v>122</v>
      </c>
    </row>
    <row r="44" spans="1:3" x14ac:dyDescent="0.25">
      <c r="A44" s="245" t="s">
        <v>318</v>
      </c>
      <c r="B44" s="246" t="s">
        <v>313</v>
      </c>
      <c r="C44" t="s">
        <v>314</v>
      </c>
    </row>
    <row r="45" spans="1:3" x14ac:dyDescent="0.25">
      <c r="A45" s="239" t="s">
        <v>319</v>
      </c>
      <c r="B45" s="240" t="s">
        <v>193</v>
      </c>
      <c r="C45" t="s">
        <v>193</v>
      </c>
    </row>
    <row r="46" spans="1:3" x14ac:dyDescent="0.25">
      <c r="A46" s="239" t="s">
        <v>320</v>
      </c>
      <c r="B46" s="240" t="s">
        <v>193</v>
      </c>
      <c r="C46" t="s">
        <v>193</v>
      </c>
    </row>
    <row r="47" spans="1:3" x14ac:dyDescent="0.25">
      <c r="A47" s="239" t="s">
        <v>321</v>
      </c>
      <c r="B47" s="240" t="s">
        <v>200</v>
      </c>
      <c r="C47" t="s">
        <v>200</v>
      </c>
    </row>
    <row r="48" spans="1:3" x14ac:dyDescent="0.25">
      <c r="A48" s="239" t="s">
        <v>322</v>
      </c>
      <c r="B48" s="240" t="s">
        <v>197</v>
      </c>
      <c r="C48" t="s">
        <v>197</v>
      </c>
    </row>
    <row r="49" spans="1:3" x14ac:dyDescent="0.25">
      <c r="A49" s="239" t="s">
        <v>323</v>
      </c>
      <c r="B49" s="240" t="s">
        <v>118</v>
      </c>
      <c r="C49" t="s">
        <v>118</v>
      </c>
    </row>
    <row r="50" spans="1:3" x14ac:dyDescent="0.25">
      <c r="A50" s="239" t="s">
        <v>324</v>
      </c>
      <c r="B50" s="240" t="s">
        <v>279</v>
      </c>
      <c r="C50" t="s">
        <v>206</v>
      </c>
    </row>
    <row r="51" spans="1:3" x14ac:dyDescent="0.25">
      <c r="A51" s="239" t="s">
        <v>325</v>
      </c>
      <c r="B51" s="240" t="s">
        <v>107</v>
      </c>
      <c r="C51" t="s">
        <v>276</v>
      </c>
    </row>
    <row r="52" spans="1:3" x14ac:dyDescent="0.25">
      <c r="A52" s="241" t="s">
        <v>326</v>
      </c>
      <c r="B52" s="242" t="s">
        <v>304</v>
      </c>
      <c r="C52" t="s">
        <v>304</v>
      </c>
    </row>
    <row r="53" spans="1:3" x14ac:dyDescent="0.25">
      <c r="A53" s="239" t="s">
        <v>327</v>
      </c>
      <c r="B53" s="240" t="s">
        <v>200</v>
      </c>
      <c r="C53" t="s">
        <v>200</v>
      </c>
    </row>
    <row r="54" spans="1:3" x14ac:dyDescent="0.25">
      <c r="A54" s="241" t="s">
        <v>328</v>
      </c>
      <c r="B54" s="242" t="s">
        <v>123</v>
      </c>
      <c r="C54" t="s">
        <v>123</v>
      </c>
    </row>
    <row r="55" spans="1:3" x14ac:dyDescent="0.25">
      <c r="A55" s="241" t="s">
        <v>121</v>
      </c>
      <c r="B55" s="242" t="s">
        <v>329</v>
      </c>
      <c r="C55" t="s">
        <v>329</v>
      </c>
    </row>
    <row r="56" spans="1:3" x14ac:dyDescent="0.25">
      <c r="A56" s="239" t="s">
        <v>330</v>
      </c>
      <c r="B56" s="240" t="s">
        <v>120</v>
      </c>
      <c r="C56" t="s">
        <v>331</v>
      </c>
    </row>
    <row r="57" spans="1:3" x14ac:dyDescent="0.25">
      <c r="A57" s="241" t="s">
        <v>332</v>
      </c>
      <c r="B57" s="242" t="s">
        <v>112</v>
      </c>
      <c r="C57" t="s">
        <v>112</v>
      </c>
    </row>
    <row r="58" spans="1:3" x14ac:dyDescent="0.25">
      <c r="A58" s="239" t="s">
        <v>333</v>
      </c>
      <c r="B58" s="240" t="s">
        <v>200</v>
      </c>
      <c r="C58" t="s">
        <v>200</v>
      </c>
    </row>
    <row r="59" spans="1:3" x14ac:dyDescent="0.25">
      <c r="A59" s="239" t="s">
        <v>334</v>
      </c>
      <c r="B59" s="240" t="s">
        <v>193</v>
      </c>
      <c r="C59" t="s">
        <v>193</v>
      </c>
    </row>
    <row r="60" spans="1:3" x14ac:dyDescent="0.25">
      <c r="A60" s="239" t="s">
        <v>335</v>
      </c>
      <c r="B60" s="240" t="s">
        <v>193</v>
      </c>
      <c r="C60" t="s">
        <v>193</v>
      </c>
    </row>
    <row r="61" spans="1:3" x14ac:dyDescent="0.25">
      <c r="A61" s="239" t="s">
        <v>336</v>
      </c>
      <c r="B61" s="240" t="s">
        <v>193</v>
      </c>
      <c r="C61" t="s">
        <v>193</v>
      </c>
    </row>
    <row r="62" spans="1:3" x14ac:dyDescent="0.25">
      <c r="A62" s="239" t="s">
        <v>337</v>
      </c>
      <c r="B62" s="240" t="s">
        <v>208</v>
      </c>
      <c r="C62" t="s">
        <v>208</v>
      </c>
    </row>
    <row r="63" spans="1:3" x14ac:dyDescent="0.25">
      <c r="A63" s="239" t="s">
        <v>338</v>
      </c>
      <c r="B63" s="240" t="s">
        <v>197</v>
      </c>
      <c r="C63" t="s">
        <v>197</v>
      </c>
    </row>
    <row r="64" spans="1:3" x14ac:dyDescent="0.25">
      <c r="A64" s="239" t="s">
        <v>339</v>
      </c>
      <c r="B64" s="240" t="s">
        <v>197</v>
      </c>
      <c r="C64" t="s">
        <v>197</v>
      </c>
    </row>
    <row r="65" spans="1:3" x14ac:dyDescent="0.25">
      <c r="A65" s="247" t="s">
        <v>340</v>
      </c>
      <c r="B65" s="17"/>
      <c r="C65" t="s">
        <v>114</v>
      </c>
    </row>
    <row r="66" spans="1:3" x14ac:dyDescent="0.25">
      <c r="A66" s="247" t="s">
        <v>99</v>
      </c>
      <c r="B66" s="17"/>
      <c r="C66" t="s">
        <v>114</v>
      </c>
    </row>
    <row r="67" spans="1:3" x14ac:dyDescent="0.25">
      <c r="A67" s="247" t="s">
        <v>341</v>
      </c>
      <c r="B67" s="17"/>
      <c r="C67" t="s">
        <v>276</v>
      </c>
    </row>
    <row r="68" spans="1:3" x14ac:dyDescent="0.25">
      <c r="A68" s="248" t="s">
        <v>342</v>
      </c>
      <c r="B68" s="249"/>
      <c r="C68" t="s">
        <v>276</v>
      </c>
    </row>
    <row r="69" spans="1:3" x14ac:dyDescent="0.25">
      <c r="A69" s="247" t="s">
        <v>112</v>
      </c>
      <c r="B69" s="17"/>
      <c r="C69" t="s">
        <v>112</v>
      </c>
    </row>
    <row r="70" spans="1:3" x14ac:dyDescent="0.25">
      <c r="A70" s="247" t="s">
        <v>114</v>
      </c>
      <c r="B70" s="17"/>
      <c r="C70" t="s">
        <v>114</v>
      </c>
    </row>
    <row r="71" spans="1:3" x14ac:dyDescent="0.25">
      <c r="A71" s="247" t="s">
        <v>107</v>
      </c>
      <c r="B71" s="17"/>
      <c r="C71" t="s">
        <v>276</v>
      </c>
    </row>
    <row r="72" spans="1:3" x14ac:dyDescent="0.25">
      <c r="A72" s="247" t="s">
        <v>115</v>
      </c>
      <c r="B72" s="17"/>
      <c r="C72" t="s">
        <v>115</v>
      </c>
    </row>
    <row r="73" spans="1:3" x14ac:dyDescent="0.25">
      <c r="A73" s="247" t="s">
        <v>116</v>
      </c>
      <c r="B73" s="17"/>
      <c r="C73" t="s">
        <v>116</v>
      </c>
    </row>
    <row r="74" spans="1:3" x14ac:dyDescent="0.25">
      <c r="A74" s="247" t="s">
        <v>117</v>
      </c>
      <c r="B74" s="17"/>
      <c r="C74" t="s">
        <v>117</v>
      </c>
    </row>
    <row r="75" spans="1:3" x14ac:dyDescent="0.25">
      <c r="A75" s="247" t="s">
        <v>118</v>
      </c>
      <c r="B75" s="17"/>
      <c r="C75" t="s">
        <v>118</v>
      </c>
    </row>
    <row r="76" spans="1:3" x14ac:dyDescent="0.25">
      <c r="A76" s="247" t="s">
        <v>119</v>
      </c>
      <c r="B76" s="17"/>
      <c r="C76" t="s">
        <v>119</v>
      </c>
    </row>
    <row r="77" spans="1:3" x14ac:dyDescent="0.25">
      <c r="A77" s="247" t="s">
        <v>120</v>
      </c>
      <c r="B77" s="17"/>
      <c r="C77" t="s">
        <v>331</v>
      </c>
    </row>
    <row r="78" spans="1:3" x14ac:dyDescent="0.25">
      <c r="A78" s="247" t="s">
        <v>122</v>
      </c>
      <c r="B78" s="17"/>
      <c r="C78" t="s">
        <v>122</v>
      </c>
    </row>
    <row r="79" spans="1:3" x14ac:dyDescent="0.25">
      <c r="A79" s="247" t="s">
        <v>123</v>
      </c>
      <c r="B79" s="17"/>
      <c r="C79" t="s">
        <v>123</v>
      </c>
    </row>
  </sheetData>
  <pageMargins left="0.7" right="0.7" top="0.75" bottom="0.75" header="0.3" footer="0.3"/>
  <pageSetup orientation="portrait" r:id="rId1"/>
  <headerFooter>
    <oddFooter>&amp;C_x000D_&amp;1#&amp;"Calibri"&amp;22&amp;K0073CF INTERNAL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M81"/>
  <sheetViews>
    <sheetView topLeftCell="F74" workbookViewId="0">
      <selection activeCell="G25" sqref="G25"/>
    </sheetView>
  </sheetViews>
  <sheetFormatPr defaultRowHeight="15" x14ac:dyDescent="0.25"/>
  <cols>
    <col min="1" max="1" width="55.5703125" bestFit="1" customWidth="1"/>
    <col min="2" max="2" width="28.7109375" bestFit="1" customWidth="1"/>
    <col min="3" max="4" width="28.7109375" customWidth="1"/>
    <col min="6" max="6" width="60" bestFit="1" customWidth="1"/>
    <col min="7" max="7" width="24.7109375" customWidth="1"/>
    <col min="9" max="9" width="23.85546875" customWidth="1"/>
  </cols>
  <sheetData>
    <row r="1" spans="1:13" x14ac:dyDescent="0.25">
      <c r="A1" s="3" t="s">
        <v>270</v>
      </c>
      <c r="B1" s="4" t="s">
        <v>271</v>
      </c>
      <c r="C1" s="1"/>
      <c r="D1" s="1"/>
      <c r="E1" s="2"/>
      <c r="F1" s="5" t="s">
        <v>343</v>
      </c>
    </row>
    <row r="2" spans="1:13" x14ac:dyDescent="0.25">
      <c r="A2" s="17" t="s">
        <v>273</v>
      </c>
      <c r="B2" s="17" t="s">
        <v>201</v>
      </c>
      <c r="C2" s="222" t="s">
        <v>159</v>
      </c>
      <c r="D2" s="222" t="s">
        <v>344</v>
      </c>
      <c r="E2" s="223"/>
      <c r="F2" s="224" t="s">
        <v>85</v>
      </c>
      <c r="I2" s="11" t="s">
        <v>345</v>
      </c>
    </row>
    <row r="3" spans="1:13" x14ac:dyDescent="0.25">
      <c r="A3" s="17" t="s">
        <v>274</v>
      </c>
      <c r="B3" s="17" t="s">
        <v>201</v>
      </c>
      <c r="C3" s="222" t="s">
        <v>159</v>
      </c>
      <c r="D3" s="222" t="s">
        <v>344</v>
      </c>
      <c r="E3" s="223"/>
      <c r="F3" s="224" t="s">
        <v>131</v>
      </c>
      <c r="I3" s="8" t="s">
        <v>346</v>
      </c>
    </row>
    <row r="4" spans="1:13" x14ac:dyDescent="0.25">
      <c r="A4" s="17" t="s">
        <v>275</v>
      </c>
      <c r="B4" s="17" t="s">
        <v>107</v>
      </c>
      <c r="C4" s="222" t="s">
        <v>159</v>
      </c>
      <c r="D4" s="222" t="s">
        <v>344</v>
      </c>
      <c r="E4" s="223"/>
      <c r="F4" s="224" t="s">
        <v>347</v>
      </c>
      <c r="I4" s="8" t="s">
        <v>348</v>
      </c>
    </row>
    <row r="5" spans="1:13" x14ac:dyDescent="0.25">
      <c r="A5" s="17" t="s">
        <v>277</v>
      </c>
      <c r="B5" s="17" t="s">
        <v>122</v>
      </c>
      <c r="C5" s="222" t="s">
        <v>159</v>
      </c>
      <c r="D5" s="222" t="s">
        <v>344</v>
      </c>
      <c r="E5" s="223"/>
      <c r="F5" s="195"/>
      <c r="I5" s="8" t="s">
        <v>349</v>
      </c>
    </row>
    <row r="6" spans="1:13" x14ac:dyDescent="0.25">
      <c r="A6" s="17" t="s">
        <v>278</v>
      </c>
      <c r="B6" s="17" t="s">
        <v>279</v>
      </c>
      <c r="C6" s="222" t="s">
        <v>159</v>
      </c>
      <c r="D6" s="222" t="s">
        <v>344</v>
      </c>
      <c r="E6" s="223"/>
      <c r="F6" s="5" t="s">
        <v>350</v>
      </c>
    </row>
    <row r="7" spans="1:13" x14ac:dyDescent="0.25">
      <c r="A7" s="17" t="s">
        <v>280</v>
      </c>
      <c r="B7" s="17" t="s">
        <v>107</v>
      </c>
      <c r="C7" s="222" t="s">
        <v>159</v>
      </c>
      <c r="D7" s="222" t="s">
        <v>344</v>
      </c>
      <c r="E7" s="223"/>
      <c r="F7" s="225" t="s">
        <v>351</v>
      </c>
    </row>
    <row r="8" spans="1:13" ht="15.75" x14ac:dyDescent="0.25">
      <c r="A8" s="226" t="s">
        <v>130</v>
      </c>
      <c r="B8" s="226" t="s">
        <v>112</v>
      </c>
      <c r="C8" s="227" t="s">
        <v>352</v>
      </c>
      <c r="D8" s="222" t="s">
        <v>344</v>
      </c>
      <c r="E8" s="223"/>
      <c r="F8" s="195"/>
      <c r="I8" s="10" t="s">
        <v>353</v>
      </c>
    </row>
    <row r="9" spans="1:13" ht="15.75" x14ac:dyDescent="0.25">
      <c r="A9" s="228" t="s">
        <v>281</v>
      </c>
      <c r="B9" s="6" t="s">
        <v>202</v>
      </c>
      <c r="C9" s="7" t="s">
        <v>354</v>
      </c>
      <c r="D9" s="222" t="s">
        <v>344</v>
      </c>
      <c r="E9" s="223"/>
      <c r="F9" s="5" t="s">
        <v>355</v>
      </c>
      <c r="I9" s="9" t="s">
        <v>356</v>
      </c>
    </row>
    <row r="10" spans="1:13" x14ac:dyDescent="0.25">
      <c r="A10" s="17" t="s">
        <v>282</v>
      </c>
      <c r="B10" s="17" t="s">
        <v>122</v>
      </c>
      <c r="C10" s="222" t="s">
        <v>159</v>
      </c>
      <c r="D10" s="222" t="s">
        <v>344</v>
      </c>
      <c r="E10" s="223"/>
      <c r="F10" s="229" t="s">
        <v>357</v>
      </c>
      <c r="I10" t="s">
        <v>358</v>
      </c>
      <c r="M10" s="8" t="s">
        <v>348</v>
      </c>
    </row>
    <row r="11" spans="1:13" ht="15.75" x14ac:dyDescent="0.25">
      <c r="A11" s="17" t="s">
        <v>158</v>
      </c>
      <c r="B11" s="17" t="s">
        <v>200</v>
      </c>
      <c r="C11" s="222" t="s">
        <v>159</v>
      </c>
      <c r="D11" s="222" t="s">
        <v>344</v>
      </c>
      <c r="E11" s="223"/>
      <c r="F11" s="229" t="s">
        <v>359</v>
      </c>
      <c r="I11" s="9" t="s">
        <v>360</v>
      </c>
      <c r="M11" s="8" t="s">
        <v>361</v>
      </c>
    </row>
    <row r="12" spans="1:13" ht="15.75" x14ac:dyDescent="0.25">
      <c r="A12" s="17" t="s">
        <v>283</v>
      </c>
      <c r="B12" s="17" t="s">
        <v>193</v>
      </c>
      <c r="C12" s="222" t="s">
        <v>159</v>
      </c>
      <c r="D12" s="222" t="s">
        <v>344</v>
      </c>
      <c r="E12" s="223"/>
      <c r="F12" s="229" t="s">
        <v>362</v>
      </c>
      <c r="I12" s="9" t="s">
        <v>363</v>
      </c>
    </row>
    <row r="13" spans="1:13" x14ac:dyDescent="0.25">
      <c r="A13" s="226" t="s">
        <v>284</v>
      </c>
      <c r="B13" s="226" t="s">
        <v>196</v>
      </c>
      <c r="C13" s="227" t="s">
        <v>352</v>
      </c>
      <c r="D13" s="222" t="s">
        <v>344</v>
      </c>
      <c r="E13" s="223"/>
      <c r="F13" s="229" t="s">
        <v>364</v>
      </c>
    </row>
    <row r="14" spans="1:13" x14ac:dyDescent="0.25">
      <c r="A14" s="17" t="s">
        <v>285</v>
      </c>
      <c r="B14" s="17" t="s">
        <v>107</v>
      </c>
      <c r="C14" s="222" t="s">
        <v>159</v>
      </c>
      <c r="D14" s="222" t="s">
        <v>344</v>
      </c>
      <c r="E14" s="223"/>
      <c r="F14" s="195"/>
    </row>
    <row r="15" spans="1:13" x14ac:dyDescent="0.25">
      <c r="A15" s="17" t="s">
        <v>286</v>
      </c>
      <c r="B15" s="17" t="s">
        <v>114</v>
      </c>
      <c r="C15" s="222" t="s">
        <v>159</v>
      </c>
      <c r="D15" s="222" t="s">
        <v>344</v>
      </c>
      <c r="E15" s="223"/>
      <c r="F15" s="195"/>
      <c r="I15" s="11" t="s">
        <v>365</v>
      </c>
    </row>
    <row r="16" spans="1:13" x14ac:dyDescent="0.25">
      <c r="A16" s="17" t="s">
        <v>287</v>
      </c>
      <c r="B16" s="17" t="s">
        <v>107</v>
      </c>
      <c r="C16" s="222" t="s">
        <v>159</v>
      </c>
      <c r="D16" s="222" t="s">
        <v>344</v>
      </c>
      <c r="E16" s="223"/>
      <c r="F16" s="195"/>
      <c r="I16" s="8" t="s">
        <v>217</v>
      </c>
    </row>
    <row r="17" spans="1:12" x14ac:dyDescent="0.25">
      <c r="A17" s="17" t="s">
        <v>288</v>
      </c>
      <c r="B17" s="17" t="s">
        <v>193</v>
      </c>
      <c r="C17" s="222" t="s">
        <v>159</v>
      </c>
      <c r="D17" s="222" t="s">
        <v>344</v>
      </c>
      <c r="E17" s="223"/>
      <c r="F17" s="195"/>
      <c r="I17" s="8" t="s">
        <v>233</v>
      </c>
    </row>
    <row r="18" spans="1:12" x14ac:dyDescent="0.25">
      <c r="A18" s="17" t="s">
        <v>289</v>
      </c>
      <c r="B18" s="17" t="s">
        <v>200</v>
      </c>
      <c r="C18" s="222" t="s">
        <v>159</v>
      </c>
      <c r="D18" s="222" t="s">
        <v>344</v>
      </c>
      <c r="E18" s="223"/>
      <c r="F18" s="195"/>
      <c r="I18" s="8" t="s">
        <v>245</v>
      </c>
    </row>
    <row r="19" spans="1:12" x14ac:dyDescent="0.25">
      <c r="A19" s="17" t="s">
        <v>290</v>
      </c>
      <c r="B19" s="17" t="s">
        <v>114</v>
      </c>
      <c r="C19" s="222" t="s">
        <v>159</v>
      </c>
      <c r="D19" s="222" t="s">
        <v>344</v>
      </c>
      <c r="E19" s="223"/>
      <c r="F19" s="230" t="s">
        <v>366</v>
      </c>
      <c r="I19" s="8" t="s">
        <v>250</v>
      </c>
    </row>
    <row r="20" spans="1:12" x14ac:dyDescent="0.25">
      <c r="A20" s="17" t="s">
        <v>291</v>
      </c>
      <c r="B20" s="17" t="s">
        <v>193</v>
      </c>
      <c r="C20" s="222" t="s">
        <v>159</v>
      </c>
      <c r="D20" s="222" t="s">
        <v>344</v>
      </c>
      <c r="E20" s="223"/>
      <c r="F20" s="17" t="s">
        <v>367</v>
      </c>
      <c r="I20" s="8" t="s">
        <v>80</v>
      </c>
    </row>
    <row r="21" spans="1:12" x14ac:dyDescent="0.25">
      <c r="A21" s="17" t="s">
        <v>292</v>
      </c>
      <c r="B21" s="17" t="s">
        <v>115</v>
      </c>
      <c r="C21" s="222" t="s">
        <v>159</v>
      </c>
      <c r="D21" s="222" t="s">
        <v>344</v>
      </c>
      <c r="E21" s="223"/>
      <c r="F21" s="226" t="s">
        <v>368</v>
      </c>
    </row>
    <row r="22" spans="1:12" x14ac:dyDescent="0.25">
      <c r="A22" s="17" t="s">
        <v>293</v>
      </c>
      <c r="B22" s="17" t="s">
        <v>193</v>
      </c>
      <c r="C22" s="222" t="s">
        <v>159</v>
      </c>
      <c r="D22" s="222" t="s">
        <v>344</v>
      </c>
      <c r="E22" s="223"/>
      <c r="F22" s="231" t="s">
        <v>369</v>
      </c>
      <c r="I22" s="13" t="s">
        <v>370</v>
      </c>
    </row>
    <row r="23" spans="1:12" x14ac:dyDescent="0.25">
      <c r="A23" s="17" t="s">
        <v>294</v>
      </c>
      <c r="B23" s="17" t="s">
        <v>116</v>
      </c>
      <c r="C23" s="227" t="s">
        <v>352</v>
      </c>
      <c r="D23" s="222" t="s">
        <v>344</v>
      </c>
      <c r="E23" s="223"/>
      <c r="F23" s="6" t="s">
        <v>202</v>
      </c>
      <c r="I23" s="8" t="s">
        <v>371</v>
      </c>
    </row>
    <row r="24" spans="1:12" x14ac:dyDescent="0.25">
      <c r="A24" s="17" t="s">
        <v>295</v>
      </c>
      <c r="B24" s="17" t="s">
        <v>116</v>
      </c>
      <c r="C24" s="227" t="s">
        <v>352</v>
      </c>
      <c r="D24" s="222" t="s">
        <v>344</v>
      </c>
      <c r="E24" s="223"/>
      <c r="F24" s="195"/>
      <c r="I24" s="8" t="s">
        <v>372</v>
      </c>
    </row>
    <row r="25" spans="1:12" x14ac:dyDescent="0.25">
      <c r="A25" s="17" t="s">
        <v>296</v>
      </c>
      <c r="B25" s="17" t="s">
        <v>197</v>
      </c>
      <c r="C25" s="222" t="s">
        <v>159</v>
      </c>
      <c r="D25" s="222" t="s">
        <v>344</v>
      </c>
      <c r="E25" s="223"/>
      <c r="F25" s="195"/>
      <c r="I25" s="8" t="s">
        <v>373</v>
      </c>
    </row>
    <row r="26" spans="1:12" x14ac:dyDescent="0.25">
      <c r="A26" s="17" t="s">
        <v>297</v>
      </c>
      <c r="B26" s="17" t="s">
        <v>197</v>
      </c>
      <c r="C26" s="222" t="s">
        <v>159</v>
      </c>
      <c r="D26" s="222" t="s">
        <v>344</v>
      </c>
      <c r="E26" s="223"/>
      <c r="F26" s="12" t="s">
        <v>374</v>
      </c>
      <c r="I26" s="8" t="s">
        <v>375</v>
      </c>
    </row>
    <row r="27" spans="1:12" x14ac:dyDescent="0.25">
      <c r="A27" s="17" t="s">
        <v>298</v>
      </c>
      <c r="B27" s="17" t="s">
        <v>197</v>
      </c>
      <c r="C27" s="222" t="s">
        <v>159</v>
      </c>
      <c r="D27" s="222" t="s">
        <v>344</v>
      </c>
      <c r="E27" s="223"/>
      <c r="F27" s="195" t="s">
        <v>376</v>
      </c>
    </row>
    <row r="28" spans="1:12" x14ac:dyDescent="0.25">
      <c r="A28" s="17" t="s">
        <v>299</v>
      </c>
      <c r="B28" s="17" t="s">
        <v>200</v>
      </c>
      <c r="C28" s="222" t="s">
        <v>159</v>
      </c>
      <c r="D28" s="222" t="s">
        <v>344</v>
      </c>
      <c r="E28" s="223"/>
      <c r="F28" s="195" t="s">
        <v>376</v>
      </c>
    </row>
    <row r="29" spans="1:12" x14ac:dyDescent="0.25">
      <c r="A29" s="226" t="s">
        <v>300</v>
      </c>
      <c r="B29" s="226" t="s">
        <v>196</v>
      </c>
      <c r="C29" s="227" t="s">
        <v>352</v>
      </c>
      <c r="D29" s="222" t="s">
        <v>344</v>
      </c>
      <c r="E29" s="223"/>
      <c r="F29" s="195" t="s">
        <v>376</v>
      </c>
      <c r="I29" s="13" t="s">
        <v>377</v>
      </c>
      <c r="L29" s="11" t="s">
        <v>378</v>
      </c>
    </row>
    <row r="30" spans="1:12" x14ac:dyDescent="0.25">
      <c r="A30" s="17" t="s">
        <v>301</v>
      </c>
      <c r="B30" s="17" t="s">
        <v>197</v>
      </c>
      <c r="C30" s="222" t="s">
        <v>159</v>
      </c>
      <c r="D30" s="222" t="s">
        <v>344</v>
      </c>
      <c r="E30" s="223"/>
      <c r="F30" s="12" t="s">
        <v>379</v>
      </c>
      <c r="I30" s="200" t="s">
        <v>380</v>
      </c>
      <c r="L30" t="s">
        <v>381</v>
      </c>
    </row>
    <row r="31" spans="1:12" x14ac:dyDescent="0.25">
      <c r="A31" s="226" t="s">
        <v>302</v>
      </c>
      <c r="B31" s="226" t="s">
        <v>117</v>
      </c>
      <c r="C31" s="227" t="s">
        <v>352</v>
      </c>
      <c r="D31" s="222" t="s">
        <v>344</v>
      </c>
      <c r="E31" s="223"/>
      <c r="F31" s="195" t="s">
        <v>382</v>
      </c>
      <c r="I31" s="200" t="s">
        <v>383</v>
      </c>
      <c r="L31" t="s">
        <v>384</v>
      </c>
    </row>
    <row r="32" spans="1:12" x14ac:dyDescent="0.25">
      <c r="A32" s="17" t="s">
        <v>303</v>
      </c>
      <c r="B32" s="17" t="s">
        <v>119</v>
      </c>
      <c r="C32" s="222" t="s">
        <v>159</v>
      </c>
      <c r="D32" s="222" t="s">
        <v>344</v>
      </c>
      <c r="E32" s="223"/>
      <c r="F32" s="195" t="s">
        <v>385</v>
      </c>
      <c r="I32" s="200" t="s">
        <v>386</v>
      </c>
    </row>
    <row r="33" spans="1:12" x14ac:dyDescent="0.25">
      <c r="A33" s="226" t="s">
        <v>84</v>
      </c>
      <c r="B33" s="226" t="s">
        <v>304</v>
      </c>
      <c r="C33" s="227" t="s">
        <v>352</v>
      </c>
      <c r="D33" s="222" t="s">
        <v>344</v>
      </c>
      <c r="E33" s="223"/>
      <c r="F33" s="195"/>
      <c r="I33" s="200" t="s">
        <v>387</v>
      </c>
      <c r="L33" s="201" t="s">
        <v>388</v>
      </c>
    </row>
    <row r="34" spans="1:12" x14ac:dyDescent="0.25">
      <c r="A34" s="17" t="s">
        <v>305</v>
      </c>
      <c r="B34" s="17" t="s">
        <v>197</v>
      </c>
      <c r="C34" s="222" t="s">
        <v>159</v>
      </c>
      <c r="D34" s="222" t="s">
        <v>344</v>
      </c>
      <c r="E34" s="223"/>
      <c r="F34" s="12" t="s">
        <v>389</v>
      </c>
      <c r="I34" s="200" t="s">
        <v>390</v>
      </c>
      <c r="L34" s="200" t="s">
        <v>381</v>
      </c>
    </row>
    <row r="35" spans="1:12" x14ac:dyDescent="0.25">
      <c r="A35" s="17" t="s">
        <v>306</v>
      </c>
      <c r="B35" s="17" t="s">
        <v>122</v>
      </c>
      <c r="C35" s="222" t="s">
        <v>159</v>
      </c>
      <c r="D35" s="222" t="s">
        <v>344</v>
      </c>
      <c r="E35" s="223"/>
      <c r="F35" s="195" t="s">
        <v>83</v>
      </c>
      <c r="I35" s="200" t="s">
        <v>391</v>
      </c>
      <c r="L35" s="200" t="s">
        <v>392</v>
      </c>
    </row>
    <row r="36" spans="1:12" x14ac:dyDescent="0.25">
      <c r="A36" s="17" t="s">
        <v>307</v>
      </c>
      <c r="B36" s="17" t="s">
        <v>193</v>
      </c>
      <c r="C36" s="222" t="s">
        <v>159</v>
      </c>
      <c r="D36" s="222" t="s">
        <v>344</v>
      </c>
      <c r="E36" s="223"/>
      <c r="F36" s="195" t="s">
        <v>393</v>
      </c>
      <c r="I36" s="200" t="s">
        <v>394</v>
      </c>
      <c r="L36" s="200" t="s">
        <v>118</v>
      </c>
    </row>
    <row r="37" spans="1:12" x14ac:dyDescent="0.25">
      <c r="A37" s="17" t="s">
        <v>308</v>
      </c>
      <c r="B37" s="17" t="s">
        <v>193</v>
      </c>
      <c r="C37" s="222" t="s">
        <v>159</v>
      </c>
      <c r="D37" s="222" t="s">
        <v>344</v>
      </c>
      <c r="E37" s="223"/>
      <c r="F37" s="195" t="s">
        <v>395</v>
      </c>
      <c r="I37" s="200" t="s">
        <v>396</v>
      </c>
    </row>
    <row r="38" spans="1:12" x14ac:dyDescent="0.25">
      <c r="A38" s="231" t="s">
        <v>315</v>
      </c>
      <c r="B38" s="231" t="s">
        <v>313</v>
      </c>
      <c r="C38" s="232" t="s">
        <v>159</v>
      </c>
      <c r="D38" s="232" t="s">
        <v>397</v>
      </c>
      <c r="E38" s="223"/>
      <c r="F38" s="195"/>
      <c r="I38" s="200" t="s">
        <v>398</v>
      </c>
    </row>
    <row r="39" spans="1:12" x14ac:dyDescent="0.25">
      <c r="A39" s="226" t="s">
        <v>316</v>
      </c>
      <c r="B39" s="226" t="s">
        <v>196</v>
      </c>
      <c r="C39" s="227" t="s">
        <v>352</v>
      </c>
      <c r="D39" s="222" t="s">
        <v>344</v>
      </c>
      <c r="E39" s="223"/>
      <c r="F39" s="14" t="s">
        <v>399</v>
      </c>
      <c r="I39" s="200" t="s">
        <v>400</v>
      </c>
    </row>
    <row r="40" spans="1:12" x14ac:dyDescent="0.25">
      <c r="A40" s="17" t="s">
        <v>317</v>
      </c>
      <c r="B40" s="17" t="s">
        <v>122</v>
      </c>
      <c r="C40" s="222" t="s">
        <v>159</v>
      </c>
      <c r="D40" s="222" t="s">
        <v>344</v>
      </c>
      <c r="E40" s="223"/>
      <c r="F40" s="15" t="s">
        <v>401</v>
      </c>
      <c r="I40" s="200" t="s">
        <v>118</v>
      </c>
    </row>
    <row r="41" spans="1:12" x14ac:dyDescent="0.25">
      <c r="A41" s="231" t="s">
        <v>318</v>
      </c>
      <c r="B41" s="231" t="s">
        <v>313</v>
      </c>
      <c r="C41" s="232" t="s">
        <v>159</v>
      </c>
      <c r="D41" s="232" t="s">
        <v>397</v>
      </c>
      <c r="E41" s="223"/>
      <c r="F41" s="15" t="s">
        <v>402</v>
      </c>
      <c r="I41" s="200"/>
    </row>
    <row r="42" spans="1:12" x14ac:dyDescent="0.25">
      <c r="A42" s="17" t="s">
        <v>319</v>
      </c>
      <c r="B42" s="17" t="s">
        <v>193</v>
      </c>
      <c r="C42" s="222" t="s">
        <v>159</v>
      </c>
      <c r="D42" s="222" t="s">
        <v>344</v>
      </c>
      <c r="E42" s="223"/>
      <c r="F42" s="15" t="s">
        <v>403</v>
      </c>
    </row>
    <row r="43" spans="1:12" x14ac:dyDescent="0.25">
      <c r="A43" s="17" t="s">
        <v>320</v>
      </c>
      <c r="B43" s="17" t="s">
        <v>193</v>
      </c>
      <c r="C43" s="222" t="s">
        <v>159</v>
      </c>
      <c r="D43" s="222" t="s">
        <v>344</v>
      </c>
      <c r="E43" s="223"/>
      <c r="F43" s="195"/>
    </row>
    <row r="44" spans="1:12" x14ac:dyDescent="0.25">
      <c r="A44" s="17" t="s">
        <v>321</v>
      </c>
      <c r="B44" s="17" t="s">
        <v>200</v>
      </c>
      <c r="C44" s="222" t="s">
        <v>159</v>
      </c>
      <c r="D44" s="222" t="s">
        <v>344</v>
      </c>
      <c r="E44" s="223"/>
      <c r="F44" s="12" t="s">
        <v>404</v>
      </c>
      <c r="G44" s="12" t="s">
        <v>405</v>
      </c>
    </row>
    <row r="45" spans="1:12" x14ac:dyDescent="0.25">
      <c r="A45" s="17" t="s">
        <v>322</v>
      </c>
      <c r="B45" s="17" t="s">
        <v>197</v>
      </c>
      <c r="C45" s="222" t="s">
        <v>159</v>
      </c>
      <c r="D45" s="222" t="s">
        <v>344</v>
      </c>
      <c r="E45" s="223"/>
      <c r="F45" s="194" t="s">
        <v>406</v>
      </c>
      <c r="G45" s="195" t="s">
        <v>340</v>
      </c>
    </row>
    <row r="46" spans="1:12" x14ac:dyDescent="0.25">
      <c r="A46" s="226" t="s">
        <v>323</v>
      </c>
      <c r="B46" s="226" t="s">
        <v>118</v>
      </c>
      <c r="C46" s="227" t="s">
        <v>352</v>
      </c>
      <c r="D46" s="222" t="s">
        <v>344</v>
      </c>
      <c r="E46" s="223"/>
      <c r="F46" s="194" t="s">
        <v>98</v>
      </c>
      <c r="G46" t="s">
        <v>99</v>
      </c>
    </row>
    <row r="47" spans="1:12" x14ac:dyDescent="0.25">
      <c r="A47" s="17" t="s">
        <v>324</v>
      </c>
      <c r="B47" s="17" t="s">
        <v>279</v>
      </c>
      <c r="C47" s="222" t="s">
        <v>159</v>
      </c>
      <c r="D47" s="222" t="s">
        <v>344</v>
      </c>
      <c r="E47" s="223"/>
      <c r="F47" s="194" t="s">
        <v>407</v>
      </c>
      <c r="G47" s="195" t="s">
        <v>341</v>
      </c>
    </row>
    <row r="48" spans="1:12" x14ac:dyDescent="0.25">
      <c r="A48" s="17" t="s">
        <v>325</v>
      </c>
      <c r="B48" s="17" t="s">
        <v>107</v>
      </c>
      <c r="C48" s="222" t="s">
        <v>159</v>
      </c>
      <c r="D48" s="222" t="s">
        <v>344</v>
      </c>
      <c r="E48" s="223"/>
      <c r="F48" s="233"/>
      <c r="G48" s="195" t="s">
        <v>342</v>
      </c>
    </row>
    <row r="49" spans="1:6" x14ac:dyDescent="0.25">
      <c r="A49" s="226" t="s">
        <v>326</v>
      </c>
      <c r="B49" s="226" t="s">
        <v>304</v>
      </c>
      <c r="C49" s="227" t="s">
        <v>352</v>
      </c>
      <c r="D49" s="222" t="s">
        <v>344</v>
      </c>
      <c r="E49" s="223"/>
      <c r="F49" s="233"/>
    </row>
    <row r="50" spans="1:6" x14ac:dyDescent="0.25">
      <c r="A50" s="17" t="s">
        <v>327</v>
      </c>
      <c r="B50" s="17" t="s">
        <v>408</v>
      </c>
      <c r="C50" s="222" t="s">
        <v>159</v>
      </c>
      <c r="D50" s="222" t="s">
        <v>344</v>
      </c>
      <c r="E50" s="223"/>
      <c r="F50" s="233"/>
    </row>
    <row r="51" spans="1:6" x14ac:dyDescent="0.25">
      <c r="A51" s="226" t="s">
        <v>328</v>
      </c>
      <c r="B51" s="226" t="s">
        <v>123</v>
      </c>
      <c r="C51" s="227" t="s">
        <v>352</v>
      </c>
      <c r="D51" s="222" t="s">
        <v>344</v>
      </c>
      <c r="E51" s="223"/>
      <c r="F51" s="233"/>
    </row>
    <row r="52" spans="1:6" x14ac:dyDescent="0.25">
      <c r="A52" s="226" t="s">
        <v>121</v>
      </c>
      <c r="B52" s="226" t="s">
        <v>329</v>
      </c>
      <c r="C52" s="227" t="s">
        <v>352</v>
      </c>
      <c r="D52" s="222" t="s">
        <v>344</v>
      </c>
      <c r="E52" s="223"/>
      <c r="F52" s="195"/>
    </row>
    <row r="53" spans="1:6" x14ac:dyDescent="0.25">
      <c r="A53" s="17" t="s">
        <v>330</v>
      </c>
      <c r="B53" s="17" t="s">
        <v>120</v>
      </c>
      <c r="C53" s="222" t="s">
        <v>159</v>
      </c>
      <c r="D53" s="222" t="s">
        <v>344</v>
      </c>
      <c r="E53" s="223"/>
      <c r="F53" s="12" t="s">
        <v>409</v>
      </c>
    </row>
    <row r="54" spans="1:6" x14ac:dyDescent="0.25">
      <c r="A54" s="226" t="s">
        <v>332</v>
      </c>
      <c r="B54" s="226" t="s">
        <v>112</v>
      </c>
      <c r="C54" s="227" t="s">
        <v>352</v>
      </c>
      <c r="D54" s="222" t="s">
        <v>344</v>
      </c>
      <c r="E54" s="223"/>
      <c r="F54" s="195" t="s">
        <v>410</v>
      </c>
    </row>
    <row r="55" spans="1:6" x14ac:dyDescent="0.25">
      <c r="A55" s="17" t="s">
        <v>333</v>
      </c>
      <c r="B55" s="17" t="s">
        <v>200</v>
      </c>
      <c r="C55" s="222" t="s">
        <v>159</v>
      </c>
      <c r="D55" s="222" t="s">
        <v>344</v>
      </c>
      <c r="E55" s="223"/>
      <c r="F55" s="195" t="s">
        <v>411</v>
      </c>
    </row>
    <row r="56" spans="1:6" x14ac:dyDescent="0.25">
      <c r="A56" s="17" t="s">
        <v>334</v>
      </c>
      <c r="B56" s="17" t="s">
        <v>193</v>
      </c>
      <c r="C56" s="222" t="s">
        <v>159</v>
      </c>
      <c r="D56" s="222" t="s">
        <v>344</v>
      </c>
      <c r="E56" s="223"/>
      <c r="F56" s="195"/>
    </row>
    <row r="57" spans="1:6" x14ac:dyDescent="0.25">
      <c r="A57" s="17" t="s">
        <v>335</v>
      </c>
      <c r="B57" s="17" t="s">
        <v>193</v>
      </c>
      <c r="C57" s="222" t="s">
        <v>159</v>
      </c>
      <c r="D57" s="222" t="s">
        <v>344</v>
      </c>
      <c r="E57" s="223"/>
      <c r="F57" s="12" t="s">
        <v>412</v>
      </c>
    </row>
    <row r="58" spans="1:6" x14ac:dyDescent="0.25">
      <c r="A58" s="17" t="s">
        <v>336</v>
      </c>
      <c r="B58" s="17" t="s">
        <v>193</v>
      </c>
      <c r="C58" s="222" t="s">
        <v>159</v>
      </c>
      <c r="D58" s="222" t="s">
        <v>344</v>
      </c>
      <c r="E58" s="223"/>
      <c r="F58" s="195" t="s">
        <v>413</v>
      </c>
    </row>
    <row r="59" spans="1:6" x14ac:dyDescent="0.25">
      <c r="A59" s="17" t="s">
        <v>337</v>
      </c>
      <c r="B59" s="17" t="s">
        <v>208</v>
      </c>
      <c r="C59" s="222" t="s">
        <v>159</v>
      </c>
      <c r="D59" s="222" t="s">
        <v>344</v>
      </c>
      <c r="E59" s="223"/>
      <c r="F59" s="195" t="s">
        <v>414</v>
      </c>
    </row>
    <row r="60" spans="1:6" x14ac:dyDescent="0.25">
      <c r="A60" s="17" t="s">
        <v>338</v>
      </c>
      <c r="B60" s="17" t="s">
        <v>197</v>
      </c>
      <c r="C60" s="222" t="s">
        <v>159</v>
      </c>
      <c r="D60" s="222" t="s">
        <v>344</v>
      </c>
      <c r="E60" s="223"/>
    </row>
    <row r="61" spans="1:6" x14ac:dyDescent="0.25">
      <c r="A61" s="17" t="s">
        <v>339</v>
      </c>
      <c r="B61" s="17" t="s">
        <v>197</v>
      </c>
      <c r="C61" s="222" t="s">
        <v>159</v>
      </c>
      <c r="D61" s="222" t="s">
        <v>344</v>
      </c>
      <c r="E61" s="223"/>
      <c r="F61" s="12" t="s">
        <v>415</v>
      </c>
    </row>
    <row r="62" spans="1:6" x14ac:dyDescent="0.25">
      <c r="E62" s="223"/>
      <c r="F62" s="195" t="s">
        <v>416</v>
      </c>
    </row>
    <row r="63" spans="1:6" x14ac:dyDescent="0.25">
      <c r="E63" s="223"/>
      <c r="F63" s="195" t="s">
        <v>417</v>
      </c>
    </row>
    <row r="64" spans="1:6" x14ac:dyDescent="0.25">
      <c r="F64" s="195" t="s">
        <v>418</v>
      </c>
    </row>
    <row r="66" spans="6:6" x14ac:dyDescent="0.25">
      <c r="F66" s="12" t="s">
        <v>419</v>
      </c>
    </row>
    <row r="67" spans="6:6" x14ac:dyDescent="0.25">
      <c r="F67" t="s">
        <v>420</v>
      </c>
    </row>
    <row r="68" spans="6:6" x14ac:dyDescent="0.25">
      <c r="F68" t="s">
        <v>421</v>
      </c>
    </row>
    <row r="69" spans="6:6" x14ac:dyDescent="0.25">
      <c r="F69" t="s">
        <v>422</v>
      </c>
    </row>
    <row r="70" spans="6:6" x14ac:dyDescent="0.25">
      <c r="F70" t="s">
        <v>423</v>
      </c>
    </row>
    <row r="71" spans="6:6" x14ac:dyDescent="0.25">
      <c r="F71" t="s">
        <v>424</v>
      </c>
    </row>
    <row r="72" spans="6:6" x14ac:dyDescent="0.25">
      <c r="F72" t="s">
        <v>425</v>
      </c>
    </row>
    <row r="75" spans="6:6" x14ac:dyDescent="0.25">
      <c r="F75" s="11" t="s">
        <v>426</v>
      </c>
    </row>
    <row r="76" spans="6:6" x14ac:dyDescent="0.25">
      <c r="F76" t="s">
        <v>427</v>
      </c>
    </row>
    <row r="77" spans="6:6" x14ac:dyDescent="0.25">
      <c r="F77" t="s">
        <v>428</v>
      </c>
    </row>
    <row r="79" spans="6:6" x14ac:dyDescent="0.25">
      <c r="F79" s="11" t="s">
        <v>429</v>
      </c>
    </row>
    <row r="80" spans="6:6" x14ac:dyDescent="0.25">
      <c r="F80" s="16">
        <v>1</v>
      </c>
    </row>
    <row r="81" spans="6:6" x14ac:dyDescent="0.25">
      <c r="F81" s="16">
        <v>3</v>
      </c>
    </row>
  </sheetData>
  <pageMargins left="0.7" right="0.7" top="0.75" bottom="0.75" header="0.3" footer="0.3"/>
  <pageSetup orientation="portrait" r:id="rId1"/>
  <headerFooter>
    <oddFooter>&amp;C_x000D_&amp;1#&amp;"Calibri"&amp;22&amp;K0073CF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R194"/>
  <sheetViews>
    <sheetView tabSelected="1" zoomScaleNormal="100" workbookViewId="0">
      <selection activeCell="B9" sqref="B9"/>
    </sheetView>
  </sheetViews>
  <sheetFormatPr defaultColWidth="9.28515625" defaultRowHeight="15" x14ac:dyDescent="0.25"/>
  <cols>
    <col min="1" max="1" width="28.7109375" style="18" bestFit="1" customWidth="1"/>
    <col min="2" max="2" width="33.5703125" style="18" customWidth="1"/>
    <col min="3" max="3" width="12.28515625" style="18" hidden="1" customWidth="1"/>
    <col min="4" max="4" width="9.28515625" style="200"/>
    <col min="5" max="5" width="41.42578125" style="143" customWidth="1"/>
    <col min="6" max="6" width="28.28515625" style="143" customWidth="1"/>
    <col min="7" max="7" width="9.28515625" style="200"/>
    <col min="8" max="9" width="9.28515625" style="200" customWidth="1"/>
    <col min="10" max="44" width="9.28515625" style="200"/>
    <col min="45" max="16384" width="9.28515625" style="18"/>
  </cols>
  <sheetData>
    <row r="1" spans="1:7" s="200" customFormat="1" ht="37.5" customHeight="1" x14ac:dyDescent="0.25">
      <c r="A1" s="202" t="s">
        <v>431</v>
      </c>
      <c r="E1" s="203"/>
    </row>
    <row r="2" spans="1:7" s="200" customFormat="1" ht="19.5" customHeight="1" x14ac:dyDescent="0.25">
      <c r="E2" s="203"/>
      <c r="F2" s="203"/>
    </row>
    <row r="3" spans="1:7" s="200" customFormat="1" ht="17.25" customHeight="1" x14ac:dyDescent="0.25">
      <c r="E3" s="203"/>
      <c r="F3" s="203"/>
    </row>
    <row r="4" spans="1:7" s="200" customFormat="1" ht="3" customHeight="1" x14ac:dyDescent="0.25">
      <c r="E4" s="203"/>
      <c r="F4" s="203"/>
    </row>
    <row r="5" spans="1:7" ht="30" customHeight="1" thickBot="1" x14ac:dyDescent="0.3">
      <c r="A5" s="144" t="s">
        <v>4</v>
      </c>
      <c r="B5" s="145" t="s">
        <v>5</v>
      </c>
      <c r="E5" s="18"/>
      <c r="F5" s="200"/>
    </row>
    <row r="6" spans="1:7" ht="33" customHeight="1" thickBot="1" x14ac:dyDescent="0.3">
      <c r="A6" s="280" t="str">
        <f>IF(AND(B14&gt;0,LEN(B14)&lt;&gt;14), "ERROR! PLEASE CORRECT ACCOUNT NO. TO FIRST 14 DIGITS ONLY - WITHOUT ANY DASHES/HYPHENS", IF(B46&lt;&gt;B48, "ERROR! INCORRECT VERSION USED; PLEASE CORRECT",""))</f>
        <v/>
      </c>
      <c r="B6" s="280"/>
      <c r="E6" s="176" t="s">
        <v>6</v>
      </c>
      <c r="F6" s="205"/>
      <c r="G6" s="204"/>
    </row>
    <row r="7" spans="1:7" ht="19.5" customHeight="1" x14ac:dyDescent="0.25">
      <c r="A7" s="281" t="s">
        <v>7</v>
      </c>
      <c r="B7" s="282"/>
      <c r="E7" s="177" t="s">
        <v>8</v>
      </c>
      <c r="F7" s="205"/>
      <c r="G7" s="204"/>
    </row>
    <row r="8" spans="1:7" x14ac:dyDescent="0.25">
      <c r="A8" s="146" t="s">
        <v>9</v>
      </c>
      <c r="B8" s="147" t="s">
        <v>432</v>
      </c>
      <c r="E8" s="178" t="s">
        <v>10</v>
      </c>
      <c r="F8" s="205"/>
      <c r="G8" s="204"/>
    </row>
    <row r="9" spans="1:7" ht="15.75" thickBot="1" x14ac:dyDescent="0.3">
      <c r="A9" s="146" t="s">
        <v>11</v>
      </c>
      <c r="B9" s="148"/>
      <c r="C9" s="149">
        <f>B9</f>
        <v>0</v>
      </c>
      <c r="E9" s="199" t="s">
        <v>12</v>
      </c>
      <c r="F9" s="205"/>
      <c r="G9" s="204"/>
    </row>
    <row r="10" spans="1:7" ht="15.75" thickBot="1" x14ac:dyDescent="0.3">
      <c r="A10" s="150" t="s">
        <v>13</v>
      </c>
      <c r="B10" s="151"/>
      <c r="E10" s="203"/>
      <c r="F10" s="205"/>
      <c r="G10" s="204"/>
    </row>
    <row r="11" spans="1:7" ht="15.75" thickBot="1" x14ac:dyDescent="0.3">
      <c r="E11" s="206"/>
      <c r="F11" s="205"/>
      <c r="G11" s="204"/>
    </row>
    <row r="12" spans="1:7" ht="15.75" thickBot="1" x14ac:dyDescent="0.3">
      <c r="A12" s="281" t="s">
        <v>14</v>
      </c>
      <c r="B12" s="282"/>
      <c r="E12" s="203"/>
      <c r="F12" s="205"/>
      <c r="G12" s="204"/>
    </row>
    <row r="13" spans="1:7" x14ac:dyDescent="0.25">
      <c r="A13" s="146" t="s">
        <v>15</v>
      </c>
      <c r="B13" s="152"/>
      <c r="E13" s="207"/>
      <c r="F13" s="204"/>
      <c r="G13" s="204"/>
    </row>
    <row r="14" spans="1:7" x14ac:dyDescent="0.25">
      <c r="A14" s="146" t="s">
        <v>16</v>
      </c>
      <c r="B14" s="153"/>
      <c r="E14" s="207"/>
      <c r="F14" s="200"/>
      <c r="G14" s="204"/>
    </row>
    <row r="15" spans="1:7" x14ac:dyDescent="0.25">
      <c r="A15" s="146" t="s">
        <v>17</v>
      </c>
      <c r="B15" s="153"/>
      <c r="E15" s="207"/>
      <c r="F15" s="200"/>
    </row>
    <row r="16" spans="1:7" x14ac:dyDescent="0.25">
      <c r="A16" s="146" t="s">
        <v>18</v>
      </c>
      <c r="B16" s="154"/>
      <c r="E16" s="207"/>
      <c r="F16" s="203"/>
    </row>
    <row r="17" spans="1:6" x14ac:dyDescent="0.25">
      <c r="A17" s="146" t="s">
        <v>19</v>
      </c>
      <c r="B17" s="154"/>
      <c r="E17" s="207"/>
      <c r="F17" s="203"/>
    </row>
    <row r="18" spans="1:6" x14ac:dyDescent="0.25">
      <c r="A18" s="146" t="s">
        <v>20</v>
      </c>
      <c r="B18" s="154"/>
      <c r="E18" s="207"/>
      <c r="F18" s="203"/>
    </row>
    <row r="19" spans="1:6" ht="15.75" thickBot="1" x14ac:dyDescent="0.3">
      <c r="A19" s="146" t="s">
        <v>21</v>
      </c>
      <c r="B19" s="154"/>
      <c r="E19" s="203"/>
      <c r="F19" s="203"/>
    </row>
    <row r="20" spans="1:6" ht="15.75" thickBot="1" x14ac:dyDescent="0.3">
      <c r="A20" s="48"/>
      <c r="E20" s="217" t="s">
        <v>22</v>
      </c>
      <c r="F20" s="218"/>
    </row>
    <row r="21" spans="1:6" ht="15.75" thickBot="1" x14ac:dyDescent="0.3">
      <c r="A21" s="283" t="s">
        <v>23</v>
      </c>
      <c r="B21" s="284"/>
      <c r="E21" s="150" t="s">
        <v>24</v>
      </c>
      <c r="F21" s="155"/>
    </row>
    <row r="22" spans="1:6" x14ac:dyDescent="0.25">
      <c r="A22" s="146" t="s">
        <v>25</v>
      </c>
      <c r="B22" s="154"/>
      <c r="E22" s="203"/>
      <c r="F22" s="203"/>
    </row>
    <row r="23" spans="1:6" x14ac:dyDescent="0.25">
      <c r="A23" s="146" t="s">
        <v>26</v>
      </c>
      <c r="B23" s="154"/>
      <c r="E23" s="203"/>
      <c r="F23" s="203"/>
    </row>
    <row r="24" spans="1:6" x14ac:dyDescent="0.25">
      <c r="A24" s="146" t="s">
        <v>27</v>
      </c>
      <c r="B24" s="154"/>
      <c r="E24" s="203"/>
      <c r="F24" s="203"/>
    </row>
    <row r="25" spans="1:6" x14ac:dyDescent="0.25">
      <c r="A25" s="146" t="s">
        <v>19</v>
      </c>
      <c r="B25" s="154"/>
      <c r="E25" s="203"/>
      <c r="F25" s="203"/>
    </row>
    <row r="26" spans="1:6" x14ac:dyDescent="0.25">
      <c r="A26" s="146" t="s">
        <v>20</v>
      </c>
      <c r="B26" s="154"/>
      <c r="E26" s="203"/>
      <c r="F26" s="203"/>
    </row>
    <row r="27" spans="1:6" x14ac:dyDescent="0.25">
      <c r="A27" s="146" t="s">
        <v>21</v>
      </c>
      <c r="B27" s="154"/>
      <c r="E27" s="203"/>
      <c r="F27" s="203"/>
    </row>
    <row r="28" spans="1:6" x14ac:dyDescent="0.25">
      <c r="A28" s="146" t="s">
        <v>28</v>
      </c>
      <c r="B28" s="154"/>
      <c r="E28" s="203"/>
      <c r="F28" s="203"/>
    </row>
    <row r="29" spans="1:6" ht="15.75" thickBot="1" x14ac:dyDescent="0.3">
      <c r="A29" s="150" t="s">
        <v>29</v>
      </c>
      <c r="B29" s="154"/>
      <c r="E29" s="203"/>
      <c r="F29" s="203"/>
    </row>
    <row r="30" spans="1:6" ht="15.75" thickBot="1" x14ac:dyDescent="0.3">
      <c r="A30" s="48"/>
      <c r="E30" s="219" t="s">
        <v>30</v>
      </c>
      <c r="F30" s="220"/>
    </row>
    <row r="31" spans="1:6" ht="15.75" thickBot="1" x14ac:dyDescent="0.3">
      <c r="A31" s="285" t="s">
        <v>31</v>
      </c>
      <c r="B31" s="286"/>
      <c r="C31" s="156"/>
      <c r="E31" s="146" t="s">
        <v>32</v>
      </c>
      <c r="F31" s="275"/>
    </row>
    <row r="32" spans="1:6" x14ac:dyDescent="0.25">
      <c r="A32" s="269" t="s">
        <v>33</v>
      </c>
      <c r="B32" s="272"/>
      <c r="C32" s="156"/>
      <c r="E32" s="146" t="s">
        <v>34</v>
      </c>
      <c r="F32" s="154"/>
    </row>
    <row r="33" spans="1:6" x14ac:dyDescent="0.25">
      <c r="A33" s="270" t="s">
        <v>35</v>
      </c>
      <c r="B33" s="273"/>
      <c r="E33" s="146" t="s">
        <v>17</v>
      </c>
      <c r="F33" s="154"/>
    </row>
    <row r="34" spans="1:6" x14ac:dyDescent="0.25">
      <c r="A34" s="270" t="s">
        <v>34</v>
      </c>
      <c r="B34" s="273"/>
      <c r="E34" s="146" t="s">
        <v>18</v>
      </c>
      <c r="F34" s="154"/>
    </row>
    <row r="35" spans="1:6" x14ac:dyDescent="0.25">
      <c r="A35" s="270" t="s">
        <v>17</v>
      </c>
      <c r="B35" s="273"/>
      <c r="E35" s="146" t="s">
        <v>20</v>
      </c>
      <c r="F35" s="154"/>
    </row>
    <row r="36" spans="1:6" x14ac:dyDescent="0.25">
      <c r="A36" s="270" t="s">
        <v>36</v>
      </c>
      <c r="B36" s="273"/>
      <c r="E36" s="146" t="s">
        <v>21</v>
      </c>
      <c r="F36" s="154"/>
    </row>
    <row r="37" spans="1:6" x14ac:dyDescent="0.25">
      <c r="A37" s="270" t="s">
        <v>18</v>
      </c>
      <c r="B37" s="273"/>
      <c r="E37" s="146" t="s">
        <v>28</v>
      </c>
      <c r="F37" s="154"/>
    </row>
    <row r="38" spans="1:6" ht="15.75" thickBot="1" x14ac:dyDescent="0.3">
      <c r="A38" s="270" t="s">
        <v>28</v>
      </c>
      <c r="B38" s="273"/>
      <c r="E38" s="150" t="s">
        <v>29</v>
      </c>
      <c r="F38" s="157"/>
    </row>
    <row r="39" spans="1:6" ht="15.75" thickBot="1" x14ac:dyDescent="0.3">
      <c r="A39" s="271" t="s">
        <v>29</v>
      </c>
      <c r="B39" s="274"/>
      <c r="E39" s="203"/>
      <c r="F39" s="203"/>
    </row>
    <row r="40" spans="1:6" x14ac:dyDescent="0.25">
      <c r="A40" s="200"/>
      <c r="B40" s="200"/>
      <c r="E40" s="203"/>
      <c r="F40" s="203"/>
    </row>
    <row r="41" spans="1:6" x14ac:dyDescent="0.25">
      <c r="A41" s="200"/>
      <c r="B41" s="200"/>
      <c r="E41" s="203"/>
      <c r="F41" s="203"/>
    </row>
    <row r="42" spans="1:6" ht="15.75" thickBot="1" x14ac:dyDescent="0.3">
      <c r="A42" s="209" t="s">
        <v>37</v>
      </c>
      <c r="B42" s="200"/>
      <c r="E42" s="203"/>
      <c r="F42" s="203"/>
    </row>
    <row r="43" spans="1:6" x14ac:dyDescent="0.25">
      <c r="A43" s="210" t="s">
        <v>38</v>
      </c>
      <c r="B43" s="211"/>
      <c r="E43" s="203"/>
      <c r="F43" s="203"/>
    </row>
    <row r="44" spans="1:6" x14ac:dyDescent="0.25">
      <c r="A44" s="212" t="s">
        <v>39</v>
      </c>
      <c r="B44" s="213"/>
      <c r="E44" s="203"/>
      <c r="F44" s="203"/>
    </row>
    <row r="45" spans="1:6" x14ac:dyDescent="0.25">
      <c r="A45" s="212" t="s">
        <v>40</v>
      </c>
      <c r="B45" s="214"/>
      <c r="E45" s="203"/>
      <c r="F45" s="203"/>
    </row>
    <row r="46" spans="1:6" x14ac:dyDescent="0.25">
      <c r="A46" s="212" t="s">
        <v>41</v>
      </c>
      <c r="B46" s="259">
        <v>24</v>
      </c>
      <c r="E46" s="203"/>
      <c r="F46" s="203"/>
    </row>
    <row r="47" spans="1:6" ht="15.75" thickBot="1" x14ac:dyDescent="0.3">
      <c r="A47" s="215" t="s">
        <v>42</v>
      </c>
      <c r="B47" s="216">
        <v>45292</v>
      </c>
      <c r="E47" s="203"/>
      <c r="F47" s="203"/>
    </row>
    <row r="48" spans="1:6" x14ac:dyDescent="0.25">
      <c r="A48" s="208">
        <f ca="1">TODAY()</f>
        <v>45268</v>
      </c>
      <c r="B48" s="208">
        <f>B46</f>
        <v>24</v>
      </c>
      <c r="E48" s="203"/>
      <c r="F48" s="203"/>
    </row>
    <row r="49" spans="1:6" x14ac:dyDescent="0.25">
      <c r="A49" s="200"/>
      <c r="B49" s="203"/>
      <c r="E49" s="203"/>
      <c r="F49" s="203"/>
    </row>
    <row r="50" spans="1:6" x14ac:dyDescent="0.25">
      <c r="A50" s="200"/>
      <c r="B50" s="200"/>
      <c r="E50" s="203"/>
      <c r="F50" s="203"/>
    </row>
    <row r="51" spans="1:6" x14ac:dyDescent="0.25">
      <c r="A51" s="200"/>
      <c r="B51" s="200"/>
      <c r="E51" s="203"/>
      <c r="F51" s="203"/>
    </row>
    <row r="52" spans="1:6" x14ac:dyDescent="0.25">
      <c r="A52" s="200"/>
      <c r="B52" s="200"/>
      <c r="E52" s="203"/>
      <c r="F52" s="203"/>
    </row>
    <row r="53" spans="1:6" x14ac:dyDescent="0.25">
      <c r="A53" s="200"/>
      <c r="B53" s="200"/>
      <c r="E53" s="203"/>
      <c r="F53" s="203"/>
    </row>
    <row r="54" spans="1:6" x14ac:dyDescent="0.25">
      <c r="A54" s="200"/>
      <c r="B54" s="200"/>
      <c r="E54" s="203"/>
      <c r="F54" s="203"/>
    </row>
    <row r="55" spans="1:6" x14ac:dyDescent="0.25">
      <c r="A55" s="200"/>
      <c r="B55" s="200"/>
      <c r="E55" s="203"/>
      <c r="F55" s="203"/>
    </row>
    <row r="56" spans="1:6" x14ac:dyDescent="0.25">
      <c r="A56" s="200"/>
      <c r="B56" s="200"/>
      <c r="E56" s="203"/>
      <c r="F56" s="203"/>
    </row>
    <row r="57" spans="1:6" x14ac:dyDescent="0.25">
      <c r="A57" s="200"/>
      <c r="B57" s="200"/>
      <c r="E57" s="203"/>
      <c r="F57" s="203"/>
    </row>
    <row r="58" spans="1:6" x14ac:dyDescent="0.25">
      <c r="A58" s="200"/>
      <c r="B58" s="200"/>
      <c r="E58" s="203"/>
      <c r="F58" s="203"/>
    </row>
    <row r="59" spans="1:6" x14ac:dyDescent="0.25">
      <c r="A59" s="200"/>
      <c r="B59" s="200"/>
      <c r="E59" s="203"/>
      <c r="F59" s="203"/>
    </row>
    <row r="60" spans="1:6" x14ac:dyDescent="0.25">
      <c r="A60" s="200"/>
      <c r="B60" s="200"/>
      <c r="E60" s="203"/>
      <c r="F60" s="203"/>
    </row>
    <row r="61" spans="1:6" x14ac:dyDescent="0.25">
      <c r="A61" s="200"/>
      <c r="B61" s="200"/>
      <c r="E61" s="203"/>
      <c r="F61" s="203"/>
    </row>
    <row r="62" spans="1:6" x14ac:dyDescent="0.25">
      <c r="A62" s="200"/>
      <c r="B62" s="200"/>
      <c r="E62" s="203"/>
      <c r="F62" s="203"/>
    </row>
    <row r="63" spans="1:6" x14ac:dyDescent="0.25">
      <c r="A63" s="200"/>
      <c r="B63" s="200"/>
      <c r="E63" s="203"/>
      <c r="F63" s="203"/>
    </row>
    <row r="64" spans="1:6" x14ac:dyDescent="0.25">
      <c r="A64" s="200"/>
      <c r="B64" s="200"/>
      <c r="E64" s="203"/>
      <c r="F64" s="203"/>
    </row>
    <row r="65" spans="1:6" x14ac:dyDescent="0.25">
      <c r="A65" s="200"/>
      <c r="B65" s="200"/>
      <c r="E65" s="203"/>
      <c r="F65" s="203"/>
    </row>
    <row r="66" spans="1:6" x14ac:dyDescent="0.25">
      <c r="A66" s="200"/>
      <c r="B66" s="200"/>
      <c r="E66" s="203"/>
      <c r="F66" s="203"/>
    </row>
    <row r="67" spans="1:6" x14ac:dyDescent="0.25">
      <c r="A67" s="200"/>
      <c r="B67" s="200"/>
      <c r="E67" s="203"/>
      <c r="F67" s="203"/>
    </row>
    <row r="68" spans="1:6" x14ac:dyDescent="0.25">
      <c r="A68" s="200"/>
      <c r="B68" s="200"/>
      <c r="E68" s="203"/>
      <c r="F68" s="203"/>
    </row>
    <row r="69" spans="1:6" x14ac:dyDescent="0.25">
      <c r="A69" s="200"/>
      <c r="B69" s="200"/>
      <c r="E69" s="203"/>
      <c r="F69" s="203"/>
    </row>
    <row r="70" spans="1:6" x14ac:dyDescent="0.25">
      <c r="A70" s="200"/>
      <c r="B70" s="200"/>
      <c r="E70" s="203"/>
      <c r="F70" s="203"/>
    </row>
    <row r="71" spans="1:6" x14ac:dyDescent="0.25">
      <c r="A71" s="200"/>
      <c r="B71" s="200"/>
      <c r="E71" s="203"/>
      <c r="F71" s="203"/>
    </row>
    <row r="72" spans="1:6" x14ac:dyDescent="0.25">
      <c r="A72" s="200"/>
      <c r="B72" s="200"/>
      <c r="E72" s="203"/>
      <c r="F72" s="203"/>
    </row>
    <row r="73" spans="1:6" x14ac:dyDescent="0.25">
      <c r="A73" s="200"/>
      <c r="B73" s="200"/>
      <c r="E73" s="203"/>
      <c r="F73" s="203"/>
    </row>
    <row r="74" spans="1:6" x14ac:dyDescent="0.25">
      <c r="A74" s="200"/>
      <c r="B74" s="200"/>
      <c r="E74" s="203"/>
      <c r="F74" s="203"/>
    </row>
    <row r="75" spans="1:6" x14ac:dyDescent="0.25">
      <c r="A75" s="200"/>
      <c r="B75" s="200"/>
      <c r="E75" s="203"/>
      <c r="F75" s="203"/>
    </row>
    <row r="76" spans="1:6" x14ac:dyDescent="0.25">
      <c r="A76" s="200"/>
      <c r="B76" s="200"/>
      <c r="E76" s="203"/>
      <c r="F76" s="203"/>
    </row>
    <row r="77" spans="1:6" x14ac:dyDescent="0.25">
      <c r="A77" s="200"/>
      <c r="B77" s="200"/>
      <c r="E77" s="203"/>
      <c r="F77" s="203"/>
    </row>
    <row r="78" spans="1:6" x14ac:dyDescent="0.25">
      <c r="A78" s="200"/>
      <c r="B78" s="200"/>
      <c r="E78" s="203"/>
      <c r="F78" s="203"/>
    </row>
    <row r="79" spans="1:6" x14ac:dyDescent="0.25">
      <c r="A79" s="200"/>
      <c r="B79" s="200"/>
      <c r="E79" s="203"/>
      <c r="F79" s="203"/>
    </row>
    <row r="80" spans="1:6" x14ac:dyDescent="0.25">
      <c r="A80" s="200"/>
      <c r="B80" s="200"/>
      <c r="E80" s="203"/>
      <c r="F80" s="203"/>
    </row>
    <row r="81" spans="1:6" x14ac:dyDescent="0.25">
      <c r="A81" s="200"/>
      <c r="B81" s="200"/>
      <c r="E81" s="203"/>
      <c r="F81" s="203"/>
    </row>
    <row r="82" spans="1:6" x14ac:dyDescent="0.25">
      <c r="A82" s="200"/>
      <c r="B82" s="200"/>
      <c r="E82" s="203"/>
      <c r="F82" s="203"/>
    </row>
    <row r="83" spans="1:6" x14ac:dyDescent="0.25">
      <c r="A83" s="200"/>
      <c r="B83" s="200"/>
      <c r="E83" s="203"/>
      <c r="F83" s="203"/>
    </row>
    <row r="84" spans="1:6" x14ac:dyDescent="0.25">
      <c r="A84" s="200"/>
      <c r="B84" s="200"/>
      <c r="E84" s="203"/>
      <c r="F84" s="203"/>
    </row>
    <row r="85" spans="1:6" x14ac:dyDescent="0.25">
      <c r="A85" s="200"/>
      <c r="B85" s="200"/>
      <c r="E85" s="203"/>
      <c r="F85" s="203"/>
    </row>
    <row r="86" spans="1:6" x14ac:dyDescent="0.25">
      <c r="A86" s="200"/>
      <c r="B86" s="200"/>
      <c r="E86" s="203"/>
      <c r="F86" s="203"/>
    </row>
    <row r="87" spans="1:6" x14ac:dyDescent="0.25">
      <c r="A87" s="200"/>
      <c r="B87" s="200"/>
      <c r="E87" s="203"/>
      <c r="F87" s="203"/>
    </row>
    <row r="88" spans="1:6" x14ac:dyDescent="0.25">
      <c r="A88" s="200"/>
      <c r="B88" s="200"/>
      <c r="E88" s="203"/>
      <c r="F88" s="203"/>
    </row>
    <row r="89" spans="1:6" x14ac:dyDescent="0.25">
      <c r="A89" s="200"/>
      <c r="B89" s="200"/>
      <c r="E89" s="203"/>
      <c r="F89" s="203"/>
    </row>
    <row r="90" spans="1:6" x14ac:dyDescent="0.25">
      <c r="A90" s="200"/>
      <c r="B90" s="200"/>
      <c r="E90" s="203"/>
      <c r="F90" s="203"/>
    </row>
    <row r="91" spans="1:6" x14ac:dyDescent="0.25">
      <c r="A91" s="200"/>
      <c r="B91" s="200"/>
      <c r="E91" s="203"/>
      <c r="F91" s="203"/>
    </row>
    <row r="92" spans="1:6" x14ac:dyDescent="0.25">
      <c r="A92" s="200"/>
      <c r="B92" s="200"/>
      <c r="E92" s="203"/>
      <c r="F92" s="203"/>
    </row>
    <row r="93" spans="1:6" x14ac:dyDescent="0.25">
      <c r="A93" s="200"/>
      <c r="B93" s="200"/>
      <c r="E93" s="203"/>
      <c r="F93" s="203"/>
    </row>
    <row r="94" spans="1:6" x14ac:dyDescent="0.25">
      <c r="A94" s="200"/>
      <c r="B94" s="200"/>
      <c r="E94" s="203"/>
      <c r="F94" s="203"/>
    </row>
    <row r="95" spans="1:6" x14ac:dyDescent="0.25">
      <c r="A95" s="200"/>
      <c r="B95" s="200"/>
      <c r="E95" s="203"/>
      <c r="F95" s="203"/>
    </row>
    <row r="96" spans="1:6" x14ac:dyDescent="0.25">
      <c r="A96" s="200"/>
      <c r="B96" s="200"/>
      <c r="E96" s="203"/>
      <c r="F96" s="203"/>
    </row>
    <row r="97" spans="1:6" x14ac:dyDescent="0.25">
      <c r="A97" s="200"/>
      <c r="B97" s="200"/>
      <c r="E97" s="203"/>
      <c r="F97" s="203"/>
    </row>
    <row r="98" spans="1:6" x14ac:dyDescent="0.25">
      <c r="A98" s="200"/>
      <c r="B98" s="200"/>
      <c r="E98" s="203"/>
      <c r="F98" s="203"/>
    </row>
    <row r="99" spans="1:6" x14ac:dyDescent="0.25">
      <c r="A99" s="200"/>
      <c r="B99" s="200"/>
      <c r="E99" s="203"/>
      <c r="F99" s="203"/>
    </row>
    <row r="100" spans="1:6" x14ac:dyDescent="0.25">
      <c r="A100" s="200"/>
      <c r="B100" s="200"/>
      <c r="E100" s="203"/>
      <c r="F100" s="203"/>
    </row>
    <row r="101" spans="1:6" x14ac:dyDescent="0.25">
      <c r="A101" s="200"/>
      <c r="B101" s="200"/>
      <c r="E101" s="203"/>
      <c r="F101" s="203"/>
    </row>
    <row r="102" spans="1:6" x14ac:dyDescent="0.25">
      <c r="A102" s="200"/>
      <c r="B102" s="200"/>
      <c r="E102" s="203"/>
      <c r="F102" s="203"/>
    </row>
    <row r="103" spans="1:6" x14ac:dyDescent="0.25">
      <c r="A103" s="200"/>
      <c r="B103" s="200"/>
      <c r="E103" s="203"/>
      <c r="F103" s="203"/>
    </row>
    <row r="104" spans="1:6" x14ac:dyDescent="0.25">
      <c r="A104" s="200"/>
      <c r="B104" s="200"/>
      <c r="E104" s="203"/>
      <c r="F104" s="203"/>
    </row>
    <row r="105" spans="1:6" x14ac:dyDescent="0.25">
      <c r="A105" s="200"/>
      <c r="B105" s="200"/>
      <c r="E105" s="203"/>
      <c r="F105" s="203"/>
    </row>
    <row r="106" spans="1:6" x14ac:dyDescent="0.25">
      <c r="A106" s="200"/>
      <c r="B106" s="200"/>
      <c r="E106" s="203"/>
      <c r="F106" s="203"/>
    </row>
    <row r="107" spans="1:6" x14ac:dyDescent="0.25">
      <c r="A107" s="200"/>
      <c r="B107" s="200"/>
      <c r="E107" s="203"/>
      <c r="F107" s="203"/>
    </row>
    <row r="108" spans="1:6" x14ac:dyDescent="0.25">
      <c r="A108" s="200"/>
      <c r="B108" s="200"/>
      <c r="E108" s="203"/>
      <c r="F108" s="203"/>
    </row>
    <row r="109" spans="1:6" x14ac:dyDescent="0.25">
      <c r="A109" s="200"/>
      <c r="B109" s="200"/>
      <c r="E109" s="203"/>
      <c r="F109" s="203"/>
    </row>
    <row r="110" spans="1:6" x14ac:dyDescent="0.25">
      <c r="A110" s="200"/>
      <c r="B110" s="200"/>
      <c r="E110" s="203"/>
      <c r="F110" s="203"/>
    </row>
    <row r="111" spans="1:6" x14ac:dyDescent="0.25">
      <c r="A111" s="200"/>
      <c r="B111" s="200"/>
      <c r="E111" s="203"/>
      <c r="F111" s="203"/>
    </row>
    <row r="112" spans="1:6" x14ac:dyDescent="0.25">
      <c r="A112" s="200"/>
      <c r="B112" s="200"/>
      <c r="E112" s="203"/>
      <c r="F112" s="203"/>
    </row>
    <row r="113" spans="1:6" x14ac:dyDescent="0.25">
      <c r="A113" s="200"/>
      <c r="B113" s="200"/>
      <c r="E113" s="203"/>
      <c r="F113" s="203"/>
    </row>
    <row r="114" spans="1:6" x14ac:dyDescent="0.25">
      <c r="A114" s="200"/>
      <c r="B114" s="200"/>
      <c r="E114" s="203"/>
      <c r="F114" s="203"/>
    </row>
    <row r="115" spans="1:6" x14ac:dyDescent="0.25">
      <c r="A115" s="200"/>
      <c r="B115" s="200"/>
      <c r="E115" s="203"/>
      <c r="F115" s="203"/>
    </row>
    <row r="116" spans="1:6" x14ac:dyDescent="0.25">
      <c r="A116" s="200"/>
      <c r="B116" s="200"/>
      <c r="E116" s="203"/>
      <c r="F116" s="203"/>
    </row>
    <row r="117" spans="1:6" x14ac:dyDescent="0.25">
      <c r="A117" s="200"/>
      <c r="B117" s="200"/>
      <c r="E117" s="203"/>
      <c r="F117" s="203"/>
    </row>
    <row r="118" spans="1:6" x14ac:dyDescent="0.25">
      <c r="A118" s="200"/>
      <c r="B118" s="200"/>
      <c r="E118" s="203"/>
      <c r="F118" s="203"/>
    </row>
    <row r="119" spans="1:6" x14ac:dyDescent="0.25">
      <c r="A119" s="200"/>
      <c r="B119" s="200"/>
      <c r="E119" s="203"/>
      <c r="F119" s="203"/>
    </row>
    <row r="120" spans="1:6" x14ac:dyDescent="0.25">
      <c r="A120" s="200"/>
      <c r="B120" s="200"/>
      <c r="E120" s="203"/>
      <c r="F120" s="203"/>
    </row>
    <row r="121" spans="1:6" x14ac:dyDescent="0.25">
      <c r="A121" s="200"/>
      <c r="B121" s="200"/>
      <c r="E121" s="203"/>
      <c r="F121" s="203"/>
    </row>
    <row r="122" spans="1:6" x14ac:dyDescent="0.25">
      <c r="A122" s="200"/>
      <c r="B122" s="200"/>
      <c r="E122" s="203"/>
      <c r="F122" s="203"/>
    </row>
    <row r="123" spans="1:6" x14ac:dyDescent="0.25">
      <c r="A123" s="200"/>
      <c r="B123" s="200"/>
      <c r="E123" s="203"/>
      <c r="F123" s="203"/>
    </row>
    <row r="124" spans="1:6" x14ac:dyDescent="0.25">
      <c r="A124" s="200"/>
      <c r="B124" s="200"/>
      <c r="E124" s="203"/>
      <c r="F124" s="203"/>
    </row>
    <row r="125" spans="1:6" x14ac:dyDescent="0.25">
      <c r="A125" s="200"/>
      <c r="B125" s="200"/>
      <c r="E125" s="203"/>
      <c r="F125" s="203"/>
    </row>
    <row r="126" spans="1:6" x14ac:dyDescent="0.25">
      <c r="A126" s="200"/>
      <c r="B126" s="200"/>
      <c r="E126" s="203"/>
      <c r="F126" s="203"/>
    </row>
    <row r="127" spans="1:6" x14ac:dyDescent="0.25">
      <c r="A127" s="200"/>
      <c r="B127" s="200"/>
      <c r="E127" s="203"/>
      <c r="F127" s="203"/>
    </row>
    <row r="128" spans="1:6" x14ac:dyDescent="0.25">
      <c r="A128" s="200"/>
      <c r="B128" s="200"/>
      <c r="E128" s="203"/>
      <c r="F128" s="203"/>
    </row>
    <row r="129" spans="1:6" x14ac:dyDescent="0.25">
      <c r="A129" s="200"/>
      <c r="B129" s="200"/>
      <c r="E129" s="203"/>
      <c r="F129" s="203"/>
    </row>
    <row r="130" spans="1:6" x14ac:dyDescent="0.25">
      <c r="A130" s="200"/>
      <c r="B130" s="200"/>
      <c r="E130" s="203"/>
      <c r="F130" s="203"/>
    </row>
    <row r="131" spans="1:6" x14ac:dyDescent="0.25">
      <c r="A131" s="200"/>
      <c r="B131" s="200"/>
      <c r="E131" s="203"/>
      <c r="F131" s="203"/>
    </row>
    <row r="132" spans="1:6" x14ac:dyDescent="0.25">
      <c r="A132" s="200"/>
      <c r="B132" s="200"/>
      <c r="E132" s="203"/>
      <c r="F132" s="203"/>
    </row>
    <row r="133" spans="1:6" x14ac:dyDescent="0.25">
      <c r="A133" s="200"/>
      <c r="B133" s="200"/>
      <c r="E133" s="203"/>
      <c r="F133" s="203"/>
    </row>
    <row r="134" spans="1:6" x14ac:dyDescent="0.25">
      <c r="A134" s="200"/>
      <c r="B134" s="200"/>
      <c r="E134" s="203"/>
      <c r="F134" s="203"/>
    </row>
    <row r="135" spans="1:6" x14ac:dyDescent="0.25">
      <c r="A135" s="200"/>
      <c r="B135" s="200"/>
      <c r="E135" s="203"/>
      <c r="F135" s="203"/>
    </row>
    <row r="136" spans="1:6" x14ac:dyDescent="0.25">
      <c r="A136" s="200"/>
      <c r="B136" s="200"/>
      <c r="E136" s="203"/>
      <c r="F136" s="203"/>
    </row>
    <row r="137" spans="1:6" x14ac:dyDescent="0.25">
      <c r="A137" s="200"/>
      <c r="B137" s="200"/>
      <c r="E137" s="203"/>
      <c r="F137" s="203"/>
    </row>
    <row r="138" spans="1:6" x14ac:dyDescent="0.25">
      <c r="A138" s="200"/>
      <c r="B138" s="200"/>
      <c r="E138" s="203"/>
      <c r="F138" s="203"/>
    </row>
    <row r="139" spans="1:6" x14ac:dyDescent="0.25">
      <c r="A139" s="200"/>
      <c r="B139" s="200"/>
      <c r="E139" s="203"/>
      <c r="F139" s="203"/>
    </row>
    <row r="140" spans="1:6" x14ac:dyDescent="0.25">
      <c r="A140" s="200"/>
      <c r="B140" s="200"/>
      <c r="E140" s="203"/>
      <c r="F140" s="203"/>
    </row>
    <row r="141" spans="1:6" x14ac:dyDescent="0.25">
      <c r="A141" s="200"/>
      <c r="B141" s="200"/>
      <c r="E141" s="203"/>
      <c r="F141" s="203"/>
    </row>
    <row r="142" spans="1:6" x14ac:dyDescent="0.25">
      <c r="A142" s="200"/>
      <c r="B142" s="200"/>
      <c r="E142" s="203"/>
      <c r="F142" s="203"/>
    </row>
    <row r="143" spans="1:6" x14ac:dyDescent="0.25">
      <c r="A143" s="200"/>
      <c r="B143" s="200"/>
      <c r="E143" s="203"/>
      <c r="F143" s="203"/>
    </row>
    <row r="144" spans="1:6" x14ac:dyDescent="0.25">
      <c r="A144" s="200"/>
      <c r="B144" s="200"/>
      <c r="E144" s="203"/>
      <c r="F144" s="203"/>
    </row>
    <row r="145" spans="1:6" x14ac:dyDescent="0.25">
      <c r="A145" s="200"/>
      <c r="B145" s="200"/>
      <c r="E145" s="203"/>
      <c r="F145" s="203"/>
    </row>
    <row r="146" spans="1:6" x14ac:dyDescent="0.25">
      <c r="A146" s="200"/>
      <c r="B146" s="200"/>
      <c r="E146" s="203"/>
      <c r="F146" s="203"/>
    </row>
    <row r="147" spans="1:6" x14ac:dyDescent="0.25">
      <c r="A147" s="200"/>
      <c r="B147" s="200"/>
      <c r="E147" s="203"/>
      <c r="F147" s="203"/>
    </row>
    <row r="148" spans="1:6" x14ac:dyDescent="0.25">
      <c r="A148" s="200"/>
      <c r="B148" s="200"/>
      <c r="E148" s="203"/>
      <c r="F148" s="203"/>
    </row>
    <row r="149" spans="1:6" x14ac:dyDescent="0.25">
      <c r="A149" s="200"/>
      <c r="B149" s="200"/>
      <c r="E149" s="203"/>
      <c r="F149" s="203"/>
    </row>
    <row r="150" spans="1:6" x14ac:dyDescent="0.25">
      <c r="A150" s="200"/>
      <c r="B150" s="200"/>
      <c r="E150" s="203"/>
      <c r="F150" s="203"/>
    </row>
    <row r="151" spans="1:6" x14ac:dyDescent="0.25">
      <c r="A151" s="200"/>
      <c r="B151" s="200"/>
      <c r="E151" s="203"/>
      <c r="F151" s="203"/>
    </row>
    <row r="152" spans="1:6" x14ac:dyDescent="0.25">
      <c r="A152" s="200"/>
      <c r="B152" s="200"/>
      <c r="E152" s="203"/>
      <c r="F152" s="203"/>
    </row>
    <row r="153" spans="1:6" x14ac:dyDescent="0.25">
      <c r="A153" s="200"/>
      <c r="B153" s="200"/>
      <c r="E153" s="203"/>
      <c r="F153" s="203"/>
    </row>
    <row r="154" spans="1:6" x14ac:dyDescent="0.25">
      <c r="A154" s="200"/>
      <c r="B154" s="200"/>
      <c r="E154" s="203"/>
      <c r="F154" s="203"/>
    </row>
    <row r="155" spans="1:6" x14ac:dyDescent="0.25">
      <c r="A155" s="200"/>
      <c r="B155" s="200"/>
      <c r="E155" s="203"/>
      <c r="F155" s="203"/>
    </row>
    <row r="156" spans="1:6" x14ac:dyDescent="0.25">
      <c r="A156" s="200"/>
      <c r="B156" s="200"/>
      <c r="E156" s="203"/>
      <c r="F156" s="203"/>
    </row>
    <row r="157" spans="1:6" x14ac:dyDescent="0.25">
      <c r="A157" s="200"/>
      <c r="B157" s="200"/>
      <c r="E157" s="203"/>
      <c r="F157" s="203"/>
    </row>
    <row r="158" spans="1:6" x14ac:dyDescent="0.25">
      <c r="A158" s="200"/>
      <c r="B158" s="200"/>
      <c r="E158" s="203"/>
      <c r="F158" s="203"/>
    </row>
    <row r="159" spans="1:6" x14ac:dyDescent="0.25">
      <c r="A159" s="200"/>
      <c r="B159" s="200"/>
      <c r="E159" s="203"/>
      <c r="F159" s="203"/>
    </row>
    <row r="160" spans="1:6" x14ac:dyDescent="0.25">
      <c r="A160" s="200"/>
      <c r="B160" s="200"/>
      <c r="E160" s="203"/>
      <c r="F160" s="203"/>
    </row>
    <row r="161" spans="1:6" x14ac:dyDescent="0.25">
      <c r="A161" s="200"/>
      <c r="B161" s="200"/>
      <c r="E161" s="203"/>
      <c r="F161" s="203"/>
    </row>
    <row r="162" spans="1:6" x14ac:dyDescent="0.25">
      <c r="A162" s="200"/>
      <c r="B162" s="200"/>
      <c r="E162" s="203"/>
      <c r="F162" s="203"/>
    </row>
    <row r="163" spans="1:6" x14ac:dyDescent="0.25">
      <c r="A163" s="200"/>
      <c r="B163" s="200"/>
      <c r="E163" s="203"/>
      <c r="F163" s="203"/>
    </row>
    <row r="164" spans="1:6" x14ac:dyDescent="0.25">
      <c r="A164" s="200"/>
      <c r="B164" s="200"/>
      <c r="E164" s="203"/>
      <c r="F164" s="203"/>
    </row>
    <row r="165" spans="1:6" x14ac:dyDescent="0.25">
      <c r="A165" s="200"/>
      <c r="B165" s="200"/>
      <c r="E165" s="203"/>
      <c r="F165" s="203"/>
    </row>
    <row r="166" spans="1:6" x14ac:dyDescent="0.25">
      <c r="A166" s="200"/>
      <c r="B166" s="200"/>
      <c r="E166" s="203"/>
      <c r="F166" s="203"/>
    </row>
    <row r="167" spans="1:6" x14ac:dyDescent="0.25">
      <c r="A167" s="200"/>
      <c r="B167" s="200"/>
      <c r="E167" s="203"/>
      <c r="F167" s="203"/>
    </row>
    <row r="168" spans="1:6" x14ac:dyDescent="0.25">
      <c r="A168" s="200"/>
      <c r="B168" s="200"/>
      <c r="E168" s="203"/>
      <c r="F168" s="203"/>
    </row>
    <row r="169" spans="1:6" x14ac:dyDescent="0.25">
      <c r="A169" s="200"/>
      <c r="B169" s="200"/>
      <c r="E169" s="203"/>
      <c r="F169" s="203"/>
    </row>
    <row r="170" spans="1:6" x14ac:dyDescent="0.25">
      <c r="B170" s="200"/>
      <c r="E170" s="203"/>
      <c r="F170" s="203"/>
    </row>
    <row r="171" spans="1:6" x14ac:dyDescent="0.25">
      <c r="E171" s="203"/>
      <c r="F171" s="203"/>
    </row>
    <row r="172" spans="1:6" x14ac:dyDescent="0.25">
      <c r="E172" s="203"/>
      <c r="F172" s="203"/>
    </row>
    <row r="173" spans="1:6" x14ac:dyDescent="0.25">
      <c r="E173" s="203"/>
      <c r="F173" s="203"/>
    </row>
    <row r="174" spans="1:6" x14ac:dyDescent="0.25">
      <c r="E174" s="203"/>
      <c r="F174" s="203"/>
    </row>
    <row r="175" spans="1:6" x14ac:dyDescent="0.25">
      <c r="E175" s="203"/>
      <c r="F175" s="203"/>
    </row>
    <row r="176" spans="1:6" x14ac:dyDescent="0.25">
      <c r="E176" s="203"/>
      <c r="F176" s="203"/>
    </row>
    <row r="177" spans="5:6" x14ac:dyDescent="0.25">
      <c r="E177" s="203"/>
      <c r="F177" s="203"/>
    </row>
    <row r="178" spans="5:6" x14ac:dyDescent="0.25">
      <c r="E178" s="203"/>
      <c r="F178" s="203"/>
    </row>
    <row r="179" spans="5:6" x14ac:dyDescent="0.25">
      <c r="E179" s="203"/>
      <c r="F179" s="203"/>
    </row>
    <row r="180" spans="5:6" x14ac:dyDescent="0.25">
      <c r="E180" s="203"/>
      <c r="F180" s="203"/>
    </row>
    <row r="181" spans="5:6" x14ac:dyDescent="0.25">
      <c r="E181" s="203"/>
      <c r="F181" s="203"/>
    </row>
    <row r="182" spans="5:6" x14ac:dyDescent="0.25">
      <c r="E182" s="203"/>
      <c r="F182" s="203"/>
    </row>
    <row r="183" spans="5:6" x14ac:dyDescent="0.25">
      <c r="E183" s="203"/>
      <c r="F183" s="203"/>
    </row>
    <row r="184" spans="5:6" x14ac:dyDescent="0.25">
      <c r="E184" s="203"/>
      <c r="F184" s="203"/>
    </row>
    <row r="185" spans="5:6" x14ac:dyDescent="0.25">
      <c r="E185" s="203"/>
      <c r="F185" s="203"/>
    </row>
    <row r="186" spans="5:6" x14ac:dyDescent="0.25">
      <c r="E186" s="203"/>
      <c r="F186" s="203"/>
    </row>
    <row r="187" spans="5:6" x14ac:dyDescent="0.25">
      <c r="E187" s="203"/>
      <c r="F187" s="203"/>
    </row>
    <row r="188" spans="5:6" x14ac:dyDescent="0.25">
      <c r="E188" s="203"/>
      <c r="F188" s="203"/>
    </row>
    <row r="189" spans="5:6" x14ac:dyDescent="0.25">
      <c r="E189" s="203"/>
      <c r="F189" s="203"/>
    </row>
    <row r="190" spans="5:6" x14ac:dyDescent="0.25">
      <c r="E190" s="203"/>
      <c r="F190" s="203"/>
    </row>
    <row r="191" spans="5:6" x14ac:dyDescent="0.25">
      <c r="E191" s="203"/>
      <c r="F191" s="203"/>
    </row>
    <row r="192" spans="5:6" x14ac:dyDescent="0.25">
      <c r="E192" s="203"/>
      <c r="F192" s="203"/>
    </row>
    <row r="193" spans="5:6" x14ac:dyDescent="0.25">
      <c r="E193" s="203"/>
      <c r="F193" s="203"/>
    </row>
    <row r="194" spans="5:6" x14ac:dyDescent="0.25">
      <c r="E194" s="203"/>
      <c r="F194" s="203"/>
    </row>
  </sheetData>
  <sheetProtection algorithmName="SHA-512" hashValue="VIoY6vpLEGbr34AWf6uyI0l5eeuTfzGfLXVVA9iVbsbQbsD9ud2Crw7HOCdSHiN37CznDzfqbR4f4WI8smCF4A==" saltValue="FnnTs+0iq64YLEAqB+aQzA==" spinCount="100000" sheet="1" selectLockedCells="1"/>
  <protectedRanges>
    <protectedRange sqref="B9:B10 B13:B19 F32:F38 B22:B29 B32:B39" name="Range1_1"/>
  </protectedRanges>
  <mergeCells count="5">
    <mergeCell ref="A6:B6"/>
    <mergeCell ref="A12:B12"/>
    <mergeCell ref="A21:B21"/>
    <mergeCell ref="A7:B7"/>
    <mergeCell ref="A31:B31"/>
  </mergeCells>
  <conditionalFormatting sqref="A6">
    <cfRule type="expression" dxfId="64" priority="63">
      <formula>OR(A6= "ERROR! PLEASE CORRECT ACCOUNT NO. TO FIRST 14 DIGITS ONLY - WITHOUT ANY DASHES/HYPHENS", A6= "ERROR! INCORRECT VERSION USED; PLEASE CORRECT",A6="Tool is outdated")</formula>
    </cfRule>
  </conditionalFormatting>
  <conditionalFormatting sqref="B9:B10">
    <cfRule type="expression" dxfId="63" priority="61">
      <formula>B9=""</formula>
    </cfRule>
  </conditionalFormatting>
  <conditionalFormatting sqref="B13:B16">
    <cfRule type="expression" dxfId="62" priority="34">
      <formula>B13=""</formula>
    </cfRule>
  </conditionalFormatting>
  <conditionalFormatting sqref="B14">
    <cfRule type="expression" priority="33">
      <formula>B14&gt;0</formula>
    </cfRule>
  </conditionalFormatting>
  <conditionalFormatting sqref="B18:B19">
    <cfRule type="expression" dxfId="61" priority="56">
      <formula>B18=""</formula>
    </cfRule>
  </conditionalFormatting>
  <conditionalFormatting sqref="B22:B24">
    <cfRule type="expression" dxfId="60" priority="53">
      <formula>B22=""</formula>
    </cfRule>
  </conditionalFormatting>
  <conditionalFormatting sqref="B26:B29">
    <cfRule type="expression" dxfId="59" priority="49">
      <formula>B26=""</formula>
    </cfRule>
  </conditionalFormatting>
  <conditionalFormatting sqref="B32:B39">
    <cfRule type="expression" dxfId="58" priority="1">
      <formula>B32=""</formula>
    </cfRule>
  </conditionalFormatting>
  <conditionalFormatting sqref="B43">
    <cfRule type="expression" dxfId="57" priority="32">
      <formula>AND(B14&gt;0,B43="")</formula>
    </cfRule>
  </conditionalFormatting>
  <conditionalFormatting sqref="B44">
    <cfRule type="expression" dxfId="56" priority="31">
      <formula>AND(B14&gt;0,B44="")</formula>
    </cfRule>
  </conditionalFormatting>
  <conditionalFormatting sqref="B45">
    <cfRule type="expression" dxfId="55" priority="12">
      <formula>AND(B14&gt;0,B45="")</formula>
    </cfRule>
  </conditionalFormatting>
  <conditionalFormatting sqref="B46">
    <cfRule type="expression" dxfId="54" priority="65">
      <formula>$B$46&lt;&gt;$B$48</formula>
    </cfRule>
  </conditionalFormatting>
  <conditionalFormatting sqref="F21">
    <cfRule type="expression" dxfId="53" priority="39">
      <formula>F21=""</formula>
    </cfRule>
  </conditionalFormatting>
  <conditionalFormatting sqref="F31:F38">
    <cfRule type="expression" dxfId="52" priority="54">
      <formula>F31=""</formula>
    </cfRule>
  </conditionalFormatting>
  <dataValidations count="2">
    <dataValidation type="textLength" allowBlank="1" showInputMessage="1" showErrorMessage="1" errorTitle="Account Number" error="Please input the Account Number up to the first 14 digits only without any dashes/hyphens." sqref="B14" xr:uid="{00000000-0002-0000-0000-000000000000}">
      <formula1>14</formula1>
      <formula2>14</formula2>
    </dataValidation>
    <dataValidation type="date" operator="greaterThanOrEqual" allowBlank="1" showInputMessage="1" showErrorMessage="1" sqref="B9" xr:uid="{00000000-0002-0000-0000-000001000000}">
      <formula1>43101</formula1>
    </dataValidation>
  </dataValidations>
  <hyperlinks>
    <hyperlink ref="E9" location="'Faucet - Low Flow Aerator'!B8" tooltip="Faucet - Low Flow Aerator" display="Faucet - Low Flow Aerator" xr:uid="{00000000-0004-0000-0000-000000000000}"/>
    <hyperlink ref="E8" location="'Pre Rinse Spray Valve'!B8" tooltip="Pre Rinse Spray Valve" display="Pre Rinse Spray Valve" xr:uid="{00000000-0004-0000-0000-000002000000}"/>
    <hyperlink ref="E7" location="'Furnaces and Boilers'!B8" tooltip="Furnaces and Boiler" display="Furnaces and Boiler" xr:uid="{00000000-0004-0000-0000-000003000000}"/>
  </hyperlinks>
  <pageMargins left="0.7" right="0.7" top="0.75" bottom="0.75" header="0.3" footer="0.3"/>
  <pageSetup scale="64" orientation="portrait" r:id="rId1"/>
  <headerFooter>
    <oddFooter>&amp;C_x000D_&amp;1#&amp;"Calibri"&amp;22&amp;K0073CF INTERNAL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047EC0E0-B655-402B-AB84-9AFA4CE8F6D9}">
            <xm:f>OR('Furnaces and Boilers'!$V$208&gt;=1,'Furnaces and Boilers'!$W$208&gt;=1)</xm:f>
            <x14:dxf>
              <fill>
                <gradientFill degree="90">
                  <stop position="0">
                    <color theme="0"/>
                  </stop>
                  <stop position="1">
                    <color theme="9" tint="0.40000610370189521"/>
                  </stop>
                </gradientFill>
              </fill>
            </x14:dxf>
          </x14:cfRule>
          <xm:sqref>E7</xm:sqref>
        </x14:conditionalFormatting>
        <x14:conditionalFormatting xmlns:xm="http://schemas.microsoft.com/office/excel/2006/main">
          <x14:cfRule type="expression" priority="10" id="{AC3A7B37-D02A-4540-A068-7D2E162B807A}">
            <xm:f>OR('Pre Rinse Spray Valve'!$R$208&gt;=1,'Pre Rinse Spray Valve'!$S$208&gt;=1)</xm:f>
            <x14:dxf>
              <fill>
                <gradientFill degree="90">
                  <stop position="0">
                    <color theme="0"/>
                  </stop>
                  <stop position="1">
                    <color theme="9" tint="0.40000610370189521"/>
                  </stop>
                </gradientFill>
              </fill>
            </x14:dxf>
          </x14:cfRule>
          <xm:sqref>E8</xm:sqref>
        </x14:conditionalFormatting>
        <x14:conditionalFormatting xmlns:xm="http://schemas.microsoft.com/office/excel/2006/main">
          <x14:cfRule type="expression" priority="8" id="{DD945A28-A43A-40A1-AB94-8A9D188F5A38}">
            <xm:f>OR('Faucet - Low Flow Aerator'!$O$208&gt;=1,'Faucet - Low Flow Aerator'!$P$208&gt;=1)</xm:f>
            <x14:dxf>
              <fill>
                <gradientFill degree="90">
                  <stop position="0">
                    <color theme="0"/>
                  </stop>
                  <stop position="1">
                    <color theme="9" tint="0.40000610370189521"/>
                  </stop>
                </gradient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2" id="{17B59DE2-C29B-4E9C-BA6A-E014B36088EF}">
            <xm:f>OR('Storage Tank Water Heater'!$S$208&gt;=1,'Storage Tank Water Heater'!$T$208&gt;=1)</xm:f>
            <x14:dxf>
              <fill>
                <gradientFill degree="90">
                  <stop position="0">
                    <color theme="0"/>
                  </stop>
                  <stop position="1">
                    <color theme="9" tint="0.40000610370189521"/>
                  </stop>
                </gradientFill>
              </fill>
            </x14:dxf>
          </x14:cfRule>
          <xm:sqref>E11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'Heating picklists'!$L$30:$L$31</xm:f>
          </x14:formula1>
          <xm:sqref>B32</xm:sqref>
        </x14:dataValidation>
        <x14:dataValidation type="list" allowBlank="1" showInputMessage="1" showErrorMessage="1" xr:uid="{00000000-0002-0000-0000-000003000000}">
          <x14:formula1>
            <xm:f>'Heating picklists'!$I$30:$I$40</xm:f>
          </x14:formula1>
          <xm:sqref>F21</xm:sqref>
        </x14:dataValidation>
        <x14:dataValidation type="list" allowBlank="1" showInputMessage="1" showErrorMessage="1" xr:uid="{AF0A5D4A-F2F8-47F6-AED3-42848765DD72}">
          <x14:formula1>
            <xm:f>'Heating picklists'!$L$34:$L$36</xm:f>
          </x14:formula1>
          <xm:sqref>F31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06EA8-67C3-4867-9B1D-674218838D0B}">
  <dimension ref="A1:O21"/>
  <sheetViews>
    <sheetView showGridLines="0" zoomScaleNormal="100" workbookViewId="0">
      <selection activeCell="A100" sqref="A100"/>
    </sheetView>
  </sheetViews>
  <sheetFormatPr defaultColWidth="8.7109375" defaultRowHeight="15" x14ac:dyDescent="0.25"/>
  <cols>
    <col min="1" max="2" width="33" customWidth="1"/>
  </cols>
  <sheetData>
    <row r="1" spans="1:15" ht="27" customHeight="1" x14ac:dyDescent="0.25">
      <c r="A1" s="260" t="str">
        <f>"Version "&amp;TEXT('Project Summary'!B46,"00.0")&amp;" Gas Tool"</f>
        <v>Version 24.0 Gas Tool</v>
      </c>
      <c r="B1" s="260" t="str">
        <f>"Effective "&amp;TEXT('Project Summary'!B47,"MM/DD/YYYY")</f>
        <v>Effective 01/01/2024</v>
      </c>
      <c r="C1" s="261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 ht="27" customHeight="1" x14ac:dyDescent="0.25">
      <c r="A2" s="260"/>
      <c r="B2" s="260"/>
      <c r="C2" s="261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5" ht="27" customHeight="1" x14ac:dyDescent="0.25">
      <c r="A3" s="263" t="s">
        <v>430</v>
      </c>
      <c r="B3" s="260"/>
      <c r="C3" s="261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15" x14ac:dyDescent="0.25">
      <c r="A4" s="264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</row>
    <row r="5" spans="1:15" x14ac:dyDescent="0.25">
      <c r="A5" s="262" t="s">
        <v>434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</row>
    <row r="6" spans="1:15" ht="18.75" x14ac:dyDescent="0.25">
      <c r="A6" s="276"/>
      <c r="B6" s="276"/>
      <c r="C6" s="277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</row>
    <row r="7" spans="1:15" ht="27" customHeight="1" x14ac:dyDescent="0.25">
      <c r="A7" s="263" t="s">
        <v>43</v>
      </c>
      <c r="B7" s="260"/>
      <c r="C7" s="261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</row>
    <row r="8" spans="1:15" x14ac:dyDescent="0.25">
      <c r="A8" s="264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</row>
    <row r="9" spans="1:15" x14ac:dyDescent="0.25">
      <c r="A9" s="262" t="s">
        <v>44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</row>
    <row r="10" spans="1:15" ht="18.75" x14ac:dyDescent="0.25">
      <c r="A10" s="276"/>
      <c r="B10" s="276"/>
      <c r="C10" s="277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</row>
    <row r="11" spans="1:15" ht="27" customHeight="1" x14ac:dyDescent="0.25">
      <c r="A11" s="263" t="s">
        <v>45</v>
      </c>
      <c r="B11" s="260"/>
      <c r="C11" s="261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</row>
    <row r="12" spans="1:15" x14ac:dyDescent="0.25">
      <c r="A12" s="263" t="s">
        <v>46</v>
      </c>
      <c r="B12" s="263" t="s">
        <v>47</v>
      </c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</row>
    <row r="13" spans="1:15" x14ac:dyDescent="0.25">
      <c r="A13" s="264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</row>
    <row r="14" spans="1:15" x14ac:dyDescent="0.25">
      <c r="A14" s="265" t="s">
        <v>48</v>
      </c>
      <c r="B14" s="288" t="s">
        <v>49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</row>
    <row r="15" spans="1:15" x14ac:dyDescent="0.25">
      <c r="A15" s="267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</row>
    <row r="16" spans="1:15" x14ac:dyDescent="0.25">
      <c r="A16" s="262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</row>
    <row r="17" spans="1:15" x14ac:dyDescent="0.25">
      <c r="A17" s="263" t="s">
        <v>50</v>
      </c>
    </row>
    <row r="18" spans="1:15" x14ac:dyDescent="0.25">
      <c r="A18" s="264"/>
      <c r="B18" s="287" t="s">
        <v>51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</row>
    <row r="19" spans="1:15" x14ac:dyDescent="0.25">
      <c r="A19" s="265" t="s">
        <v>52</v>
      </c>
      <c r="B19" s="288" t="s">
        <v>53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</row>
    <row r="20" spans="1:15" x14ac:dyDescent="0.25">
      <c r="A20" s="265"/>
      <c r="B20" s="288" t="s">
        <v>54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</row>
    <row r="21" spans="1:15" x14ac:dyDescent="0.25">
      <c r="A21" s="267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</row>
  </sheetData>
  <sheetProtection algorithmName="SHA-512" hashValue="k6T4clSqJYXBMRw9z+zcILcRNBViMyc5AHsArj+AwXt0m+zPx7GDb2a+r67j7LsDpgOuqGsA24qifLJOl4uYTA==" saltValue="1nVpuloL1Cjro3x/iZYDWA==" spinCount="100000" sheet="1" selectLockedCells="1"/>
  <mergeCells count="7">
    <mergeCell ref="B4:O4"/>
    <mergeCell ref="B8:O8"/>
    <mergeCell ref="B20:O20"/>
    <mergeCell ref="B13:O13"/>
    <mergeCell ref="B14:O14"/>
    <mergeCell ref="B18:O18"/>
    <mergeCell ref="B19:O19"/>
  </mergeCells>
  <pageMargins left="0.7" right="0.7" top="0.75" bottom="0.75" header="0.3" footer="0.3"/>
  <pageSetup orientation="portrait" r:id="rId1"/>
  <headerFooter>
    <oddFooter>&amp;C_x000D_&amp;1#&amp;"Calibri"&amp;22&amp;K0073CF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X208"/>
  <sheetViews>
    <sheetView zoomScaleNormal="100" workbookViewId="0">
      <pane xSplit="5" ySplit="7" topLeftCell="F8" activePane="bottomRight" state="frozen"/>
      <selection pane="topRight" activeCell="B37" sqref="B37"/>
      <selection pane="bottomLeft" activeCell="B37" sqref="B37"/>
      <selection pane="bottomRight" activeCell="B8" sqref="B8"/>
    </sheetView>
  </sheetViews>
  <sheetFormatPr defaultColWidth="9.28515625" defaultRowHeight="15" x14ac:dyDescent="0.25"/>
  <cols>
    <col min="1" max="1" width="8.7109375" style="18" customWidth="1"/>
    <col min="2" max="2" width="27.28515625" style="18" customWidth="1"/>
    <col min="3" max="3" width="58.42578125" style="18" customWidth="1"/>
    <col min="4" max="4" width="31.7109375" style="19" hidden="1" customWidth="1"/>
    <col min="5" max="5" width="30.28515625" style="18" customWidth="1"/>
    <col min="6" max="6" width="12.7109375" style="19" customWidth="1"/>
    <col min="7" max="7" width="22.5703125" style="19" customWidth="1"/>
    <col min="8" max="8" width="19.85546875" style="19" customWidth="1"/>
    <col min="9" max="9" width="12.7109375" style="19" customWidth="1"/>
    <col min="10" max="10" width="31.7109375" style="19" customWidth="1"/>
    <col min="11" max="11" width="31.7109375" style="18" bestFit="1" customWidth="1"/>
    <col min="12" max="13" width="15.28515625" style="18" hidden="1" customWidth="1"/>
    <col min="14" max="14" width="32.5703125" style="18" bestFit="1" customWidth="1"/>
    <col min="15" max="16" width="15.28515625" style="18" customWidth="1"/>
    <col min="17" max="17" width="21.28515625" style="20" customWidth="1"/>
    <col min="18" max="19" width="18.28515625" style="20" customWidth="1"/>
    <col min="20" max="20" width="15.42578125" style="20" customWidth="1"/>
    <col min="21" max="21" width="61.7109375" style="18" customWidth="1"/>
    <col min="22" max="23" width="9.28515625" style="18" hidden="1" customWidth="1"/>
    <col min="24" max="24" width="22.5703125" style="19" hidden="1" customWidth="1"/>
    <col min="25" max="16384" width="9.28515625" style="18"/>
  </cols>
  <sheetData>
    <row r="1" spans="1:24" ht="18" customHeight="1" x14ac:dyDescent="0.25">
      <c r="A1" s="39" t="s">
        <v>55</v>
      </c>
      <c r="C1" s="40">
        <f>'Project Summary'!B14</f>
        <v>0</v>
      </c>
    </row>
    <row r="2" spans="1:24" x14ac:dyDescent="0.25">
      <c r="A2" s="39" t="s">
        <v>56</v>
      </c>
      <c r="C2" s="41">
        <f>'Project Summary'!B24</f>
        <v>0</v>
      </c>
    </row>
    <row r="4" spans="1:24" ht="29.25" customHeight="1" x14ac:dyDescent="0.25">
      <c r="A4" s="290" t="s">
        <v>52</v>
      </c>
      <c r="B4" s="290"/>
    </row>
    <row r="5" spans="1:24" ht="25.5" customHeight="1" thickBot="1" x14ac:dyDescent="0.3">
      <c r="A5" s="289" t="s">
        <v>57</v>
      </c>
      <c r="B5" s="289"/>
      <c r="C5" s="22" t="s">
        <v>5</v>
      </c>
      <c r="E5" s="19"/>
      <c r="K5" s="19"/>
      <c r="L5" s="19"/>
      <c r="M5" s="19"/>
      <c r="N5" s="19"/>
      <c r="O5" s="19"/>
      <c r="P5" s="19"/>
      <c r="Q5" s="19"/>
      <c r="R5" s="23"/>
      <c r="S5" s="23"/>
      <c r="T5" s="24"/>
    </row>
    <row r="6" spans="1:24" ht="36.75" customHeight="1" thickBot="1" x14ac:dyDescent="0.3">
      <c r="A6" s="25" t="s">
        <v>58</v>
      </c>
      <c r="B6" s="26" t="s">
        <v>59</v>
      </c>
      <c r="C6" s="26" t="s">
        <v>60</v>
      </c>
      <c r="D6" s="235" t="s">
        <v>61</v>
      </c>
      <c r="E6" s="27" t="s">
        <v>62</v>
      </c>
      <c r="F6" s="27" t="s">
        <v>63</v>
      </c>
      <c r="G6" s="27" t="s">
        <v>64</v>
      </c>
      <c r="H6" s="27" t="s">
        <v>65</v>
      </c>
      <c r="I6" s="27" t="s">
        <v>66</v>
      </c>
      <c r="J6" s="27" t="s">
        <v>67</v>
      </c>
      <c r="K6" s="27" t="s">
        <v>68</v>
      </c>
      <c r="L6" s="236" t="s">
        <v>69</v>
      </c>
      <c r="M6" s="236" t="s">
        <v>70</v>
      </c>
      <c r="N6" s="27" t="s">
        <v>71</v>
      </c>
      <c r="O6" s="27" t="s">
        <v>72</v>
      </c>
      <c r="P6" s="27" t="s">
        <v>73</v>
      </c>
      <c r="Q6" s="28" t="s">
        <v>74</v>
      </c>
      <c r="R6" s="28" t="s">
        <v>75</v>
      </c>
      <c r="S6" s="28" t="s">
        <v>76</v>
      </c>
      <c r="T6" s="28" t="s">
        <v>77</v>
      </c>
      <c r="U6" s="29" t="s">
        <v>47</v>
      </c>
      <c r="V6" s="291" t="s">
        <v>78</v>
      </c>
      <c r="W6" s="292"/>
      <c r="X6" s="236" t="s">
        <v>79</v>
      </c>
    </row>
    <row r="7" spans="1:24" s="34" customFormat="1" x14ac:dyDescent="0.25">
      <c r="A7" s="30">
        <v>0</v>
      </c>
      <c r="B7" s="31" t="s">
        <v>80</v>
      </c>
      <c r="C7" s="31" t="s">
        <v>81</v>
      </c>
      <c r="D7" s="30" t="e">
        <f>VLOOKUP(C7,'Measure&amp;Incentive Picklist'!D:H,2,FALSE)</f>
        <v>#N/A</v>
      </c>
      <c r="E7" s="31" t="s">
        <v>82</v>
      </c>
      <c r="F7" s="30">
        <v>2</v>
      </c>
      <c r="G7" s="30">
        <v>250</v>
      </c>
      <c r="H7" s="30" t="s">
        <v>83</v>
      </c>
      <c r="I7" s="30">
        <v>92</v>
      </c>
      <c r="J7" s="140">
        <v>38838</v>
      </c>
      <c r="K7" s="31" t="s">
        <v>84</v>
      </c>
      <c r="L7" s="31" t="str">
        <f>VLOOKUP(K7,'Heating picklists'!$A$2:$C$61,3,FALSE)</f>
        <v>Large_H</v>
      </c>
      <c r="M7" s="31" t="str">
        <f>VLOOKUP(K7,'Heating picklists'!$A$2:$D$61,4,FALSE)</f>
        <v>Large_V</v>
      </c>
      <c r="N7" s="31" t="s">
        <v>85</v>
      </c>
      <c r="O7" s="31" t="s">
        <v>86</v>
      </c>
      <c r="P7" s="31" t="s">
        <v>87</v>
      </c>
      <c r="Q7" s="32">
        <v>2000</v>
      </c>
      <c r="R7" s="32">
        <v>8000</v>
      </c>
      <c r="S7" s="32">
        <f>IF(AND(Q7="",R7=""),"",$Q7+$R7)</f>
        <v>10000</v>
      </c>
      <c r="T7" s="33" t="str">
        <f>IFERROR(MIN(VLOOKUP($C7,'Measure&amp;Incentive Picklist'!$D:$H,4,FALSE)*F7,S7),"")</f>
        <v/>
      </c>
      <c r="U7" s="31" t="s">
        <v>88</v>
      </c>
      <c r="V7" s="34" t="s">
        <v>89</v>
      </c>
      <c r="W7" s="34" t="s">
        <v>90</v>
      </c>
      <c r="X7" s="30">
        <v>250</v>
      </c>
    </row>
    <row r="8" spans="1:24" x14ac:dyDescent="0.2">
      <c r="A8" s="19">
        <v>1</v>
      </c>
      <c r="B8" s="35"/>
      <c r="C8" s="197"/>
      <c r="D8" s="234" t="e">
        <f>VLOOKUP(C8,'Measure&amp;Incentive Picklist'!D2:H15,2,FALSE)</f>
        <v>#N/A</v>
      </c>
      <c r="E8" s="35"/>
      <c r="F8" s="197"/>
      <c r="G8" s="197"/>
      <c r="H8" s="19" t="str">
        <f>IFERROR(VLOOKUP(C8,'Measure&amp;Incentive Picklist'!$D$2:$I$15, 6, FALSE),"")</f>
        <v/>
      </c>
      <c r="I8" s="197"/>
      <c r="J8" s="141"/>
      <c r="K8" s="35"/>
      <c r="L8" s="160" t="e">
        <f>VLOOKUP(K8,'Heating picklists'!$A$2:$C$61,3,FALSE)</f>
        <v>#N/A</v>
      </c>
      <c r="M8" s="160" t="e">
        <f>VLOOKUP(K8,'Heating picklists'!$A$2:$D$61,4,FALSE)</f>
        <v>#N/A</v>
      </c>
      <c r="N8" s="35"/>
      <c r="O8" s="35"/>
      <c r="P8" s="35"/>
      <c r="Q8" s="37"/>
      <c r="R8" s="37"/>
      <c r="S8" s="38" t="str">
        <f>IF(AND(Q8="",R8=""),"",$Q8+$R8)</f>
        <v/>
      </c>
      <c r="T8" s="132" t="str">
        <f>IFERROR(MIN(VLOOKUP($C8,'Measure&amp;Incentive Picklist'!$D:$H,4,FALSE)*F8,S8),"")</f>
        <v/>
      </c>
      <c r="U8" s="35"/>
      <c r="V8" s="18">
        <f>IF(OR(B8&gt;"",C8&gt;"",E8&gt;"",F8&gt;0,G8&gt;0,H8&gt;"",I8&gt;0,J8&gt;0,K8&gt;"",N8&gt;"",O8&gt;"",P8&gt;"",Q8&gt;0,R8&gt;"",U8&gt;0),1,0)</f>
        <v>0</v>
      </c>
      <c r="W8" s="18">
        <f>IF(ISERROR(V8),1,0)</f>
        <v>0</v>
      </c>
      <c r="X8" s="197" t="e">
        <f>G8/(I8/100)</f>
        <v>#DIV/0!</v>
      </c>
    </row>
    <row r="9" spans="1:24" x14ac:dyDescent="0.2">
      <c r="A9" s="19">
        <f>A8+1</f>
        <v>2</v>
      </c>
      <c r="B9" s="35"/>
      <c r="C9" s="197"/>
      <c r="D9" s="234" t="e">
        <f>VLOOKUP(C9,'Measure&amp;Incentive Picklist'!D3:H16,2,FALSE)</f>
        <v>#N/A</v>
      </c>
      <c r="E9" s="35"/>
      <c r="F9" s="197"/>
      <c r="G9" s="197"/>
      <c r="H9" s="19" t="str">
        <f>IFERROR(VLOOKUP(C9,'Measure&amp;Incentive Picklist'!$D$2:$I$15, 6, FALSE),"")</f>
        <v/>
      </c>
      <c r="I9" s="197"/>
      <c r="J9" s="141"/>
      <c r="K9" s="35"/>
      <c r="L9" s="160" t="e">
        <f>VLOOKUP(K9,'Heating picklists'!$A$2:$C$61,3,FALSE)</f>
        <v>#N/A</v>
      </c>
      <c r="M9" s="160" t="e">
        <f>VLOOKUP(K9,'Heating picklists'!$A$2:$D$61,4,FALSE)</f>
        <v>#N/A</v>
      </c>
      <c r="N9" s="35"/>
      <c r="O9" s="35"/>
      <c r="P9" s="35"/>
      <c r="Q9" s="37"/>
      <c r="R9" s="37"/>
      <c r="S9" s="38" t="str">
        <f t="shared" ref="S9:S72" si="0">IF(AND(Q9="",R9=""),"",$Q9+$R9)</f>
        <v/>
      </c>
      <c r="T9" s="132" t="str">
        <f>IFERROR(MIN(VLOOKUP($C9,'Measure&amp;Incentive Picklist'!$D:$H,4,FALSE)*F9,S9),"")</f>
        <v/>
      </c>
      <c r="U9" s="35"/>
      <c r="V9" s="18">
        <f t="shared" ref="V9:V72" si="1">IF(OR(B9&gt;"",C9&gt;"",E9&gt;"",F9&gt;0,G9&gt;0,H9&gt;"",I9&gt;0,J9&gt;0,K9&gt;"",N9&gt;"",O9&gt;"",P9&gt;"",Q9&gt;0,R9&gt;"",U9&gt;0),1,0)</f>
        <v>0</v>
      </c>
      <c r="W9" s="18">
        <f t="shared" ref="W9:W72" si="2">IF(ISERROR(V9),1,0)</f>
        <v>0</v>
      </c>
      <c r="X9" s="197" t="e">
        <f t="shared" ref="X9:X72" si="3">G9/(I9/100)</f>
        <v>#DIV/0!</v>
      </c>
    </row>
    <row r="10" spans="1:24" x14ac:dyDescent="0.2">
      <c r="A10" s="19">
        <f t="shared" ref="A10:A73" si="4">A9+1</f>
        <v>3</v>
      </c>
      <c r="B10" s="35"/>
      <c r="C10" s="197"/>
      <c r="D10" s="234" t="e">
        <f>VLOOKUP(C10,'Measure&amp;Incentive Picklist'!D4:H17,2,FALSE)</f>
        <v>#N/A</v>
      </c>
      <c r="E10" s="35"/>
      <c r="F10" s="197"/>
      <c r="G10" s="197"/>
      <c r="H10" s="19" t="str">
        <f>IFERROR(VLOOKUP(C10,'Measure&amp;Incentive Picklist'!$D$2:$I$15, 6, FALSE),"")</f>
        <v/>
      </c>
      <c r="I10" s="197"/>
      <c r="J10" s="141"/>
      <c r="K10" s="35"/>
      <c r="L10" s="160" t="e">
        <f>VLOOKUP(K10,'Heating picklists'!$A$2:$C$61,3,FALSE)</f>
        <v>#N/A</v>
      </c>
      <c r="M10" s="160" t="e">
        <f>VLOOKUP(K10,'Heating picklists'!$A$2:$D$61,4,FALSE)</f>
        <v>#N/A</v>
      </c>
      <c r="N10" s="35"/>
      <c r="O10" s="35"/>
      <c r="P10" s="35"/>
      <c r="Q10" s="37"/>
      <c r="R10" s="37"/>
      <c r="S10" s="38" t="str">
        <f t="shared" si="0"/>
        <v/>
      </c>
      <c r="T10" s="132" t="str">
        <f>IFERROR(MIN(VLOOKUP($C10,'Measure&amp;Incentive Picklist'!$D:$H,4,FALSE)*F10,S10),"")</f>
        <v/>
      </c>
      <c r="U10" s="35"/>
      <c r="V10" s="18">
        <f t="shared" si="1"/>
        <v>0</v>
      </c>
      <c r="W10" s="18">
        <f t="shared" si="2"/>
        <v>0</v>
      </c>
      <c r="X10" s="197" t="e">
        <f t="shared" si="3"/>
        <v>#DIV/0!</v>
      </c>
    </row>
    <row r="11" spans="1:24" x14ac:dyDescent="0.2">
      <c r="A11" s="19">
        <f t="shared" si="4"/>
        <v>4</v>
      </c>
      <c r="B11" s="35"/>
      <c r="C11" s="197"/>
      <c r="D11" s="234" t="e">
        <f>VLOOKUP(C11,'Measure&amp;Incentive Picklist'!D5:H18,2,FALSE)</f>
        <v>#N/A</v>
      </c>
      <c r="E11" s="35"/>
      <c r="F11" s="197"/>
      <c r="G11" s="197"/>
      <c r="H11" s="19" t="str">
        <f>IFERROR(VLOOKUP(C11,'Measure&amp;Incentive Picklist'!$D$2:$I$15, 6, FALSE),"")</f>
        <v/>
      </c>
      <c r="I11" s="197"/>
      <c r="J11" s="141"/>
      <c r="K11" s="35"/>
      <c r="L11" s="160" t="e">
        <f>VLOOKUP(K11,'Heating picklists'!$A$2:$C$61,3,FALSE)</f>
        <v>#N/A</v>
      </c>
      <c r="M11" s="160" t="e">
        <f>VLOOKUP(K11,'Heating picklists'!$A$2:$D$61,4,FALSE)</f>
        <v>#N/A</v>
      </c>
      <c r="N11" s="35"/>
      <c r="O11" s="35"/>
      <c r="P11" s="35"/>
      <c r="Q11" s="37"/>
      <c r="R11" s="37"/>
      <c r="S11" s="38" t="str">
        <f t="shared" si="0"/>
        <v/>
      </c>
      <c r="T11" s="132" t="str">
        <f>IFERROR(MIN(VLOOKUP($C11,'Measure&amp;Incentive Picklist'!$D:$H,4,FALSE)*F11,S11),"")</f>
        <v/>
      </c>
      <c r="U11" s="35"/>
      <c r="V11" s="18">
        <f t="shared" si="1"/>
        <v>0</v>
      </c>
      <c r="W11" s="18">
        <f t="shared" si="2"/>
        <v>0</v>
      </c>
      <c r="X11" s="197" t="e">
        <f t="shared" si="3"/>
        <v>#DIV/0!</v>
      </c>
    </row>
    <row r="12" spans="1:24" x14ac:dyDescent="0.2">
      <c r="A12" s="19">
        <f t="shared" si="4"/>
        <v>5</v>
      </c>
      <c r="B12" s="35"/>
      <c r="C12" s="197"/>
      <c r="D12" s="234" t="e">
        <f>VLOOKUP(C12,'Measure&amp;Incentive Picklist'!D6:H19,2,FALSE)</f>
        <v>#N/A</v>
      </c>
      <c r="E12" s="35"/>
      <c r="F12" s="197"/>
      <c r="G12" s="197"/>
      <c r="H12" s="19" t="str">
        <f>IFERROR(VLOOKUP(C12,'Measure&amp;Incentive Picklist'!$D$2:$I$15, 6, FALSE),"")</f>
        <v/>
      </c>
      <c r="I12" s="197"/>
      <c r="J12" s="141"/>
      <c r="K12" s="35"/>
      <c r="L12" s="160" t="e">
        <f>VLOOKUP(K12,'Heating picklists'!$A$2:$C$61,3,FALSE)</f>
        <v>#N/A</v>
      </c>
      <c r="M12" s="160" t="e">
        <f>VLOOKUP(K12,'Heating picklists'!$A$2:$D$61,4,FALSE)</f>
        <v>#N/A</v>
      </c>
      <c r="N12" s="35"/>
      <c r="O12" s="35"/>
      <c r="P12" s="35"/>
      <c r="Q12" s="37"/>
      <c r="R12" s="37"/>
      <c r="S12" s="38" t="str">
        <f t="shared" si="0"/>
        <v/>
      </c>
      <c r="T12" s="132" t="str">
        <f>IFERROR(MIN(VLOOKUP($C12,'Measure&amp;Incentive Picklist'!$D:$H,4,FALSE)*F12,S12),"")</f>
        <v/>
      </c>
      <c r="U12" s="35"/>
      <c r="V12" s="18">
        <f t="shared" si="1"/>
        <v>0</v>
      </c>
      <c r="W12" s="18">
        <f t="shared" si="2"/>
        <v>0</v>
      </c>
      <c r="X12" s="197" t="e">
        <f t="shared" si="3"/>
        <v>#DIV/0!</v>
      </c>
    </row>
    <row r="13" spans="1:24" x14ac:dyDescent="0.2">
      <c r="A13" s="19">
        <f t="shared" si="4"/>
        <v>6</v>
      </c>
      <c r="B13" s="35"/>
      <c r="C13" s="197"/>
      <c r="D13" s="234" t="e">
        <f>VLOOKUP(C13,'Measure&amp;Incentive Picklist'!D7:H20,2,FALSE)</f>
        <v>#N/A</v>
      </c>
      <c r="E13" s="35"/>
      <c r="F13" s="197"/>
      <c r="G13" s="197"/>
      <c r="H13" s="19" t="str">
        <f>IFERROR(VLOOKUP(C13,'Measure&amp;Incentive Picklist'!$D$2:$I$15, 6, FALSE),"")</f>
        <v/>
      </c>
      <c r="I13" s="197"/>
      <c r="J13" s="141"/>
      <c r="K13" s="35"/>
      <c r="L13" s="160" t="e">
        <f>VLOOKUP(K13,'Heating picklists'!$A$2:$C$61,3,FALSE)</f>
        <v>#N/A</v>
      </c>
      <c r="M13" s="160" t="e">
        <f>VLOOKUP(K13,'Heating picklists'!$A$2:$D$61,4,FALSE)</f>
        <v>#N/A</v>
      </c>
      <c r="N13" s="35"/>
      <c r="O13" s="35"/>
      <c r="P13" s="35"/>
      <c r="Q13" s="37"/>
      <c r="R13" s="37"/>
      <c r="S13" s="38" t="str">
        <f t="shared" si="0"/>
        <v/>
      </c>
      <c r="T13" s="132" t="str">
        <f>IFERROR(MIN(VLOOKUP($C13,'Measure&amp;Incentive Picklist'!$D:$H,4,FALSE)*F13,S13),"")</f>
        <v/>
      </c>
      <c r="U13" s="35"/>
      <c r="V13" s="18">
        <f t="shared" si="1"/>
        <v>0</v>
      </c>
      <c r="W13" s="18">
        <f t="shared" si="2"/>
        <v>0</v>
      </c>
      <c r="X13" s="197" t="e">
        <f t="shared" si="3"/>
        <v>#DIV/0!</v>
      </c>
    </row>
    <row r="14" spans="1:24" x14ac:dyDescent="0.2">
      <c r="A14" s="19">
        <f t="shared" si="4"/>
        <v>7</v>
      </c>
      <c r="B14" s="35"/>
      <c r="C14" s="197"/>
      <c r="D14" s="234" t="e">
        <f>VLOOKUP(C14,'Measure&amp;Incentive Picklist'!D7:H21,2,FALSE)</f>
        <v>#N/A</v>
      </c>
      <c r="E14" s="35"/>
      <c r="F14" s="197"/>
      <c r="G14" s="197"/>
      <c r="H14" s="19" t="str">
        <f>IFERROR(VLOOKUP(C14,'Measure&amp;Incentive Picklist'!$D$2:$I$15, 6, FALSE),"")</f>
        <v/>
      </c>
      <c r="I14" s="197"/>
      <c r="J14" s="141"/>
      <c r="K14" s="35"/>
      <c r="L14" s="160" t="e">
        <f>VLOOKUP(K14,'Heating picklists'!$A$2:$C$61,3,FALSE)</f>
        <v>#N/A</v>
      </c>
      <c r="M14" s="160" t="e">
        <f>VLOOKUP(K14,'Heating picklists'!$A$2:$D$61,4,FALSE)</f>
        <v>#N/A</v>
      </c>
      <c r="N14" s="35"/>
      <c r="O14" s="35"/>
      <c r="P14" s="35"/>
      <c r="Q14" s="37"/>
      <c r="R14" s="37"/>
      <c r="S14" s="38" t="str">
        <f t="shared" si="0"/>
        <v/>
      </c>
      <c r="T14" s="132" t="str">
        <f>IFERROR(MIN(VLOOKUP($C14,'Measure&amp;Incentive Picklist'!$D:$H,4,FALSE)*F14,S14),"")</f>
        <v/>
      </c>
      <c r="U14" s="35"/>
      <c r="V14" s="18">
        <f t="shared" si="1"/>
        <v>0</v>
      </c>
      <c r="W14" s="18">
        <f t="shared" si="2"/>
        <v>0</v>
      </c>
      <c r="X14" s="197" t="e">
        <f t="shared" si="3"/>
        <v>#DIV/0!</v>
      </c>
    </row>
    <row r="15" spans="1:24" x14ac:dyDescent="0.2">
      <c r="A15" s="19">
        <f t="shared" si="4"/>
        <v>8</v>
      </c>
      <c r="B15" s="35"/>
      <c r="C15" s="197"/>
      <c r="D15" s="234" t="e">
        <f>VLOOKUP(C15,'Measure&amp;Incentive Picklist'!D7:H22,2,FALSE)</f>
        <v>#N/A</v>
      </c>
      <c r="E15" s="35"/>
      <c r="F15" s="197"/>
      <c r="G15" s="197"/>
      <c r="H15" s="19" t="str">
        <f>IFERROR(VLOOKUP(C15,'Measure&amp;Incentive Picklist'!$D$2:$I$15, 6, FALSE),"")</f>
        <v/>
      </c>
      <c r="I15" s="197"/>
      <c r="J15" s="141"/>
      <c r="K15" s="35"/>
      <c r="L15" s="160" t="e">
        <f>VLOOKUP(K15,'Heating picklists'!$A$2:$C$61,3,FALSE)</f>
        <v>#N/A</v>
      </c>
      <c r="M15" s="160" t="e">
        <f>VLOOKUP(K15,'Heating picklists'!$A$2:$D$61,4,FALSE)</f>
        <v>#N/A</v>
      </c>
      <c r="N15" s="35"/>
      <c r="O15" s="35"/>
      <c r="P15" s="35"/>
      <c r="Q15" s="37"/>
      <c r="R15" s="37"/>
      <c r="S15" s="38" t="str">
        <f t="shared" si="0"/>
        <v/>
      </c>
      <c r="T15" s="132" t="str">
        <f>IFERROR(MIN(VLOOKUP($C15,'Measure&amp;Incentive Picklist'!$D:$H,4,FALSE)*F15,S15),"")</f>
        <v/>
      </c>
      <c r="U15" s="35"/>
      <c r="V15" s="18">
        <f t="shared" si="1"/>
        <v>0</v>
      </c>
      <c r="W15" s="18">
        <f t="shared" si="2"/>
        <v>0</v>
      </c>
      <c r="X15" s="197" t="e">
        <f t="shared" si="3"/>
        <v>#DIV/0!</v>
      </c>
    </row>
    <row r="16" spans="1:24" x14ac:dyDescent="0.2">
      <c r="A16" s="19">
        <f t="shared" si="4"/>
        <v>9</v>
      </c>
      <c r="B16" s="35"/>
      <c r="C16" s="197"/>
      <c r="D16" s="234" t="e">
        <f>VLOOKUP(C16,'Measure&amp;Incentive Picklist'!D7:H23,2,FALSE)</f>
        <v>#N/A</v>
      </c>
      <c r="E16" s="35"/>
      <c r="F16" s="197"/>
      <c r="G16" s="197"/>
      <c r="H16" s="19" t="str">
        <f>IFERROR(VLOOKUP(C16,'Measure&amp;Incentive Picklist'!$D$2:$I$15, 6, FALSE),"")</f>
        <v/>
      </c>
      <c r="I16" s="197"/>
      <c r="J16" s="141"/>
      <c r="K16" s="35"/>
      <c r="L16" s="160" t="e">
        <f>VLOOKUP(K16,'Heating picklists'!$A$2:$C$61,3,FALSE)</f>
        <v>#N/A</v>
      </c>
      <c r="M16" s="160" t="e">
        <f>VLOOKUP(K16,'Heating picklists'!$A$2:$D$61,4,FALSE)</f>
        <v>#N/A</v>
      </c>
      <c r="N16" s="35"/>
      <c r="O16" s="35"/>
      <c r="P16" s="35"/>
      <c r="Q16" s="37"/>
      <c r="R16" s="37"/>
      <c r="S16" s="38" t="str">
        <f t="shared" si="0"/>
        <v/>
      </c>
      <c r="T16" s="132" t="str">
        <f>IFERROR(MIN(VLOOKUP($C16,'Measure&amp;Incentive Picklist'!$D:$H,4,FALSE)*F16,S16),"")</f>
        <v/>
      </c>
      <c r="U16" s="35"/>
      <c r="V16" s="18">
        <f t="shared" si="1"/>
        <v>0</v>
      </c>
      <c r="W16" s="18">
        <f t="shared" si="2"/>
        <v>0</v>
      </c>
      <c r="X16" s="197" t="e">
        <f t="shared" si="3"/>
        <v>#DIV/0!</v>
      </c>
    </row>
    <row r="17" spans="1:24" x14ac:dyDescent="0.2">
      <c r="A17" s="19">
        <f t="shared" si="4"/>
        <v>10</v>
      </c>
      <c r="B17" s="35"/>
      <c r="C17" s="197"/>
      <c r="D17" s="234" t="e">
        <f>VLOOKUP(C17,'Measure&amp;Incentive Picklist'!D8:H24,2,FALSE)</f>
        <v>#N/A</v>
      </c>
      <c r="E17" s="35"/>
      <c r="F17" s="197"/>
      <c r="G17" s="197"/>
      <c r="H17" s="19" t="str">
        <f>IFERROR(VLOOKUP(C17,'Measure&amp;Incentive Picklist'!$D$2:$I$15, 6, FALSE),"")</f>
        <v/>
      </c>
      <c r="I17" s="197"/>
      <c r="J17" s="141"/>
      <c r="K17" s="35"/>
      <c r="L17" s="160" t="e">
        <f>VLOOKUP(K17,'Heating picklists'!$A$2:$C$61,3,FALSE)</f>
        <v>#N/A</v>
      </c>
      <c r="M17" s="160" t="e">
        <f>VLOOKUP(K17,'Heating picklists'!$A$2:$D$61,4,FALSE)</f>
        <v>#N/A</v>
      </c>
      <c r="N17" s="35"/>
      <c r="O17" s="35"/>
      <c r="P17" s="35"/>
      <c r="Q17" s="37"/>
      <c r="R17" s="37"/>
      <c r="S17" s="38" t="str">
        <f t="shared" si="0"/>
        <v/>
      </c>
      <c r="T17" s="132" t="str">
        <f>IFERROR(MIN(VLOOKUP($C17,'Measure&amp;Incentive Picklist'!$D:$H,4,FALSE)*F17,S17),"")</f>
        <v/>
      </c>
      <c r="U17" s="35"/>
      <c r="V17" s="18">
        <f t="shared" si="1"/>
        <v>0</v>
      </c>
      <c r="W17" s="18">
        <f t="shared" si="2"/>
        <v>0</v>
      </c>
      <c r="X17" s="197" t="e">
        <f t="shared" si="3"/>
        <v>#DIV/0!</v>
      </c>
    </row>
    <row r="18" spans="1:24" x14ac:dyDescent="0.2">
      <c r="A18" s="19">
        <f t="shared" si="4"/>
        <v>11</v>
      </c>
      <c r="B18" s="35"/>
      <c r="C18" s="197"/>
      <c r="D18" s="234" t="e">
        <f>VLOOKUP(C18,'Measure&amp;Incentive Picklist'!D9:H25,2,FALSE)</f>
        <v>#N/A</v>
      </c>
      <c r="E18" s="35"/>
      <c r="F18" s="197"/>
      <c r="G18" s="197"/>
      <c r="H18" s="19" t="str">
        <f>IFERROR(VLOOKUP(C18,'Measure&amp;Incentive Picklist'!$D$2:$I$15, 6, FALSE),"")</f>
        <v/>
      </c>
      <c r="I18" s="197"/>
      <c r="J18" s="141"/>
      <c r="K18" s="35"/>
      <c r="L18" s="160" t="e">
        <f>VLOOKUP(K18,'Heating picklists'!$A$2:$C$61,3,FALSE)</f>
        <v>#N/A</v>
      </c>
      <c r="M18" s="160" t="e">
        <f>VLOOKUP(K18,'Heating picklists'!$A$2:$D$61,4,FALSE)</f>
        <v>#N/A</v>
      </c>
      <c r="N18" s="35"/>
      <c r="O18" s="35"/>
      <c r="P18" s="35"/>
      <c r="Q18" s="37"/>
      <c r="R18" s="37"/>
      <c r="S18" s="38" t="str">
        <f t="shared" si="0"/>
        <v/>
      </c>
      <c r="T18" s="132" t="str">
        <f>IFERROR(MIN(VLOOKUP($C18,'Measure&amp;Incentive Picklist'!$D:$H,4,FALSE)*F18,S18),"")</f>
        <v/>
      </c>
      <c r="U18" s="35"/>
      <c r="V18" s="18">
        <f t="shared" si="1"/>
        <v>0</v>
      </c>
      <c r="W18" s="18">
        <f t="shared" si="2"/>
        <v>0</v>
      </c>
      <c r="X18" s="197" t="e">
        <f t="shared" si="3"/>
        <v>#DIV/0!</v>
      </c>
    </row>
    <row r="19" spans="1:24" x14ac:dyDescent="0.2">
      <c r="A19" s="19">
        <f t="shared" si="4"/>
        <v>12</v>
      </c>
      <c r="B19" s="35"/>
      <c r="C19" s="197"/>
      <c r="D19" s="234" t="e">
        <f>VLOOKUP(C19,'Measure&amp;Incentive Picklist'!D9:H26,2,FALSE)</f>
        <v>#N/A</v>
      </c>
      <c r="E19" s="35"/>
      <c r="F19" s="197"/>
      <c r="G19" s="197"/>
      <c r="H19" s="19" t="str">
        <f>IFERROR(VLOOKUP(C19,'Measure&amp;Incentive Picklist'!$D$2:$I$15, 6, FALSE),"")</f>
        <v/>
      </c>
      <c r="I19" s="197"/>
      <c r="J19" s="141"/>
      <c r="K19" s="35"/>
      <c r="L19" s="160" t="e">
        <f>VLOOKUP(K19,'Heating picklists'!$A$2:$C$61,3,FALSE)</f>
        <v>#N/A</v>
      </c>
      <c r="M19" s="160" t="e">
        <f>VLOOKUP(K19,'Heating picklists'!$A$2:$D$61,4,FALSE)</f>
        <v>#N/A</v>
      </c>
      <c r="N19" s="35"/>
      <c r="O19" s="35"/>
      <c r="P19" s="35"/>
      <c r="Q19" s="37"/>
      <c r="R19" s="37"/>
      <c r="S19" s="38" t="str">
        <f t="shared" si="0"/>
        <v/>
      </c>
      <c r="T19" s="132" t="str">
        <f>IFERROR(MIN(VLOOKUP($C19,'Measure&amp;Incentive Picklist'!$D:$H,4,FALSE)*F19,S19),"")</f>
        <v/>
      </c>
      <c r="U19" s="35"/>
      <c r="V19" s="18">
        <f t="shared" si="1"/>
        <v>0</v>
      </c>
      <c r="W19" s="18">
        <f t="shared" si="2"/>
        <v>0</v>
      </c>
      <c r="X19" s="197" t="e">
        <f t="shared" si="3"/>
        <v>#DIV/0!</v>
      </c>
    </row>
    <row r="20" spans="1:24" x14ac:dyDescent="0.2">
      <c r="A20" s="19">
        <f t="shared" si="4"/>
        <v>13</v>
      </c>
      <c r="B20" s="35"/>
      <c r="C20" s="197"/>
      <c r="D20" s="234" t="e">
        <f>VLOOKUP(C20,'Measure&amp;Incentive Picklist'!D10:H27,2,FALSE)</f>
        <v>#N/A</v>
      </c>
      <c r="E20" s="35"/>
      <c r="F20" s="197"/>
      <c r="G20" s="197"/>
      <c r="H20" s="19" t="str">
        <f>IFERROR(VLOOKUP(C20,'Measure&amp;Incentive Picklist'!$D$2:$I$15, 6, FALSE),"")</f>
        <v/>
      </c>
      <c r="I20" s="197"/>
      <c r="J20" s="141"/>
      <c r="K20" s="35"/>
      <c r="L20" s="160" t="e">
        <f>VLOOKUP(K20,'Heating picklists'!$A$2:$C$61,3,FALSE)</f>
        <v>#N/A</v>
      </c>
      <c r="M20" s="160" t="e">
        <f>VLOOKUP(K20,'Heating picklists'!$A$2:$D$61,4,FALSE)</f>
        <v>#N/A</v>
      </c>
      <c r="N20" s="35"/>
      <c r="O20" s="35"/>
      <c r="P20" s="35"/>
      <c r="Q20" s="37"/>
      <c r="R20" s="37"/>
      <c r="S20" s="38" t="str">
        <f t="shared" si="0"/>
        <v/>
      </c>
      <c r="T20" s="132" t="str">
        <f>IFERROR(MIN(VLOOKUP($C20,'Measure&amp;Incentive Picklist'!$D:$H,4,FALSE)*F20,S20),"")</f>
        <v/>
      </c>
      <c r="U20" s="35"/>
      <c r="V20" s="18">
        <f t="shared" si="1"/>
        <v>0</v>
      </c>
      <c r="W20" s="18">
        <f t="shared" si="2"/>
        <v>0</v>
      </c>
      <c r="X20" s="197" t="e">
        <f t="shared" si="3"/>
        <v>#DIV/0!</v>
      </c>
    </row>
    <row r="21" spans="1:24" x14ac:dyDescent="0.2">
      <c r="A21" s="19">
        <f t="shared" si="4"/>
        <v>14</v>
      </c>
      <c r="B21" s="35"/>
      <c r="C21" s="197"/>
      <c r="D21" s="234" t="e">
        <f>VLOOKUP(C21,'Measure&amp;Incentive Picklist'!D11:H28,2,FALSE)</f>
        <v>#N/A</v>
      </c>
      <c r="E21" s="35"/>
      <c r="F21" s="197"/>
      <c r="G21" s="197"/>
      <c r="H21" s="19" t="str">
        <f>IFERROR(VLOOKUP(C21,'Measure&amp;Incentive Picklist'!$D$2:$I$15, 6, FALSE),"")</f>
        <v/>
      </c>
      <c r="I21" s="197"/>
      <c r="J21" s="141"/>
      <c r="K21" s="35"/>
      <c r="L21" s="160" t="e">
        <f>VLOOKUP(K21,'Heating picklists'!$A$2:$C$61,3,FALSE)</f>
        <v>#N/A</v>
      </c>
      <c r="M21" s="160" t="e">
        <f>VLOOKUP(K21,'Heating picklists'!$A$2:$D$61,4,FALSE)</f>
        <v>#N/A</v>
      </c>
      <c r="N21" s="35"/>
      <c r="O21" s="35"/>
      <c r="P21" s="35"/>
      <c r="Q21" s="37"/>
      <c r="R21" s="37"/>
      <c r="S21" s="38" t="str">
        <f t="shared" si="0"/>
        <v/>
      </c>
      <c r="T21" s="132" t="str">
        <f>IFERROR(MIN(VLOOKUP($C21,'Measure&amp;Incentive Picklist'!$D:$H,4,FALSE)*F21,S21),"")</f>
        <v/>
      </c>
      <c r="U21" s="35"/>
      <c r="V21" s="18">
        <f t="shared" si="1"/>
        <v>0</v>
      </c>
      <c r="W21" s="18">
        <f t="shared" si="2"/>
        <v>0</v>
      </c>
      <c r="X21" s="197" t="e">
        <f t="shared" si="3"/>
        <v>#DIV/0!</v>
      </c>
    </row>
    <row r="22" spans="1:24" x14ac:dyDescent="0.2">
      <c r="A22" s="19">
        <f t="shared" si="4"/>
        <v>15</v>
      </c>
      <c r="B22" s="35"/>
      <c r="C22" s="197"/>
      <c r="D22" s="234" t="e">
        <f>VLOOKUP(C22,'Measure&amp;Incentive Picklist'!D12:H29,2,FALSE)</f>
        <v>#N/A</v>
      </c>
      <c r="E22" s="35"/>
      <c r="F22" s="197"/>
      <c r="G22" s="197"/>
      <c r="H22" s="19" t="str">
        <f>IFERROR(VLOOKUP(C22,'Measure&amp;Incentive Picklist'!$D$2:$I$15, 6, FALSE),"")</f>
        <v/>
      </c>
      <c r="I22" s="197"/>
      <c r="J22" s="141"/>
      <c r="K22" s="35"/>
      <c r="L22" s="160" t="e">
        <f>VLOOKUP(K22,'Heating picklists'!$A$2:$C$61,3,FALSE)</f>
        <v>#N/A</v>
      </c>
      <c r="M22" s="160" t="e">
        <f>VLOOKUP(K22,'Heating picklists'!$A$2:$D$61,4,FALSE)</f>
        <v>#N/A</v>
      </c>
      <c r="N22" s="35"/>
      <c r="O22" s="35"/>
      <c r="P22" s="35"/>
      <c r="Q22" s="37"/>
      <c r="R22" s="37"/>
      <c r="S22" s="38" t="str">
        <f t="shared" si="0"/>
        <v/>
      </c>
      <c r="T22" s="132" t="str">
        <f>IFERROR(MIN(VLOOKUP($C22,'Measure&amp;Incentive Picklist'!$D:$H,4,FALSE)*F22,S22),"")</f>
        <v/>
      </c>
      <c r="U22" s="35"/>
      <c r="V22" s="18">
        <f t="shared" si="1"/>
        <v>0</v>
      </c>
      <c r="W22" s="18">
        <f t="shared" si="2"/>
        <v>0</v>
      </c>
      <c r="X22" s="197" t="e">
        <f t="shared" si="3"/>
        <v>#DIV/0!</v>
      </c>
    </row>
    <row r="23" spans="1:24" x14ac:dyDescent="0.2">
      <c r="A23" s="19">
        <f t="shared" si="4"/>
        <v>16</v>
      </c>
      <c r="B23" s="35"/>
      <c r="C23" s="197"/>
      <c r="D23" s="234" t="e">
        <f>VLOOKUP(C23,'Measure&amp;Incentive Picklist'!D12:H30,2,FALSE)</f>
        <v>#N/A</v>
      </c>
      <c r="E23" s="35"/>
      <c r="F23" s="197"/>
      <c r="G23" s="197"/>
      <c r="H23" s="19" t="str">
        <f>IFERROR(VLOOKUP(C23,'Measure&amp;Incentive Picklist'!$D$2:$I$15, 6, FALSE),"")</f>
        <v/>
      </c>
      <c r="I23" s="197"/>
      <c r="J23" s="141"/>
      <c r="K23" s="35"/>
      <c r="L23" s="160" t="e">
        <f>VLOOKUP(K23,'Heating picklists'!$A$2:$C$61,3,FALSE)</f>
        <v>#N/A</v>
      </c>
      <c r="M23" s="160" t="e">
        <f>VLOOKUP(K23,'Heating picklists'!$A$2:$D$61,4,FALSE)</f>
        <v>#N/A</v>
      </c>
      <c r="N23" s="35"/>
      <c r="O23" s="35"/>
      <c r="P23" s="35"/>
      <c r="Q23" s="37"/>
      <c r="R23" s="37"/>
      <c r="S23" s="38" t="str">
        <f t="shared" si="0"/>
        <v/>
      </c>
      <c r="T23" s="132" t="str">
        <f>IFERROR(MIN(VLOOKUP($C23,'Measure&amp;Incentive Picklist'!$D:$H,4,FALSE)*F23,S23),"")</f>
        <v/>
      </c>
      <c r="U23" s="35"/>
      <c r="V23" s="18">
        <f t="shared" si="1"/>
        <v>0</v>
      </c>
      <c r="W23" s="18">
        <f t="shared" si="2"/>
        <v>0</v>
      </c>
      <c r="X23" s="197" t="e">
        <f t="shared" si="3"/>
        <v>#DIV/0!</v>
      </c>
    </row>
    <row r="24" spans="1:24" x14ac:dyDescent="0.2">
      <c r="A24" s="19">
        <f t="shared" si="4"/>
        <v>17</v>
      </c>
      <c r="B24" s="35"/>
      <c r="C24" s="197"/>
      <c r="D24" s="234" t="e">
        <f>VLOOKUP(C24,'Measure&amp;Incentive Picklist'!D13:H31,2,FALSE)</f>
        <v>#N/A</v>
      </c>
      <c r="E24" s="35"/>
      <c r="F24" s="197"/>
      <c r="G24" s="197"/>
      <c r="H24" s="19" t="str">
        <f>IFERROR(VLOOKUP(C24,'Measure&amp;Incentive Picklist'!$D$2:$I$15, 6, FALSE),"")</f>
        <v/>
      </c>
      <c r="I24" s="197"/>
      <c r="J24" s="141"/>
      <c r="K24" s="35"/>
      <c r="L24" s="160" t="e">
        <f>VLOOKUP(K24,'Heating picklists'!$A$2:$C$61,3,FALSE)</f>
        <v>#N/A</v>
      </c>
      <c r="M24" s="160" t="e">
        <f>VLOOKUP(K24,'Heating picklists'!$A$2:$D$61,4,FALSE)</f>
        <v>#N/A</v>
      </c>
      <c r="N24" s="35"/>
      <c r="O24" s="35"/>
      <c r="P24" s="35"/>
      <c r="Q24" s="37"/>
      <c r="R24" s="37"/>
      <c r="S24" s="38" t="str">
        <f t="shared" si="0"/>
        <v/>
      </c>
      <c r="T24" s="132" t="str">
        <f>IFERROR(MIN(VLOOKUP($C24,'Measure&amp;Incentive Picklist'!$D:$H,4,FALSE)*F24,S24),"")</f>
        <v/>
      </c>
      <c r="U24" s="35"/>
      <c r="V24" s="18">
        <f t="shared" si="1"/>
        <v>0</v>
      </c>
      <c r="W24" s="18">
        <f t="shared" si="2"/>
        <v>0</v>
      </c>
      <c r="X24" s="197" t="e">
        <f t="shared" si="3"/>
        <v>#DIV/0!</v>
      </c>
    </row>
    <row r="25" spans="1:24" x14ac:dyDescent="0.2">
      <c r="A25" s="19">
        <f t="shared" si="4"/>
        <v>18</v>
      </c>
      <c r="B25" s="35"/>
      <c r="C25" s="197"/>
      <c r="D25" s="234" t="e">
        <f>VLOOKUP(C25,'Measure&amp;Incentive Picklist'!D14:H32,2,FALSE)</f>
        <v>#N/A</v>
      </c>
      <c r="E25" s="35"/>
      <c r="F25" s="197"/>
      <c r="G25" s="197"/>
      <c r="H25" s="19" t="str">
        <f>IFERROR(VLOOKUP(C25,'Measure&amp;Incentive Picklist'!$D$2:$I$15, 6, FALSE),"")</f>
        <v/>
      </c>
      <c r="I25" s="197"/>
      <c r="J25" s="141"/>
      <c r="K25" s="35"/>
      <c r="L25" s="160" t="e">
        <f>VLOOKUP(K25,'Heating picklists'!$A$2:$C$61,3,FALSE)</f>
        <v>#N/A</v>
      </c>
      <c r="M25" s="160" t="e">
        <f>VLOOKUP(K25,'Heating picklists'!$A$2:$D$61,4,FALSE)</f>
        <v>#N/A</v>
      </c>
      <c r="N25" s="35"/>
      <c r="O25" s="35"/>
      <c r="P25" s="35"/>
      <c r="Q25" s="37"/>
      <c r="R25" s="37"/>
      <c r="S25" s="38" t="str">
        <f t="shared" si="0"/>
        <v/>
      </c>
      <c r="T25" s="132" t="str">
        <f>IFERROR(MIN(VLOOKUP($C25,'Measure&amp;Incentive Picklist'!$D:$H,4,FALSE)*F25,S25),"")</f>
        <v/>
      </c>
      <c r="U25" s="35"/>
      <c r="V25" s="18">
        <f t="shared" si="1"/>
        <v>0</v>
      </c>
      <c r="W25" s="18">
        <f t="shared" si="2"/>
        <v>0</v>
      </c>
      <c r="X25" s="197" t="e">
        <f t="shared" si="3"/>
        <v>#DIV/0!</v>
      </c>
    </row>
    <row r="26" spans="1:24" x14ac:dyDescent="0.2">
      <c r="A26" s="19">
        <f t="shared" si="4"/>
        <v>19</v>
      </c>
      <c r="B26" s="35"/>
      <c r="C26" s="197"/>
      <c r="D26" s="234" t="e">
        <f>VLOOKUP(C26,'Measure&amp;Incentive Picklist'!D14:H33,2,FALSE)</f>
        <v>#N/A</v>
      </c>
      <c r="E26" s="35"/>
      <c r="F26" s="197"/>
      <c r="G26" s="197"/>
      <c r="H26" s="19" t="str">
        <f>IFERROR(VLOOKUP(C26,'Measure&amp;Incentive Picklist'!$D$2:$I$15, 6, FALSE),"")</f>
        <v/>
      </c>
      <c r="I26" s="197"/>
      <c r="J26" s="141"/>
      <c r="K26" s="35"/>
      <c r="L26" s="160" t="e">
        <f>VLOOKUP(K26,'Heating picklists'!$A$2:$C$61,3,FALSE)</f>
        <v>#N/A</v>
      </c>
      <c r="M26" s="160" t="e">
        <f>VLOOKUP(K26,'Heating picklists'!$A$2:$D$61,4,FALSE)</f>
        <v>#N/A</v>
      </c>
      <c r="N26" s="35"/>
      <c r="O26" s="35"/>
      <c r="P26" s="35"/>
      <c r="Q26" s="37"/>
      <c r="R26" s="37"/>
      <c r="S26" s="38" t="str">
        <f t="shared" si="0"/>
        <v/>
      </c>
      <c r="T26" s="132" t="str">
        <f>IFERROR(MIN(VLOOKUP($C26,'Measure&amp;Incentive Picklist'!$D:$H,4,FALSE)*F26,S26),"")</f>
        <v/>
      </c>
      <c r="U26" s="35"/>
      <c r="V26" s="18">
        <f t="shared" si="1"/>
        <v>0</v>
      </c>
      <c r="W26" s="18">
        <f t="shared" si="2"/>
        <v>0</v>
      </c>
      <c r="X26" s="197" t="e">
        <f t="shared" si="3"/>
        <v>#DIV/0!</v>
      </c>
    </row>
    <row r="27" spans="1:24" x14ac:dyDescent="0.2">
      <c r="A27" s="19">
        <f t="shared" si="4"/>
        <v>20</v>
      </c>
      <c r="B27" s="35"/>
      <c r="C27" s="197"/>
      <c r="D27" s="234" t="e">
        <f>VLOOKUP(C27,'Measure&amp;Incentive Picklist'!D15:H34,2,FALSE)</f>
        <v>#N/A</v>
      </c>
      <c r="E27" s="35"/>
      <c r="F27" s="197"/>
      <c r="G27" s="197"/>
      <c r="H27" s="19" t="str">
        <f>IFERROR(VLOOKUP(C27,'Measure&amp;Incentive Picklist'!$D$2:$I$15, 6, FALSE),"")</f>
        <v/>
      </c>
      <c r="I27" s="197"/>
      <c r="J27" s="141"/>
      <c r="K27" s="35"/>
      <c r="L27" s="160" t="e">
        <f>VLOOKUP(K27,'Heating picklists'!$A$2:$C$61,3,FALSE)</f>
        <v>#N/A</v>
      </c>
      <c r="M27" s="160" t="e">
        <f>VLOOKUP(K27,'Heating picklists'!$A$2:$D$61,4,FALSE)</f>
        <v>#N/A</v>
      </c>
      <c r="N27" s="35"/>
      <c r="O27" s="35"/>
      <c r="P27" s="35"/>
      <c r="Q27" s="37"/>
      <c r="R27" s="37"/>
      <c r="S27" s="38" t="str">
        <f t="shared" si="0"/>
        <v/>
      </c>
      <c r="T27" s="132" t="str">
        <f>IFERROR(MIN(VLOOKUP($C27,'Measure&amp;Incentive Picklist'!$D:$H,4,FALSE)*F27,S27),"")</f>
        <v/>
      </c>
      <c r="U27" s="35"/>
      <c r="V27" s="18">
        <f t="shared" si="1"/>
        <v>0</v>
      </c>
      <c r="W27" s="18">
        <f t="shared" si="2"/>
        <v>0</v>
      </c>
      <c r="X27" s="197" t="e">
        <f t="shared" si="3"/>
        <v>#DIV/0!</v>
      </c>
    </row>
    <row r="28" spans="1:24" x14ac:dyDescent="0.2">
      <c r="A28" s="19">
        <f t="shared" si="4"/>
        <v>21</v>
      </c>
      <c r="B28" s="35"/>
      <c r="C28" s="197"/>
      <c r="D28" s="234" t="e">
        <f>VLOOKUP(C28,'Measure&amp;Incentive Picklist'!D16:H35,2,FALSE)</f>
        <v>#N/A</v>
      </c>
      <c r="E28" s="35"/>
      <c r="F28" s="36"/>
      <c r="G28" s="36"/>
      <c r="H28" s="19" t="str">
        <f>IFERROR(VLOOKUP(C28,'Measure&amp;Incentive Picklist'!$D$2:$I$15, 6, FALSE),"")</f>
        <v/>
      </c>
      <c r="I28" s="36"/>
      <c r="J28" s="141"/>
      <c r="K28" s="35"/>
      <c r="L28" s="160" t="e">
        <f>VLOOKUP(K28,'Heating picklists'!$A$2:$C$61,3,FALSE)</f>
        <v>#N/A</v>
      </c>
      <c r="M28" s="160" t="e">
        <f>VLOOKUP(K28,'Heating picklists'!$A$2:$D$61,4,FALSE)</f>
        <v>#N/A</v>
      </c>
      <c r="N28" s="35"/>
      <c r="O28" s="35"/>
      <c r="P28" s="35"/>
      <c r="Q28" s="37"/>
      <c r="R28" s="37"/>
      <c r="S28" s="38" t="str">
        <f t="shared" si="0"/>
        <v/>
      </c>
      <c r="T28" s="132" t="str">
        <f>IFERROR(MIN(VLOOKUP($C28,'Measure&amp;Incentive Picklist'!$D:$H,4,FALSE)*F28,S28),"")</f>
        <v/>
      </c>
      <c r="U28" s="35"/>
      <c r="V28" s="18">
        <f t="shared" si="1"/>
        <v>0</v>
      </c>
      <c r="W28" s="18">
        <f t="shared" si="2"/>
        <v>0</v>
      </c>
      <c r="X28" s="197" t="e">
        <f t="shared" si="3"/>
        <v>#DIV/0!</v>
      </c>
    </row>
    <row r="29" spans="1:24" x14ac:dyDescent="0.2">
      <c r="A29" s="19">
        <f t="shared" si="4"/>
        <v>22</v>
      </c>
      <c r="B29" s="35"/>
      <c r="C29" s="197"/>
      <c r="D29" s="234" t="e">
        <f>VLOOKUP(C29,'Measure&amp;Incentive Picklist'!D17:H36,2,FALSE)</f>
        <v>#N/A</v>
      </c>
      <c r="E29" s="35"/>
      <c r="F29" s="36"/>
      <c r="G29" s="36"/>
      <c r="H29" s="19" t="str">
        <f>IFERROR(VLOOKUP(C29,'Measure&amp;Incentive Picklist'!$D$2:$I$15, 6, FALSE),"")</f>
        <v/>
      </c>
      <c r="I29" s="36"/>
      <c r="J29" s="141"/>
      <c r="K29" s="35"/>
      <c r="L29" s="160" t="e">
        <f>VLOOKUP(K29,'Heating picklists'!$A$2:$C$61,3,FALSE)</f>
        <v>#N/A</v>
      </c>
      <c r="M29" s="160" t="e">
        <f>VLOOKUP(K29,'Heating picklists'!$A$2:$D$61,4,FALSE)</f>
        <v>#N/A</v>
      </c>
      <c r="N29" s="35"/>
      <c r="O29" s="35"/>
      <c r="P29" s="35"/>
      <c r="Q29" s="37"/>
      <c r="R29" s="37"/>
      <c r="S29" s="38" t="str">
        <f t="shared" si="0"/>
        <v/>
      </c>
      <c r="T29" s="132" t="str">
        <f>IFERROR(MIN(VLOOKUP($C29,'Measure&amp;Incentive Picklist'!$D:$H,4,FALSE)*F29,S29),"")</f>
        <v/>
      </c>
      <c r="U29" s="35"/>
      <c r="V29" s="18">
        <f t="shared" si="1"/>
        <v>0</v>
      </c>
      <c r="W29" s="18">
        <f t="shared" si="2"/>
        <v>0</v>
      </c>
      <c r="X29" s="197" t="e">
        <f t="shared" si="3"/>
        <v>#DIV/0!</v>
      </c>
    </row>
    <row r="30" spans="1:24" x14ac:dyDescent="0.2">
      <c r="A30" s="19">
        <f t="shared" si="4"/>
        <v>23</v>
      </c>
      <c r="B30" s="35"/>
      <c r="C30" s="197"/>
      <c r="D30" s="234" t="e">
        <f>VLOOKUP(C30,'Measure&amp;Incentive Picklist'!D18:H37,2,FALSE)</f>
        <v>#N/A</v>
      </c>
      <c r="E30" s="35"/>
      <c r="F30" s="36"/>
      <c r="G30" s="36"/>
      <c r="H30" s="19" t="str">
        <f>IFERROR(VLOOKUP(C30,'Measure&amp;Incentive Picklist'!$D$2:$I$15, 6, FALSE),"")</f>
        <v/>
      </c>
      <c r="I30" s="36"/>
      <c r="J30" s="141"/>
      <c r="K30" s="35"/>
      <c r="L30" s="160" t="e">
        <f>VLOOKUP(K30,'Heating picklists'!$A$2:$C$61,3,FALSE)</f>
        <v>#N/A</v>
      </c>
      <c r="M30" s="160" t="e">
        <f>VLOOKUP(K30,'Heating picklists'!$A$2:$D$61,4,FALSE)</f>
        <v>#N/A</v>
      </c>
      <c r="N30" s="35"/>
      <c r="O30" s="35"/>
      <c r="P30" s="35"/>
      <c r="Q30" s="37"/>
      <c r="R30" s="37"/>
      <c r="S30" s="38" t="str">
        <f t="shared" si="0"/>
        <v/>
      </c>
      <c r="T30" s="132" t="str">
        <f>IFERROR(MIN(VLOOKUP($C30,'Measure&amp;Incentive Picklist'!$D:$H,4,FALSE)*F30,S30),"")</f>
        <v/>
      </c>
      <c r="U30" s="35"/>
      <c r="V30" s="18">
        <f t="shared" si="1"/>
        <v>0</v>
      </c>
      <c r="W30" s="18">
        <f t="shared" si="2"/>
        <v>0</v>
      </c>
      <c r="X30" s="197" t="e">
        <f t="shared" si="3"/>
        <v>#DIV/0!</v>
      </c>
    </row>
    <row r="31" spans="1:24" x14ac:dyDescent="0.2">
      <c r="A31" s="19">
        <f t="shared" si="4"/>
        <v>24</v>
      </c>
      <c r="B31" s="35"/>
      <c r="C31" s="197"/>
      <c r="D31" s="234" t="e">
        <f>VLOOKUP(C31,'Measure&amp;Incentive Picklist'!D19:H38,2,FALSE)</f>
        <v>#N/A</v>
      </c>
      <c r="E31" s="35"/>
      <c r="F31" s="36"/>
      <c r="G31" s="36"/>
      <c r="H31" s="19" t="str">
        <f>IFERROR(VLOOKUP(C31,'Measure&amp;Incentive Picklist'!$D$2:$I$15, 6, FALSE),"")</f>
        <v/>
      </c>
      <c r="I31" s="36"/>
      <c r="J31" s="141"/>
      <c r="K31" s="35"/>
      <c r="L31" s="160" t="e">
        <f>VLOOKUP(K31,'Heating picklists'!$A$2:$C$61,3,FALSE)</f>
        <v>#N/A</v>
      </c>
      <c r="M31" s="160" t="e">
        <f>VLOOKUP(K31,'Heating picklists'!$A$2:$D$61,4,FALSE)</f>
        <v>#N/A</v>
      </c>
      <c r="N31" s="35"/>
      <c r="O31" s="35"/>
      <c r="P31" s="35"/>
      <c r="Q31" s="37"/>
      <c r="R31" s="37"/>
      <c r="S31" s="38" t="str">
        <f t="shared" si="0"/>
        <v/>
      </c>
      <c r="T31" s="132" t="str">
        <f>IFERROR(MIN(VLOOKUP($C31,'Measure&amp;Incentive Picklist'!$D:$H,4,FALSE)*F31,S31),"")</f>
        <v/>
      </c>
      <c r="U31" s="35"/>
      <c r="V31" s="18">
        <f t="shared" si="1"/>
        <v>0</v>
      </c>
      <c r="W31" s="18">
        <f t="shared" si="2"/>
        <v>0</v>
      </c>
      <c r="X31" s="197" t="e">
        <f t="shared" si="3"/>
        <v>#DIV/0!</v>
      </c>
    </row>
    <row r="32" spans="1:24" x14ac:dyDescent="0.2">
      <c r="A32" s="19">
        <f t="shared" si="4"/>
        <v>25</v>
      </c>
      <c r="B32" s="35"/>
      <c r="C32" s="197"/>
      <c r="D32" s="234" t="e">
        <f>VLOOKUP(C32,'Measure&amp;Incentive Picklist'!D20:H39,2,FALSE)</f>
        <v>#N/A</v>
      </c>
      <c r="E32" s="35"/>
      <c r="F32" s="36"/>
      <c r="G32" s="36"/>
      <c r="H32" s="19" t="str">
        <f>IFERROR(VLOOKUP(C32,'Measure&amp;Incentive Picklist'!$D$2:$I$15, 6, FALSE),"")</f>
        <v/>
      </c>
      <c r="I32" s="36"/>
      <c r="J32" s="141"/>
      <c r="K32" s="35"/>
      <c r="L32" s="160" t="e">
        <f>VLOOKUP(K32,'Heating picklists'!$A$2:$C$61,3,FALSE)</f>
        <v>#N/A</v>
      </c>
      <c r="M32" s="160" t="e">
        <f>VLOOKUP(K32,'Heating picklists'!$A$2:$D$61,4,FALSE)</f>
        <v>#N/A</v>
      </c>
      <c r="N32" s="35"/>
      <c r="O32" s="35"/>
      <c r="P32" s="35"/>
      <c r="Q32" s="37"/>
      <c r="R32" s="37"/>
      <c r="S32" s="38" t="str">
        <f t="shared" si="0"/>
        <v/>
      </c>
      <c r="T32" s="132" t="str">
        <f>IFERROR(MIN(VLOOKUP($C32,'Measure&amp;Incentive Picklist'!$D:$H,4,FALSE)*F32,S32),"")</f>
        <v/>
      </c>
      <c r="U32" s="35"/>
      <c r="V32" s="18">
        <f t="shared" si="1"/>
        <v>0</v>
      </c>
      <c r="W32" s="18">
        <f t="shared" si="2"/>
        <v>0</v>
      </c>
      <c r="X32" s="197" t="e">
        <f t="shared" si="3"/>
        <v>#DIV/0!</v>
      </c>
    </row>
    <row r="33" spans="1:24" x14ac:dyDescent="0.2">
      <c r="A33" s="19">
        <f t="shared" si="4"/>
        <v>26</v>
      </c>
      <c r="B33" s="35"/>
      <c r="C33" s="197"/>
      <c r="D33" s="234" t="e">
        <f>VLOOKUP(C33,'Measure&amp;Incentive Picklist'!D21:H40,2,FALSE)</f>
        <v>#N/A</v>
      </c>
      <c r="E33" s="35"/>
      <c r="F33" s="36"/>
      <c r="G33" s="36"/>
      <c r="H33" s="19" t="str">
        <f>IFERROR(VLOOKUP(C33,'Measure&amp;Incentive Picklist'!$D$2:$I$15, 6, FALSE),"")</f>
        <v/>
      </c>
      <c r="I33" s="36"/>
      <c r="J33" s="141"/>
      <c r="K33" s="35"/>
      <c r="L33" s="160" t="e">
        <f>VLOOKUP(K33,'Heating picklists'!$A$2:$C$61,3,FALSE)</f>
        <v>#N/A</v>
      </c>
      <c r="M33" s="160" t="e">
        <f>VLOOKUP(K33,'Heating picklists'!$A$2:$D$61,4,FALSE)</f>
        <v>#N/A</v>
      </c>
      <c r="N33" s="35"/>
      <c r="O33" s="35"/>
      <c r="P33" s="35"/>
      <c r="Q33" s="37"/>
      <c r="R33" s="37"/>
      <c r="S33" s="38" t="str">
        <f t="shared" si="0"/>
        <v/>
      </c>
      <c r="T33" s="132" t="str">
        <f>IFERROR(MIN(VLOOKUP($C33,'Measure&amp;Incentive Picklist'!$D:$H,4,FALSE)*F33,S33),"")</f>
        <v/>
      </c>
      <c r="U33" s="35"/>
      <c r="V33" s="18">
        <f t="shared" si="1"/>
        <v>0</v>
      </c>
      <c r="W33" s="18">
        <f t="shared" si="2"/>
        <v>0</v>
      </c>
      <c r="X33" s="197" t="e">
        <f t="shared" si="3"/>
        <v>#DIV/0!</v>
      </c>
    </row>
    <row r="34" spans="1:24" x14ac:dyDescent="0.2">
      <c r="A34" s="19">
        <f t="shared" si="4"/>
        <v>27</v>
      </c>
      <c r="B34" s="35"/>
      <c r="C34" s="197"/>
      <c r="D34" s="234" t="e">
        <f>VLOOKUP(C34,'Measure&amp;Incentive Picklist'!D22:H41,2,FALSE)</f>
        <v>#N/A</v>
      </c>
      <c r="E34" s="35"/>
      <c r="F34" s="36"/>
      <c r="G34" s="36"/>
      <c r="H34" s="19" t="str">
        <f>IFERROR(VLOOKUP(C34,'Measure&amp;Incentive Picklist'!$D$2:$I$15, 6, FALSE),"")</f>
        <v/>
      </c>
      <c r="I34" s="36"/>
      <c r="J34" s="141"/>
      <c r="K34" s="35"/>
      <c r="L34" s="160" t="e">
        <f>VLOOKUP(K34,'Heating picklists'!$A$2:$C$61,3,FALSE)</f>
        <v>#N/A</v>
      </c>
      <c r="M34" s="160" t="e">
        <f>VLOOKUP(K34,'Heating picklists'!$A$2:$D$61,4,FALSE)</f>
        <v>#N/A</v>
      </c>
      <c r="N34" s="35"/>
      <c r="O34" s="35"/>
      <c r="P34" s="35"/>
      <c r="Q34" s="37"/>
      <c r="R34" s="37"/>
      <c r="S34" s="38" t="str">
        <f t="shared" si="0"/>
        <v/>
      </c>
      <c r="T34" s="132" t="str">
        <f>IFERROR(MIN(VLOOKUP($C34,'Measure&amp;Incentive Picklist'!$D:$H,4,FALSE)*F34,S34),"")</f>
        <v/>
      </c>
      <c r="U34" s="35"/>
      <c r="V34" s="18">
        <f t="shared" si="1"/>
        <v>0</v>
      </c>
      <c r="W34" s="18">
        <f t="shared" si="2"/>
        <v>0</v>
      </c>
      <c r="X34" s="197" t="e">
        <f t="shared" si="3"/>
        <v>#DIV/0!</v>
      </c>
    </row>
    <row r="35" spans="1:24" x14ac:dyDescent="0.2">
      <c r="A35" s="19">
        <f t="shared" si="4"/>
        <v>28</v>
      </c>
      <c r="B35" s="35"/>
      <c r="C35" s="197"/>
      <c r="D35" s="234" t="e">
        <f>VLOOKUP(C35,'Measure&amp;Incentive Picklist'!D23:H42,2,FALSE)</f>
        <v>#N/A</v>
      </c>
      <c r="E35" s="35"/>
      <c r="F35" s="36"/>
      <c r="G35" s="36"/>
      <c r="H35" s="19" t="str">
        <f>IFERROR(VLOOKUP(C35,'Measure&amp;Incentive Picklist'!$D$2:$I$15, 6, FALSE),"")</f>
        <v/>
      </c>
      <c r="I35" s="36"/>
      <c r="J35" s="141"/>
      <c r="K35" s="35"/>
      <c r="L35" s="160" t="e">
        <f>VLOOKUP(K35,'Heating picklists'!$A$2:$C$61,3,FALSE)</f>
        <v>#N/A</v>
      </c>
      <c r="M35" s="160" t="e">
        <f>VLOOKUP(K35,'Heating picklists'!$A$2:$D$61,4,FALSE)</f>
        <v>#N/A</v>
      </c>
      <c r="N35" s="35"/>
      <c r="O35" s="35"/>
      <c r="P35" s="35"/>
      <c r="Q35" s="37"/>
      <c r="R35" s="37"/>
      <c r="S35" s="38" t="str">
        <f t="shared" si="0"/>
        <v/>
      </c>
      <c r="T35" s="132" t="str">
        <f>IFERROR(MIN(VLOOKUP($C35,'Measure&amp;Incentive Picklist'!$D:$H,4,FALSE)*F35,S35),"")</f>
        <v/>
      </c>
      <c r="U35" s="35"/>
      <c r="V35" s="18">
        <f t="shared" si="1"/>
        <v>0</v>
      </c>
      <c r="W35" s="18">
        <f t="shared" si="2"/>
        <v>0</v>
      </c>
      <c r="X35" s="197" t="e">
        <f t="shared" si="3"/>
        <v>#DIV/0!</v>
      </c>
    </row>
    <row r="36" spans="1:24" x14ac:dyDescent="0.2">
      <c r="A36" s="19">
        <f t="shared" si="4"/>
        <v>29</v>
      </c>
      <c r="B36" s="35"/>
      <c r="C36" s="197"/>
      <c r="D36" s="234" t="e">
        <f>VLOOKUP(C36,'Measure&amp;Incentive Picklist'!D24:H43,2,FALSE)</f>
        <v>#N/A</v>
      </c>
      <c r="E36" s="35"/>
      <c r="F36" s="36"/>
      <c r="G36" s="36"/>
      <c r="H36" s="19" t="str">
        <f>IFERROR(VLOOKUP(C36,'Measure&amp;Incentive Picklist'!$D$2:$I$15, 6, FALSE),"")</f>
        <v/>
      </c>
      <c r="I36" s="36"/>
      <c r="J36" s="141"/>
      <c r="K36" s="35"/>
      <c r="L36" s="160" t="e">
        <f>VLOOKUP(K36,'Heating picklists'!$A$2:$C$61,3,FALSE)</f>
        <v>#N/A</v>
      </c>
      <c r="M36" s="160" t="e">
        <f>VLOOKUP(K36,'Heating picklists'!$A$2:$D$61,4,FALSE)</f>
        <v>#N/A</v>
      </c>
      <c r="N36" s="35"/>
      <c r="O36" s="35"/>
      <c r="P36" s="35"/>
      <c r="Q36" s="37"/>
      <c r="R36" s="37"/>
      <c r="S36" s="38" t="str">
        <f t="shared" si="0"/>
        <v/>
      </c>
      <c r="T36" s="132" t="str">
        <f>IFERROR(MIN(VLOOKUP($C36,'Measure&amp;Incentive Picklist'!$D:$H,4,FALSE)*F36,S36),"")</f>
        <v/>
      </c>
      <c r="U36" s="35"/>
      <c r="V36" s="18">
        <f t="shared" si="1"/>
        <v>0</v>
      </c>
      <c r="W36" s="18">
        <f t="shared" si="2"/>
        <v>0</v>
      </c>
      <c r="X36" s="197" t="e">
        <f t="shared" si="3"/>
        <v>#DIV/0!</v>
      </c>
    </row>
    <row r="37" spans="1:24" x14ac:dyDescent="0.2">
      <c r="A37" s="19">
        <f t="shared" si="4"/>
        <v>30</v>
      </c>
      <c r="B37" s="35"/>
      <c r="C37" s="197"/>
      <c r="D37" s="234" t="e">
        <f>VLOOKUP(C37,'Measure&amp;Incentive Picklist'!D25:H44,2,FALSE)</f>
        <v>#N/A</v>
      </c>
      <c r="E37" s="35"/>
      <c r="F37" s="36"/>
      <c r="G37" s="36"/>
      <c r="H37" s="19" t="str">
        <f>IFERROR(VLOOKUP(C37,'Measure&amp;Incentive Picklist'!$D$2:$I$15, 6, FALSE),"")</f>
        <v/>
      </c>
      <c r="I37" s="36"/>
      <c r="J37" s="141"/>
      <c r="K37" s="35"/>
      <c r="L37" s="160" t="e">
        <f>VLOOKUP(K37,'Heating picklists'!$A$2:$C$61,3,FALSE)</f>
        <v>#N/A</v>
      </c>
      <c r="M37" s="160" t="e">
        <f>VLOOKUP(K37,'Heating picklists'!$A$2:$D$61,4,FALSE)</f>
        <v>#N/A</v>
      </c>
      <c r="N37" s="35"/>
      <c r="O37" s="35"/>
      <c r="P37" s="35"/>
      <c r="Q37" s="37"/>
      <c r="R37" s="37"/>
      <c r="S37" s="38" t="str">
        <f t="shared" si="0"/>
        <v/>
      </c>
      <c r="T37" s="132" t="str">
        <f>IFERROR(MIN(VLOOKUP($C37,'Measure&amp;Incentive Picklist'!$D:$H,4,FALSE)*F37,S37),"")</f>
        <v/>
      </c>
      <c r="U37" s="35"/>
      <c r="V37" s="18">
        <f t="shared" si="1"/>
        <v>0</v>
      </c>
      <c r="W37" s="18">
        <f t="shared" si="2"/>
        <v>0</v>
      </c>
      <c r="X37" s="197" t="e">
        <f t="shared" si="3"/>
        <v>#DIV/0!</v>
      </c>
    </row>
    <row r="38" spans="1:24" x14ac:dyDescent="0.2">
      <c r="A38" s="19">
        <f t="shared" si="4"/>
        <v>31</v>
      </c>
      <c r="B38" s="35"/>
      <c r="C38" s="197"/>
      <c r="D38" s="234" t="e">
        <f>VLOOKUP(C38,'Measure&amp;Incentive Picklist'!D26:H45,2,FALSE)</f>
        <v>#N/A</v>
      </c>
      <c r="E38" s="35"/>
      <c r="F38" s="36"/>
      <c r="G38" s="36"/>
      <c r="H38" s="19" t="str">
        <f>IFERROR(VLOOKUP(C38,'Measure&amp;Incentive Picklist'!$D$2:$I$15, 6, FALSE),"")</f>
        <v/>
      </c>
      <c r="I38" s="36"/>
      <c r="J38" s="141"/>
      <c r="K38" s="35"/>
      <c r="L38" s="160" t="e">
        <f>VLOOKUP(K38,'Heating picklists'!$A$2:$C$61,3,FALSE)</f>
        <v>#N/A</v>
      </c>
      <c r="M38" s="160" t="e">
        <f>VLOOKUP(K38,'Heating picklists'!$A$2:$D$61,4,FALSE)</f>
        <v>#N/A</v>
      </c>
      <c r="N38" s="35"/>
      <c r="O38" s="35"/>
      <c r="P38" s="35"/>
      <c r="Q38" s="37"/>
      <c r="R38" s="37"/>
      <c r="S38" s="38" t="str">
        <f t="shared" si="0"/>
        <v/>
      </c>
      <c r="T38" s="132" t="str">
        <f>IFERROR(MIN(VLOOKUP($C38,'Measure&amp;Incentive Picklist'!$D:$H,4,FALSE)*F38,S38),"")</f>
        <v/>
      </c>
      <c r="U38" s="35"/>
      <c r="V38" s="18">
        <f t="shared" si="1"/>
        <v>0</v>
      </c>
      <c r="W38" s="18">
        <f t="shared" si="2"/>
        <v>0</v>
      </c>
      <c r="X38" s="197" t="e">
        <f t="shared" si="3"/>
        <v>#DIV/0!</v>
      </c>
    </row>
    <row r="39" spans="1:24" x14ac:dyDescent="0.2">
      <c r="A39" s="19">
        <f t="shared" si="4"/>
        <v>32</v>
      </c>
      <c r="B39" s="35"/>
      <c r="C39" s="197"/>
      <c r="D39" s="234" t="e">
        <f>VLOOKUP(C39,'Measure&amp;Incentive Picklist'!D27:H46,2,FALSE)</f>
        <v>#N/A</v>
      </c>
      <c r="E39" s="35"/>
      <c r="F39" s="36"/>
      <c r="G39" s="36"/>
      <c r="H39" s="19" t="str">
        <f>IFERROR(VLOOKUP(C39,'Measure&amp;Incentive Picklist'!$D$2:$I$15, 6, FALSE),"")</f>
        <v/>
      </c>
      <c r="I39" s="36"/>
      <c r="J39" s="141"/>
      <c r="K39" s="35"/>
      <c r="L39" s="160" t="e">
        <f>VLOOKUP(K39,'Heating picklists'!$A$2:$C$61,3,FALSE)</f>
        <v>#N/A</v>
      </c>
      <c r="M39" s="160" t="e">
        <f>VLOOKUP(K39,'Heating picklists'!$A$2:$D$61,4,FALSE)</f>
        <v>#N/A</v>
      </c>
      <c r="N39" s="35"/>
      <c r="O39" s="35"/>
      <c r="P39" s="35"/>
      <c r="Q39" s="37"/>
      <c r="R39" s="37"/>
      <c r="S39" s="38" t="str">
        <f t="shared" si="0"/>
        <v/>
      </c>
      <c r="T39" s="132" t="str">
        <f>IFERROR(MIN(VLOOKUP($C39,'Measure&amp;Incentive Picklist'!$D:$H,4,FALSE)*F39,S39),"")</f>
        <v/>
      </c>
      <c r="U39" s="35"/>
      <c r="V39" s="18">
        <f t="shared" si="1"/>
        <v>0</v>
      </c>
      <c r="W39" s="18">
        <f t="shared" si="2"/>
        <v>0</v>
      </c>
      <c r="X39" s="197" t="e">
        <f t="shared" si="3"/>
        <v>#DIV/0!</v>
      </c>
    </row>
    <row r="40" spans="1:24" x14ac:dyDescent="0.2">
      <c r="A40" s="19">
        <f t="shared" si="4"/>
        <v>33</v>
      </c>
      <c r="B40" s="35"/>
      <c r="C40" s="197"/>
      <c r="D40" s="234" t="e">
        <f>VLOOKUP(C40,'Measure&amp;Incentive Picklist'!D28:H47,2,FALSE)</f>
        <v>#N/A</v>
      </c>
      <c r="E40" s="35"/>
      <c r="F40" s="36"/>
      <c r="G40" s="36"/>
      <c r="H40" s="19" t="str">
        <f>IFERROR(VLOOKUP(C40,'Measure&amp;Incentive Picklist'!$D$2:$I$15, 6, FALSE),"")</f>
        <v/>
      </c>
      <c r="I40" s="36"/>
      <c r="J40" s="141"/>
      <c r="K40" s="35"/>
      <c r="L40" s="160" t="e">
        <f>VLOOKUP(K40,'Heating picklists'!$A$2:$C$61,3,FALSE)</f>
        <v>#N/A</v>
      </c>
      <c r="M40" s="160" t="e">
        <f>VLOOKUP(K40,'Heating picklists'!$A$2:$D$61,4,FALSE)</f>
        <v>#N/A</v>
      </c>
      <c r="N40" s="35"/>
      <c r="O40" s="35"/>
      <c r="P40" s="35"/>
      <c r="Q40" s="37"/>
      <c r="R40" s="37"/>
      <c r="S40" s="38" t="str">
        <f t="shared" si="0"/>
        <v/>
      </c>
      <c r="T40" s="132" t="str">
        <f>IFERROR(MIN(VLOOKUP($C40,'Measure&amp;Incentive Picklist'!$D:$H,4,FALSE)*F40,S40),"")</f>
        <v/>
      </c>
      <c r="U40" s="35"/>
      <c r="V40" s="18">
        <f t="shared" si="1"/>
        <v>0</v>
      </c>
      <c r="W40" s="18">
        <f t="shared" si="2"/>
        <v>0</v>
      </c>
      <c r="X40" s="197" t="e">
        <f t="shared" si="3"/>
        <v>#DIV/0!</v>
      </c>
    </row>
    <row r="41" spans="1:24" x14ac:dyDescent="0.2">
      <c r="A41" s="19">
        <f t="shared" si="4"/>
        <v>34</v>
      </c>
      <c r="B41" s="35"/>
      <c r="C41" s="197"/>
      <c r="D41" s="234" t="e">
        <f>VLOOKUP(C41,'Measure&amp;Incentive Picklist'!D29:H48,2,FALSE)</f>
        <v>#N/A</v>
      </c>
      <c r="E41" s="35"/>
      <c r="F41" s="36"/>
      <c r="G41" s="36"/>
      <c r="H41" s="19" t="str">
        <f>IFERROR(VLOOKUP(C41,'Measure&amp;Incentive Picklist'!$D$2:$I$15, 6, FALSE),"")</f>
        <v/>
      </c>
      <c r="I41" s="36"/>
      <c r="J41" s="141"/>
      <c r="K41" s="35"/>
      <c r="L41" s="160" t="e">
        <f>VLOOKUP(K41,'Heating picklists'!$A$2:$C$61,3,FALSE)</f>
        <v>#N/A</v>
      </c>
      <c r="M41" s="160" t="e">
        <f>VLOOKUP(K41,'Heating picklists'!$A$2:$D$61,4,FALSE)</f>
        <v>#N/A</v>
      </c>
      <c r="N41" s="35"/>
      <c r="O41" s="35"/>
      <c r="P41" s="35"/>
      <c r="Q41" s="37"/>
      <c r="R41" s="37"/>
      <c r="S41" s="38" t="str">
        <f t="shared" si="0"/>
        <v/>
      </c>
      <c r="T41" s="132" t="str">
        <f>IFERROR(MIN(VLOOKUP($C41,'Measure&amp;Incentive Picklist'!$D:$H,4,FALSE)*F41,S41),"")</f>
        <v/>
      </c>
      <c r="U41" s="35"/>
      <c r="V41" s="18">
        <f t="shared" si="1"/>
        <v>0</v>
      </c>
      <c r="W41" s="18">
        <f t="shared" si="2"/>
        <v>0</v>
      </c>
      <c r="X41" s="197" t="e">
        <f t="shared" si="3"/>
        <v>#DIV/0!</v>
      </c>
    </row>
    <row r="42" spans="1:24" x14ac:dyDescent="0.2">
      <c r="A42" s="19">
        <f t="shared" si="4"/>
        <v>35</v>
      </c>
      <c r="B42" s="35"/>
      <c r="C42" s="197"/>
      <c r="D42" s="234" t="e">
        <f>VLOOKUP(C42,'Measure&amp;Incentive Picklist'!D30:H49,2,FALSE)</f>
        <v>#N/A</v>
      </c>
      <c r="E42" s="35"/>
      <c r="F42" s="36"/>
      <c r="G42" s="36"/>
      <c r="H42" s="19" t="str">
        <f>IFERROR(VLOOKUP(C42,'Measure&amp;Incentive Picklist'!$D$2:$I$15, 6, FALSE),"")</f>
        <v/>
      </c>
      <c r="I42" s="36"/>
      <c r="J42" s="141"/>
      <c r="K42" s="35"/>
      <c r="L42" s="160" t="e">
        <f>VLOOKUP(K42,'Heating picklists'!$A$2:$C$61,3,FALSE)</f>
        <v>#N/A</v>
      </c>
      <c r="M42" s="160" t="e">
        <f>VLOOKUP(K42,'Heating picklists'!$A$2:$D$61,4,FALSE)</f>
        <v>#N/A</v>
      </c>
      <c r="N42" s="35"/>
      <c r="O42" s="35"/>
      <c r="P42" s="35"/>
      <c r="Q42" s="37"/>
      <c r="R42" s="37"/>
      <c r="S42" s="38" t="str">
        <f t="shared" si="0"/>
        <v/>
      </c>
      <c r="T42" s="132" t="str">
        <f>IFERROR(MIN(VLOOKUP($C42,'Measure&amp;Incentive Picklist'!$D:$H,4,FALSE)*F42,S42),"")</f>
        <v/>
      </c>
      <c r="U42" s="35"/>
      <c r="V42" s="18">
        <f t="shared" si="1"/>
        <v>0</v>
      </c>
      <c r="W42" s="18">
        <f t="shared" si="2"/>
        <v>0</v>
      </c>
      <c r="X42" s="197" t="e">
        <f t="shared" si="3"/>
        <v>#DIV/0!</v>
      </c>
    </row>
    <row r="43" spans="1:24" x14ac:dyDescent="0.2">
      <c r="A43" s="19">
        <f t="shared" si="4"/>
        <v>36</v>
      </c>
      <c r="B43" s="35"/>
      <c r="C43" s="197"/>
      <c r="D43" s="234" t="e">
        <f>VLOOKUP(C43,'Measure&amp;Incentive Picklist'!D31:H50,2,FALSE)</f>
        <v>#N/A</v>
      </c>
      <c r="E43" s="35"/>
      <c r="F43" s="36"/>
      <c r="G43" s="36"/>
      <c r="H43" s="19" t="str">
        <f>IFERROR(VLOOKUP(C43,'Measure&amp;Incentive Picklist'!$D$2:$I$15, 6, FALSE),"")</f>
        <v/>
      </c>
      <c r="I43" s="36"/>
      <c r="J43" s="141"/>
      <c r="K43" s="35"/>
      <c r="L43" s="160" t="e">
        <f>VLOOKUP(K43,'Heating picklists'!$A$2:$C$61,3,FALSE)</f>
        <v>#N/A</v>
      </c>
      <c r="M43" s="160" t="e">
        <f>VLOOKUP(K43,'Heating picklists'!$A$2:$D$61,4,FALSE)</f>
        <v>#N/A</v>
      </c>
      <c r="N43" s="35"/>
      <c r="O43" s="35"/>
      <c r="P43" s="35"/>
      <c r="Q43" s="37"/>
      <c r="R43" s="37"/>
      <c r="S43" s="38" t="str">
        <f t="shared" si="0"/>
        <v/>
      </c>
      <c r="T43" s="132" t="str">
        <f>IFERROR(MIN(VLOOKUP($C43,'Measure&amp;Incentive Picklist'!$D:$H,4,FALSE)*F43,S43),"")</f>
        <v/>
      </c>
      <c r="U43" s="35"/>
      <c r="V43" s="18">
        <f t="shared" si="1"/>
        <v>0</v>
      </c>
      <c r="W43" s="18">
        <f t="shared" si="2"/>
        <v>0</v>
      </c>
      <c r="X43" s="197" t="e">
        <f t="shared" si="3"/>
        <v>#DIV/0!</v>
      </c>
    </row>
    <row r="44" spans="1:24" x14ac:dyDescent="0.2">
      <c r="A44" s="19">
        <f t="shared" si="4"/>
        <v>37</v>
      </c>
      <c r="B44" s="35"/>
      <c r="C44" s="197"/>
      <c r="D44" s="234" t="e">
        <f>VLOOKUP(C44,'Measure&amp;Incentive Picklist'!D32:H51,2,FALSE)</f>
        <v>#N/A</v>
      </c>
      <c r="E44" s="35"/>
      <c r="F44" s="36"/>
      <c r="G44" s="36"/>
      <c r="H44" s="19" t="str">
        <f>IFERROR(VLOOKUP(C44,'Measure&amp;Incentive Picklist'!$D$2:$I$15, 6, FALSE),"")</f>
        <v/>
      </c>
      <c r="I44" s="36"/>
      <c r="J44" s="141"/>
      <c r="K44" s="35"/>
      <c r="L44" s="160" t="e">
        <f>VLOOKUP(K44,'Heating picklists'!$A$2:$C$61,3,FALSE)</f>
        <v>#N/A</v>
      </c>
      <c r="M44" s="160" t="e">
        <f>VLOOKUP(K44,'Heating picklists'!$A$2:$D$61,4,FALSE)</f>
        <v>#N/A</v>
      </c>
      <c r="N44" s="35"/>
      <c r="O44" s="35"/>
      <c r="P44" s="35"/>
      <c r="Q44" s="37"/>
      <c r="R44" s="37"/>
      <c r="S44" s="38" t="str">
        <f t="shared" si="0"/>
        <v/>
      </c>
      <c r="T44" s="132" t="str">
        <f>IFERROR(MIN(VLOOKUP($C44,'Measure&amp;Incentive Picklist'!$D:$H,4,FALSE)*F44,S44),"")</f>
        <v/>
      </c>
      <c r="U44" s="35"/>
      <c r="V44" s="18">
        <f t="shared" si="1"/>
        <v>0</v>
      </c>
      <c r="W44" s="18">
        <f t="shared" si="2"/>
        <v>0</v>
      </c>
      <c r="X44" s="197" t="e">
        <f t="shared" si="3"/>
        <v>#DIV/0!</v>
      </c>
    </row>
    <row r="45" spans="1:24" x14ac:dyDescent="0.2">
      <c r="A45" s="19">
        <f t="shared" si="4"/>
        <v>38</v>
      </c>
      <c r="B45" s="35"/>
      <c r="C45" s="197"/>
      <c r="D45" s="234" t="e">
        <f>VLOOKUP(C45,'Measure&amp;Incentive Picklist'!D33:H52,2,FALSE)</f>
        <v>#N/A</v>
      </c>
      <c r="E45" s="35"/>
      <c r="F45" s="36"/>
      <c r="G45" s="36"/>
      <c r="H45" s="19" t="str">
        <f>IFERROR(VLOOKUP(C45,'Measure&amp;Incentive Picklist'!$D$2:$I$15, 6, FALSE),"")</f>
        <v/>
      </c>
      <c r="I45" s="36"/>
      <c r="J45" s="141"/>
      <c r="K45" s="35"/>
      <c r="L45" s="160" t="e">
        <f>VLOOKUP(K45,'Heating picklists'!$A$2:$C$61,3,FALSE)</f>
        <v>#N/A</v>
      </c>
      <c r="M45" s="160" t="e">
        <f>VLOOKUP(K45,'Heating picklists'!$A$2:$D$61,4,FALSE)</f>
        <v>#N/A</v>
      </c>
      <c r="N45" s="35"/>
      <c r="O45" s="35"/>
      <c r="P45" s="35"/>
      <c r="Q45" s="37"/>
      <c r="R45" s="37"/>
      <c r="S45" s="38" t="str">
        <f t="shared" si="0"/>
        <v/>
      </c>
      <c r="T45" s="132" t="str">
        <f>IFERROR(MIN(VLOOKUP($C45,'Measure&amp;Incentive Picklist'!$D:$H,4,FALSE)*F45,S45),"")</f>
        <v/>
      </c>
      <c r="U45" s="35"/>
      <c r="V45" s="18">
        <f t="shared" si="1"/>
        <v>0</v>
      </c>
      <c r="W45" s="18">
        <f t="shared" si="2"/>
        <v>0</v>
      </c>
      <c r="X45" s="197" t="e">
        <f t="shared" si="3"/>
        <v>#DIV/0!</v>
      </c>
    </row>
    <row r="46" spans="1:24" x14ac:dyDescent="0.2">
      <c r="A46" s="19">
        <f t="shared" si="4"/>
        <v>39</v>
      </c>
      <c r="B46" s="35"/>
      <c r="C46" s="197"/>
      <c r="D46" s="234" t="e">
        <f>VLOOKUP(C46,'Measure&amp;Incentive Picklist'!D34:H53,2,FALSE)</f>
        <v>#N/A</v>
      </c>
      <c r="E46" s="35"/>
      <c r="F46" s="36"/>
      <c r="G46" s="36"/>
      <c r="H46" s="19" t="str">
        <f>IFERROR(VLOOKUP(C46,'Measure&amp;Incentive Picklist'!$D$2:$I$15, 6, FALSE),"")</f>
        <v/>
      </c>
      <c r="I46" s="36"/>
      <c r="J46" s="141"/>
      <c r="K46" s="35"/>
      <c r="L46" s="160" t="e">
        <f>VLOOKUP(K46,'Heating picklists'!$A$2:$C$61,3,FALSE)</f>
        <v>#N/A</v>
      </c>
      <c r="M46" s="160" t="e">
        <f>VLOOKUP(K46,'Heating picklists'!$A$2:$D$61,4,FALSE)</f>
        <v>#N/A</v>
      </c>
      <c r="N46" s="35"/>
      <c r="O46" s="35"/>
      <c r="P46" s="35"/>
      <c r="Q46" s="37"/>
      <c r="R46" s="37"/>
      <c r="S46" s="38" t="str">
        <f t="shared" si="0"/>
        <v/>
      </c>
      <c r="T46" s="132" t="str">
        <f>IFERROR(MIN(VLOOKUP($C46,'Measure&amp;Incentive Picklist'!$D:$H,4,FALSE)*F46,S46),"")</f>
        <v/>
      </c>
      <c r="U46" s="35"/>
      <c r="V46" s="18">
        <f t="shared" si="1"/>
        <v>0</v>
      </c>
      <c r="W46" s="18">
        <f t="shared" si="2"/>
        <v>0</v>
      </c>
      <c r="X46" s="197" t="e">
        <f t="shared" si="3"/>
        <v>#DIV/0!</v>
      </c>
    </row>
    <row r="47" spans="1:24" x14ac:dyDescent="0.2">
      <c r="A47" s="19">
        <f t="shared" si="4"/>
        <v>40</v>
      </c>
      <c r="B47" s="35"/>
      <c r="C47" s="197"/>
      <c r="D47" s="234" t="e">
        <f>VLOOKUP(C47,'Measure&amp;Incentive Picklist'!D35:H54,2,FALSE)</f>
        <v>#N/A</v>
      </c>
      <c r="E47" s="35"/>
      <c r="F47" s="36"/>
      <c r="G47" s="36"/>
      <c r="H47" s="19" t="str">
        <f>IFERROR(VLOOKUP(C47,'Measure&amp;Incentive Picklist'!$D$2:$I$15, 6, FALSE),"")</f>
        <v/>
      </c>
      <c r="I47" s="36"/>
      <c r="J47" s="141"/>
      <c r="K47" s="35"/>
      <c r="L47" s="160" t="e">
        <f>VLOOKUP(K47,'Heating picklists'!$A$2:$C$61,3,FALSE)</f>
        <v>#N/A</v>
      </c>
      <c r="M47" s="160" t="e">
        <f>VLOOKUP(K47,'Heating picklists'!$A$2:$D$61,4,FALSE)</f>
        <v>#N/A</v>
      </c>
      <c r="N47" s="35"/>
      <c r="O47" s="35"/>
      <c r="P47" s="35"/>
      <c r="Q47" s="37"/>
      <c r="R47" s="37"/>
      <c r="S47" s="38" t="str">
        <f t="shared" si="0"/>
        <v/>
      </c>
      <c r="T47" s="132" t="str">
        <f>IFERROR(MIN(VLOOKUP($C47,'Measure&amp;Incentive Picklist'!$D:$H,4,FALSE)*F47,S47),"")</f>
        <v/>
      </c>
      <c r="U47" s="35"/>
      <c r="V47" s="18">
        <f t="shared" si="1"/>
        <v>0</v>
      </c>
      <c r="W47" s="18">
        <f t="shared" si="2"/>
        <v>0</v>
      </c>
      <c r="X47" s="197" t="e">
        <f t="shared" si="3"/>
        <v>#DIV/0!</v>
      </c>
    </row>
    <row r="48" spans="1:24" x14ac:dyDescent="0.2">
      <c r="A48" s="19">
        <f t="shared" si="4"/>
        <v>41</v>
      </c>
      <c r="B48" s="35"/>
      <c r="C48" s="197"/>
      <c r="D48" s="234" t="e">
        <f>VLOOKUP(C48,'Measure&amp;Incentive Picklist'!D36:H55,2,FALSE)</f>
        <v>#N/A</v>
      </c>
      <c r="E48" s="35"/>
      <c r="F48" s="36"/>
      <c r="G48" s="36"/>
      <c r="H48" s="19" t="str">
        <f>IFERROR(VLOOKUP(C48,'Measure&amp;Incentive Picklist'!$D$2:$I$15, 6, FALSE),"")</f>
        <v/>
      </c>
      <c r="I48" s="36"/>
      <c r="J48" s="141"/>
      <c r="K48" s="35"/>
      <c r="L48" s="160" t="e">
        <f>VLOOKUP(K48,'Heating picklists'!$A$2:$C$61,3,FALSE)</f>
        <v>#N/A</v>
      </c>
      <c r="M48" s="160" t="e">
        <f>VLOOKUP(K48,'Heating picklists'!$A$2:$D$61,4,FALSE)</f>
        <v>#N/A</v>
      </c>
      <c r="N48" s="35"/>
      <c r="O48" s="35"/>
      <c r="P48" s="35"/>
      <c r="Q48" s="37"/>
      <c r="R48" s="37"/>
      <c r="S48" s="38" t="str">
        <f t="shared" si="0"/>
        <v/>
      </c>
      <c r="T48" s="132" t="str">
        <f>IFERROR(MIN(VLOOKUP($C48,'Measure&amp;Incentive Picklist'!$D:$H,4,FALSE)*F48,S48),"")</f>
        <v/>
      </c>
      <c r="U48" s="35"/>
      <c r="V48" s="18">
        <f t="shared" si="1"/>
        <v>0</v>
      </c>
      <c r="W48" s="18">
        <f t="shared" si="2"/>
        <v>0</v>
      </c>
      <c r="X48" s="197" t="e">
        <f t="shared" si="3"/>
        <v>#DIV/0!</v>
      </c>
    </row>
    <row r="49" spans="1:24" x14ac:dyDescent="0.2">
      <c r="A49" s="19">
        <f t="shared" si="4"/>
        <v>42</v>
      </c>
      <c r="B49" s="35"/>
      <c r="C49" s="197"/>
      <c r="D49" s="234" t="e">
        <f>VLOOKUP(C49,'Measure&amp;Incentive Picklist'!D37:H56,2,FALSE)</f>
        <v>#N/A</v>
      </c>
      <c r="E49" s="35"/>
      <c r="F49" s="36"/>
      <c r="G49" s="36"/>
      <c r="H49" s="19" t="str">
        <f>IFERROR(VLOOKUP(C49,'Measure&amp;Incentive Picklist'!$D$2:$I$15, 6, FALSE),"")</f>
        <v/>
      </c>
      <c r="I49" s="36"/>
      <c r="J49" s="141"/>
      <c r="K49" s="35"/>
      <c r="L49" s="160" t="e">
        <f>VLOOKUP(K49,'Heating picklists'!$A$2:$C$61,3,FALSE)</f>
        <v>#N/A</v>
      </c>
      <c r="M49" s="160" t="e">
        <f>VLOOKUP(K49,'Heating picklists'!$A$2:$D$61,4,FALSE)</f>
        <v>#N/A</v>
      </c>
      <c r="N49" s="35"/>
      <c r="O49" s="35"/>
      <c r="P49" s="35"/>
      <c r="Q49" s="37"/>
      <c r="R49" s="37"/>
      <c r="S49" s="38" t="str">
        <f t="shared" si="0"/>
        <v/>
      </c>
      <c r="T49" s="132" t="str">
        <f>IFERROR(MIN(VLOOKUP($C49,'Measure&amp;Incentive Picklist'!$D:$H,4,FALSE)*F49,S49),"")</f>
        <v/>
      </c>
      <c r="U49" s="35"/>
      <c r="V49" s="18">
        <f t="shared" si="1"/>
        <v>0</v>
      </c>
      <c r="W49" s="18">
        <f t="shared" si="2"/>
        <v>0</v>
      </c>
      <c r="X49" s="197" t="e">
        <f t="shared" si="3"/>
        <v>#DIV/0!</v>
      </c>
    </row>
    <row r="50" spans="1:24" x14ac:dyDescent="0.2">
      <c r="A50" s="19">
        <f t="shared" si="4"/>
        <v>43</v>
      </c>
      <c r="B50" s="35"/>
      <c r="C50" s="197"/>
      <c r="D50" s="234" t="e">
        <f>VLOOKUP(C50,'Measure&amp;Incentive Picklist'!D38:H57,2,FALSE)</f>
        <v>#N/A</v>
      </c>
      <c r="E50" s="35"/>
      <c r="F50" s="36"/>
      <c r="G50" s="36"/>
      <c r="H50" s="19" t="str">
        <f>IFERROR(VLOOKUP(C50,'Measure&amp;Incentive Picklist'!$D$2:$I$15, 6, FALSE),"")</f>
        <v/>
      </c>
      <c r="I50" s="36"/>
      <c r="J50" s="141"/>
      <c r="K50" s="35"/>
      <c r="L50" s="160" t="e">
        <f>VLOOKUP(K50,'Heating picklists'!$A$2:$C$61,3,FALSE)</f>
        <v>#N/A</v>
      </c>
      <c r="M50" s="160" t="e">
        <f>VLOOKUP(K50,'Heating picklists'!$A$2:$D$61,4,FALSE)</f>
        <v>#N/A</v>
      </c>
      <c r="N50" s="35"/>
      <c r="O50" s="35"/>
      <c r="P50" s="35"/>
      <c r="Q50" s="37"/>
      <c r="R50" s="37"/>
      <c r="S50" s="38" t="str">
        <f t="shared" si="0"/>
        <v/>
      </c>
      <c r="T50" s="132" t="str">
        <f>IFERROR(MIN(VLOOKUP($C50,'Measure&amp;Incentive Picklist'!$D:$H,4,FALSE)*F50,S50),"")</f>
        <v/>
      </c>
      <c r="U50" s="35"/>
      <c r="V50" s="18">
        <f t="shared" si="1"/>
        <v>0</v>
      </c>
      <c r="W50" s="18">
        <f t="shared" si="2"/>
        <v>0</v>
      </c>
      <c r="X50" s="197" t="e">
        <f t="shared" si="3"/>
        <v>#DIV/0!</v>
      </c>
    </row>
    <row r="51" spans="1:24" x14ac:dyDescent="0.2">
      <c r="A51" s="19">
        <f t="shared" si="4"/>
        <v>44</v>
      </c>
      <c r="B51" s="35"/>
      <c r="C51" s="197"/>
      <c r="D51" s="234" t="e">
        <f>VLOOKUP(C51,'Measure&amp;Incentive Picklist'!D39:H58,2,FALSE)</f>
        <v>#N/A</v>
      </c>
      <c r="E51" s="35"/>
      <c r="F51" s="36"/>
      <c r="G51" s="36"/>
      <c r="H51" s="19" t="str">
        <f>IFERROR(VLOOKUP(C51,'Measure&amp;Incentive Picklist'!$D$2:$I$15, 6, FALSE),"")</f>
        <v/>
      </c>
      <c r="I51" s="36"/>
      <c r="J51" s="141"/>
      <c r="K51" s="35"/>
      <c r="L51" s="160" t="e">
        <f>VLOOKUP(K51,'Heating picklists'!$A$2:$C$61,3,FALSE)</f>
        <v>#N/A</v>
      </c>
      <c r="M51" s="160" t="e">
        <f>VLOOKUP(K51,'Heating picklists'!$A$2:$D$61,4,FALSE)</f>
        <v>#N/A</v>
      </c>
      <c r="N51" s="35"/>
      <c r="O51" s="35"/>
      <c r="P51" s="35"/>
      <c r="Q51" s="37"/>
      <c r="R51" s="37"/>
      <c r="S51" s="38" t="str">
        <f t="shared" si="0"/>
        <v/>
      </c>
      <c r="T51" s="132" t="str">
        <f>IFERROR(MIN(VLOOKUP($C51,'Measure&amp;Incentive Picklist'!$D:$H,4,FALSE)*F51,S51),"")</f>
        <v/>
      </c>
      <c r="U51" s="35"/>
      <c r="V51" s="18">
        <f t="shared" si="1"/>
        <v>0</v>
      </c>
      <c r="W51" s="18">
        <f t="shared" si="2"/>
        <v>0</v>
      </c>
      <c r="X51" s="197" t="e">
        <f t="shared" si="3"/>
        <v>#DIV/0!</v>
      </c>
    </row>
    <row r="52" spans="1:24" x14ac:dyDescent="0.2">
      <c r="A52" s="19">
        <f t="shared" si="4"/>
        <v>45</v>
      </c>
      <c r="B52" s="35"/>
      <c r="C52" s="197"/>
      <c r="D52" s="234" t="e">
        <f>VLOOKUP(C52,'Measure&amp;Incentive Picklist'!D40:H59,2,FALSE)</f>
        <v>#N/A</v>
      </c>
      <c r="E52" s="35"/>
      <c r="F52" s="36"/>
      <c r="G52" s="36"/>
      <c r="H52" s="19" t="str">
        <f>IFERROR(VLOOKUP(C52,'Measure&amp;Incentive Picklist'!$D$2:$I$15, 6, FALSE),"")</f>
        <v/>
      </c>
      <c r="I52" s="36"/>
      <c r="J52" s="141"/>
      <c r="K52" s="35"/>
      <c r="L52" s="160" t="e">
        <f>VLOOKUP(K52,'Heating picklists'!$A$2:$C$61,3,FALSE)</f>
        <v>#N/A</v>
      </c>
      <c r="M52" s="160" t="e">
        <f>VLOOKUP(K52,'Heating picklists'!$A$2:$D$61,4,FALSE)</f>
        <v>#N/A</v>
      </c>
      <c r="N52" s="35"/>
      <c r="O52" s="35"/>
      <c r="P52" s="35"/>
      <c r="Q52" s="37"/>
      <c r="R52" s="37"/>
      <c r="S52" s="38" t="str">
        <f t="shared" si="0"/>
        <v/>
      </c>
      <c r="T52" s="132" t="str">
        <f>IFERROR(MIN(VLOOKUP($C52,'Measure&amp;Incentive Picklist'!$D:$H,4,FALSE)*F52,S52),"")</f>
        <v/>
      </c>
      <c r="U52" s="35"/>
      <c r="V52" s="18">
        <f t="shared" si="1"/>
        <v>0</v>
      </c>
      <c r="W52" s="18">
        <f t="shared" si="2"/>
        <v>0</v>
      </c>
      <c r="X52" s="197" t="e">
        <f t="shared" si="3"/>
        <v>#DIV/0!</v>
      </c>
    </row>
    <row r="53" spans="1:24" x14ac:dyDescent="0.2">
      <c r="A53" s="19">
        <f t="shared" si="4"/>
        <v>46</v>
      </c>
      <c r="B53" s="35"/>
      <c r="C53" s="197"/>
      <c r="D53" s="234" t="e">
        <f>VLOOKUP(C53,'Measure&amp;Incentive Picklist'!D41:H60,2,FALSE)</f>
        <v>#N/A</v>
      </c>
      <c r="E53" s="35"/>
      <c r="F53" s="36"/>
      <c r="G53" s="36"/>
      <c r="H53" s="19" t="str">
        <f>IFERROR(VLOOKUP(C53,'Measure&amp;Incentive Picklist'!$D$2:$I$15, 6, FALSE),"")</f>
        <v/>
      </c>
      <c r="I53" s="36"/>
      <c r="J53" s="141"/>
      <c r="K53" s="35"/>
      <c r="L53" s="160" t="e">
        <f>VLOOKUP(K53,'Heating picklists'!$A$2:$C$61,3,FALSE)</f>
        <v>#N/A</v>
      </c>
      <c r="M53" s="160" t="e">
        <f>VLOOKUP(K53,'Heating picklists'!$A$2:$D$61,4,FALSE)</f>
        <v>#N/A</v>
      </c>
      <c r="N53" s="35"/>
      <c r="O53" s="35"/>
      <c r="P53" s="35"/>
      <c r="Q53" s="37"/>
      <c r="R53" s="37"/>
      <c r="S53" s="38" t="str">
        <f t="shared" si="0"/>
        <v/>
      </c>
      <c r="T53" s="132" t="str">
        <f>IFERROR(MIN(VLOOKUP($C53,'Measure&amp;Incentive Picklist'!$D:$H,4,FALSE)*F53,S53),"")</f>
        <v/>
      </c>
      <c r="U53" s="35"/>
      <c r="V53" s="18">
        <f t="shared" si="1"/>
        <v>0</v>
      </c>
      <c r="W53" s="18">
        <f t="shared" si="2"/>
        <v>0</v>
      </c>
      <c r="X53" s="197" t="e">
        <f t="shared" si="3"/>
        <v>#DIV/0!</v>
      </c>
    </row>
    <row r="54" spans="1:24" x14ac:dyDescent="0.2">
      <c r="A54" s="19">
        <f t="shared" si="4"/>
        <v>47</v>
      </c>
      <c r="B54" s="35"/>
      <c r="C54" s="197"/>
      <c r="D54" s="234" t="e">
        <f>VLOOKUP(C54,'Measure&amp;Incentive Picklist'!D42:H61,2,FALSE)</f>
        <v>#N/A</v>
      </c>
      <c r="E54" s="35"/>
      <c r="F54" s="36"/>
      <c r="G54" s="36"/>
      <c r="H54" s="19" t="str">
        <f>IFERROR(VLOOKUP(C54,'Measure&amp;Incentive Picklist'!$D$2:$I$15, 6, FALSE),"")</f>
        <v/>
      </c>
      <c r="I54" s="36"/>
      <c r="J54" s="141"/>
      <c r="K54" s="35"/>
      <c r="L54" s="160" t="e">
        <f>VLOOKUP(K54,'Heating picklists'!$A$2:$C$61,3,FALSE)</f>
        <v>#N/A</v>
      </c>
      <c r="M54" s="160" t="e">
        <f>VLOOKUP(K54,'Heating picklists'!$A$2:$D$61,4,FALSE)</f>
        <v>#N/A</v>
      </c>
      <c r="N54" s="35"/>
      <c r="O54" s="35"/>
      <c r="P54" s="35"/>
      <c r="Q54" s="37"/>
      <c r="R54" s="37"/>
      <c r="S54" s="38" t="str">
        <f t="shared" si="0"/>
        <v/>
      </c>
      <c r="T54" s="132" t="str">
        <f>IFERROR(MIN(VLOOKUP($C54,'Measure&amp;Incentive Picklist'!$D:$H,4,FALSE)*F54,S54),"")</f>
        <v/>
      </c>
      <c r="U54" s="35"/>
      <c r="V54" s="18">
        <f t="shared" si="1"/>
        <v>0</v>
      </c>
      <c r="W54" s="18">
        <f t="shared" si="2"/>
        <v>0</v>
      </c>
      <c r="X54" s="197" t="e">
        <f t="shared" si="3"/>
        <v>#DIV/0!</v>
      </c>
    </row>
    <row r="55" spans="1:24" x14ac:dyDescent="0.2">
      <c r="A55" s="19">
        <f t="shared" si="4"/>
        <v>48</v>
      </c>
      <c r="B55" s="35"/>
      <c r="C55" s="197"/>
      <c r="D55" s="234" t="e">
        <f>VLOOKUP(C55,'Measure&amp;Incentive Picklist'!D43:H62,2,FALSE)</f>
        <v>#N/A</v>
      </c>
      <c r="E55" s="35"/>
      <c r="F55" s="36"/>
      <c r="G55" s="36"/>
      <c r="H55" s="19" t="str">
        <f>IFERROR(VLOOKUP(C55,'Measure&amp;Incentive Picklist'!$D$2:$I$15, 6, FALSE),"")</f>
        <v/>
      </c>
      <c r="I55" s="36"/>
      <c r="J55" s="141"/>
      <c r="K55" s="35"/>
      <c r="L55" s="160" t="e">
        <f>VLOOKUP(K55,'Heating picklists'!$A$2:$C$61,3,FALSE)</f>
        <v>#N/A</v>
      </c>
      <c r="M55" s="160" t="e">
        <f>VLOOKUP(K55,'Heating picklists'!$A$2:$D$61,4,FALSE)</f>
        <v>#N/A</v>
      </c>
      <c r="N55" s="35"/>
      <c r="O55" s="35"/>
      <c r="P55" s="35"/>
      <c r="Q55" s="37"/>
      <c r="R55" s="37"/>
      <c r="S55" s="38" t="str">
        <f t="shared" si="0"/>
        <v/>
      </c>
      <c r="T55" s="132" t="str">
        <f>IFERROR(MIN(VLOOKUP($C55,'Measure&amp;Incentive Picklist'!$D:$H,4,FALSE)*F55,S55),"")</f>
        <v/>
      </c>
      <c r="U55" s="35"/>
      <c r="V55" s="18">
        <f t="shared" si="1"/>
        <v>0</v>
      </c>
      <c r="W55" s="18">
        <f t="shared" si="2"/>
        <v>0</v>
      </c>
      <c r="X55" s="197" t="e">
        <f t="shared" si="3"/>
        <v>#DIV/0!</v>
      </c>
    </row>
    <row r="56" spans="1:24" x14ac:dyDescent="0.2">
      <c r="A56" s="19">
        <f t="shared" si="4"/>
        <v>49</v>
      </c>
      <c r="B56" s="35"/>
      <c r="C56" s="197"/>
      <c r="D56" s="234" t="e">
        <f>VLOOKUP(C56,'Measure&amp;Incentive Picklist'!D44:H63,2,FALSE)</f>
        <v>#N/A</v>
      </c>
      <c r="E56" s="35"/>
      <c r="F56" s="36"/>
      <c r="G56" s="36"/>
      <c r="H56" s="19" t="str">
        <f>IFERROR(VLOOKUP(C56,'Measure&amp;Incentive Picklist'!$D$2:$I$15, 6, FALSE),"")</f>
        <v/>
      </c>
      <c r="I56" s="36"/>
      <c r="J56" s="141"/>
      <c r="K56" s="35"/>
      <c r="L56" s="160" t="e">
        <f>VLOOKUP(K56,'Heating picklists'!$A$2:$C$61,3,FALSE)</f>
        <v>#N/A</v>
      </c>
      <c r="M56" s="160" t="e">
        <f>VLOOKUP(K56,'Heating picklists'!$A$2:$D$61,4,FALSE)</f>
        <v>#N/A</v>
      </c>
      <c r="N56" s="35"/>
      <c r="O56" s="35"/>
      <c r="P56" s="35"/>
      <c r="Q56" s="37"/>
      <c r="R56" s="37"/>
      <c r="S56" s="38" t="str">
        <f t="shared" si="0"/>
        <v/>
      </c>
      <c r="T56" s="132" t="str">
        <f>IFERROR(MIN(VLOOKUP($C56,'Measure&amp;Incentive Picklist'!$D:$H,4,FALSE)*F56,S56),"")</f>
        <v/>
      </c>
      <c r="U56" s="35"/>
      <c r="V56" s="18">
        <f t="shared" si="1"/>
        <v>0</v>
      </c>
      <c r="W56" s="18">
        <f t="shared" si="2"/>
        <v>0</v>
      </c>
      <c r="X56" s="197" t="e">
        <f t="shared" si="3"/>
        <v>#DIV/0!</v>
      </c>
    </row>
    <row r="57" spans="1:24" x14ac:dyDescent="0.2">
      <c r="A57" s="19">
        <f t="shared" si="4"/>
        <v>50</v>
      </c>
      <c r="B57" s="35"/>
      <c r="C57" s="197"/>
      <c r="D57" s="234" t="e">
        <f>VLOOKUP(C57,'Measure&amp;Incentive Picklist'!D45:H64,2,FALSE)</f>
        <v>#N/A</v>
      </c>
      <c r="E57" s="35"/>
      <c r="F57" s="36"/>
      <c r="G57" s="36"/>
      <c r="H57" s="19" t="str">
        <f>IFERROR(VLOOKUP(C57,'Measure&amp;Incentive Picklist'!$D$2:$I$15, 6, FALSE),"")</f>
        <v/>
      </c>
      <c r="I57" s="36"/>
      <c r="J57" s="141"/>
      <c r="K57" s="35"/>
      <c r="L57" s="160" t="e">
        <f>VLOOKUP(K57,'Heating picklists'!$A$2:$C$61,3,FALSE)</f>
        <v>#N/A</v>
      </c>
      <c r="M57" s="160" t="e">
        <f>VLOOKUP(K57,'Heating picklists'!$A$2:$D$61,4,FALSE)</f>
        <v>#N/A</v>
      </c>
      <c r="N57" s="35"/>
      <c r="O57" s="35"/>
      <c r="P57" s="35"/>
      <c r="Q57" s="37"/>
      <c r="R57" s="37"/>
      <c r="S57" s="38" t="str">
        <f t="shared" si="0"/>
        <v/>
      </c>
      <c r="T57" s="132" t="str">
        <f>IFERROR(MIN(VLOOKUP($C57,'Measure&amp;Incentive Picklist'!$D:$H,4,FALSE)*F57,S57),"")</f>
        <v/>
      </c>
      <c r="U57" s="35"/>
      <c r="V57" s="18">
        <f t="shared" si="1"/>
        <v>0</v>
      </c>
      <c r="W57" s="18">
        <f t="shared" si="2"/>
        <v>0</v>
      </c>
      <c r="X57" s="197" t="e">
        <f t="shared" si="3"/>
        <v>#DIV/0!</v>
      </c>
    </row>
    <row r="58" spans="1:24" x14ac:dyDescent="0.2">
      <c r="A58" s="19">
        <f t="shared" si="4"/>
        <v>51</v>
      </c>
      <c r="B58" s="35"/>
      <c r="C58" s="197"/>
      <c r="D58" s="234" t="e">
        <f>VLOOKUP(C58,'Measure&amp;Incentive Picklist'!D46:H65,2,FALSE)</f>
        <v>#N/A</v>
      </c>
      <c r="E58" s="35"/>
      <c r="F58" s="36"/>
      <c r="G58" s="36"/>
      <c r="H58" s="19" t="str">
        <f>IFERROR(VLOOKUP(C58,'Measure&amp;Incentive Picklist'!$D$2:$I$15, 6, FALSE),"")</f>
        <v/>
      </c>
      <c r="I58" s="36"/>
      <c r="J58" s="141"/>
      <c r="K58" s="35"/>
      <c r="L58" s="160" t="e">
        <f>VLOOKUP(K58,'Heating picklists'!$A$2:$C$61,3,FALSE)</f>
        <v>#N/A</v>
      </c>
      <c r="M58" s="160" t="e">
        <f>VLOOKUP(K58,'Heating picklists'!$A$2:$D$61,4,FALSE)</f>
        <v>#N/A</v>
      </c>
      <c r="N58" s="35"/>
      <c r="O58" s="35"/>
      <c r="P58" s="35"/>
      <c r="Q58" s="37"/>
      <c r="R58" s="37"/>
      <c r="S58" s="38" t="str">
        <f t="shared" si="0"/>
        <v/>
      </c>
      <c r="T58" s="132" t="str">
        <f>IFERROR(MIN(VLOOKUP($C58,'Measure&amp;Incentive Picklist'!$D:$H,4,FALSE)*F58,S58),"")</f>
        <v/>
      </c>
      <c r="U58" s="35"/>
      <c r="V58" s="18">
        <f t="shared" si="1"/>
        <v>0</v>
      </c>
      <c r="W58" s="18">
        <f t="shared" si="2"/>
        <v>0</v>
      </c>
      <c r="X58" s="197" t="e">
        <f t="shared" si="3"/>
        <v>#DIV/0!</v>
      </c>
    </row>
    <row r="59" spans="1:24" x14ac:dyDescent="0.2">
      <c r="A59" s="19">
        <f t="shared" si="4"/>
        <v>52</v>
      </c>
      <c r="B59" s="35"/>
      <c r="C59" s="197"/>
      <c r="D59" s="234" t="e">
        <f>VLOOKUP(C59,'Measure&amp;Incentive Picklist'!D47:H66,2,FALSE)</f>
        <v>#N/A</v>
      </c>
      <c r="E59" s="35"/>
      <c r="F59" s="36"/>
      <c r="G59" s="36"/>
      <c r="H59" s="19" t="str">
        <f>IFERROR(VLOOKUP(C59,'Measure&amp;Incentive Picklist'!$D$2:$I$15, 6, FALSE),"")</f>
        <v/>
      </c>
      <c r="I59" s="36"/>
      <c r="J59" s="141"/>
      <c r="K59" s="35"/>
      <c r="L59" s="160" t="e">
        <f>VLOOKUP(K59,'Heating picklists'!$A$2:$C$61,3,FALSE)</f>
        <v>#N/A</v>
      </c>
      <c r="M59" s="160" t="e">
        <f>VLOOKUP(K59,'Heating picklists'!$A$2:$D$61,4,FALSE)</f>
        <v>#N/A</v>
      </c>
      <c r="N59" s="35"/>
      <c r="O59" s="35"/>
      <c r="P59" s="35"/>
      <c r="Q59" s="37"/>
      <c r="R59" s="37"/>
      <c r="S59" s="38" t="str">
        <f t="shared" si="0"/>
        <v/>
      </c>
      <c r="T59" s="132" t="str">
        <f>IFERROR(MIN(VLOOKUP($C59,'Measure&amp;Incentive Picklist'!$D:$H,4,FALSE)*F59,S59),"")</f>
        <v/>
      </c>
      <c r="U59" s="35"/>
      <c r="V59" s="18">
        <f t="shared" si="1"/>
        <v>0</v>
      </c>
      <c r="W59" s="18">
        <f t="shared" si="2"/>
        <v>0</v>
      </c>
      <c r="X59" s="197" t="e">
        <f t="shared" si="3"/>
        <v>#DIV/0!</v>
      </c>
    </row>
    <row r="60" spans="1:24" x14ac:dyDescent="0.2">
      <c r="A60" s="19">
        <f t="shared" si="4"/>
        <v>53</v>
      </c>
      <c r="B60" s="35"/>
      <c r="C60" s="197"/>
      <c r="D60" s="234" t="e">
        <f>VLOOKUP(C60,'Measure&amp;Incentive Picklist'!D48:H67,2,FALSE)</f>
        <v>#N/A</v>
      </c>
      <c r="E60" s="35"/>
      <c r="F60" s="36"/>
      <c r="G60" s="36"/>
      <c r="H60" s="19" t="str">
        <f>IFERROR(VLOOKUP(C60,'Measure&amp;Incentive Picklist'!$D$2:$I$15, 6, FALSE),"")</f>
        <v/>
      </c>
      <c r="I60" s="36"/>
      <c r="J60" s="141"/>
      <c r="K60" s="35"/>
      <c r="L60" s="160" t="e">
        <f>VLOOKUP(K60,'Heating picklists'!$A$2:$C$61,3,FALSE)</f>
        <v>#N/A</v>
      </c>
      <c r="M60" s="160" t="e">
        <f>VLOOKUP(K60,'Heating picklists'!$A$2:$D$61,4,FALSE)</f>
        <v>#N/A</v>
      </c>
      <c r="N60" s="35"/>
      <c r="O60" s="35"/>
      <c r="P60" s="35"/>
      <c r="Q60" s="37"/>
      <c r="R60" s="37"/>
      <c r="S60" s="38" t="str">
        <f t="shared" si="0"/>
        <v/>
      </c>
      <c r="T60" s="132" t="str">
        <f>IFERROR(MIN(VLOOKUP($C60,'Measure&amp;Incentive Picklist'!$D:$H,4,FALSE)*F60,S60),"")</f>
        <v/>
      </c>
      <c r="U60" s="35"/>
      <c r="V60" s="18">
        <f t="shared" si="1"/>
        <v>0</v>
      </c>
      <c r="W60" s="18">
        <f t="shared" si="2"/>
        <v>0</v>
      </c>
      <c r="X60" s="197" t="e">
        <f t="shared" si="3"/>
        <v>#DIV/0!</v>
      </c>
    </row>
    <row r="61" spans="1:24" x14ac:dyDescent="0.2">
      <c r="A61" s="19">
        <f t="shared" si="4"/>
        <v>54</v>
      </c>
      <c r="B61" s="35"/>
      <c r="C61" s="197"/>
      <c r="D61" s="234" t="e">
        <f>VLOOKUP(C61,'Measure&amp;Incentive Picklist'!D49:H68,2,FALSE)</f>
        <v>#N/A</v>
      </c>
      <c r="E61" s="35"/>
      <c r="F61" s="36"/>
      <c r="G61" s="36"/>
      <c r="H61" s="19" t="str">
        <f>IFERROR(VLOOKUP(C61,'Measure&amp;Incentive Picklist'!$D$2:$I$15, 6, FALSE),"")</f>
        <v/>
      </c>
      <c r="I61" s="36"/>
      <c r="J61" s="141"/>
      <c r="K61" s="35"/>
      <c r="L61" s="160" t="e">
        <f>VLOOKUP(K61,'Heating picklists'!$A$2:$C$61,3,FALSE)</f>
        <v>#N/A</v>
      </c>
      <c r="M61" s="160" t="e">
        <f>VLOOKUP(K61,'Heating picklists'!$A$2:$D$61,4,FALSE)</f>
        <v>#N/A</v>
      </c>
      <c r="N61" s="35"/>
      <c r="O61" s="35"/>
      <c r="P61" s="35"/>
      <c r="Q61" s="37"/>
      <c r="R61" s="37"/>
      <c r="S61" s="38" t="str">
        <f t="shared" si="0"/>
        <v/>
      </c>
      <c r="T61" s="132" t="str">
        <f>IFERROR(MIN(VLOOKUP($C61,'Measure&amp;Incentive Picklist'!$D:$H,4,FALSE)*F61,S61),"")</f>
        <v/>
      </c>
      <c r="U61" s="35"/>
      <c r="V61" s="18">
        <f t="shared" si="1"/>
        <v>0</v>
      </c>
      <c r="W61" s="18">
        <f t="shared" si="2"/>
        <v>0</v>
      </c>
      <c r="X61" s="197" t="e">
        <f t="shared" si="3"/>
        <v>#DIV/0!</v>
      </c>
    </row>
    <row r="62" spans="1:24" x14ac:dyDescent="0.2">
      <c r="A62" s="19">
        <f t="shared" si="4"/>
        <v>55</v>
      </c>
      <c r="B62" s="35"/>
      <c r="C62" s="197"/>
      <c r="D62" s="234" t="e">
        <f>VLOOKUP(C62,'Measure&amp;Incentive Picklist'!D50:H69,2,FALSE)</f>
        <v>#N/A</v>
      </c>
      <c r="E62" s="35"/>
      <c r="F62" s="36"/>
      <c r="G62" s="36"/>
      <c r="H62" s="19" t="str">
        <f>IFERROR(VLOOKUP(C62,'Measure&amp;Incentive Picklist'!$D$2:$I$15, 6, FALSE),"")</f>
        <v/>
      </c>
      <c r="I62" s="36"/>
      <c r="J62" s="141"/>
      <c r="K62" s="35"/>
      <c r="L62" s="160" t="e">
        <f>VLOOKUP(K62,'Heating picklists'!$A$2:$C$61,3,FALSE)</f>
        <v>#N/A</v>
      </c>
      <c r="M62" s="160" t="e">
        <f>VLOOKUP(K62,'Heating picklists'!$A$2:$D$61,4,FALSE)</f>
        <v>#N/A</v>
      </c>
      <c r="N62" s="35"/>
      <c r="O62" s="35"/>
      <c r="P62" s="35"/>
      <c r="Q62" s="37"/>
      <c r="R62" s="37"/>
      <c r="S62" s="38" t="str">
        <f t="shared" si="0"/>
        <v/>
      </c>
      <c r="T62" s="132" t="str">
        <f>IFERROR(MIN(VLOOKUP($C62,'Measure&amp;Incentive Picklist'!$D:$H,4,FALSE)*F62,S62),"")</f>
        <v/>
      </c>
      <c r="U62" s="35"/>
      <c r="V62" s="18">
        <f t="shared" si="1"/>
        <v>0</v>
      </c>
      <c r="W62" s="18">
        <f t="shared" si="2"/>
        <v>0</v>
      </c>
      <c r="X62" s="197" t="e">
        <f t="shared" si="3"/>
        <v>#DIV/0!</v>
      </c>
    </row>
    <row r="63" spans="1:24" x14ac:dyDescent="0.2">
      <c r="A63" s="19">
        <f t="shared" si="4"/>
        <v>56</v>
      </c>
      <c r="B63" s="35"/>
      <c r="C63" s="197"/>
      <c r="D63" s="234" t="e">
        <f>VLOOKUP(C63,'Measure&amp;Incentive Picklist'!D51:H70,2,FALSE)</f>
        <v>#N/A</v>
      </c>
      <c r="E63" s="35"/>
      <c r="F63" s="36"/>
      <c r="G63" s="36"/>
      <c r="H63" s="19" t="str">
        <f>IFERROR(VLOOKUP(C63,'Measure&amp;Incentive Picklist'!$D$2:$I$15, 6, FALSE),"")</f>
        <v/>
      </c>
      <c r="I63" s="36"/>
      <c r="J63" s="141"/>
      <c r="K63" s="35"/>
      <c r="L63" s="160" t="e">
        <f>VLOOKUP(K63,'Heating picklists'!$A$2:$C$61,3,FALSE)</f>
        <v>#N/A</v>
      </c>
      <c r="M63" s="160" t="e">
        <f>VLOOKUP(K63,'Heating picklists'!$A$2:$D$61,4,FALSE)</f>
        <v>#N/A</v>
      </c>
      <c r="N63" s="35"/>
      <c r="O63" s="35"/>
      <c r="P63" s="35"/>
      <c r="Q63" s="37"/>
      <c r="R63" s="37"/>
      <c r="S63" s="38" t="str">
        <f t="shared" si="0"/>
        <v/>
      </c>
      <c r="T63" s="132" t="str">
        <f>IFERROR(MIN(VLOOKUP($C63,'Measure&amp;Incentive Picklist'!$D:$H,4,FALSE)*F63,S63),"")</f>
        <v/>
      </c>
      <c r="U63" s="35"/>
      <c r="V63" s="18">
        <f t="shared" si="1"/>
        <v>0</v>
      </c>
      <c r="W63" s="18">
        <f t="shared" si="2"/>
        <v>0</v>
      </c>
      <c r="X63" s="197" t="e">
        <f t="shared" si="3"/>
        <v>#DIV/0!</v>
      </c>
    </row>
    <row r="64" spans="1:24" x14ac:dyDescent="0.2">
      <c r="A64" s="19">
        <f t="shared" si="4"/>
        <v>57</v>
      </c>
      <c r="B64" s="35"/>
      <c r="C64" s="197"/>
      <c r="D64" s="234" t="e">
        <f>VLOOKUP(C64,'Measure&amp;Incentive Picklist'!D52:H71,2,FALSE)</f>
        <v>#N/A</v>
      </c>
      <c r="E64" s="35"/>
      <c r="F64" s="36"/>
      <c r="G64" s="36"/>
      <c r="H64" s="19" t="str">
        <f>IFERROR(VLOOKUP(C64,'Measure&amp;Incentive Picklist'!$D$2:$I$15, 6, FALSE),"")</f>
        <v/>
      </c>
      <c r="I64" s="36"/>
      <c r="J64" s="141"/>
      <c r="K64" s="35"/>
      <c r="L64" s="160" t="e">
        <f>VLOOKUP(K64,'Heating picklists'!$A$2:$C$61,3,FALSE)</f>
        <v>#N/A</v>
      </c>
      <c r="M64" s="160" t="e">
        <f>VLOOKUP(K64,'Heating picklists'!$A$2:$D$61,4,FALSE)</f>
        <v>#N/A</v>
      </c>
      <c r="N64" s="35"/>
      <c r="O64" s="35"/>
      <c r="P64" s="35"/>
      <c r="Q64" s="37"/>
      <c r="R64" s="37"/>
      <c r="S64" s="38" t="str">
        <f t="shared" si="0"/>
        <v/>
      </c>
      <c r="T64" s="132" t="str">
        <f>IFERROR(MIN(VLOOKUP($C64,'Measure&amp;Incentive Picklist'!$D:$H,4,FALSE)*F64,S64),"")</f>
        <v/>
      </c>
      <c r="U64" s="35"/>
      <c r="V64" s="18">
        <f t="shared" si="1"/>
        <v>0</v>
      </c>
      <c r="W64" s="18">
        <f t="shared" si="2"/>
        <v>0</v>
      </c>
      <c r="X64" s="197" t="e">
        <f t="shared" si="3"/>
        <v>#DIV/0!</v>
      </c>
    </row>
    <row r="65" spans="1:24" x14ac:dyDescent="0.2">
      <c r="A65" s="19">
        <f t="shared" si="4"/>
        <v>58</v>
      </c>
      <c r="B65" s="35"/>
      <c r="C65" s="197"/>
      <c r="D65" s="234" t="e">
        <f>VLOOKUP(C65,'Measure&amp;Incentive Picklist'!D53:H72,2,FALSE)</f>
        <v>#N/A</v>
      </c>
      <c r="E65" s="35"/>
      <c r="F65" s="36"/>
      <c r="G65" s="36"/>
      <c r="H65" s="19" t="str">
        <f>IFERROR(VLOOKUP(C65,'Measure&amp;Incentive Picklist'!$D$2:$I$15, 6, FALSE),"")</f>
        <v/>
      </c>
      <c r="I65" s="36"/>
      <c r="J65" s="141"/>
      <c r="K65" s="35"/>
      <c r="L65" s="160" t="e">
        <f>VLOOKUP(K65,'Heating picklists'!$A$2:$C$61,3,FALSE)</f>
        <v>#N/A</v>
      </c>
      <c r="M65" s="160" t="e">
        <f>VLOOKUP(K65,'Heating picklists'!$A$2:$D$61,4,FALSE)</f>
        <v>#N/A</v>
      </c>
      <c r="N65" s="35"/>
      <c r="O65" s="35"/>
      <c r="P65" s="35"/>
      <c r="Q65" s="37"/>
      <c r="R65" s="37"/>
      <c r="S65" s="38" t="str">
        <f t="shared" si="0"/>
        <v/>
      </c>
      <c r="T65" s="132" t="str">
        <f>IFERROR(MIN(VLOOKUP($C65,'Measure&amp;Incentive Picklist'!$D:$H,4,FALSE)*F65,S65),"")</f>
        <v/>
      </c>
      <c r="U65" s="35"/>
      <c r="V65" s="18">
        <f t="shared" si="1"/>
        <v>0</v>
      </c>
      <c r="W65" s="18">
        <f t="shared" si="2"/>
        <v>0</v>
      </c>
      <c r="X65" s="197" t="e">
        <f t="shared" si="3"/>
        <v>#DIV/0!</v>
      </c>
    </row>
    <row r="66" spans="1:24" x14ac:dyDescent="0.2">
      <c r="A66" s="19">
        <f t="shared" si="4"/>
        <v>59</v>
      </c>
      <c r="B66" s="35"/>
      <c r="C66" s="197"/>
      <c r="D66" s="234" t="e">
        <f>VLOOKUP(C66,'Measure&amp;Incentive Picklist'!D54:H73,2,FALSE)</f>
        <v>#N/A</v>
      </c>
      <c r="E66" s="35"/>
      <c r="F66" s="36"/>
      <c r="G66" s="36"/>
      <c r="H66" s="19" t="str">
        <f>IFERROR(VLOOKUP(C66,'Measure&amp;Incentive Picklist'!$D$2:$I$15, 6, FALSE),"")</f>
        <v/>
      </c>
      <c r="I66" s="36"/>
      <c r="J66" s="141"/>
      <c r="K66" s="35"/>
      <c r="L66" s="160" t="e">
        <f>VLOOKUP(K66,'Heating picklists'!$A$2:$C$61,3,FALSE)</f>
        <v>#N/A</v>
      </c>
      <c r="M66" s="160" t="e">
        <f>VLOOKUP(K66,'Heating picklists'!$A$2:$D$61,4,FALSE)</f>
        <v>#N/A</v>
      </c>
      <c r="N66" s="35"/>
      <c r="O66" s="35"/>
      <c r="P66" s="35"/>
      <c r="Q66" s="37"/>
      <c r="R66" s="37"/>
      <c r="S66" s="38" t="str">
        <f t="shared" si="0"/>
        <v/>
      </c>
      <c r="T66" s="132" t="str">
        <f>IFERROR(MIN(VLOOKUP($C66,'Measure&amp;Incentive Picklist'!$D:$H,4,FALSE)*F66,S66),"")</f>
        <v/>
      </c>
      <c r="U66" s="35"/>
      <c r="V66" s="18">
        <f t="shared" si="1"/>
        <v>0</v>
      </c>
      <c r="W66" s="18">
        <f t="shared" si="2"/>
        <v>0</v>
      </c>
      <c r="X66" s="197" t="e">
        <f t="shared" si="3"/>
        <v>#DIV/0!</v>
      </c>
    </row>
    <row r="67" spans="1:24" x14ac:dyDescent="0.2">
      <c r="A67" s="19">
        <f t="shared" si="4"/>
        <v>60</v>
      </c>
      <c r="B67" s="35"/>
      <c r="C67" s="197"/>
      <c r="D67" s="234" t="e">
        <f>VLOOKUP(C67,'Measure&amp;Incentive Picklist'!D55:H74,2,FALSE)</f>
        <v>#N/A</v>
      </c>
      <c r="E67" s="35"/>
      <c r="F67" s="36"/>
      <c r="G67" s="36"/>
      <c r="H67" s="19" t="str">
        <f>IFERROR(VLOOKUP(C67,'Measure&amp;Incentive Picklist'!$D$2:$I$15, 6, FALSE),"")</f>
        <v/>
      </c>
      <c r="I67" s="36"/>
      <c r="J67" s="141"/>
      <c r="K67" s="35"/>
      <c r="L67" s="160" t="e">
        <f>VLOOKUP(K67,'Heating picklists'!$A$2:$C$61,3,FALSE)</f>
        <v>#N/A</v>
      </c>
      <c r="M67" s="160" t="e">
        <f>VLOOKUP(K67,'Heating picklists'!$A$2:$D$61,4,FALSE)</f>
        <v>#N/A</v>
      </c>
      <c r="N67" s="35"/>
      <c r="O67" s="35"/>
      <c r="P67" s="35"/>
      <c r="Q67" s="37"/>
      <c r="R67" s="37"/>
      <c r="S67" s="38" t="str">
        <f t="shared" si="0"/>
        <v/>
      </c>
      <c r="T67" s="132" t="str">
        <f>IFERROR(MIN(VLOOKUP($C67,'Measure&amp;Incentive Picklist'!$D:$H,4,FALSE)*F67,S67),"")</f>
        <v/>
      </c>
      <c r="U67" s="35"/>
      <c r="V67" s="18">
        <f t="shared" si="1"/>
        <v>0</v>
      </c>
      <c r="W67" s="18">
        <f t="shared" si="2"/>
        <v>0</v>
      </c>
      <c r="X67" s="197" t="e">
        <f t="shared" si="3"/>
        <v>#DIV/0!</v>
      </c>
    </row>
    <row r="68" spans="1:24" x14ac:dyDescent="0.2">
      <c r="A68" s="19">
        <f t="shared" si="4"/>
        <v>61</v>
      </c>
      <c r="B68" s="35"/>
      <c r="C68" s="197"/>
      <c r="D68" s="234" t="e">
        <f>VLOOKUP(C68,'Measure&amp;Incentive Picklist'!D56:H75,2,FALSE)</f>
        <v>#N/A</v>
      </c>
      <c r="E68" s="35"/>
      <c r="F68" s="36"/>
      <c r="G68" s="36"/>
      <c r="H68" s="19" t="str">
        <f>IFERROR(VLOOKUP(C68,'Measure&amp;Incentive Picklist'!$D$2:$I$15, 6, FALSE),"")</f>
        <v/>
      </c>
      <c r="I68" s="36"/>
      <c r="J68" s="141"/>
      <c r="K68" s="35"/>
      <c r="L68" s="160" t="e">
        <f>VLOOKUP(K68,'Heating picklists'!$A$2:$C$61,3,FALSE)</f>
        <v>#N/A</v>
      </c>
      <c r="M68" s="160" t="e">
        <f>VLOOKUP(K68,'Heating picklists'!$A$2:$D$61,4,FALSE)</f>
        <v>#N/A</v>
      </c>
      <c r="N68" s="35"/>
      <c r="O68" s="35"/>
      <c r="P68" s="35"/>
      <c r="Q68" s="37"/>
      <c r="R68" s="37"/>
      <c r="S68" s="38" t="str">
        <f t="shared" si="0"/>
        <v/>
      </c>
      <c r="T68" s="132" t="str">
        <f>IFERROR(MIN(VLOOKUP($C68,'Measure&amp;Incentive Picklist'!$D:$H,4,FALSE)*F68,S68),"")</f>
        <v/>
      </c>
      <c r="U68" s="35"/>
      <c r="V68" s="18">
        <f t="shared" si="1"/>
        <v>0</v>
      </c>
      <c r="W68" s="18">
        <f t="shared" si="2"/>
        <v>0</v>
      </c>
      <c r="X68" s="197" t="e">
        <f t="shared" si="3"/>
        <v>#DIV/0!</v>
      </c>
    </row>
    <row r="69" spans="1:24" x14ac:dyDescent="0.2">
      <c r="A69" s="19">
        <f t="shared" si="4"/>
        <v>62</v>
      </c>
      <c r="B69" s="35"/>
      <c r="C69" s="197"/>
      <c r="D69" s="234" t="e">
        <f>VLOOKUP(C69,'Measure&amp;Incentive Picklist'!D57:H76,2,FALSE)</f>
        <v>#N/A</v>
      </c>
      <c r="E69" s="35"/>
      <c r="F69" s="36"/>
      <c r="G69" s="36"/>
      <c r="H69" s="19" t="str">
        <f>IFERROR(VLOOKUP(C69,'Measure&amp;Incentive Picklist'!$D$2:$I$15, 6, FALSE),"")</f>
        <v/>
      </c>
      <c r="I69" s="36"/>
      <c r="J69" s="141"/>
      <c r="K69" s="35"/>
      <c r="L69" s="160" t="e">
        <f>VLOOKUP(K69,'Heating picklists'!$A$2:$C$61,3,FALSE)</f>
        <v>#N/A</v>
      </c>
      <c r="M69" s="160" t="e">
        <f>VLOOKUP(K69,'Heating picklists'!$A$2:$D$61,4,FALSE)</f>
        <v>#N/A</v>
      </c>
      <c r="N69" s="35"/>
      <c r="O69" s="35"/>
      <c r="P69" s="35"/>
      <c r="Q69" s="37"/>
      <c r="R69" s="37"/>
      <c r="S69" s="38" t="str">
        <f t="shared" si="0"/>
        <v/>
      </c>
      <c r="T69" s="132" t="str">
        <f>IFERROR(MIN(VLOOKUP($C69,'Measure&amp;Incentive Picklist'!$D:$H,4,FALSE)*F69,S69),"")</f>
        <v/>
      </c>
      <c r="U69" s="35"/>
      <c r="V69" s="18">
        <f t="shared" si="1"/>
        <v>0</v>
      </c>
      <c r="W69" s="18">
        <f t="shared" si="2"/>
        <v>0</v>
      </c>
      <c r="X69" s="197" t="e">
        <f t="shared" si="3"/>
        <v>#DIV/0!</v>
      </c>
    </row>
    <row r="70" spans="1:24" x14ac:dyDescent="0.2">
      <c r="A70" s="19">
        <f t="shared" si="4"/>
        <v>63</v>
      </c>
      <c r="B70" s="35"/>
      <c r="C70" s="197"/>
      <c r="D70" s="234" t="e">
        <f>VLOOKUP(C70,'Measure&amp;Incentive Picklist'!D58:H77,2,FALSE)</f>
        <v>#N/A</v>
      </c>
      <c r="E70" s="35"/>
      <c r="F70" s="36"/>
      <c r="G70" s="36"/>
      <c r="H70" s="19" t="str">
        <f>IFERROR(VLOOKUP(C70,'Measure&amp;Incentive Picklist'!$D$2:$I$15, 6, FALSE),"")</f>
        <v/>
      </c>
      <c r="I70" s="36"/>
      <c r="J70" s="141"/>
      <c r="K70" s="35"/>
      <c r="L70" s="160" t="e">
        <f>VLOOKUP(K70,'Heating picklists'!$A$2:$C$61,3,FALSE)</f>
        <v>#N/A</v>
      </c>
      <c r="M70" s="160" t="e">
        <f>VLOOKUP(K70,'Heating picklists'!$A$2:$D$61,4,FALSE)</f>
        <v>#N/A</v>
      </c>
      <c r="N70" s="35"/>
      <c r="O70" s="35"/>
      <c r="P70" s="35"/>
      <c r="Q70" s="37"/>
      <c r="R70" s="37"/>
      <c r="S70" s="38" t="str">
        <f t="shared" si="0"/>
        <v/>
      </c>
      <c r="T70" s="132" t="str">
        <f>IFERROR(MIN(VLOOKUP($C70,'Measure&amp;Incentive Picklist'!$D:$H,4,FALSE)*F70,S70),"")</f>
        <v/>
      </c>
      <c r="U70" s="35"/>
      <c r="V70" s="18">
        <f t="shared" si="1"/>
        <v>0</v>
      </c>
      <c r="W70" s="18">
        <f t="shared" si="2"/>
        <v>0</v>
      </c>
      <c r="X70" s="197" t="e">
        <f t="shared" si="3"/>
        <v>#DIV/0!</v>
      </c>
    </row>
    <row r="71" spans="1:24" x14ac:dyDescent="0.2">
      <c r="A71" s="19">
        <f t="shared" si="4"/>
        <v>64</v>
      </c>
      <c r="B71" s="35"/>
      <c r="C71" s="197"/>
      <c r="D71" s="234" t="e">
        <f>VLOOKUP(C71,'Measure&amp;Incentive Picklist'!D59:H78,2,FALSE)</f>
        <v>#N/A</v>
      </c>
      <c r="E71" s="35"/>
      <c r="F71" s="36"/>
      <c r="G71" s="36"/>
      <c r="H71" s="19" t="str">
        <f>IFERROR(VLOOKUP(C71,'Measure&amp;Incentive Picklist'!$D$2:$I$15, 6, FALSE),"")</f>
        <v/>
      </c>
      <c r="I71" s="36"/>
      <c r="J71" s="141"/>
      <c r="K71" s="35"/>
      <c r="L71" s="160" t="e">
        <f>VLOOKUP(K71,'Heating picklists'!$A$2:$C$61,3,FALSE)</f>
        <v>#N/A</v>
      </c>
      <c r="M71" s="160" t="e">
        <f>VLOOKUP(K71,'Heating picklists'!$A$2:$D$61,4,FALSE)</f>
        <v>#N/A</v>
      </c>
      <c r="N71" s="35"/>
      <c r="O71" s="35"/>
      <c r="P71" s="35"/>
      <c r="Q71" s="37"/>
      <c r="R71" s="37"/>
      <c r="S71" s="38" t="str">
        <f t="shared" si="0"/>
        <v/>
      </c>
      <c r="T71" s="132" t="str">
        <f>IFERROR(MIN(VLOOKUP($C71,'Measure&amp;Incentive Picklist'!$D:$H,4,FALSE)*F71,S71),"")</f>
        <v/>
      </c>
      <c r="U71" s="35"/>
      <c r="V71" s="18">
        <f t="shared" si="1"/>
        <v>0</v>
      </c>
      <c r="W71" s="18">
        <f t="shared" si="2"/>
        <v>0</v>
      </c>
      <c r="X71" s="197" t="e">
        <f t="shared" si="3"/>
        <v>#DIV/0!</v>
      </c>
    </row>
    <row r="72" spans="1:24" x14ac:dyDescent="0.2">
      <c r="A72" s="19">
        <f t="shared" si="4"/>
        <v>65</v>
      </c>
      <c r="B72" s="35"/>
      <c r="C72" s="197"/>
      <c r="D72" s="234" t="e">
        <f>VLOOKUP(C72,'Measure&amp;Incentive Picklist'!D60:H79,2,FALSE)</f>
        <v>#N/A</v>
      </c>
      <c r="E72" s="35"/>
      <c r="F72" s="36"/>
      <c r="G72" s="36"/>
      <c r="H72" s="19" t="str">
        <f>IFERROR(VLOOKUP(C72,'Measure&amp;Incentive Picklist'!$D$2:$I$15, 6, FALSE),"")</f>
        <v/>
      </c>
      <c r="I72" s="36"/>
      <c r="J72" s="141"/>
      <c r="K72" s="35"/>
      <c r="L72" s="160" t="e">
        <f>VLOOKUP(K72,'Heating picklists'!$A$2:$C$61,3,FALSE)</f>
        <v>#N/A</v>
      </c>
      <c r="M72" s="160" t="e">
        <f>VLOOKUP(K72,'Heating picklists'!$A$2:$D$61,4,FALSE)</f>
        <v>#N/A</v>
      </c>
      <c r="N72" s="35"/>
      <c r="O72" s="35"/>
      <c r="P72" s="35"/>
      <c r="Q72" s="37"/>
      <c r="R72" s="37"/>
      <c r="S72" s="38" t="str">
        <f t="shared" si="0"/>
        <v/>
      </c>
      <c r="T72" s="132" t="str">
        <f>IFERROR(MIN(VLOOKUP($C72,'Measure&amp;Incentive Picklist'!$D:$H,4,FALSE)*F72,S72),"")</f>
        <v/>
      </c>
      <c r="U72" s="35"/>
      <c r="V72" s="18">
        <f t="shared" si="1"/>
        <v>0</v>
      </c>
      <c r="W72" s="18">
        <f t="shared" si="2"/>
        <v>0</v>
      </c>
      <c r="X72" s="197" t="e">
        <f t="shared" si="3"/>
        <v>#DIV/0!</v>
      </c>
    </row>
    <row r="73" spans="1:24" x14ac:dyDescent="0.2">
      <c r="A73" s="19">
        <f t="shared" si="4"/>
        <v>66</v>
      </c>
      <c r="B73" s="35"/>
      <c r="C73" s="197"/>
      <c r="D73" s="234" t="e">
        <f>VLOOKUP(C73,'Measure&amp;Incentive Picklist'!D61:H80,2,FALSE)</f>
        <v>#N/A</v>
      </c>
      <c r="E73" s="35"/>
      <c r="F73" s="36"/>
      <c r="G73" s="36"/>
      <c r="H73" s="19" t="str">
        <f>IFERROR(VLOOKUP(C73,'Measure&amp;Incentive Picklist'!$D$2:$I$15, 6, FALSE),"")</f>
        <v/>
      </c>
      <c r="I73" s="36"/>
      <c r="J73" s="141"/>
      <c r="K73" s="35"/>
      <c r="L73" s="160" t="e">
        <f>VLOOKUP(K73,'Heating picklists'!$A$2:$C$61,3,FALSE)</f>
        <v>#N/A</v>
      </c>
      <c r="M73" s="160" t="e">
        <f>VLOOKUP(K73,'Heating picklists'!$A$2:$D$61,4,FALSE)</f>
        <v>#N/A</v>
      </c>
      <c r="N73" s="35"/>
      <c r="O73" s="35"/>
      <c r="P73" s="35"/>
      <c r="Q73" s="37"/>
      <c r="R73" s="37"/>
      <c r="S73" s="38" t="str">
        <f t="shared" ref="S73:S136" si="5">IF(AND(Q73="",R73=""),"",$Q73+$R73)</f>
        <v/>
      </c>
      <c r="T73" s="132" t="str">
        <f>IFERROR(MIN(VLOOKUP($C73,'Measure&amp;Incentive Picklist'!$D:$H,4,FALSE)*F73,S73),"")</f>
        <v/>
      </c>
      <c r="U73" s="35"/>
      <c r="V73" s="18">
        <f t="shared" ref="V73:V136" si="6">IF(OR(B73&gt;"",C73&gt;"",E73&gt;"",F73&gt;0,G73&gt;0,H73&gt;"",I73&gt;0,J73&gt;0,K73&gt;"",N73&gt;"",O73&gt;"",P73&gt;"",Q73&gt;0,R73&gt;"",U73&gt;0),1,0)</f>
        <v>0</v>
      </c>
      <c r="W73" s="18">
        <f t="shared" ref="W73:W136" si="7">IF(ISERROR(V73),1,0)</f>
        <v>0</v>
      </c>
      <c r="X73" s="197" t="e">
        <f t="shared" ref="X73:X136" si="8">G73/(I73/100)</f>
        <v>#DIV/0!</v>
      </c>
    </row>
    <row r="74" spans="1:24" x14ac:dyDescent="0.2">
      <c r="A74" s="19">
        <f t="shared" ref="A74:A137" si="9">A73+1</f>
        <v>67</v>
      </c>
      <c r="B74" s="35"/>
      <c r="C74" s="197"/>
      <c r="D74" s="234" t="e">
        <f>VLOOKUP(C74,'Measure&amp;Incentive Picklist'!D62:H81,2,FALSE)</f>
        <v>#N/A</v>
      </c>
      <c r="E74" s="35"/>
      <c r="F74" s="36"/>
      <c r="G74" s="36"/>
      <c r="H74" s="19" t="str">
        <f>IFERROR(VLOOKUP(C74,'Measure&amp;Incentive Picklist'!$D$2:$I$15, 6, FALSE),"")</f>
        <v/>
      </c>
      <c r="I74" s="36"/>
      <c r="J74" s="141"/>
      <c r="K74" s="35"/>
      <c r="L74" s="160" t="e">
        <f>VLOOKUP(K74,'Heating picklists'!$A$2:$C$61,3,FALSE)</f>
        <v>#N/A</v>
      </c>
      <c r="M74" s="160" t="e">
        <f>VLOOKUP(K74,'Heating picklists'!$A$2:$D$61,4,FALSE)</f>
        <v>#N/A</v>
      </c>
      <c r="N74" s="35"/>
      <c r="O74" s="35"/>
      <c r="P74" s="35"/>
      <c r="Q74" s="37"/>
      <c r="R74" s="37"/>
      <c r="S74" s="38" t="str">
        <f t="shared" si="5"/>
        <v/>
      </c>
      <c r="T74" s="132" t="str">
        <f>IFERROR(MIN(VLOOKUP($C74,'Measure&amp;Incentive Picklist'!$D:$H,4,FALSE)*F74,S74),"")</f>
        <v/>
      </c>
      <c r="U74" s="35"/>
      <c r="V74" s="18">
        <f t="shared" si="6"/>
        <v>0</v>
      </c>
      <c r="W74" s="18">
        <f t="shared" si="7"/>
        <v>0</v>
      </c>
      <c r="X74" s="197" t="e">
        <f t="shared" si="8"/>
        <v>#DIV/0!</v>
      </c>
    </row>
    <row r="75" spans="1:24" x14ac:dyDescent="0.2">
      <c r="A75" s="19">
        <f t="shared" si="9"/>
        <v>68</v>
      </c>
      <c r="B75" s="35"/>
      <c r="C75" s="197"/>
      <c r="D75" s="234" t="e">
        <f>VLOOKUP(C75,'Measure&amp;Incentive Picklist'!D63:H82,2,FALSE)</f>
        <v>#N/A</v>
      </c>
      <c r="E75" s="35"/>
      <c r="F75" s="36"/>
      <c r="G75" s="36"/>
      <c r="H75" s="19" t="str">
        <f>IFERROR(VLOOKUP(C75,'Measure&amp;Incentive Picklist'!$D$2:$I$15, 6, FALSE),"")</f>
        <v/>
      </c>
      <c r="I75" s="36"/>
      <c r="J75" s="141"/>
      <c r="K75" s="35"/>
      <c r="L75" s="160" t="e">
        <f>VLOOKUP(K75,'Heating picklists'!$A$2:$C$61,3,FALSE)</f>
        <v>#N/A</v>
      </c>
      <c r="M75" s="160" t="e">
        <f>VLOOKUP(K75,'Heating picklists'!$A$2:$D$61,4,FALSE)</f>
        <v>#N/A</v>
      </c>
      <c r="N75" s="35"/>
      <c r="O75" s="35"/>
      <c r="P75" s="35"/>
      <c r="Q75" s="37"/>
      <c r="R75" s="37"/>
      <c r="S75" s="38" t="str">
        <f t="shared" si="5"/>
        <v/>
      </c>
      <c r="T75" s="132" t="str">
        <f>IFERROR(MIN(VLOOKUP($C75,'Measure&amp;Incentive Picklist'!$D:$H,4,FALSE)*F75,S75),"")</f>
        <v/>
      </c>
      <c r="U75" s="35"/>
      <c r="V75" s="18">
        <f t="shared" si="6"/>
        <v>0</v>
      </c>
      <c r="W75" s="18">
        <f t="shared" si="7"/>
        <v>0</v>
      </c>
      <c r="X75" s="197" t="e">
        <f t="shared" si="8"/>
        <v>#DIV/0!</v>
      </c>
    </row>
    <row r="76" spans="1:24" x14ac:dyDescent="0.2">
      <c r="A76" s="19">
        <f t="shared" si="9"/>
        <v>69</v>
      </c>
      <c r="B76" s="35"/>
      <c r="C76" s="197"/>
      <c r="D76" s="234" t="e">
        <f>VLOOKUP(C76,'Measure&amp;Incentive Picklist'!D64:H83,2,FALSE)</f>
        <v>#N/A</v>
      </c>
      <c r="E76" s="35"/>
      <c r="F76" s="36"/>
      <c r="G76" s="36"/>
      <c r="H76" s="19" t="str">
        <f>IFERROR(VLOOKUP(C76,'Measure&amp;Incentive Picklist'!$D$2:$I$15, 6, FALSE),"")</f>
        <v/>
      </c>
      <c r="I76" s="36"/>
      <c r="J76" s="141"/>
      <c r="K76" s="35"/>
      <c r="L76" s="160" t="e">
        <f>VLOOKUP(K76,'Heating picklists'!$A$2:$C$61,3,FALSE)</f>
        <v>#N/A</v>
      </c>
      <c r="M76" s="160" t="e">
        <f>VLOOKUP(K76,'Heating picklists'!$A$2:$D$61,4,FALSE)</f>
        <v>#N/A</v>
      </c>
      <c r="N76" s="35"/>
      <c r="O76" s="35"/>
      <c r="P76" s="35"/>
      <c r="Q76" s="37"/>
      <c r="R76" s="37"/>
      <c r="S76" s="38" t="str">
        <f t="shared" si="5"/>
        <v/>
      </c>
      <c r="T76" s="132" t="str">
        <f>IFERROR(MIN(VLOOKUP($C76,'Measure&amp;Incentive Picklist'!$D:$H,4,FALSE)*F76,S76),"")</f>
        <v/>
      </c>
      <c r="U76" s="35"/>
      <c r="V76" s="18">
        <f t="shared" si="6"/>
        <v>0</v>
      </c>
      <c r="W76" s="18">
        <f t="shared" si="7"/>
        <v>0</v>
      </c>
      <c r="X76" s="197" t="e">
        <f t="shared" si="8"/>
        <v>#DIV/0!</v>
      </c>
    </row>
    <row r="77" spans="1:24" x14ac:dyDescent="0.2">
      <c r="A77" s="19">
        <f t="shared" si="9"/>
        <v>70</v>
      </c>
      <c r="B77" s="35"/>
      <c r="C77" s="197"/>
      <c r="D77" s="234" t="e">
        <f>VLOOKUP(C77,'Measure&amp;Incentive Picklist'!D65:H84,2,FALSE)</f>
        <v>#N/A</v>
      </c>
      <c r="E77" s="35"/>
      <c r="F77" s="36"/>
      <c r="G77" s="36"/>
      <c r="H77" s="19" t="str">
        <f>IFERROR(VLOOKUP(C77,'Measure&amp;Incentive Picklist'!$D$2:$I$15, 6, FALSE),"")</f>
        <v/>
      </c>
      <c r="I77" s="36"/>
      <c r="J77" s="141"/>
      <c r="K77" s="35"/>
      <c r="L77" s="160" t="e">
        <f>VLOOKUP(K77,'Heating picklists'!$A$2:$C$61,3,FALSE)</f>
        <v>#N/A</v>
      </c>
      <c r="M77" s="160" t="e">
        <f>VLOOKUP(K77,'Heating picklists'!$A$2:$D$61,4,FALSE)</f>
        <v>#N/A</v>
      </c>
      <c r="N77" s="35"/>
      <c r="O77" s="35"/>
      <c r="P77" s="35"/>
      <c r="Q77" s="37"/>
      <c r="R77" s="37"/>
      <c r="S77" s="38" t="str">
        <f t="shared" si="5"/>
        <v/>
      </c>
      <c r="T77" s="132" t="str">
        <f>IFERROR(MIN(VLOOKUP($C77,'Measure&amp;Incentive Picklist'!$D:$H,4,FALSE)*F77,S77),"")</f>
        <v/>
      </c>
      <c r="U77" s="35"/>
      <c r="V77" s="18">
        <f t="shared" si="6"/>
        <v>0</v>
      </c>
      <c r="W77" s="18">
        <f t="shared" si="7"/>
        <v>0</v>
      </c>
      <c r="X77" s="197" t="e">
        <f t="shared" si="8"/>
        <v>#DIV/0!</v>
      </c>
    </row>
    <row r="78" spans="1:24" x14ac:dyDescent="0.2">
      <c r="A78" s="19">
        <f t="shared" si="9"/>
        <v>71</v>
      </c>
      <c r="B78" s="35"/>
      <c r="C78" s="197"/>
      <c r="D78" s="234" t="e">
        <f>VLOOKUP(C78,'Measure&amp;Incentive Picklist'!D66:H85,2,FALSE)</f>
        <v>#N/A</v>
      </c>
      <c r="E78" s="35"/>
      <c r="F78" s="36"/>
      <c r="G78" s="36"/>
      <c r="H78" s="19" t="str">
        <f>IFERROR(VLOOKUP(C78,'Measure&amp;Incentive Picklist'!$D$2:$I$15, 6, FALSE),"")</f>
        <v/>
      </c>
      <c r="I78" s="36"/>
      <c r="J78" s="141"/>
      <c r="K78" s="35"/>
      <c r="L78" s="160" t="e">
        <f>VLOOKUP(K78,'Heating picklists'!$A$2:$C$61,3,FALSE)</f>
        <v>#N/A</v>
      </c>
      <c r="M78" s="160" t="e">
        <f>VLOOKUP(K78,'Heating picklists'!$A$2:$D$61,4,FALSE)</f>
        <v>#N/A</v>
      </c>
      <c r="N78" s="35"/>
      <c r="O78" s="35"/>
      <c r="P78" s="35"/>
      <c r="Q78" s="37"/>
      <c r="R78" s="37"/>
      <c r="S78" s="38" t="str">
        <f t="shared" si="5"/>
        <v/>
      </c>
      <c r="T78" s="132" t="str">
        <f>IFERROR(MIN(VLOOKUP($C78,'Measure&amp;Incentive Picklist'!$D:$H,4,FALSE)*F78,S78),"")</f>
        <v/>
      </c>
      <c r="U78" s="35"/>
      <c r="V78" s="18">
        <f t="shared" si="6"/>
        <v>0</v>
      </c>
      <c r="W78" s="18">
        <f t="shared" si="7"/>
        <v>0</v>
      </c>
      <c r="X78" s="197" t="e">
        <f t="shared" si="8"/>
        <v>#DIV/0!</v>
      </c>
    </row>
    <row r="79" spans="1:24" x14ac:dyDescent="0.2">
      <c r="A79" s="19">
        <f t="shared" si="9"/>
        <v>72</v>
      </c>
      <c r="B79" s="35"/>
      <c r="C79" s="197"/>
      <c r="D79" s="234" t="e">
        <f>VLOOKUP(C79,'Measure&amp;Incentive Picklist'!D67:H86,2,FALSE)</f>
        <v>#N/A</v>
      </c>
      <c r="E79" s="35"/>
      <c r="F79" s="36"/>
      <c r="G79" s="36"/>
      <c r="H79" s="19" t="str">
        <f>IFERROR(VLOOKUP(C79,'Measure&amp;Incentive Picklist'!$D$2:$I$15, 6, FALSE),"")</f>
        <v/>
      </c>
      <c r="I79" s="36"/>
      <c r="J79" s="141"/>
      <c r="K79" s="35"/>
      <c r="L79" s="160" t="e">
        <f>VLOOKUP(K79,'Heating picklists'!$A$2:$C$61,3,FALSE)</f>
        <v>#N/A</v>
      </c>
      <c r="M79" s="160" t="e">
        <f>VLOOKUP(K79,'Heating picklists'!$A$2:$D$61,4,FALSE)</f>
        <v>#N/A</v>
      </c>
      <c r="N79" s="35"/>
      <c r="O79" s="35"/>
      <c r="P79" s="35"/>
      <c r="Q79" s="37"/>
      <c r="R79" s="37"/>
      <c r="S79" s="38" t="str">
        <f t="shared" si="5"/>
        <v/>
      </c>
      <c r="T79" s="132" t="str">
        <f>IFERROR(MIN(VLOOKUP($C79,'Measure&amp;Incentive Picklist'!$D:$H,4,FALSE)*F79,S79),"")</f>
        <v/>
      </c>
      <c r="U79" s="35"/>
      <c r="V79" s="18">
        <f t="shared" si="6"/>
        <v>0</v>
      </c>
      <c r="W79" s="18">
        <f t="shared" si="7"/>
        <v>0</v>
      </c>
      <c r="X79" s="197" t="e">
        <f t="shared" si="8"/>
        <v>#DIV/0!</v>
      </c>
    </row>
    <row r="80" spans="1:24" x14ac:dyDescent="0.2">
      <c r="A80" s="19">
        <f t="shared" si="9"/>
        <v>73</v>
      </c>
      <c r="B80" s="35"/>
      <c r="C80" s="197"/>
      <c r="D80" s="234" t="e">
        <f>VLOOKUP(C80,'Measure&amp;Incentive Picklist'!D68:H87,2,FALSE)</f>
        <v>#N/A</v>
      </c>
      <c r="E80" s="35"/>
      <c r="F80" s="36"/>
      <c r="G80" s="36"/>
      <c r="H80" s="19" t="str">
        <f>IFERROR(VLOOKUP(C80,'Measure&amp;Incentive Picklist'!$D$2:$I$15, 6, FALSE),"")</f>
        <v/>
      </c>
      <c r="I80" s="36"/>
      <c r="J80" s="141"/>
      <c r="K80" s="35"/>
      <c r="L80" s="160" t="e">
        <f>VLOOKUP(K80,'Heating picklists'!$A$2:$C$61,3,FALSE)</f>
        <v>#N/A</v>
      </c>
      <c r="M80" s="160" t="e">
        <f>VLOOKUP(K80,'Heating picklists'!$A$2:$D$61,4,FALSE)</f>
        <v>#N/A</v>
      </c>
      <c r="N80" s="35"/>
      <c r="O80" s="35"/>
      <c r="P80" s="35"/>
      <c r="Q80" s="37"/>
      <c r="R80" s="37"/>
      <c r="S80" s="38" t="str">
        <f t="shared" si="5"/>
        <v/>
      </c>
      <c r="T80" s="132" t="str">
        <f>IFERROR(MIN(VLOOKUP($C80,'Measure&amp;Incentive Picklist'!$D:$H,4,FALSE)*F80,S80),"")</f>
        <v/>
      </c>
      <c r="U80" s="35"/>
      <c r="V80" s="18">
        <f t="shared" si="6"/>
        <v>0</v>
      </c>
      <c r="W80" s="18">
        <f t="shared" si="7"/>
        <v>0</v>
      </c>
      <c r="X80" s="197" t="e">
        <f t="shared" si="8"/>
        <v>#DIV/0!</v>
      </c>
    </row>
    <row r="81" spans="1:24" x14ac:dyDescent="0.2">
      <c r="A81" s="19">
        <f t="shared" si="9"/>
        <v>74</v>
      </c>
      <c r="B81" s="35"/>
      <c r="C81" s="197"/>
      <c r="D81" s="234" t="e">
        <f>VLOOKUP(C81,'Measure&amp;Incentive Picklist'!D69:H88,2,FALSE)</f>
        <v>#N/A</v>
      </c>
      <c r="E81" s="35"/>
      <c r="F81" s="36"/>
      <c r="G81" s="36"/>
      <c r="H81" s="19" t="str">
        <f>IFERROR(VLOOKUP(C81,'Measure&amp;Incentive Picklist'!$D$2:$I$15, 6, FALSE),"")</f>
        <v/>
      </c>
      <c r="I81" s="36"/>
      <c r="J81" s="141"/>
      <c r="K81" s="35"/>
      <c r="L81" s="160" t="e">
        <f>VLOOKUP(K81,'Heating picklists'!$A$2:$C$61,3,FALSE)</f>
        <v>#N/A</v>
      </c>
      <c r="M81" s="160" t="e">
        <f>VLOOKUP(K81,'Heating picklists'!$A$2:$D$61,4,FALSE)</f>
        <v>#N/A</v>
      </c>
      <c r="N81" s="35"/>
      <c r="O81" s="35"/>
      <c r="P81" s="35"/>
      <c r="Q81" s="37"/>
      <c r="R81" s="37"/>
      <c r="S81" s="38" t="str">
        <f t="shared" si="5"/>
        <v/>
      </c>
      <c r="T81" s="132" t="str">
        <f>IFERROR(MIN(VLOOKUP($C81,'Measure&amp;Incentive Picklist'!$D:$H,4,FALSE)*F81,S81),"")</f>
        <v/>
      </c>
      <c r="U81" s="35"/>
      <c r="V81" s="18">
        <f t="shared" si="6"/>
        <v>0</v>
      </c>
      <c r="W81" s="18">
        <f t="shared" si="7"/>
        <v>0</v>
      </c>
      <c r="X81" s="197" t="e">
        <f t="shared" si="8"/>
        <v>#DIV/0!</v>
      </c>
    </row>
    <row r="82" spans="1:24" x14ac:dyDescent="0.2">
      <c r="A82" s="19">
        <f t="shared" si="9"/>
        <v>75</v>
      </c>
      <c r="B82" s="35"/>
      <c r="C82" s="197"/>
      <c r="D82" s="234" t="e">
        <f>VLOOKUP(C82,'Measure&amp;Incentive Picklist'!D70:H89,2,FALSE)</f>
        <v>#N/A</v>
      </c>
      <c r="E82" s="35"/>
      <c r="F82" s="36"/>
      <c r="G82" s="36"/>
      <c r="H82" s="19" t="str">
        <f>IFERROR(VLOOKUP(C82,'Measure&amp;Incentive Picklist'!$D$2:$I$15, 6, FALSE),"")</f>
        <v/>
      </c>
      <c r="I82" s="36"/>
      <c r="J82" s="141"/>
      <c r="K82" s="35"/>
      <c r="L82" s="160" t="e">
        <f>VLOOKUP(K82,'Heating picklists'!$A$2:$C$61,3,FALSE)</f>
        <v>#N/A</v>
      </c>
      <c r="M82" s="160" t="e">
        <f>VLOOKUP(K82,'Heating picklists'!$A$2:$D$61,4,FALSE)</f>
        <v>#N/A</v>
      </c>
      <c r="N82" s="35"/>
      <c r="O82" s="35"/>
      <c r="P82" s="35"/>
      <c r="Q82" s="37"/>
      <c r="R82" s="37"/>
      <c r="S82" s="38" t="str">
        <f t="shared" si="5"/>
        <v/>
      </c>
      <c r="T82" s="132" t="str">
        <f>IFERROR(MIN(VLOOKUP($C82,'Measure&amp;Incentive Picklist'!$D:$H,4,FALSE)*F82,S82),"")</f>
        <v/>
      </c>
      <c r="U82" s="35"/>
      <c r="V82" s="18">
        <f t="shared" si="6"/>
        <v>0</v>
      </c>
      <c r="W82" s="18">
        <f t="shared" si="7"/>
        <v>0</v>
      </c>
      <c r="X82" s="197" t="e">
        <f t="shared" si="8"/>
        <v>#DIV/0!</v>
      </c>
    </row>
    <row r="83" spans="1:24" x14ac:dyDescent="0.2">
      <c r="A83" s="19">
        <f t="shared" si="9"/>
        <v>76</v>
      </c>
      <c r="B83" s="35"/>
      <c r="C83" s="197"/>
      <c r="D83" s="234" t="e">
        <f>VLOOKUP(C83,'Measure&amp;Incentive Picklist'!D71:H90,2,FALSE)</f>
        <v>#N/A</v>
      </c>
      <c r="E83" s="35"/>
      <c r="F83" s="36"/>
      <c r="G83" s="36"/>
      <c r="H83" s="19" t="str">
        <f>IFERROR(VLOOKUP(C83,'Measure&amp;Incentive Picklist'!$D$2:$I$15, 6, FALSE),"")</f>
        <v/>
      </c>
      <c r="I83" s="36"/>
      <c r="J83" s="141"/>
      <c r="K83" s="35"/>
      <c r="L83" s="160" t="e">
        <f>VLOOKUP(K83,'Heating picklists'!$A$2:$C$61,3,FALSE)</f>
        <v>#N/A</v>
      </c>
      <c r="M83" s="160" t="e">
        <f>VLOOKUP(K83,'Heating picklists'!$A$2:$D$61,4,FALSE)</f>
        <v>#N/A</v>
      </c>
      <c r="N83" s="35"/>
      <c r="O83" s="35"/>
      <c r="P83" s="35"/>
      <c r="Q83" s="37"/>
      <c r="R83" s="37"/>
      <c r="S83" s="38" t="str">
        <f t="shared" si="5"/>
        <v/>
      </c>
      <c r="T83" s="132" t="str">
        <f>IFERROR(MIN(VLOOKUP($C83,'Measure&amp;Incentive Picklist'!$D:$H,4,FALSE)*F83,S83),"")</f>
        <v/>
      </c>
      <c r="U83" s="35"/>
      <c r="V83" s="18">
        <f t="shared" si="6"/>
        <v>0</v>
      </c>
      <c r="W83" s="18">
        <f t="shared" si="7"/>
        <v>0</v>
      </c>
      <c r="X83" s="197" t="e">
        <f t="shared" si="8"/>
        <v>#DIV/0!</v>
      </c>
    </row>
    <row r="84" spans="1:24" x14ac:dyDescent="0.2">
      <c r="A84" s="19">
        <f t="shared" si="9"/>
        <v>77</v>
      </c>
      <c r="B84" s="35"/>
      <c r="C84" s="197"/>
      <c r="D84" s="234" t="e">
        <f>VLOOKUP(C84,'Measure&amp;Incentive Picklist'!D72:H91,2,FALSE)</f>
        <v>#N/A</v>
      </c>
      <c r="E84" s="35"/>
      <c r="F84" s="36"/>
      <c r="G84" s="36"/>
      <c r="H84" s="19" t="str">
        <f>IFERROR(VLOOKUP(C84,'Measure&amp;Incentive Picklist'!$D$2:$I$15, 6, FALSE),"")</f>
        <v/>
      </c>
      <c r="I84" s="36"/>
      <c r="J84" s="141"/>
      <c r="K84" s="35"/>
      <c r="L84" s="160" t="e">
        <f>VLOOKUP(K84,'Heating picklists'!$A$2:$C$61,3,FALSE)</f>
        <v>#N/A</v>
      </c>
      <c r="M84" s="160" t="e">
        <f>VLOOKUP(K84,'Heating picklists'!$A$2:$D$61,4,FALSE)</f>
        <v>#N/A</v>
      </c>
      <c r="N84" s="35"/>
      <c r="O84" s="35"/>
      <c r="P84" s="35"/>
      <c r="Q84" s="37"/>
      <c r="R84" s="37"/>
      <c r="S84" s="38" t="str">
        <f t="shared" si="5"/>
        <v/>
      </c>
      <c r="T84" s="132" t="str">
        <f>IFERROR(MIN(VLOOKUP($C84,'Measure&amp;Incentive Picklist'!$D:$H,4,FALSE)*F84,S84),"")</f>
        <v/>
      </c>
      <c r="U84" s="35"/>
      <c r="V84" s="18">
        <f t="shared" si="6"/>
        <v>0</v>
      </c>
      <c r="W84" s="18">
        <f t="shared" si="7"/>
        <v>0</v>
      </c>
      <c r="X84" s="197" t="e">
        <f t="shared" si="8"/>
        <v>#DIV/0!</v>
      </c>
    </row>
    <row r="85" spans="1:24" x14ac:dyDescent="0.2">
      <c r="A85" s="19">
        <f t="shared" si="9"/>
        <v>78</v>
      </c>
      <c r="B85" s="35"/>
      <c r="C85" s="197"/>
      <c r="D85" s="234" t="e">
        <f>VLOOKUP(C85,'Measure&amp;Incentive Picklist'!D73:H92,2,FALSE)</f>
        <v>#N/A</v>
      </c>
      <c r="E85" s="35"/>
      <c r="F85" s="36"/>
      <c r="G85" s="36"/>
      <c r="H85" s="19" t="str">
        <f>IFERROR(VLOOKUP(C85,'Measure&amp;Incentive Picklist'!$D$2:$I$15, 6, FALSE),"")</f>
        <v/>
      </c>
      <c r="I85" s="36"/>
      <c r="J85" s="141"/>
      <c r="K85" s="35"/>
      <c r="L85" s="160" t="e">
        <f>VLOOKUP(K85,'Heating picklists'!$A$2:$C$61,3,FALSE)</f>
        <v>#N/A</v>
      </c>
      <c r="M85" s="160" t="e">
        <f>VLOOKUP(K85,'Heating picklists'!$A$2:$D$61,4,FALSE)</f>
        <v>#N/A</v>
      </c>
      <c r="N85" s="35"/>
      <c r="O85" s="35"/>
      <c r="P85" s="35"/>
      <c r="Q85" s="37"/>
      <c r="R85" s="37"/>
      <c r="S85" s="38" t="str">
        <f t="shared" si="5"/>
        <v/>
      </c>
      <c r="T85" s="132" t="str">
        <f>IFERROR(MIN(VLOOKUP($C85,'Measure&amp;Incentive Picklist'!$D:$H,4,FALSE)*F85,S85),"")</f>
        <v/>
      </c>
      <c r="U85" s="35"/>
      <c r="V85" s="18">
        <f t="shared" si="6"/>
        <v>0</v>
      </c>
      <c r="W85" s="18">
        <f t="shared" si="7"/>
        <v>0</v>
      </c>
      <c r="X85" s="197" t="e">
        <f t="shared" si="8"/>
        <v>#DIV/0!</v>
      </c>
    </row>
    <row r="86" spans="1:24" x14ac:dyDescent="0.2">
      <c r="A86" s="19">
        <f t="shared" si="9"/>
        <v>79</v>
      </c>
      <c r="B86" s="35"/>
      <c r="C86" s="197"/>
      <c r="D86" s="234" t="e">
        <f>VLOOKUP(C86,'Measure&amp;Incentive Picklist'!D74:H93,2,FALSE)</f>
        <v>#N/A</v>
      </c>
      <c r="E86" s="35"/>
      <c r="F86" s="36"/>
      <c r="G86" s="36"/>
      <c r="H86" s="19" t="str">
        <f>IFERROR(VLOOKUP(C86,'Measure&amp;Incentive Picklist'!$D$2:$I$15, 6, FALSE),"")</f>
        <v/>
      </c>
      <c r="I86" s="36"/>
      <c r="J86" s="141"/>
      <c r="K86" s="35"/>
      <c r="L86" s="160" t="e">
        <f>VLOOKUP(K86,'Heating picklists'!$A$2:$C$61,3,FALSE)</f>
        <v>#N/A</v>
      </c>
      <c r="M86" s="160" t="e">
        <f>VLOOKUP(K86,'Heating picklists'!$A$2:$D$61,4,FALSE)</f>
        <v>#N/A</v>
      </c>
      <c r="N86" s="35"/>
      <c r="O86" s="35"/>
      <c r="P86" s="35"/>
      <c r="Q86" s="37"/>
      <c r="R86" s="37"/>
      <c r="S86" s="38" t="str">
        <f t="shared" si="5"/>
        <v/>
      </c>
      <c r="T86" s="132" t="str">
        <f>IFERROR(MIN(VLOOKUP($C86,'Measure&amp;Incentive Picklist'!$D:$H,4,FALSE)*F86,S86),"")</f>
        <v/>
      </c>
      <c r="U86" s="35"/>
      <c r="V86" s="18">
        <f t="shared" si="6"/>
        <v>0</v>
      </c>
      <c r="W86" s="18">
        <f t="shared" si="7"/>
        <v>0</v>
      </c>
      <c r="X86" s="197" t="e">
        <f t="shared" si="8"/>
        <v>#DIV/0!</v>
      </c>
    </row>
    <row r="87" spans="1:24" x14ac:dyDescent="0.2">
      <c r="A87" s="19">
        <f t="shared" si="9"/>
        <v>80</v>
      </c>
      <c r="B87" s="35"/>
      <c r="C87" s="197"/>
      <c r="D87" s="234" t="e">
        <f>VLOOKUP(C87,'Measure&amp;Incentive Picklist'!D75:H94,2,FALSE)</f>
        <v>#N/A</v>
      </c>
      <c r="E87" s="35"/>
      <c r="F87" s="36"/>
      <c r="G87" s="36"/>
      <c r="H87" s="19" t="str">
        <f>IFERROR(VLOOKUP(C87,'Measure&amp;Incentive Picklist'!$D$2:$I$15, 6, FALSE),"")</f>
        <v/>
      </c>
      <c r="I87" s="36"/>
      <c r="J87" s="141"/>
      <c r="K87" s="35"/>
      <c r="L87" s="160" t="e">
        <f>VLOOKUP(K87,'Heating picklists'!$A$2:$C$61,3,FALSE)</f>
        <v>#N/A</v>
      </c>
      <c r="M87" s="160" t="e">
        <f>VLOOKUP(K87,'Heating picklists'!$A$2:$D$61,4,FALSE)</f>
        <v>#N/A</v>
      </c>
      <c r="N87" s="35"/>
      <c r="O87" s="35"/>
      <c r="P87" s="35"/>
      <c r="Q87" s="37"/>
      <c r="R87" s="37"/>
      <c r="S87" s="38" t="str">
        <f t="shared" si="5"/>
        <v/>
      </c>
      <c r="T87" s="132" t="str">
        <f>IFERROR(MIN(VLOOKUP($C87,'Measure&amp;Incentive Picklist'!$D:$H,4,FALSE)*F87,S87),"")</f>
        <v/>
      </c>
      <c r="U87" s="35"/>
      <c r="V87" s="18">
        <f t="shared" si="6"/>
        <v>0</v>
      </c>
      <c r="W87" s="18">
        <f t="shared" si="7"/>
        <v>0</v>
      </c>
      <c r="X87" s="197" t="e">
        <f t="shared" si="8"/>
        <v>#DIV/0!</v>
      </c>
    </row>
    <row r="88" spans="1:24" x14ac:dyDescent="0.2">
      <c r="A88" s="19">
        <f t="shared" si="9"/>
        <v>81</v>
      </c>
      <c r="B88" s="35"/>
      <c r="C88" s="197"/>
      <c r="D88" s="234" t="e">
        <f>VLOOKUP(C88,'Measure&amp;Incentive Picklist'!D76:H95,2,FALSE)</f>
        <v>#N/A</v>
      </c>
      <c r="E88" s="35"/>
      <c r="F88" s="36"/>
      <c r="G88" s="36"/>
      <c r="H88" s="19" t="str">
        <f>IFERROR(VLOOKUP(C88,'Measure&amp;Incentive Picklist'!$D$2:$I$15, 6, FALSE),"")</f>
        <v/>
      </c>
      <c r="I88" s="36"/>
      <c r="J88" s="141"/>
      <c r="K88" s="35"/>
      <c r="L88" s="160" t="e">
        <f>VLOOKUP(K88,'Heating picklists'!$A$2:$C$61,3,FALSE)</f>
        <v>#N/A</v>
      </c>
      <c r="M88" s="160" t="e">
        <f>VLOOKUP(K88,'Heating picklists'!$A$2:$D$61,4,FALSE)</f>
        <v>#N/A</v>
      </c>
      <c r="N88" s="35"/>
      <c r="O88" s="35"/>
      <c r="P88" s="35"/>
      <c r="Q88" s="37"/>
      <c r="R88" s="37"/>
      <c r="S88" s="38" t="str">
        <f t="shared" si="5"/>
        <v/>
      </c>
      <c r="T88" s="132" t="str">
        <f>IFERROR(MIN(VLOOKUP($C88,'Measure&amp;Incentive Picklist'!$D:$H,4,FALSE)*F88,S88),"")</f>
        <v/>
      </c>
      <c r="U88" s="35"/>
      <c r="V88" s="18">
        <f t="shared" si="6"/>
        <v>0</v>
      </c>
      <c r="W88" s="18">
        <f t="shared" si="7"/>
        <v>0</v>
      </c>
      <c r="X88" s="197" t="e">
        <f t="shared" si="8"/>
        <v>#DIV/0!</v>
      </c>
    </row>
    <row r="89" spans="1:24" x14ac:dyDescent="0.2">
      <c r="A89" s="19">
        <f t="shared" si="9"/>
        <v>82</v>
      </c>
      <c r="B89" s="35"/>
      <c r="C89" s="197"/>
      <c r="D89" s="234" t="e">
        <f>VLOOKUP(C89,'Measure&amp;Incentive Picklist'!D77:H96,2,FALSE)</f>
        <v>#N/A</v>
      </c>
      <c r="E89" s="35"/>
      <c r="F89" s="36"/>
      <c r="G89" s="36"/>
      <c r="H89" s="19" t="str">
        <f>IFERROR(VLOOKUP(C89,'Measure&amp;Incentive Picklist'!$D$2:$I$15, 6, FALSE),"")</f>
        <v/>
      </c>
      <c r="I89" s="36"/>
      <c r="J89" s="141"/>
      <c r="K89" s="35"/>
      <c r="L89" s="160" t="e">
        <f>VLOOKUP(K89,'Heating picklists'!$A$2:$C$61,3,FALSE)</f>
        <v>#N/A</v>
      </c>
      <c r="M89" s="160" t="e">
        <f>VLOOKUP(K89,'Heating picklists'!$A$2:$D$61,4,FALSE)</f>
        <v>#N/A</v>
      </c>
      <c r="N89" s="35"/>
      <c r="O89" s="35"/>
      <c r="P89" s="35"/>
      <c r="Q89" s="37"/>
      <c r="R89" s="37"/>
      <c r="S89" s="38" t="str">
        <f t="shared" si="5"/>
        <v/>
      </c>
      <c r="T89" s="132" t="str">
        <f>IFERROR(MIN(VLOOKUP($C89,'Measure&amp;Incentive Picklist'!$D:$H,4,FALSE)*F89,S89),"")</f>
        <v/>
      </c>
      <c r="U89" s="35"/>
      <c r="V89" s="18">
        <f t="shared" si="6"/>
        <v>0</v>
      </c>
      <c r="W89" s="18">
        <f t="shared" si="7"/>
        <v>0</v>
      </c>
      <c r="X89" s="197" t="e">
        <f t="shared" si="8"/>
        <v>#DIV/0!</v>
      </c>
    </row>
    <row r="90" spans="1:24" x14ac:dyDescent="0.2">
      <c r="A90" s="19">
        <f t="shared" si="9"/>
        <v>83</v>
      </c>
      <c r="B90" s="35"/>
      <c r="C90" s="197"/>
      <c r="D90" s="234" t="e">
        <f>VLOOKUP(C90,'Measure&amp;Incentive Picklist'!D78:H97,2,FALSE)</f>
        <v>#N/A</v>
      </c>
      <c r="E90" s="35"/>
      <c r="F90" s="36"/>
      <c r="G90" s="36"/>
      <c r="H90" s="19" t="str">
        <f>IFERROR(VLOOKUP(C90,'Measure&amp;Incentive Picklist'!$D$2:$I$15, 6, FALSE),"")</f>
        <v/>
      </c>
      <c r="I90" s="36"/>
      <c r="J90" s="141"/>
      <c r="K90" s="35"/>
      <c r="L90" s="160" t="e">
        <f>VLOOKUP(K90,'Heating picklists'!$A$2:$C$61,3,FALSE)</f>
        <v>#N/A</v>
      </c>
      <c r="M90" s="160" t="e">
        <f>VLOOKUP(K90,'Heating picklists'!$A$2:$D$61,4,FALSE)</f>
        <v>#N/A</v>
      </c>
      <c r="N90" s="35"/>
      <c r="O90" s="35"/>
      <c r="P90" s="35"/>
      <c r="Q90" s="37"/>
      <c r="R90" s="37"/>
      <c r="S90" s="38" t="str">
        <f t="shared" si="5"/>
        <v/>
      </c>
      <c r="T90" s="132" t="str">
        <f>IFERROR(MIN(VLOOKUP($C90,'Measure&amp;Incentive Picklist'!$D:$H,4,FALSE)*F90,S90),"")</f>
        <v/>
      </c>
      <c r="U90" s="35"/>
      <c r="V90" s="18">
        <f t="shared" si="6"/>
        <v>0</v>
      </c>
      <c r="W90" s="18">
        <f t="shared" si="7"/>
        <v>0</v>
      </c>
      <c r="X90" s="197" t="e">
        <f t="shared" si="8"/>
        <v>#DIV/0!</v>
      </c>
    </row>
    <row r="91" spans="1:24" x14ac:dyDescent="0.2">
      <c r="A91" s="19">
        <f t="shared" si="9"/>
        <v>84</v>
      </c>
      <c r="B91" s="35"/>
      <c r="C91" s="197"/>
      <c r="D91" s="234" t="e">
        <f>VLOOKUP(C91,'Measure&amp;Incentive Picklist'!D79:H98,2,FALSE)</f>
        <v>#N/A</v>
      </c>
      <c r="E91" s="35"/>
      <c r="F91" s="36"/>
      <c r="G91" s="36"/>
      <c r="H91" s="19" t="str">
        <f>IFERROR(VLOOKUP(C91,'Measure&amp;Incentive Picklist'!$D$2:$I$15, 6, FALSE),"")</f>
        <v/>
      </c>
      <c r="I91" s="36"/>
      <c r="J91" s="141"/>
      <c r="K91" s="35"/>
      <c r="L91" s="160" t="e">
        <f>VLOOKUP(K91,'Heating picklists'!$A$2:$C$61,3,FALSE)</f>
        <v>#N/A</v>
      </c>
      <c r="M91" s="160" t="e">
        <f>VLOOKUP(K91,'Heating picklists'!$A$2:$D$61,4,FALSE)</f>
        <v>#N/A</v>
      </c>
      <c r="N91" s="35"/>
      <c r="O91" s="35"/>
      <c r="P91" s="35"/>
      <c r="Q91" s="37"/>
      <c r="R91" s="37"/>
      <c r="S91" s="38" t="str">
        <f t="shared" si="5"/>
        <v/>
      </c>
      <c r="T91" s="132" t="str">
        <f>IFERROR(MIN(VLOOKUP($C91,'Measure&amp;Incentive Picklist'!$D:$H,4,FALSE)*F91,S91),"")</f>
        <v/>
      </c>
      <c r="U91" s="35"/>
      <c r="V91" s="18">
        <f t="shared" si="6"/>
        <v>0</v>
      </c>
      <c r="W91" s="18">
        <f t="shared" si="7"/>
        <v>0</v>
      </c>
      <c r="X91" s="197" t="e">
        <f t="shared" si="8"/>
        <v>#DIV/0!</v>
      </c>
    </row>
    <row r="92" spans="1:24" x14ac:dyDescent="0.2">
      <c r="A92" s="19">
        <f t="shared" si="9"/>
        <v>85</v>
      </c>
      <c r="B92" s="35"/>
      <c r="C92" s="197"/>
      <c r="D92" s="234" t="e">
        <f>VLOOKUP(C92,'Measure&amp;Incentive Picklist'!D80:H99,2,FALSE)</f>
        <v>#N/A</v>
      </c>
      <c r="E92" s="35"/>
      <c r="F92" s="36"/>
      <c r="G92" s="36"/>
      <c r="H92" s="19" t="str">
        <f>IFERROR(VLOOKUP(C92,'Measure&amp;Incentive Picklist'!$D$2:$I$15, 6, FALSE),"")</f>
        <v/>
      </c>
      <c r="I92" s="36"/>
      <c r="J92" s="141"/>
      <c r="K92" s="35"/>
      <c r="L92" s="160" t="e">
        <f>VLOOKUP(K92,'Heating picklists'!$A$2:$C$61,3,FALSE)</f>
        <v>#N/A</v>
      </c>
      <c r="M92" s="160" t="e">
        <f>VLOOKUP(K92,'Heating picklists'!$A$2:$D$61,4,FALSE)</f>
        <v>#N/A</v>
      </c>
      <c r="N92" s="35"/>
      <c r="O92" s="35"/>
      <c r="P92" s="35"/>
      <c r="Q92" s="37"/>
      <c r="R92" s="37"/>
      <c r="S92" s="38" t="str">
        <f t="shared" si="5"/>
        <v/>
      </c>
      <c r="T92" s="132" t="str">
        <f>IFERROR(MIN(VLOOKUP($C92,'Measure&amp;Incentive Picklist'!$D:$H,4,FALSE)*F92,S92),"")</f>
        <v/>
      </c>
      <c r="U92" s="35"/>
      <c r="V92" s="18">
        <f t="shared" si="6"/>
        <v>0</v>
      </c>
      <c r="W92" s="18">
        <f t="shared" si="7"/>
        <v>0</v>
      </c>
      <c r="X92" s="197" t="e">
        <f t="shared" si="8"/>
        <v>#DIV/0!</v>
      </c>
    </row>
    <row r="93" spans="1:24" x14ac:dyDescent="0.2">
      <c r="A93" s="19">
        <f t="shared" si="9"/>
        <v>86</v>
      </c>
      <c r="B93" s="35"/>
      <c r="C93" s="197"/>
      <c r="D93" s="234" t="e">
        <f>VLOOKUP(C93,'Measure&amp;Incentive Picklist'!D81:H100,2,FALSE)</f>
        <v>#N/A</v>
      </c>
      <c r="E93" s="35"/>
      <c r="F93" s="36"/>
      <c r="G93" s="36"/>
      <c r="H93" s="19" t="str">
        <f>IFERROR(VLOOKUP(C93,'Measure&amp;Incentive Picklist'!$D$2:$I$15, 6, FALSE),"")</f>
        <v/>
      </c>
      <c r="I93" s="36"/>
      <c r="J93" s="141"/>
      <c r="K93" s="35"/>
      <c r="L93" s="160" t="e">
        <f>VLOOKUP(K93,'Heating picklists'!$A$2:$C$61,3,FALSE)</f>
        <v>#N/A</v>
      </c>
      <c r="M93" s="160" t="e">
        <f>VLOOKUP(K93,'Heating picklists'!$A$2:$D$61,4,FALSE)</f>
        <v>#N/A</v>
      </c>
      <c r="N93" s="35"/>
      <c r="O93" s="35"/>
      <c r="P93" s="35"/>
      <c r="Q93" s="37"/>
      <c r="R93" s="37"/>
      <c r="S93" s="38" t="str">
        <f t="shared" si="5"/>
        <v/>
      </c>
      <c r="T93" s="132" t="str">
        <f>IFERROR(MIN(VLOOKUP($C93,'Measure&amp;Incentive Picklist'!$D:$H,4,FALSE)*F93,S93),"")</f>
        <v/>
      </c>
      <c r="U93" s="35"/>
      <c r="V93" s="18">
        <f t="shared" si="6"/>
        <v>0</v>
      </c>
      <c r="W93" s="18">
        <f t="shared" si="7"/>
        <v>0</v>
      </c>
      <c r="X93" s="197" t="e">
        <f t="shared" si="8"/>
        <v>#DIV/0!</v>
      </c>
    </row>
    <row r="94" spans="1:24" x14ac:dyDescent="0.2">
      <c r="A94" s="19">
        <f t="shared" si="9"/>
        <v>87</v>
      </c>
      <c r="B94" s="35"/>
      <c r="C94" s="197"/>
      <c r="D94" s="234" t="e">
        <f>VLOOKUP(C94,'Measure&amp;Incentive Picklist'!D82:H101,2,FALSE)</f>
        <v>#N/A</v>
      </c>
      <c r="E94" s="35"/>
      <c r="F94" s="36"/>
      <c r="G94" s="36"/>
      <c r="H94" s="19" t="str">
        <f>IFERROR(VLOOKUP(C94,'Measure&amp;Incentive Picklist'!$D$2:$I$15, 6, FALSE),"")</f>
        <v/>
      </c>
      <c r="I94" s="36"/>
      <c r="J94" s="141"/>
      <c r="K94" s="35"/>
      <c r="L94" s="160" t="e">
        <f>VLOOKUP(K94,'Heating picklists'!$A$2:$C$61,3,FALSE)</f>
        <v>#N/A</v>
      </c>
      <c r="M94" s="160" t="e">
        <f>VLOOKUP(K94,'Heating picklists'!$A$2:$D$61,4,FALSE)</f>
        <v>#N/A</v>
      </c>
      <c r="N94" s="35"/>
      <c r="O94" s="35"/>
      <c r="P94" s="35"/>
      <c r="Q94" s="37"/>
      <c r="R94" s="37"/>
      <c r="S94" s="38" t="str">
        <f t="shared" si="5"/>
        <v/>
      </c>
      <c r="T94" s="132" t="str">
        <f>IFERROR(MIN(VLOOKUP($C94,'Measure&amp;Incentive Picklist'!$D:$H,4,FALSE)*F94,S94),"")</f>
        <v/>
      </c>
      <c r="U94" s="35"/>
      <c r="V94" s="18">
        <f t="shared" si="6"/>
        <v>0</v>
      </c>
      <c r="W94" s="18">
        <f t="shared" si="7"/>
        <v>0</v>
      </c>
      <c r="X94" s="197" t="e">
        <f t="shared" si="8"/>
        <v>#DIV/0!</v>
      </c>
    </row>
    <row r="95" spans="1:24" x14ac:dyDescent="0.2">
      <c r="A95" s="19">
        <f t="shared" si="9"/>
        <v>88</v>
      </c>
      <c r="B95" s="35"/>
      <c r="C95" s="197"/>
      <c r="D95" s="234" t="e">
        <f>VLOOKUP(C95,'Measure&amp;Incentive Picklist'!D83:H102,2,FALSE)</f>
        <v>#N/A</v>
      </c>
      <c r="E95" s="35"/>
      <c r="F95" s="36"/>
      <c r="G95" s="36"/>
      <c r="H95" s="19" t="str">
        <f>IFERROR(VLOOKUP(C95,'Measure&amp;Incentive Picklist'!$D$2:$I$15, 6, FALSE),"")</f>
        <v/>
      </c>
      <c r="I95" s="36"/>
      <c r="J95" s="141"/>
      <c r="K95" s="35"/>
      <c r="L95" s="160" t="e">
        <f>VLOOKUP(K95,'Heating picklists'!$A$2:$C$61,3,FALSE)</f>
        <v>#N/A</v>
      </c>
      <c r="M95" s="160" t="e">
        <f>VLOOKUP(K95,'Heating picklists'!$A$2:$D$61,4,FALSE)</f>
        <v>#N/A</v>
      </c>
      <c r="N95" s="35"/>
      <c r="O95" s="35"/>
      <c r="P95" s="35"/>
      <c r="Q95" s="37"/>
      <c r="R95" s="37"/>
      <c r="S95" s="38" t="str">
        <f t="shared" si="5"/>
        <v/>
      </c>
      <c r="T95" s="132" t="str">
        <f>IFERROR(MIN(VLOOKUP($C95,'Measure&amp;Incentive Picklist'!$D:$H,4,FALSE)*F95,S95),"")</f>
        <v/>
      </c>
      <c r="U95" s="35"/>
      <c r="V95" s="18">
        <f t="shared" si="6"/>
        <v>0</v>
      </c>
      <c r="W95" s="18">
        <f t="shared" si="7"/>
        <v>0</v>
      </c>
      <c r="X95" s="197" t="e">
        <f t="shared" si="8"/>
        <v>#DIV/0!</v>
      </c>
    </row>
    <row r="96" spans="1:24" x14ac:dyDescent="0.2">
      <c r="A96" s="19">
        <f t="shared" si="9"/>
        <v>89</v>
      </c>
      <c r="B96" s="35"/>
      <c r="C96" s="197"/>
      <c r="D96" s="234" t="e">
        <f>VLOOKUP(C96,'Measure&amp;Incentive Picklist'!D84:H103,2,FALSE)</f>
        <v>#N/A</v>
      </c>
      <c r="E96" s="35"/>
      <c r="F96" s="36"/>
      <c r="G96" s="36"/>
      <c r="H96" s="19" t="str">
        <f>IFERROR(VLOOKUP(C96,'Measure&amp;Incentive Picklist'!$D$2:$I$15, 6, FALSE),"")</f>
        <v/>
      </c>
      <c r="I96" s="36"/>
      <c r="J96" s="141"/>
      <c r="K96" s="35"/>
      <c r="L96" s="160" t="e">
        <f>VLOOKUP(K96,'Heating picklists'!$A$2:$C$61,3,FALSE)</f>
        <v>#N/A</v>
      </c>
      <c r="M96" s="160" t="e">
        <f>VLOOKUP(K96,'Heating picklists'!$A$2:$D$61,4,FALSE)</f>
        <v>#N/A</v>
      </c>
      <c r="N96" s="35"/>
      <c r="O96" s="35"/>
      <c r="P96" s="35"/>
      <c r="Q96" s="37"/>
      <c r="R96" s="37"/>
      <c r="S96" s="38" t="str">
        <f t="shared" si="5"/>
        <v/>
      </c>
      <c r="T96" s="132" t="str">
        <f>IFERROR(MIN(VLOOKUP($C96,'Measure&amp;Incentive Picklist'!$D:$H,4,FALSE)*F96,S96),"")</f>
        <v/>
      </c>
      <c r="U96" s="35"/>
      <c r="V96" s="18">
        <f t="shared" si="6"/>
        <v>0</v>
      </c>
      <c r="W96" s="18">
        <f t="shared" si="7"/>
        <v>0</v>
      </c>
      <c r="X96" s="197" t="e">
        <f t="shared" si="8"/>
        <v>#DIV/0!</v>
      </c>
    </row>
    <row r="97" spans="1:24" x14ac:dyDescent="0.2">
      <c r="A97" s="19">
        <f t="shared" si="9"/>
        <v>90</v>
      </c>
      <c r="B97" s="35"/>
      <c r="C97" s="197"/>
      <c r="D97" s="234" t="e">
        <f>VLOOKUP(C97,'Measure&amp;Incentive Picklist'!D85:H104,2,FALSE)</f>
        <v>#N/A</v>
      </c>
      <c r="E97" s="35"/>
      <c r="F97" s="36"/>
      <c r="G97" s="36"/>
      <c r="H97" s="19" t="str">
        <f>IFERROR(VLOOKUP(C97,'Measure&amp;Incentive Picklist'!$D$2:$I$15, 6, FALSE),"")</f>
        <v/>
      </c>
      <c r="I97" s="36"/>
      <c r="J97" s="141"/>
      <c r="K97" s="35"/>
      <c r="L97" s="160" t="e">
        <f>VLOOKUP(K97,'Heating picklists'!$A$2:$C$61,3,FALSE)</f>
        <v>#N/A</v>
      </c>
      <c r="M97" s="160" t="e">
        <f>VLOOKUP(K97,'Heating picklists'!$A$2:$D$61,4,FALSE)</f>
        <v>#N/A</v>
      </c>
      <c r="N97" s="35"/>
      <c r="O97" s="35"/>
      <c r="P97" s="35"/>
      <c r="Q97" s="37"/>
      <c r="R97" s="37"/>
      <c r="S97" s="38" t="str">
        <f t="shared" si="5"/>
        <v/>
      </c>
      <c r="T97" s="132" t="str">
        <f>IFERROR(MIN(VLOOKUP($C97,'Measure&amp;Incentive Picklist'!$D:$H,4,FALSE)*F97,S97),"")</f>
        <v/>
      </c>
      <c r="U97" s="35"/>
      <c r="V97" s="18">
        <f t="shared" si="6"/>
        <v>0</v>
      </c>
      <c r="W97" s="18">
        <f t="shared" si="7"/>
        <v>0</v>
      </c>
      <c r="X97" s="197" t="e">
        <f t="shared" si="8"/>
        <v>#DIV/0!</v>
      </c>
    </row>
    <row r="98" spans="1:24" x14ac:dyDescent="0.2">
      <c r="A98" s="19">
        <f t="shared" si="9"/>
        <v>91</v>
      </c>
      <c r="B98" s="35"/>
      <c r="C98" s="197"/>
      <c r="D98" s="234" t="e">
        <f>VLOOKUP(C98,'Measure&amp;Incentive Picklist'!D86:H105,2,FALSE)</f>
        <v>#N/A</v>
      </c>
      <c r="E98" s="35"/>
      <c r="F98" s="36"/>
      <c r="G98" s="36"/>
      <c r="H98" s="19" t="str">
        <f>IFERROR(VLOOKUP(C98,'Measure&amp;Incentive Picklist'!$D$2:$I$15, 6, FALSE),"")</f>
        <v/>
      </c>
      <c r="I98" s="36"/>
      <c r="J98" s="141"/>
      <c r="K98" s="35"/>
      <c r="L98" s="160" t="e">
        <f>VLOOKUP(K98,'Heating picklists'!$A$2:$C$61,3,FALSE)</f>
        <v>#N/A</v>
      </c>
      <c r="M98" s="160" t="e">
        <f>VLOOKUP(K98,'Heating picklists'!$A$2:$D$61,4,FALSE)</f>
        <v>#N/A</v>
      </c>
      <c r="N98" s="35"/>
      <c r="O98" s="35"/>
      <c r="P98" s="35"/>
      <c r="Q98" s="37"/>
      <c r="R98" s="37"/>
      <c r="S98" s="38" t="str">
        <f t="shared" si="5"/>
        <v/>
      </c>
      <c r="T98" s="132" t="str">
        <f>IFERROR(MIN(VLOOKUP($C98,'Measure&amp;Incentive Picklist'!$D:$H,4,FALSE)*F98,S98),"")</f>
        <v/>
      </c>
      <c r="U98" s="35"/>
      <c r="V98" s="18">
        <f t="shared" si="6"/>
        <v>0</v>
      </c>
      <c r="W98" s="18">
        <f t="shared" si="7"/>
        <v>0</v>
      </c>
      <c r="X98" s="197" t="e">
        <f t="shared" si="8"/>
        <v>#DIV/0!</v>
      </c>
    </row>
    <row r="99" spans="1:24" x14ac:dyDescent="0.2">
      <c r="A99" s="19">
        <f t="shared" si="9"/>
        <v>92</v>
      </c>
      <c r="B99" s="35"/>
      <c r="C99" s="197"/>
      <c r="D99" s="234" t="e">
        <f>VLOOKUP(C99,'Measure&amp;Incentive Picklist'!D87:H106,2,FALSE)</f>
        <v>#N/A</v>
      </c>
      <c r="E99" s="35"/>
      <c r="F99" s="36"/>
      <c r="G99" s="36"/>
      <c r="H99" s="19" t="str">
        <f>IFERROR(VLOOKUP(C99,'Measure&amp;Incentive Picklist'!$D$2:$I$15, 6, FALSE),"")</f>
        <v/>
      </c>
      <c r="I99" s="36"/>
      <c r="J99" s="141"/>
      <c r="K99" s="35"/>
      <c r="L99" s="160" t="e">
        <f>VLOOKUP(K99,'Heating picklists'!$A$2:$C$61,3,FALSE)</f>
        <v>#N/A</v>
      </c>
      <c r="M99" s="160" t="e">
        <f>VLOOKUP(K99,'Heating picklists'!$A$2:$D$61,4,FALSE)</f>
        <v>#N/A</v>
      </c>
      <c r="N99" s="35"/>
      <c r="O99" s="35"/>
      <c r="P99" s="35"/>
      <c r="Q99" s="37"/>
      <c r="R99" s="37"/>
      <c r="S99" s="38" t="str">
        <f t="shared" si="5"/>
        <v/>
      </c>
      <c r="T99" s="132" t="str">
        <f>IFERROR(MIN(VLOOKUP($C99,'Measure&amp;Incentive Picklist'!$D:$H,4,FALSE)*F99,S99),"")</f>
        <v/>
      </c>
      <c r="U99" s="35"/>
      <c r="V99" s="18">
        <f t="shared" si="6"/>
        <v>0</v>
      </c>
      <c r="W99" s="18">
        <f t="shared" si="7"/>
        <v>0</v>
      </c>
      <c r="X99" s="197" t="e">
        <f t="shared" si="8"/>
        <v>#DIV/0!</v>
      </c>
    </row>
    <row r="100" spans="1:24" x14ac:dyDescent="0.2">
      <c r="A100" s="19">
        <f t="shared" si="9"/>
        <v>93</v>
      </c>
      <c r="B100" s="35"/>
      <c r="C100" s="197"/>
      <c r="D100" s="234" t="e">
        <f>VLOOKUP(C100,'Measure&amp;Incentive Picklist'!D88:H107,2,FALSE)</f>
        <v>#N/A</v>
      </c>
      <c r="E100" s="35"/>
      <c r="F100" s="36"/>
      <c r="G100" s="36"/>
      <c r="H100" s="19" t="str">
        <f>IFERROR(VLOOKUP(C100,'Measure&amp;Incentive Picklist'!$D$2:$I$15, 6, FALSE),"")</f>
        <v/>
      </c>
      <c r="I100" s="36"/>
      <c r="J100" s="141"/>
      <c r="K100" s="35"/>
      <c r="L100" s="160" t="e">
        <f>VLOOKUP(K100,'Heating picklists'!$A$2:$C$61,3,FALSE)</f>
        <v>#N/A</v>
      </c>
      <c r="M100" s="160" t="e">
        <f>VLOOKUP(K100,'Heating picklists'!$A$2:$D$61,4,FALSE)</f>
        <v>#N/A</v>
      </c>
      <c r="N100" s="35"/>
      <c r="O100" s="35"/>
      <c r="P100" s="35"/>
      <c r="Q100" s="37"/>
      <c r="R100" s="37"/>
      <c r="S100" s="38" t="str">
        <f t="shared" si="5"/>
        <v/>
      </c>
      <c r="T100" s="132" t="str">
        <f>IFERROR(MIN(VLOOKUP($C100,'Measure&amp;Incentive Picklist'!$D:$H,4,FALSE)*F100,S100),"")</f>
        <v/>
      </c>
      <c r="U100" s="35"/>
      <c r="V100" s="18">
        <f t="shared" si="6"/>
        <v>0</v>
      </c>
      <c r="W100" s="18">
        <f t="shared" si="7"/>
        <v>0</v>
      </c>
      <c r="X100" s="197" t="e">
        <f t="shared" si="8"/>
        <v>#DIV/0!</v>
      </c>
    </row>
    <row r="101" spans="1:24" x14ac:dyDescent="0.2">
      <c r="A101" s="19">
        <f t="shared" si="9"/>
        <v>94</v>
      </c>
      <c r="B101" s="35"/>
      <c r="C101" s="197"/>
      <c r="D101" s="234" t="e">
        <f>VLOOKUP(C101,'Measure&amp;Incentive Picklist'!D89:H108,2,FALSE)</f>
        <v>#N/A</v>
      </c>
      <c r="E101" s="35"/>
      <c r="F101" s="36"/>
      <c r="G101" s="36"/>
      <c r="H101" s="19" t="str">
        <f>IFERROR(VLOOKUP(C101,'Measure&amp;Incentive Picklist'!$D$2:$I$15, 6, FALSE),"")</f>
        <v/>
      </c>
      <c r="I101" s="36"/>
      <c r="J101" s="141"/>
      <c r="K101" s="35"/>
      <c r="L101" s="160" t="e">
        <f>VLOOKUP(K101,'Heating picklists'!$A$2:$C$61,3,FALSE)</f>
        <v>#N/A</v>
      </c>
      <c r="M101" s="160" t="e">
        <f>VLOOKUP(K101,'Heating picklists'!$A$2:$D$61,4,FALSE)</f>
        <v>#N/A</v>
      </c>
      <c r="N101" s="35"/>
      <c r="O101" s="35"/>
      <c r="P101" s="35"/>
      <c r="Q101" s="37"/>
      <c r="R101" s="37"/>
      <c r="S101" s="38" t="str">
        <f t="shared" si="5"/>
        <v/>
      </c>
      <c r="T101" s="132" t="str">
        <f>IFERROR(MIN(VLOOKUP($C101,'Measure&amp;Incentive Picklist'!$D:$H,4,FALSE)*F101,S101),"")</f>
        <v/>
      </c>
      <c r="U101" s="35"/>
      <c r="V101" s="18">
        <f t="shared" si="6"/>
        <v>0</v>
      </c>
      <c r="W101" s="18">
        <f t="shared" si="7"/>
        <v>0</v>
      </c>
      <c r="X101" s="197" t="e">
        <f t="shared" si="8"/>
        <v>#DIV/0!</v>
      </c>
    </row>
    <row r="102" spans="1:24" x14ac:dyDescent="0.2">
      <c r="A102" s="19">
        <f t="shared" si="9"/>
        <v>95</v>
      </c>
      <c r="B102" s="35"/>
      <c r="C102" s="197"/>
      <c r="D102" s="234" t="e">
        <f>VLOOKUP(C102,'Measure&amp;Incentive Picklist'!D90:H109,2,FALSE)</f>
        <v>#N/A</v>
      </c>
      <c r="E102" s="35"/>
      <c r="F102" s="36"/>
      <c r="G102" s="36"/>
      <c r="H102" s="19" t="str">
        <f>IFERROR(VLOOKUP(C102,'Measure&amp;Incentive Picklist'!$D$2:$I$15, 6, FALSE),"")</f>
        <v/>
      </c>
      <c r="I102" s="36"/>
      <c r="J102" s="141"/>
      <c r="K102" s="35"/>
      <c r="L102" s="160" t="e">
        <f>VLOOKUP(K102,'Heating picklists'!$A$2:$C$61,3,FALSE)</f>
        <v>#N/A</v>
      </c>
      <c r="M102" s="160" t="e">
        <f>VLOOKUP(K102,'Heating picklists'!$A$2:$D$61,4,FALSE)</f>
        <v>#N/A</v>
      </c>
      <c r="N102" s="35"/>
      <c r="O102" s="35"/>
      <c r="P102" s="35"/>
      <c r="Q102" s="37"/>
      <c r="R102" s="37"/>
      <c r="S102" s="38" t="str">
        <f t="shared" si="5"/>
        <v/>
      </c>
      <c r="T102" s="132" t="str">
        <f>IFERROR(MIN(VLOOKUP($C102,'Measure&amp;Incentive Picklist'!$D:$H,4,FALSE)*F102,S102),"")</f>
        <v/>
      </c>
      <c r="U102" s="35"/>
      <c r="V102" s="18">
        <f t="shared" si="6"/>
        <v>0</v>
      </c>
      <c r="W102" s="18">
        <f t="shared" si="7"/>
        <v>0</v>
      </c>
      <c r="X102" s="197" t="e">
        <f t="shared" si="8"/>
        <v>#DIV/0!</v>
      </c>
    </row>
    <row r="103" spans="1:24" x14ac:dyDescent="0.2">
      <c r="A103" s="19">
        <f t="shared" si="9"/>
        <v>96</v>
      </c>
      <c r="B103" s="35"/>
      <c r="C103" s="197"/>
      <c r="D103" s="234" t="e">
        <f>VLOOKUP(C103,'Measure&amp;Incentive Picklist'!D91:H110,2,FALSE)</f>
        <v>#N/A</v>
      </c>
      <c r="E103" s="35"/>
      <c r="F103" s="36"/>
      <c r="G103" s="36"/>
      <c r="H103" s="19" t="str">
        <f>IFERROR(VLOOKUP(C103,'Measure&amp;Incentive Picklist'!$D$2:$I$15, 6, FALSE),"")</f>
        <v/>
      </c>
      <c r="I103" s="36"/>
      <c r="J103" s="141"/>
      <c r="K103" s="35"/>
      <c r="L103" s="160" t="e">
        <f>VLOOKUP(K103,'Heating picklists'!$A$2:$C$61,3,FALSE)</f>
        <v>#N/A</v>
      </c>
      <c r="M103" s="160" t="e">
        <f>VLOOKUP(K103,'Heating picklists'!$A$2:$D$61,4,FALSE)</f>
        <v>#N/A</v>
      </c>
      <c r="N103" s="35"/>
      <c r="O103" s="35"/>
      <c r="P103" s="35"/>
      <c r="Q103" s="37"/>
      <c r="R103" s="37"/>
      <c r="S103" s="38" t="str">
        <f t="shared" si="5"/>
        <v/>
      </c>
      <c r="T103" s="132" t="str">
        <f>IFERROR(MIN(VLOOKUP($C103,'Measure&amp;Incentive Picklist'!$D:$H,4,FALSE)*F103,S103),"")</f>
        <v/>
      </c>
      <c r="U103" s="35"/>
      <c r="V103" s="18">
        <f t="shared" si="6"/>
        <v>0</v>
      </c>
      <c r="W103" s="18">
        <f t="shared" si="7"/>
        <v>0</v>
      </c>
      <c r="X103" s="197" t="e">
        <f t="shared" si="8"/>
        <v>#DIV/0!</v>
      </c>
    </row>
    <row r="104" spans="1:24" x14ac:dyDescent="0.2">
      <c r="A104" s="19">
        <f t="shared" si="9"/>
        <v>97</v>
      </c>
      <c r="B104" s="35"/>
      <c r="C104" s="197"/>
      <c r="D104" s="234" t="e">
        <f>VLOOKUP(C104,'Measure&amp;Incentive Picklist'!D92:H111,2,FALSE)</f>
        <v>#N/A</v>
      </c>
      <c r="E104" s="35"/>
      <c r="F104" s="36"/>
      <c r="G104" s="36"/>
      <c r="H104" s="19" t="str">
        <f>IFERROR(VLOOKUP(C104,'Measure&amp;Incentive Picklist'!$D$2:$I$15, 6, FALSE),"")</f>
        <v/>
      </c>
      <c r="I104" s="36"/>
      <c r="J104" s="141"/>
      <c r="K104" s="35"/>
      <c r="L104" s="160" t="e">
        <f>VLOOKUP(K104,'Heating picklists'!$A$2:$C$61,3,FALSE)</f>
        <v>#N/A</v>
      </c>
      <c r="M104" s="160" t="e">
        <f>VLOOKUP(K104,'Heating picklists'!$A$2:$D$61,4,FALSE)</f>
        <v>#N/A</v>
      </c>
      <c r="N104" s="35"/>
      <c r="O104" s="35"/>
      <c r="P104" s="35"/>
      <c r="Q104" s="37"/>
      <c r="R104" s="37"/>
      <c r="S104" s="38" t="str">
        <f t="shared" si="5"/>
        <v/>
      </c>
      <c r="T104" s="132" t="str">
        <f>IFERROR(MIN(VLOOKUP($C104,'Measure&amp;Incentive Picklist'!$D:$H,4,FALSE)*F104,S104),"")</f>
        <v/>
      </c>
      <c r="U104" s="35"/>
      <c r="V104" s="18">
        <f t="shared" si="6"/>
        <v>0</v>
      </c>
      <c r="W104" s="18">
        <f t="shared" si="7"/>
        <v>0</v>
      </c>
      <c r="X104" s="197" t="e">
        <f t="shared" si="8"/>
        <v>#DIV/0!</v>
      </c>
    </row>
    <row r="105" spans="1:24" x14ac:dyDescent="0.2">
      <c r="A105" s="19">
        <f t="shared" si="9"/>
        <v>98</v>
      </c>
      <c r="B105" s="35"/>
      <c r="C105" s="197"/>
      <c r="D105" s="234" t="e">
        <f>VLOOKUP(C105,'Measure&amp;Incentive Picklist'!D93:H112,2,FALSE)</f>
        <v>#N/A</v>
      </c>
      <c r="E105" s="35"/>
      <c r="F105" s="36"/>
      <c r="G105" s="36"/>
      <c r="H105" s="19" t="str">
        <f>IFERROR(VLOOKUP(C105,'Measure&amp;Incentive Picklist'!$D$2:$I$15, 6, FALSE),"")</f>
        <v/>
      </c>
      <c r="I105" s="36"/>
      <c r="J105" s="141"/>
      <c r="K105" s="35"/>
      <c r="L105" s="160" t="e">
        <f>VLOOKUP(K105,'Heating picklists'!$A$2:$C$61,3,FALSE)</f>
        <v>#N/A</v>
      </c>
      <c r="M105" s="160" t="e">
        <f>VLOOKUP(K105,'Heating picklists'!$A$2:$D$61,4,FALSE)</f>
        <v>#N/A</v>
      </c>
      <c r="N105" s="35"/>
      <c r="O105" s="35"/>
      <c r="P105" s="35"/>
      <c r="Q105" s="37"/>
      <c r="R105" s="37"/>
      <c r="S105" s="38" t="str">
        <f t="shared" si="5"/>
        <v/>
      </c>
      <c r="T105" s="132" t="str">
        <f>IFERROR(MIN(VLOOKUP($C105,'Measure&amp;Incentive Picklist'!$D:$H,4,FALSE)*F105,S105),"")</f>
        <v/>
      </c>
      <c r="U105" s="35"/>
      <c r="V105" s="18">
        <f t="shared" si="6"/>
        <v>0</v>
      </c>
      <c r="W105" s="18">
        <f t="shared" si="7"/>
        <v>0</v>
      </c>
      <c r="X105" s="197" t="e">
        <f t="shared" si="8"/>
        <v>#DIV/0!</v>
      </c>
    </row>
    <row r="106" spans="1:24" x14ac:dyDescent="0.2">
      <c r="A106" s="19">
        <f t="shared" si="9"/>
        <v>99</v>
      </c>
      <c r="B106" s="35"/>
      <c r="C106" s="197"/>
      <c r="D106" s="234" t="e">
        <f>VLOOKUP(C106,'Measure&amp;Incentive Picklist'!D94:H113,2,FALSE)</f>
        <v>#N/A</v>
      </c>
      <c r="E106" s="35"/>
      <c r="F106" s="36"/>
      <c r="G106" s="36"/>
      <c r="H106" s="19" t="str">
        <f>IFERROR(VLOOKUP(C106,'Measure&amp;Incentive Picklist'!$D$2:$I$15, 6, FALSE),"")</f>
        <v/>
      </c>
      <c r="I106" s="36"/>
      <c r="J106" s="141"/>
      <c r="K106" s="35"/>
      <c r="L106" s="160" t="e">
        <f>VLOOKUP(K106,'Heating picklists'!$A$2:$C$61,3,FALSE)</f>
        <v>#N/A</v>
      </c>
      <c r="M106" s="160" t="e">
        <f>VLOOKUP(K106,'Heating picklists'!$A$2:$D$61,4,FALSE)</f>
        <v>#N/A</v>
      </c>
      <c r="N106" s="35"/>
      <c r="O106" s="35"/>
      <c r="P106" s="35"/>
      <c r="Q106" s="37"/>
      <c r="R106" s="37"/>
      <c r="S106" s="38" t="str">
        <f t="shared" si="5"/>
        <v/>
      </c>
      <c r="T106" s="132" t="str">
        <f>IFERROR(MIN(VLOOKUP($C106,'Measure&amp;Incentive Picklist'!$D:$H,4,FALSE)*F106,S106),"")</f>
        <v/>
      </c>
      <c r="U106" s="35"/>
      <c r="V106" s="18">
        <f t="shared" si="6"/>
        <v>0</v>
      </c>
      <c r="W106" s="18">
        <f t="shared" si="7"/>
        <v>0</v>
      </c>
      <c r="X106" s="197" t="e">
        <f t="shared" si="8"/>
        <v>#DIV/0!</v>
      </c>
    </row>
    <row r="107" spans="1:24" x14ac:dyDescent="0.2">
      <c r="A107" s="19">
        <f t="shared" si="9"/>
        <v>100</v>
      </c>
      <c r="B107" s="35"/>
      <c r="C107" s="197"/>
      <c r="D107" s="234" t="e">
        <f>VLOOKUP(C107,'Measure&amp;Incentive Picklist'!D95:H114,2,FALSE)</f>
        <v>#N/A</v>
      </c>
      <c r="E107" s="35"/>
      <c r="F107" s="36"/>
      <c r="G107" s="36"/>
      <c r="H107" s="19" t="str">
        <f>IFERROR(VLOOKUP(C107,'Measure&amp;Incentive Picklist'!$D$2:$I$15, 6, FALSE),"")</f>
        <v/>
      </c>
      <c r="I107" s="36"/>
      <c r="J107" s="141"/>
      <c r="K107" s="35"/>
      <c r="L107" s="160" t="e">
        <f>VLOOKUP(K107,'Heating picklists'!$A$2:$C$61,3,FALSE)</f>
        <v>#N/A</v>
      </c>
      <c r="M107" s="160" t="e">
        <f>VLOOKUP(K107,'Heating picklists'!$A$2:$D$61,4,FALSE)</f>
        <v>#N/A</v>
      </c>
      <c r="N107" s="35"/>
      <c r="O107" s="35"/>
      <c r="P107" s="35"/>
      <c r="Q107" s="37"/>
      <c r="R107" s="37"/>
      <c r="S107" s="38" t="str">
        <f t="shared" si="5"/>
        <v/>
      </c>
      <c r="T107" s="132" t="str">
        <f>IFERROR(MIN(VLOOKUP($C107,'Measure&amp;Incentive Picklist'!$D:$H,4,FALSE)*F107,S107),"")</f>
        <v/>
      </c>
      <c r="U107" s="35"/>
      <c r="V107" s="18">
        <f t="shared" si="6"/>
        <v>0</v>
      </c>
      <c r="W107" s="18">
        <f t="shared" si="7"/>
        <v>0</v>
      </c>
      <c r="X107" s="197" t="e">
        <f t="shared" si="8"/>
        <v>#DIV/0!</v>
      </c>
    </row>
    <row r="108" spans="1:24" x14ac:dyDescent="0.2">
      <c r="A108" s="19">
        <f t="shared" si="9"/>
        <v>101</v>
      </c>
      <c r="B108" s="35"/>
      <c r="C108" s="197"/>
      <c r="D108" s="234" t="e">
        <f>VLOOKUP(C108,'Measure&amp;Incentive Picklist'!D96:H115,2,FALSE)</f>
        <v>#N/A</v>
      </c>
      <c r="E108" s="35"/>
      <c r="F108" s="36"/>
      <c r="G108" s="36"/>
      <c r="H108" s="19" t="str">
        <f>IFERROR(VLOOKUP(C108,'Measure&amp;Incentive Picklist'!$D$2:$I$15, 6, FALSE),"")</f>
        <v/>
      </c>
      <c r="I108" s="36"/>
      <c r="J108" s="141"/>
      <c r="K108" s="35"/>
      <c r="L108" s="160" t="e">
        <f>VLOOKUP(K108,'Heating picklists'!$A$2:$C$61,3,FALSE)</f>
        <v>#N/A</v>
      </c>
      <c r="M108" s="160" t="e">
        <f>VLOOKUP(K108,'Heating picklists'!$A$2:$D$61,4,FALSE)</f>
        <v>#N/A</v>
      </c>
      <c r="N108" s="35"/>
      <c r="O108" s="35"/>
      <c r="P108" s="35"/>
      <c r="Q108" s="37"/>
      <c r="R108" s="37"/>
      <c r="S108" s="38" t="str">
        <f t="shared" si="5"/>
        <v/>
      </c>
      <c r="T108" s="132" t="str">
        <f>IFERROR(MIN(VLOOKUP($C108,'Measure&amp;Incentive Picklist'!$D:$H,4,FALSE)*F108,S108),"")</f>
        <v/>
      </c>
      <c r="U108" s="35"/>
      <c r="V108" s="18">
        <f t="shared" si="6"/>
        <v>0</v>
      </c>
      <c r="W108" s="18">
        <f t="shared" si="7"/>
        <v>0</v>
      </c>
      <c r="X108" s="197" t="e">
        <f t="shared" si="8"/>
        <v>#DIV/0!</v>
      </c>
    </row>
    <row r="109" spans="1:24" x14ac:dyDescent="0.2">
      <c r="A109" s="19">
        <f t="shared" si="9"/>
        <v>102</v>
      </c>
      <c r="B109" s="35"/>
      <c r="C109" s="197"/>
      <c r="D109" s="234" t="e">
        <f>VLOOKUP(C109,'Measure&amp;Incentive Picklist'!D97:H116,2,FALSE)</f>
        <v>#N/A</v>
      </c>
      <c r="E109" s="35"/>
      <c r="F109" s="36"/>
      <c r="G109" s="36"/>
      <c r="H109" s="19" t="str">
        <f>IFERROR(VLOOKUP(C109,'Measure&amp;Incentive Picklist'!$D$2:$I$15, 6, FALSE),"")</f>
        <v/>
      </c>
      <c r="I109" s="36"/>
      <c r="J109" s="141"/>
      <c r="K109" s="35"/>
      <c r="L109" s="160" t="e">
        <f>VLOOKUP(K109,'Heating picklists'!$A$2:$C$61,3,FALSE)</f>
        <v>#N/A</v>
      </c>
      <c r="M109" s="160" t="e">
        <f>VLOOKUP(K109,'Heating picklists'!$A$2:$D$61,4,FALSE)</f>
        <v>#N/A</v>
      </c>
      <c r="N109" s="35"/>
      <c r="O109" s="35"/>
      <c r="P109" s="35"/>
      <c r="Q109" s="37"/>
      <c r="R109" s="37"/>
      <c r="S109" s="38" t="str">
        <f t="shared" si="5"/>
        <v/>
      </c>
      <c r="T109" s="132" t="str">
        <f>IFERROR(MIN(VLOOKUP($C109,'Measure&amp;Incentive Picklist'!$D:$H,4,FALSE)*F109,S109),"")</f>
        <v/>
      </c>
      <c r="U109" s="35"/>
      <c r="V109" s="18">
        <f t="shared" si="6"/>
        <v>0</v>
      </c>
      <c r="W109" s="18">
        <f t="shared" si="7"/>
        <v>0</v>
      </c>
      <c r="X109" s="197" t="e">
        <f t="shared" si="8"/>
        <v>#DIV/0!</v>
      </c>
    </row>
    <row r="110" spans="1:24" x14ac:dyDescent="0.2">
      <c r="A110" s="19">
        <f t="shared" si="9"/>
        <v>103</v>
      </c>
      <c r="B110" s="35"/>
      <c r="C110" s="197"/>
      <c r="D110" s="234" t="e">
        <f>VLOOKUP(C110,'Measure&amp;Incentive Picklist'!D98:H117,2,FALSE)</f>
        <v>#N/A</v>
      </c>
      <c r="E110" s="35"/>
      <c r="F110" s="36"/>
      <c r="G110" s="36"/>
      <c r="H110" s="19" t="str">
        <f>IFERROR(VLOOKUP(C110,'Measure&amp;Incentive Picklist'!$D$2:$I$15, 6, FALSE),"")</f>
        <v/>
      </c>
      <c r="I110" s="36"/>
      <c r="J110" s="141"/>
      <c r="K110" s="35"/>
      <c r="L110" s="160" t="e">
        <f>VLOOKUP(K110,'Heating picklists'!$A$2:$C$61,3,FALSE)</f>
        <v>#N/A</v>
      </c>
      <c r="M110" s="160" t="e">
        <f>VLOOKUP(K110,'Heating picklists'!$A$2:$D$61,4,FALSE)</f>
        <v>#N/A</v>
      </c>
      <c r="N110" s="35"/>
      <c r="O110" s="35"/>
      <c r="P110" s="35"/>
      <c r="Q110" s="37"/>
      <c r="R110" s="37"/>
      <c r="S110" s="38" t="str">
        <f t="shared" si="5"/>
        <v/>
      </c>
      <c r="T110" s="132" t="str">
        <f>IFERROR(MIN(VLOOKUP($C110,'Measure&amp;Incentive Picklist'!$D:$H,4,FALSE)*F110,S110),"")</f>
        <v/>
      </c>
      <c r="U110" s="35"/>
      <c r="V110" s="18">
        <f t="shared" si="6"/>
        <v>0</v>
      </c>
      <c r="W110" s="18">
        <f t="shared" si="7"/>
        <v>0</v>
      </c>
      <c r="X110" s="197" t="e">
        <f t="shared" si="8"/>
        <v>#DIV/0!</v>
      </c>
    </row>
    <row r="111" spans="1:24" x14ac:dyDescent="0.2">
      <c r="A111" s="19">
        <f t="shared" si="9"/>
        <v>104</v>
      </c>
      <c r="B111" s="35"/>
      <c r="C111" s="197"/>
      <c r="D111" s="234" t="e">
        <f>VLOOKUP(C111,'Measure&amp;Incentive Picklist'!D99:H118,2,FALSE)</f>
        <v>#N/A</v>
      </c>
      <c r="E111" s="35"/>
      <c r="F111" s="36"/>
      <c r="G111" s="36"/>
      <c r="H111" s="19" t="str">
        <f>IFERROR(VLOOKUP(C111,'Measure&amp;Incentive Picklist'!$D$2:$I$15, 6, FALSE),"")</f>
        <v/>
      </c>
      <c r="I111" s="36"/>
      <c r="J111" s="141"/>
      <c r="K111" s="35"/>
      <c r="L111" s="160" t="e">
        <f>VLOOKUP(K111,'Heating picklists'!$A$2:$C$61,3,FALSE)</f>
        <v>#N/A</v>
      </c>
      <c r="M111" s="160" t="e">
        <f>VLOOKUP(K111,'Heating picklists'!$A$2:$D$61,4,FALSE)</f>
        <v>#N/A</v>
      </c>
      <c r="N111" s="35"/>
      <c r="O111" s="35"/>
      <c r="P111" s="35"/>
      <c r="Q111" s="37"/>
      <c r="R111" s="37"/>
      <c r="S111" s="38" t="str">
        <f t="shared" si="5"/>
        <v/>
      </c>
      <c r="T111" s="132" t="str">
        <f>IFERROR(MIN(VLOOKUP($C111,'Measure&amp;Incentive Picklist'!$D:$H,4,FALSE)*F111,S111),"")</f>
        <v/>
      </c>
      <c r="U111" s="35"/>
      <c r="V111" s="18">
        <f t="shared" si="6"/>
        <v>0</v>
      </c>
      <c r="W111" s="18">
        <f t="shared" si="7"/>
        <v>0</v>
      </c>
      <c r="X111" s="197" t="e">
        <f t="shared" si="8"/>
        <v>#DIV/0!</v>
      </c>
    </row>
    <row r="112" spans="1:24" x14ac:dyDescent="0.2">
      <c r="A112" s="19">
        <f t="shared" si="9"/>
        <v>105</v>
      </c>
      <c r="B112" s="35"/>
      <c r="C112" s="197"/>
      <c r="D112" s="234" t="e">
        <f>VLOOKUP(C112,'Measure&amp;Incentive Picklist'!D100:H119,2,FALSE)</f>
        <v>#N/A</v>
      </c>
      <c r="E112" s="35"/>
      <c r="F112" s="36"/>
      <c r="G112" s="36"/>
      <c r="H112" s="19" t="str">
        <f>IFERROR(VLOOKUP(C112,'Measure&amp;Incentive Picklist'!$D$2:$I$15, 6, FALSE),"")</f>
        <v/>
      </c>
      <c r="I112" s="36"/>
      <c r="J112" s="141"/>
      <c r="K112" s="35"/>
      <c r="L112" s="160" t="e">
        <f>VLOOKUP(K112,'Heating picklists'!$A$2:$C$61,3,FALSE)</f>
        <v>#N/A</v>
      </c>
      <c r="M112" s="160" t="e">
        <f>VLOOKUP(K112,'Heating picklists'!$A$2:$D$61,4,FALSE)</f>
        <v>#N/A</v>
      </c>
      <c r="N112" s="35"/>
      <c r="O112" s="35"/>
      <c r="P112" s="35"/>
      <c r="Q112" s="37"/>
      <c r="R112" s="37"/>
      <c r="S112" s="38" t="str">
        <f t="shared" si="5"/>
        <v/>
      </c>
      <c r="T112" s="132" t="str">
        <f>IFERROR(MIN(VLOOKUP($C112,'Measure&amp;Incentive Picklist'!$D:$H,4,FALSE)*F112,S112),"")</f>
        <v/>
      </c>
      <c r="U112" s="35"/>
      <c r="V112" s="18">
        <f t="shared" si="6"/>
        <v>0</v>
      </c>
      <c r="W112" s="18">
        <f t="shared" si="7"/>
        <v>0</v>
      </c>
      <c r="X112" s="197" t="e">
        <f t="shared" si="8"/>
        <v>#DIV/0!</v>
      </c>
    </row>
    <row r="113" spans="1:24" x14ac:dyDescent="0.2">
      <c r="A113" s="19">
        <f t="shared" si="9"/>
        <v>106</v>
      </c>
      <c r="B113" s="35"/>
      <c r="C113" s="197"/>
      <c r="D113" s="234" t="e">
        <f>VLOOKUP(C113,'Measure&amp;Incentive Picklist'!D101:H120,2,FALSE)</f>
        <v>#N/A</v>
      </c>
      <c r="E113" s="35"/>
      <c r="F113" s="36"/>
      <c r="G113" s="36"/>
      <c r="H113" s="19" t="str">
        <f>IFERROR(VLOOKUP(C113,'Measure&amp;Incentive Picklist'!$D$2:$I$15, 6, FALSE),"")</f>
        <v/>
      </c>
      <c r="I113" s="36"/>
      <c r="J113" s="141"/>
      <c r="K113" s="35"/>
      <c r="L113" s="160" t="e">
        <f>VLOOKUP(K113,'Heating picklists'!$A$2:$C$61,3,FALSE)</f>
        <v>#N/A</v>
      </c>
      <c r="M113" s="160" t="e">
        <f>VLOOKUP(K113,'Heating picklists'!$A$2:$D$61,4,FALSE)</f>
        <v>#N/A</v>
      </c>
      <c r="N113" s="35"/>
      <c r="O113" s="35"/>
      <c r="P113" s="35"/>
      <c r="Q113" s="37"/>
      <c r="R113" s="37"/>
      <c r="S113" s="38" t="str">
        <f t="shared" si="5"/>
        <v/>
      </c>
      <c r="T113" s="132" t="str">
        <f>IFERROR(MIN(VLOOKUP($C113,'Measure&amp;Incentive Picklist'!$D:$H,4,FALSE)*F113,S113),"")</f>
        <v/>
      </c>
      <c r="U113" s="35"/>
      <c r="V113" s="18">
        <f t="shared" si="6"/>
        <v>0</v>
      </c>
      <c r="W113" s="18">
        <f t="shared" si="7"/>
        <v>0</v>
      </c>
      <c r="X113" s="197" t="e">
        <f t="shared" si="8"/>
        <v>#DIV/0!</v>
      </c>
    </row>
    <row r="114" spans="1:24" x14ac:dyDescent="0.2">
      <c r="A114" s="19">
        <f t="shared" si="9"/>
        <v>107</v>
      </c>
      <c r="B114" s="35"/>
      <c r="C114" s="197"/>
      <c r="D114" s="234" t="e">
        <f>VLOOKUP(C114,'Measure&amp;Incentive Picklist'!D102:H121,2,FALSE)</f>
        <v>#N/A</v>
      </c>
      <c r="E114" s="35"/>
      <c r="F114" s="36"/>
      <c r="G114" s="36"/>
      <c r="H114" s="19" t="str">
        <f>IFERROR(VLOOKUP(C114,'Measure&amp;Incentive Picklist'!$D$2:$I$15, 6, FALSE),"")</f>
        <v/>
      </c>
      <c r="I114" s="36"/>
      <c r="J114" s="141"/>
      <c r="K114" s="35"/>
      <c r="L114" s="160" t="e">
        <f>VLOOKUP(K114,'Heating picklists'!$A$2:$C$61,3,FALSE)</f>
        <v>#N/A</v>
      </c>
      <c r="M114" s="160" t="e">
        <f>VLOOKUP(K114,'Heating picklists'!$A$2:$D$61,4,FALSE)</f>
        <v>#N/A</v>
      </c>
      <c r="N114" s="35"/>
      <c r="O114" s="35"/>
      <c r="P114" s="35"/>
      <c r="Q114" s="37"/>
      <c r="R114" s="37"/>
      <c r="S114" s="38" t="str">
        <f t="shared" si="5"/>
        <v/>
      </c>
      <c r="T114" s="132" t="str">
        <f>IFERROR(MIN(VLOOKUP($C114,'Measure&amp;Incentive Picklist'!$D:$H,4,FALSE)*F114,S114),"")</f>
        <v/>
      </c>
      <c r="U114" s="35"/>
      <c r="V114" s="18">
        <f t="shared" si="6"/>
        <v>0</v>
      </c>
      <c r="W114" s="18">
        <f t="shared" si="7"/>
        <v>0</v>
      </c>
      <c r="X114" s="197" t="e">
        <f t="shared" si="8"/>
        <v>#DIV/0!</v>
      </c>
    </row>
    <row r="115" spans="1:24" x14ac:dyDescent="0.2">
      <c r="A115" s="19">
        <f t="shared" si="9"/>
        <v>108</v>
      </c>
      <c r="B115" s="35"/>
      <c r="C115" s="197"/>
      <c r="D115" s="234" t="e">
        <f>VLOOKUP(C115,'Measure&amp;Incentive Picklist'!D103:H122,2,FALSE)</f>
        <v>#N/A</v>
      </c>
      <c r="E115" s="35"/>
      <c r="F115" s="36"/>
      <c r="G115" s="36"/>
      <c r="H115" s="19" t="str">
        <f>IFERROR(VLOOKUP(C115,'Measure&amp;Incentive Picklist'!$D$2:$I$15, 6, FALSE),"")</f>
        <v/>
      </c>
      <c r="I115" s="36"/>
      <c r="J115" s="141"/>
      <c r="K115" s="35"/>
      <c r="L115" s="160" t="e">
        <f>VLOOKUP(K115,'Heating picklists'!$A$2:$C$61,3,FALSE)</f>
        <v>#N/A</v>
      </c>
      <c r="M115" s="160" t="e">
        <f>VLOOKUP(K115,'Heating picklists'!$A$2:$D$61,4,FALSE)</f>
        <v>#N/A</v>
      </c>
      <c r="N115" s="35"/>
      <c r="O115" s="35"/>
      <c r="P115" s="35"/>
      <c r="Q115" s="37"/>
      <c r="R115" s="37"/>
      <c r="S115" s="38" t="str">
        <f t="shared" si="5"/>
        <v/>
      </c>
      <c r="T115" s="132" t="str">
        <f>IFERROR(MIN(VLOOKUP($C115,'Measure&amp;Incentive Picklist'!$D:$H,4,FALSE)*F115,S115),"")</f>
        <v/>
      </c>
      <c r="U115" s="35"/>
      <c r="V115" s="18">
        <f t="shared" si="6"/>
        <v>0</v>
      </c>
      <c r="W115" s="18">
        <f t="shared" si="7"/>
        <v>0</v>
      </c>
      <c r="X115" s="197" t="e">
        <f t="shared" si="8"/>
        <v>#DIV/0!</v>
      </c>
    </row>
    <row r="116" spans="1:24" x14ac:dyDescent="0.2">
      <c r="A116" s="19">
        <f t="shared" si="9"/>
        <v>109</v>
      </c>
      <c r="B116" s="35"/>
      <c r="C116" s="197"/>
      <c r="D116" s="234" t="e">
        <f>VLOOKUP(C116,'Measure&amp;Incentive Picklist'!D104:H123,2,FALSE)</f>
        <v>#N/A</v>
      </c>
      <c r="E116" s="35"/>
      <c r="F116" s="36"/>
      <c r="G116" s="36"/>
      <c r="H116" s="19" t="str">
        <f>IFERROR(VLOOKUP(C116,'Measure&amp;Incentive Picklist'!$D$2:$I$15, 6, FALSE),"")</f>
        <v/>
      </c>
      <c r="I116" s="36"/>
      <c r="J116" s="141"/>
      <c r="K116" s="35"/>
      <c r="L116" s="160" t="e">
        <f>VLOOKUP(K116,'Heating picklists'!$A$2:$C$61,3,FALSE)</f>
        <v>#N/A</v>
      </c>
      <c r="M116" s="160" t="e">
        <f>VLOOKUP(K116,'Heating picklists'!$A$2:$D$61,4,FALSE)</f>
        <v>#N/A</v>
      </c>
      <c r="N116" s="35"/>
      <c r="O116" s="35"/>
      <c r="P116" s="35"/>
      <c r="Q116" s="37"/>
      <c r="R116" s="37"/>
      <c r="S116" s="38" t="str">
        <f t="shared" si="5"/>
        <v/>
      </c>
      <c r="T116" s="132" t="str">
        <f>IFERROR(MIN(VLOOKUP($C116,'Measure&amp;Incentive Picklist'!$D:$H,4,FALSE)*F116,S116),"")</f>
        <v/>
      </c>
      <c r="U116" s="35"/>
      <c r="V116" s="18">
        <f t="shared" si="6"/>
        <v>0</v>
      </c>
      <c r="W116" s="18">
        <f t="shared" si="7"/>
        <v>0</v>
      </c>
      <c r="X116" s="197" t="e">
        <f t="shared" si="8"/>
        <v>#DIV/0!</v>
      </c>
    </row>
    <row r="117" spans="1:24" x14ac:dyDescent="0.2">
      <c r="A117" s="19">
        <f t="shared" si="9"/>
        <v>110</v>
      </c>
      <c r="B117" s="35"/>
      <c r="C117" s="197"/>
      <c r="D117" s="234" t="e">
        <f>VLOOKUP(C117,'Measure&amp;Incentive Picklist'!D105:H124,2,FALSE)</f>
        <v>#N/A</v>
      </c>
      <c r="E117" s="35"/>
      <c r="F117" s="36"/>
      <c r="G117" s="36"/>
      <c r="H117" s="19" t="str">
        <f>IFERROR(VLOOKUP(C117,'Measure&amp;Incentive Picklist'!$D$2:$I$15, 6, FALSE),"")</f>
        <v/>
      </c>
      <c r="I117" s="36"/>
      <c r="J117" s="141"/>
      <c r="K117" s="35"/>
      <c r="L117" s="160" t="e">
        <f>VLOOKUP(K117,'Heating picklists'!$A$2:$C$61,3,FALSE)</f>
        <v>#N/A</v>
      </c>
      <c r="M117" s="160" t="e">
        <f>VLOOKUP(K117,'Heating picklists'!$A$2:$D$61,4,FALSE)</f>
        <v>#N/A</v>
      </c>
      <c r="N117" s="35"/>
      <c r="O117" s="35"/>
      <c r="P117" s="35"/>
      <c r="Q117" s="37"/>
      <c r="R117" s="37"/>
      <c r="S117" s="38" t="str">
        <f t="shared" si="5"/>
        <v/>
      </c>
      <c r="T117" s="132" t="str">
        <f>IFERROR(MIN(VLOOKUP($C117,'Measure&amp;Incentive Picklist'!$D:$H,4,FALSE)*F117,S117),"")</f>
        <v/>
      </c>
      <c r="U117" s="35"/>
      <c r="V117" s="18">
        <f t="shared" si="6"/>
        <v>0</v>
      </c>
      <c r="W117" s="18">
        <f t="shared" si="7"/>
        <v>0</v>
      </c>
      <c r="X117" s="197" t="e">
        <f t="shared" si="8"/>
        <v>#DIV/0!</v>
      </c>
    </row>
    <row r="118" spans="1:24" x14ac:dyDescent="0.2">
      <c r="A118" s="19">
        <f t="shared" si="9"/>
        <v>111</v>
      </c>
      <c r="B118" s="35"/>
      <c r="C118" s="197"/>
      <c r="D118" s="234" t="e">
        <f>VLOOKUP(C118,'Measure&amp;Incentive Picklist'!D106:H125,2,FALSE)</f>
        <v>#N/A</v>
      </c>
      <c r="E118" s="35"/>
      <c r="F118" s="36"/>
      <c r="G118" s="36"/>
      <c r="H118" s="19" t="str">
        <f>IFERROR(VLOOKUP(C118,'Measure&amp;Incentive Picklist'!$D$2:$I$15, 6, FALSE),"")</f>
        <v/>
      </c>
      <c r="I118" s="36"/>
      <c r="J118" s="141"/>
      <c r="K118" s="35"/>
      <c r="L118" s="160" t="e">
        <f>VLOOKUP(K118,'Heating picklists'!$A$2:$C$61,3,FALSE)</f>
        <v>#N/A</v>
      </c>
      <c r="M118" s="160" t="e">
        <f>VLOOKUP(K118,'Heating picklists'!$A$2:$D$61,4,FALSE)</f>
        <v>#N/A</v>
      </c>
      <c r="N118" s="35"/>
      <c r="O118" s="35"/>
      <c r="P118" s="35"/>
      <c r="Q118" s="37"/>
      <c r="R118" s="37"/>
      <c r="S118" s="38" t="str">
        <f t="shared" si="5"/>
        <v/>
      </c>
      <c r="T118" s="132" t="str">
        <f>IFERROR(MIN(VLOOKUP($C118,'Measure&amp;Incentive Picklist'!$D:$H,4,FALSE)*F118,S118),"")</f>
        <v/>
      </c>
      <c r="U118" s="35"/>
      <c r="V118" s="18">
        <f t="shared" si="6"/>
        <v>0</v>
      </c>
      <c r="W118" s="18">
        <f t="shared" si="7"/>
        <v>0</v>
      </c>
      <c r="X118" s="197" t="e">
        <f t="shared" si="8"/>
        <v>#DIV/0!</v>
      </c>
    </row>
    <row r="119" spans="1:24" x14ac:dyDescent="0.2">
      <c r="A119" s="19">
        <f t="shared" si="9"/>
        <v>112</v>
      </c>
      <c r="B119" s="35"/>
      <c r="C119" s="197"/>
      <c r="D119" s="234" t="e">
        <f>VLOOKUP(C119,'Measure&amp;Incentive Picklist'!D107:H126,2,FALSE)</f>
        <v>#N/A</v>
      </c>
      <c r="E119" s="35"/>
      <c r="F119" s="36"/>
      <c r="G119" s="36"/>
      <c r="H119" s="19" t="str">
        <f>IFERROR(VLOOKUP(C119,'Measure&amp;Incentive Picklist'!$D$2:$I$15, 6, FALSE),"")</f>
        <v/>
      </c>
      <c r="I119" s="36"/>
      <c r="J119" s="141"/>
      <c r="K119" s="35"/>
      <c r="L119" s="160" t="e">
        <f>VLOOKUP(K119,'Heating picklists'!$A$2:$C$61,3,FALSE)</f>
        <v>#N/A</v>
      </c>
      <c r="M119" s="160" t="e">
        <f>VLOOKUP(K119,'Heating picklists'!$A$2:$D$61,4,FALSE)</f>
        <v>#N/A</v>
      </c>
      <c r="N119" s="35"/>
      <c r="O119" s="35"/>
      <c r="P119" s="35"/>
      <c r="Q119" s="37"/>
      <c r="R119" s="37"/>
      <c r="S119" s="38" t="str">
        <f t="shared" si="5"/>
        <v/>
      </c>
      <c r="T119" s="132" t="str">
        <f>IFERROR(MIN(VLOOKUP($C119,'Measure&amp;Incentive Picklist'!$D:$H,4,FALSE)*F119,S119),"")</f>
        <v/>
      </c>
      <c r="U119" s="35"/>
      <c r="V119" s="18">
        <f t="shared" si="6"/>
        <v>0</v>
      </c>
      <c r="W119" s="18">
        <f t="shared" si="7"/>
        <v>0</v>
      </c>
      <c r="X119" s="197" t="e">
        <f t="shared" si="8"/>
        <v>#DIV/0!</v>
      </c>
    </row>
    <row r="120" spans="1:24" x14ac:dyDescent="0.2">
      <c r="A120" s="19">
        <f t="shared" si="9"/>
        <v>113</v>
      </c>
      <c r="B120" s="35"/>
      <c r="C120" s="197"/>
      <c r="D120" s="234" t="e">
        <f>VLOOKUP(C120,'Measure&amp;Incentive Picklist'!D108:H127,2,FALSE)</f>
        <v>#N/A</v>
      </c>
      <c r="E120" s="35"/>
      <c r="F120" s="36"/>
      <c r="G120" s="36"/>
      <c r="H120" s="19" t="str">
        <f>IFERROR(VLOOKUP(C120,'Measure&amp;Incentive Picklist'!$D$2:$I$15, 6, FALSE),"")</f>
        <v/>
      </c>
      <c r="I120" s="36"/>
      <c r="J120" s="141"/>
      <c r="K120" s="35"/>
      <c r="L120" s="160" t="e">
        <f>VLOOKUP(K120,'Heating picklists'!$A$2:$C$61,3,FALSE)</f>
        <v>#N/A</v>
      </c>
      <c r="M120" s="160" t="e">
        <f>VLOOKUP(K120,'Heating picklists'!$A$2:$D$61,4,FALSE)</f>
        <v>#N/A</v>
      </c>
      <c r="N120" s="35"/>
      <c r="O120" s="35"/>
      <c r="P120" s="35"/>
      <c r="Q120" s="37"/>
      <c r="R120" s="37"/>
      <c r="S120" s="38" t="str">
        <f t="shared" si="5"/>
        <v/>
      </c>
      <c r="T120" s="132" t="str">
        <f>IFERROR(MIN(VLOOKUP($C120,'Measure&amp;Incentive Picklist'!$D:$H,4,FALSE)*F120,S120),"")</f>
        <v/>
      </c>
      <c r="U120" s="35"/>
      <c r="V120" s="18">
        <f t="shared" si="6"/>
        <v>0</v>
      </c>
      <c r="W120" s="18">
        <f t="shared" si="7"/>
        <v>0</v>
      </c>
      <c r="X120" s="197" t="e">
        <f t="shared" si="8"/>
        <v>#DIV/0!</v>
      </c>
    </row>
    <row r="121" spans="1:24" x14ac:dyDescent="0.2">
      <c r="A121" s="19">
        <f t="shared" si="9"/>
        <v>114</v>
      </c>
      <c r="B121" s="35"/>
      <c r="C121" s="197"/>
      <c r="D121" s="234" t="e">
        <f>VLOOKUP(C121,'Measure&amp;Incentive Picklist'!D109:H128,2,FALSE)</f>
        <v>#N/A</v>
      </c>
      <c r="E121" s="35"/>
      <c r="F121" s="36"/>
      <c r="G121" s="36"/>
      <c r="H121" s="19" t="str">
        <f>IFERROR(VLOOKUP(C121,'Measure&amp;Incentive Picklist'!$D$2:$I$15, 6, FALSE),"")</f>
        <v/>
      </c>
      <c r="I121" s="36"/>
      <c r="J121" s="141"/>
      <c r="K121" s="35"/>
      <c r="L121" s="160" t="e">
        <f>VLOOKUP(K121,'Heating picklists'!$A$2:$C$61,3,FALSE)</f>
        <v>#N/A</v>
      </c>
      <c r="M121" s="160" t="e">
        <f>VLOOKUP(K121,'Heating picklists'!$A$2:$D$61,4,FALSE)</f>
        <v>#N/A</v>
      </c>
      <c r="N121" s="35"/>
      <c r="O121" s="35"/>
      <c r="P121" s="35"/>
      <c r="Q121" s="37"/>
      <c r="R121" s="37"/>
      <c r="S121" s="38" t="str">
        <f t="shared" si="5"/>
        <v/>
      </c>
      <c r="T121" s="132" t="str">
        <f>IFERROR(MIN(VLOOKUP($C121,'Measure&amp;Incentive Picklist'!$D:$H,4,FALSE)*F121,S121),"")</f>
        <v/>
      </c>
      <c r="U121" s="35"/>
      <c r="V121" s="18">
        <f t="shared" si="6"/>
        <v>0</v>
      </c>
      <c r="W121" s="18">
        <f t="shared" si="7"/>
        <v>0</v>
      </c>
      <c r="X121" s="197" t="e">
        <f t="shared" si="8"/>
        <v>#DIV/0!</v>
      </c>
    </row>
    <row r="122" spans="1:24" x14ac:dyDescent="0.2">
      <c r="A122" s="19">
        <f t="shared" si="9"/>
        <v>115</v>
      </c>
      <c r="B122" s="35"/>
      <c r="C122" s="197"/>
      <c r="D122" s="234" t="e">
        <f>VLOOKUP(C122,'Measure&amp;Incentive Picklist'!D110:H129,2,FALSE)</f>
        <v>#N/A</v>
      </c>
      <c r="E122" s="35"/>
      <c r="F122" s="36"/>
      <c r="G122" s="36"/>
      <c r="H122" s="19" t="str">
        <f>IFERROR(VLOOKUP(C122,'Measure&amp;Incentive Picklist'!$D$2:$I$15, 6, FALSE),"")</f>
        <v/>
      </c>
      <c r="I122" s="36"/>
      <c r="J122" s="141"/>
      <c r="K122" s="35"/>
      <c r="L122" s="160" t="e">
        <f>VLOOKUP(K122,'Heating picklists'!$A$2:$C$61,3,FALSE)</f>
        <v>#N/A</v>
      </c>
      <c r="M122" s="160" t="e">
        <f>VLOOKUP(K122,'Heating picklists'!$A$2:$D$61,4,FALSE)</f>
        <v>#N/A</v>
      </c>
      <c r="N122" s="35"/>
      <c r="O122" s="35"/>
      <c r="P122" s="35"/>
      <c r="Q122" s="37"/>
      <c r="R122" s="37"/>
      <c r="S122" s="38" t="str">
        <f t="shared" si="5"/>
        <v/>
      </c>
      <c r="T122" s="132" t="str">
        <f>IFERROR(MIN(VLOOKUP($C122,'Measure&amp;Incentive Picklist'!$D:$H,4,FALSE)*F122,S122),"")</f>
        <v/>
      </c>
      <c r="U122" s="35"/>
      <c r="V122" s="18">
        <f t="shared" si="6"/>
        <v>0</v>
      </c>
      <c r="W122" s="18">
        <f t="shared" si="7"/>
        <v>0</v>
      </c>
      <c r="X122" s="197" t="e">
        <f t="shared" si="8"/>
        <v>#DIV/0!</v>
      </c>
    </row>
    <row r="123" spans="1:24" x14ac:dyDescent="0.2">
      <c r="A123" s="19">
        <f t="shared" si="9"/>
        <v>116</v>
      </c>
      <c r="B123" s="35"/>
      <c r="C123" s="197"/>
      <c r="D123" s="234" t="e">
        <f>VLOOKUP(C123,'Measure&amp;Incentive Picklist'!D111:H130,2,FALSE)</f>
        <v>#N/A</v>
      </c>
      <c r="E123" s="35"/>
      <c r="F123" s="36"/>
      <c r="G123" s="36"/>
      <c r="H123" s="19" t="str">
        <f>IFERROR(VLOOKUP(C123,'Measure&amp;Incentive Picklist'!$D$2:$I$15, 6, FALSE),"")</f>
        <v/>
      </c>
      <c r="I123" s="36"/>
      <c r="J123" s="141"/>
      <c r="K123" s="35"/>
      <c r="L123" s="160" t="e">
        <f>VLOOKUP(K123,'Heating picklists'!$A$2:$C$61,3,FALSE)</f>
        <v>#N/A</v>
      </c>
      <c r="M123" s="160" t="e">
        <f>VLOOKUP(K123,'Heating picklists'!$A$2:$D$61,4,FALSE)</f>
        <v>#N/A</v>
      </c>
      <c r="N123" s="35"/>
      <c r="O123" s="35"/>
      <c r="P123" s="35"/>
      <c r="Q123" s="37"/>
      <c r="R123" s="37"/>
      <c r="S123" s="38" t="str">
        <f t="shared" si="5"/>
        <v/>
      </c>
      <c r="T123" s="132" t="str">
        <f>IFERROR(MIN(VLOOKUP($C123,'Measure&amp;Incentive Picklist'!$D:$H,4,FALSE)*F123,S123),"")</f>
        <v/>
      </c>
      <c r="U123" s="35"/>
      <c r="V123" s="18">
        <f t="shared" si="6"/>
        <v>0</v>
      </c>
      <c r="W123" s="18">
        <f t="shared" si="7"/>
        <v>0</v>
      </c>
      <c r="X123" s="197" t="e">
        <f t="shared" si="8"/>
        <v>#DIV/0!</v>
      </c>
    </row>
    <row r="124" spans="1:24" x14ac:dyDescent="0.2">
      <c r="A124" s="19">
        <f t="shared" si="9"/>
        <v>117</v>
      </c>
      <c r="B124" s="35"/>
      <c r="C124" s="197"/>
      <c r="D124" s="234" t="e">
        <f>VLOOKUP(C124,'Measure&amp;Incentive Picklist'!D112:H131,2,FALSE)</f>
        <v>#N/A</v>
      </c>
      <c r="E124" s="35"/>
      <c r="F124" s="36"/>
      <c r="G124" s="36"/>
      <c r="H124" s="19" t="str">
        <f>IFERROR(VLOOKUP(C124,'Measure&amp;Incentive Picklist'!$D$2:$I$15, 6, FALSE),"")</f>
        <v/>
      </c>
      <c r="I124" s="36"/>
      <c r="J124" s="141"/>
      <c r="K124" s="35"/>
      <c r="L124" s="160" t="e">
        <f>VLOOKUP(K124,'Heating picklists'!$A$2:$C$61,3,FALSE)</f>
        <v>#N/A</v>
      </c>
      <c r="M124" s="160" t="e">
        <f>VLOOKUP(K124,'Heating picklists'!$A$2:$D$61,4,FALSE)</f>
        <v>#N/A</v>
      </c>
      <c r="N124" s="35"/>
      <c r="O124" s="35"/>
      <c r="P124" s="35"/>
      <c r="Q124" s="37"/>
      <c r="R124" s="37"/>
      <c r="S124" s="38" t="str">
        <f t="shared" si="5"/>
        <v/>
      </c>
      <c r="T124" s="132" t="str">
        <f>IFERROR(MIN(VLOOKUP($C124,'Measure&amp;Incentive Picklist'!$D:$H,4,FALSE)*F124,S124),"")</f>
        <v/>
      </c>
      <c r="U124" s="35"/>
      <c r="V124" s="18">
        <f t="shared" si="6"/>
        <v>0</v>
      </c>
      <c r="W124" s="18">
        <f t="shared" si="7"/>
        <v>0</v>
      </c>
      <c r="X124" s="197" t="e">
        <f t="shared" si="8"/>
        <v>#DIV/0!</v>
      </c>
    </row>
    <row r="125" spans="1:24" x14ac:dyDescent="0.2">
      <c r="A125" s="19">
        <f t="shared" si="9"/>
        <v>118</v>
      </c>
      <c r="B125" s="35"/>
      <c r="C125" s="197"/>
      <c r="D125" s="234" t="e">
        <f>VLOOKUP(C125,'Measure&amp;Incentive Picklist'!D113:H132,2,FALSE)</f>
        <v>#N/A</v>
      </c>
      <c r="E125" s="35"/>
      <c r="F125" s="36"/>
      <c r="G125" s="36"/>
      <c r="H125" s="19" t="str">
        <f>IFERROR(VLOOKUP(C125,'Measure&amp;Incentive Picklist'!$D$2:$I$15, 6, FALSE),"")</f>
        <v/>
      </c>
      <c r="I125" s="36"/>
      <c r="J125" s="141"/>
      <c r="K125" s="35"/>
      <c r="L125" s="160" t="e">
        <f>VLOOKUP(K125,'Heating picklists'!$A$2:$C$61,3,FALSE)</f>
        <v>#N/A</v>
      </c>
      <c r="M125" s="160" t="e">
        <f>VLOOKUP(K125,'Heating picklists'!$A$2:$D$61,4,FALSE)</f>
        <v>#N/A</v>
      </c>
      <c r="N125" s="35"/>
      <c r="O125" s="35"/>
      <c r="P125" s="35"/>
      <c r="Q125" s="37"/>
      <c r="R125" s="37"/>
      <c r="S125" s="38" t="str">
        <f t="shared" si="5"/>
        <v/>
      </c>
      <c r="T125" s="132" t="str">
        <f>IFERROR(MIN(VLOOKUP($C125,'Measure&amp;Incentive Picklist'!$D:$H,4,FALSE)*F125,S125),"")</f>
        <v/>
      </c>
      <c r="U125" s="35"/>
      <c r="V125" s="18">
        <f t="shared" si="6"/>
        <v>0</v>
      </c>
      <c r="W125" s="18">
        <f t="shared" si="7"/>
        <v>0</v>
      </c>
      <c r="X125" s="197" t="e">
        <f t="shared" si="8"/>
        <v>#DIV/0!</v>
      </c>
    </row>
    <row r="126" spans="1:24" x14ac:dyDescent="0.2">
      <c r="A126" s="19">
        <f t="shared" si="9"/>
        <v>119</v>
      </c>
      <c r="B126" s="35"/>
      <c r="C126" s="197"/>
      <c r="D126" s="234" t="e">
        <f>VLOOKUP(C126,'Measure&amp;Incentive Picklist'!D114:H133,2,FALSE)</f>
        <v>#N/A</v>
      </c>
      <c r="E126" s="35"/>
      <c r="F126" s="36"/>
      <c r="G126" s="36"/>
      <c r="H126" s="19" t="str">
        <f>IFERROR(VLOOKUP(C126,'Measure&amp;Incentive Picklist'!$D$2:$I$15, 6, FALSE),"")</f>
        <v/>
      </c>
      <c r="I126" s="36"/>
      <c r="J126" s="141"/>
      <c r="K126" s="35"/>
      <c r="L126" s="160" t="e">
        <f>VLOOKUP(K126,'Heating picklists'!$A$2:$C$61,3,FALSE)</f>
        <v>#N/A</v>
      </c>
      <c r="M126" s="160" t="e">
        <f>VLOOKUP(K126,'Heating picklists'!$A$2:$D$61,4,FALSE)</f>
        <v>#N/A</v>
      </c>
      <c r="N126" s="35"/>
      <c r="O126" s="35"/>
      <c r="P126" s="35"/>
      <c r="Q126" s="37"/>
      <c r="R126" s="37"/>
      <c r="S126" s="38" t="str">
        <f t="shared" si="5"/>
        <v/>
      </c>
      <c r="T126" s="132" t="str">
        <f>IFERROR(MIN(VLOOKUP($C126,'Measure&amp;Incentive Picklist'!$D:$H,4,FALSE)*F126,S126),"")</f>
        <v/>
      </c>
      <c r="U126" s="35"/>
      <c r="V126" s="18">
        <f t="shared" si="6"/>
        <v>0</v>
      </c>
      <c r="W126" s="18">
        <f t="shared" si="7"/>
        <v>0</v>
      </c>
      <c r="X126" s="197" t="e">
        <f t="shared" si="8"/>
        <v>#DIV/0!</v>
      </c>
    </row>
    <row r="127" spans="1:24" x14ac:dyDescent="0.2">
      <c r="A127" s="19">
        <f t="shared" si="9"/>
        <v>120</v>
      </c>
      <c r="B127" s="35"/>
      <c r="C127" s="197"/>
      <c r="D127" s="234" t="e">
        <f>VLOOKUP(C127,'Measure&amp;Incentive Picklist'!D115:H134,2,FALSE)</f>
        <v>#N/A</v>
      </c>
      <c r="E127" s="35"/>
      <c r="F127" s="36"/>
      <c r="G127" s="36"/>
      <c r="H127" s="19" t="str">
        <f>IFERROR(VLOOKUP(C127,'Measure&amp;Incentive Picklist'!$D$2:$I$15, 6, FALSE),"")</f>
        <v/>
      </c>
      <c r="I127" s="36"/>
      <c r="J127" s="141"/>
      <c r="K127" s="35"/>
      <c r="L127" s="160" t="e">
        <f>VLOOKUP(K127,'Heating picklists'!$A$2:$C$61,3,FALSE)</f>
        <v>#N/A</v>
      </c>
      <c r="M127" s="160" t="e">
        <f>VLOOKUP(K127,'Heating picklists'!$A$2:$D$61,4,FALSE)</f>
        <v>#N/A</v>
      </c>
      <c r="N127" s="35"/>
      <c r="O127" s="35"/>
      <c r="P127" s="35"/>
      <c r="Q127" s="37"/>
      <c r="R127" s="37"/>
      <c r="S127" s="38" t="str">
        <f t="shared" si="5"/>
        <v/>
      </c>
      <c r="T127" s="132" t="str">
        <f>IFERROR(MIN(VLOOKUP($C127,'Measure&amp;Incentive Picklist'!$D:$H,4,FALSE)*F127,S127),"")</f>
        <v/>
      </c>
      <c r="U127" s="35"/>
      <c r="V127" s="18">
        <f t="shared" si="6"/>
        <v>0</v>
      </c>
      <c r="W127" s="18">
        <f t="shared" si="7"/>
        <v>0</v>
      </c>
      <c r="X127" s="197" t="e">
        <f t="shared" si="8"/>
        <v>#DIV/0!</v>
      </c>
    </row>
    <row r="128" spans="1:24" x14ac:dyDescent="0.2">
      <c r="A128" s="19">
        <f t="shared" si="9"/>
        <v>121</v>
      </c>
      <c r="B128" s="35"/>
      <c r="C128" s="197"/>
      <c r="D128" s="234" t="e">
        <f>VLOOKUP(C128,'Measure&amp;Incentive Picklist'!D116:H135,2,FALSE)</f>
        <v>#N/A</v>
      </c>
      <c r="E128" s="35"/>
      <c r="F128" s="36"/>
      <c r="G128" s="36"/>
      <c r="H128" s="19" t="str">
        <f>IFERROR(VLOOKUP(C128,'Measure&amp;Incentive Picklist'!$D$2:$I$15, 6, FALSE),"")</f>
        <v/>
      </c>
      <c r="I128" s="36"/>
      <c r="J128" s="141"/>
      <c r="K128" s="35"/>
      <c r="L128" s="160" t="e">
        <f>VLOOKUP(K128,'Heating picklists'!$A$2:$C$61,3,FALSE)</f>
        <v>#N/A</v>
      </c>
      <c r="M128" s="160" t="e">
        <f>VLOOKUP(K128,'Heating picklists'!$A$2:$D$61,4,FALSE)</f>
        <v>#N/A</v>
      </c>
      <c r="N128" s="35"/>
      <c r="O128" s="35"/>
      <c r="P128" s="35"/>
      <c r="Q128" s="37"/>
      <c r="R128" s="37"/>
      <c r="S128" s="38" t="str">
        <f t="shared" si="5"/>
        <v/>
      </c>
      <c r="T128" s="132" t="str">
        <f>IFERROR(MIN(VLOOKUP($C128,'Measure&amp;Incentive Picklist'!$D:$H,4,FALSE)*F128,S128),"")</f>
        <v/>
      </c>
      <c r="U128" s="35"/>
      <c r="V128" s="18">
        <f t="shared" si="6"/>
        <v>0</v>
      </c>
      <c r="W128" s="18">
        <f t="shared" si="7"/>
        <v>0</v>
      </c>
      <c r="X128" s="197" t="e">
        <f t="shared" si="8"/>
        <v>#DIV/0!</v>
      </c>
    </row>
    <row r="129" spans="1:24" x14ac:dyDescent="0.2">
      <c r="A129" s="19">
        <f t="shared" si="9"/>
        <v>122</v>
      </c>
      <c r="B129" s="35"/>
      <c r="C129" s="197"/>
      <c r="D129" s="234" t="e">
        <f>VLOOKUP(C129,'Measure&amp;Incentive Picklist'!D117:H136,2,FALSE)</f>
        <v>#N/A</v>
      </c>
      <c r="E129" s="35"/>
      <c r="F129" s="36"/>
      <c r="G129" s="36"/>
      <c r="H129" s="19" t="str">
        <f>IFERROR(VLOOKUP(C129,'Measure&amp;Incentive Picklist'!$D$2:$I$15, 6, FALSE),"")</f>
        <v/>
      </c>
      <c r="I129" s="36"/>
      <c r="J129" s="141"/>
      <c r="K129" s="35"/>
      <c r="L129" s="160" t="e">
        <f>VLOOKUP(K129,'Heating picklists'!$A$2:$C$61,3,FALSE)</f>
        <v>#N/A</v>
      </c>
      <c r="M129" s="160" t="e">
        <f>VLOOKUP(K129,'Heating picklists'!$A$2:$D$61,4,FALSE)</f>
        <v>#N/A</v>
      </c>
      <c r="N129" s="35"/>
      <c r="O129" s="35"/>
      <c r="P129" s="35"/>
      <c r="Q129" s="37"/>
      <c r="R129" s="37"/>
      <c r="S129" s="38" t="str">
        <f t="shared" si="5"/>
        <v/>
      </c>
      <c r="T129" s="132" t="str">
        <f>IFERROR(MIN(VLOOKUP($C129,'Measure&amp;Incentive Picklist'!$D:$H,4,FALSE)*F129,S129),"")</f>
        <v/>
      </c>
      <c r="U129" s="35"/>
      <c r="V129" s="18">
        <f t="shared" si="6"/>
        <v>0</v>
      </c>
      <c r="W129" s="18">
        <f t="shared" si="7"/>
        <v>0</v>
      </c>
      <c r="X129" s="197" t="e">
        <f t="shared" si="8"/>
        <v>#DIV/0!</v>
      </c>
    </row>
    <row r="130" spans="1:24" x14ac:dyDescent="0.2">
      <c r="A130" s="19">
        <f t="shared" si="9"/>
        <v>123</v>
      </c>
      <c r="B130" s="35"/>
      <c r="C130" s="197"/>
      <c r="D130" s="234" t="e">
        <f>VLOOKUP(C130,'Measure&amp;Incentive Picklist'!D118:H137,2,FALSE)</f>
        <v>#N/A</v>
      </c>
      <c r="E130" s="35"/>
      <c r="F130" s="36"/>
      <c r="G130" s="36"/>
      <c r="H130" s="19" t="str">
        <f>IFERROR(VLOOKUP(C130,'Measure&amp;Incentive Picklist'!$D$2:$I$15, 6, FALSE),"")</f>
        <v/>
      </c>
      <c r="I130" s="36"/>
      <c r="J130" s="141"/>
      <c r="K130" s="35"/>
      <c r="L130" s="160" t="e">
        <f>VLOOKUP(K130,'Heating picklists'!$A$2:$C$61,3,FALSE)</f>
        <v>#N/A</v>
      </c>
      <c r="M130" s="160" t="e">
        <f>VLOOKUP(K130,'Heating picklists'!$A$2:$D$61,4,FALSE)</f>
        <v>#N/A</v>
      </c>
      <c r="N130" s="35"/>
      <c r="O130" s="35"/>
      <c r="P130" s="35"/>
      <c r="Q130" s="37"/>
      <c r="R130" s="37"/>
      <c r="S130" s="38" t="str">
        <f t="shared" si="5"/>
        <v/>
      </c>
      <c r="T130" s="132" t="str">
        <f>IFERROR(MIN(VLOOKUP($C130,'Measure&amp;Incentive Picklist'!$D:$H,4,FALSE)*F130,S130),"")</f>
        <v/>
      </c>
      <c r="U130" s="35"/>
      <c r="V130" s="18">
        <f t="shared" si="6"/>
        <v>0</v>
      </c>
      <c r="W130" s="18">
        <f t="shared" si="7"/>
        <v>0</v>
      </c>
      <c r="X130" s="197" t="e">
        <f t="shared" si="8"/>
        <v>#DIV/0!</v>
      </c>
    </row>
    <row r="131" spans="1:24" x14ac:dyDescent="0.2">
      <c r="A131" s="19">
        <f t="shared" si="9"/>
        <v>124</v>
      </c>
      <c r="B131" s="35"/>
      <c r="C131" s="197"/>
      <c r="D131" s="234" t="e">
        <f>VLOOKUP(C131,'Measure&amp;Incentive Picklist'!D119:H138,2,FALSE)</f>
        <v>#N/A</v>
      </c>
      <c r="E131" s="35"/>
      <c r="F131" s="36"/>
      <c r="G131" s="36"/>
      <c r="H131" s="19" t="str">
        <f>IFERROR(VLOOKUP(C131,'Measure&amp;Incentive Picklist'!$D$2:$I$15, 6, FALSE),"")</f>
        <v/>
      </c>
      <c r="I131" s="36"/>
      <c r="J131" s="141"/>
      <c r="K131" s="35"/>
      <c r="L131" s="160" t="e">
        <f>VLOOKUP(K131,'Heating picklists'!$A$2:$C$61,3,FALSE)</f>
        <v>#N/A</v>
      </c>
      <c r="M131" s="160" t="e">
        <f>VLOOKUP(K131,'Heating picklists'!$A$2:$D$61,4,FALSE)</f>
        <v>#N/A</v>
      </c>
      <c r="N131" s="35"/>
      <c r="O131" s="35"/>
      <c r="P131" s="35"/>
      <c r="Q131" s="37"/>
      <c r="R131" s="37"/>
      <c r="S131" s="38" t="str">
        <f t="shared" si="5"/>
        <v/>
      </c>
      <c r="T131" s="132" t="str">
        <f>IFERROR(MIN(VLOOKUP($C131,'Measure&amp;Incentive Picklist'!$D:$H,4,FALSE)*F131,S131),"")</f>
        <v/>
      </c>
      <c r="U131" s="35"/>
      <c r="V131" s="18">
        <f t="shared" si="6"/>
        <v>0</v>
      </c>
      <c r="W131" s="18">
        <f t="shared" si="7"/>
        <v>0</v>
      </c>
      <c r="X131" s="197" t="e">
        <f t="shared" si="8"/>
        <v>#DIV/0!</v>
      </c>
    </row>
    <row r="132" spans="1:24" x14ac:dyDescent="0.2">
      <c r="A132" s="19">
        <f t="shared" si="9"/>
        <v>125</v>
      </c>
      <c r="B132" s="35"/>
      <c r="C132" s="197"/>
      <c r="D132" s="234" t="e">
        <f>VLOOKUP(C132,'Measure&amp;Incentive Picklist'!D120:H139,2,FALSE)</f>
        <v>#N/A</v>
      </c>
      <c r="E132" s="35"/>
      <c r="F132" s="36"/>
      <c r="G132" s="36"/>
      <c r="H132" s="19" t="str">
        <f>IFERROR(VLOOKUP(C132,'Measure&amp;Incentive Picklist'!$D$2:$I$15, 6, FALSE),"")</f>
        <v/>
      </c>
      <c r="I132" s="36"/>
      <c r="J132" s="141"/>
      <c r="K132" s="35"/>
      <c r="L132" s="160" t="e">
        <f>VLOOKUP(K132,'Heating picklists'!$A$2:$C$61,3,FALSE)</f>
        <v>#N/A</v>
      </c>
      <c r="M132" s="160" t="e">
        <f>VLOOKUP(K132,'Heating picklists'!$A$2:$D$61,4,FALSE)</f>
        <v>#N/A</v>
      </c>
      <c r="N132" s="35"/>
      <c r="O132" s="35"/>
      <c r="P132" s="35"/>
      <c r="Q132" s="37"/>
      <c r="R132" s="37"/>
      <c r="S132" s="38" t="str">
        <f t="shared" si="5"/>
        <v/>
      </c>
      <c r="T132" s="132" t="str">
        <f>IFERROR(MIN(VLOOKUP($C132,'Measure&amp;Incentive Picklist'!$D:$H,4,FALSE)*F132,S132),"")</f>
        <v/>
      </c>
      <c r="U132" s="35"/>
      <c r="V132" s="18">
        <f t="shared" si="6"/>
        <v>0</v>
      </c>
      <c r="W132" s="18">
        <f t="shared" si="7"/>
        <v>0</v>
      </c>
      <c r="X132" s="197" t="e">
        <f t="shared" si="8"/>
        <v>#DIV/0!</v>
      </c>
    </row>
    <row r="133" spans="1:24" x14ac:dyDescent="0.2">
      <c r="A133" s="19">
        <f t="shared" si="9"/>
        <v>126</v>
      </c>
      <c r="B133" s="35"/>
      <c r="C133" s="197"/>
      <c r="D133" s="234" t="e">
        <f>VLOOKUP(C133,'Measure&amp;Incentive Picklist'!D121:H140,2,FALSE)</f>
        <v>#N/A</v>
      </c>
      <c r="E133" s="35"/>
      <c r="F133" s="36"/>
      <c r="G133" s="36"/>
      <c r="H133" s="19" t="str">
        <f>IFERROR(VLOOKUP(C133,'Measure&amp;Incentive Picklist'!$D$2:$I$15, 6, FALSE),"")</f>
        <v/>
      </c>
      <c r="I133" s="36"/>
      <c r="J133" s="141"/>
      <c r="K133" s="35"/>
      <c r="L133" s="160" t="e">
        <f>VLOOKUP(K133,'Heating picklists'!$A$2:$C$61,3,FALSE)</f>
        <v>#N/A</v>
      </c>
      <c r="M133" s="160" t="e">
        <f>VLOOKUP(K133,'Heating picklists'!$A$2:$D$61,4,FALSE)</f>
        <v>#N/A</v>
      </c>
      <c r="N133" s="35"/>
      <c r="O133" s="35"/>
      <c r="P133" s="35"/>
      <c r="Q133" s="37"/>
      <c r="R133" s="37"/>
      <c r="S133" s="38" t="str">
        <f t="shared" si="5"/>
        <v/>
      </c>
      <c r="T133" s="132" t="str">
        <f>IFERROR(MIN(VLOOKUP($C133,'Measure&amp;Incentive Picklist'!$D:$H,4,FALSE)*F133,S133),"")</f>
        <v/>
      </c>
      <c r="U133" s="35"/>
      <c r="V133" s="18">
        <f t="shared" si="6"/>
        <v>0</v>
      </c>
      <c r="W133" s="18">
        <f t="shared" si="7"/>
        <v>0</v>
      </c>
      <c r="X133" s="197" t="e">
        <f t="shared" si="8"/>
        <v>#DIV/0!</v>
      </c>
    </row>
    <row r="134" spans="1:24" x14ac:dyDescent="0.2">
      <c r="A134" s="19">
        <f t="shared" si="9"/>
        <v>127</v>
      </c>
      <c r="B134" s="35"/>
      <c r="C134" s="197"/>
      <c r="D134" s="234" t="e">
        <f>VLOOKUP(C134,'Measure&amp;Incentive Picklist'!D122:H141,2,FALSE)</f>
        <v>#N/A</v>
      </c>
      <c r="E134" s="35"/>
      <c r="F134" s="36"/>
      <c r="G134" s="36"/>
      <c r="H134" s="19" t="str">
        <f>IFERROR(VLOOKUP(C134,'Measure&amp;Incentive Picklist'!$D$2:$I$15, 6, FALSE),"")</f>
        <v/>
      </c>
      <c r="I134" s="36"/>
      <c r="J134" s="141"/>
      <c r="K134" s="35"/>
      <c r="L134" s="160" t="e">
        <f>VLOOKUP(K134,'Heating picklists'!$A$2:$C$61,3,FALSE)</f>
        <v>#N/A</v>
      </c>
      <c r="M134" s="160" t="e">
        <f>VLOOKUP(K134,'Heating picklists'!$A$2:$D$61,4,FALSE)</f>
        <v>#N/A</v>
      </c>
      <c r="N134" s="35"/>
      <c r="O134" s="35"/>
      <c r="P134" s="35"/>
      <c r="Q134" s="37"/>
      <c r="R134" s="37"/>
      <c r="S134" s="38" t="str">
        <f t="shared" si="5"/>
        <v/>
      </c>
      <c r="T134" s="132" t="str">
        <f>IFERROR(MIN(VLOOKUP($C134,'Measure&amp;Incentive Picklist'!$D:$H,4,FALSE)*F134,S134),"")</f>
        <v/>
      </c>
      <c r="U134" s="35"/>
      <c r="V134" s="18">
        <f t="shared" si="6"/>
        <v>0</v>
      </c>
      <c r="W134" s="18">
        <f t="shared" si="7"/>
        <v>0</v>
      </c>
      <c r="X134" s="197" t="e">
        <f t="shared" si="8"/>
        <v>#DIV/0!</v>
      </c>
    </row>
    <row r="135" spans="1:24" x14ac:dyDescent="0.2">
      <c r="A135" s="19">
        <f t="shared" si="9"/>
        <v>128</v>
      </c>
      <c r="B135" s="35"/>
      <c r="C135" s="197"/>
      <c r="D135" s="234" t="e">
        <f>VLOOKUP(C135,'Measure&amp;Incentive Picklist'!D123:H142,2,FALSE)</f>
        <v>#N/A</v>
      </c>
      <c r="E135" s="35"/>
      <c r="F135" s="36"/>
      <c r="G135" s="36"/>
      <c r="H135" s="19" t="str">
        <f>IFERROR(VLOOKUP(C135,'Measure&amp;Incentive Picklist'!$D$2:$I$15, 6, FALSE),"")</f>
        <v/>
      </c>
      <c r="I135" s="36"/>
      <c r="J135" s="141"/>
      <c r="K135" s="35"/>
      <c r="L135" s="160" t="e">
        <f>VLOOKUP(K135,'Heating picklists'!$A$2:$C$61,3,FALSE)</f>
        <v>#N/A</v>
      </c>
      <c r="M135" s="160" t="e">
        <f>VLOOKUP(K135,'Heating picklists'!$A$2:$D$61,4,FALSE)</f>
        <v>#N/A</v>
      </c>
      <c r="N135" s="35"/>
      <c r="O135" s="35"/>
      <c r="P135" s="35"/>
      <c r="Q135" s="37"/>
      <c r="R135" s="37"/>
      <c r="S135" s="38" t="str">
        <f t="shared" si="5"/>
        <v/>
      </c>
      <c r="T135" s="132" t="str">
        <f>IFERROR(MIN(VLOOKUP($C135,'Measure&amp;Incentive Picklist'!$D:$H,4,FALSE)*F135,S135),"")</f>
        <v/>
      </c>
      <c r="U135" s="35"/>
      <c r="V135" s="18">
        <f t="shared" si="6"/>
        <v>0</v>
      </c>
      <c r="W135" s="18">
        <f t="shared" si="7"/>
        <v>0</v>
      </c>
      <c r="X135" s="197" t="e">
        <f t="shared" si="8"/>
        <v>#DIV/0!</v>
      </c>
    </row>
    <row r="136" spans="1:24" x14ac:dyDescent="0.2">
      <c r="A136" s="19">
        <f t="shared" si="9"/>
        <v>129</v>
      </c>
      <c r="B136" s="35"/>
      <c r="C136" s="197"/>
      <c r="D136" s="234" t="e">
        <f>VLOOKUP(C136,'Measure&amp;Incentive Picklist'!D124:H143,2,FALSE)</f>
        <v>#N/A</v>
      </c>
      <c r="E136" s="35"/>
      <c r="F136" s="36"/>
      <c r="G136" s="36"/>
      <c r="H136" s="19" t="str">
        <f>IFERROR(VLOOKUP(C136,'Measure&amp;Incentive Picklist'!$D$2:$I$15, 6, FALSE),"")</f>
        <v/>
      </c>
      <c r="I136" s="36"/>
      <c r="J136" s="141"/>
      <c r="K136" s="35"/>
      <c r="L136" s="160" t="e">
        <f>VLOOKUP(K136,'Heating picklists'!$A$2:$C$61,3,FALSE)</f>
        <v>#N/A</v>
      </c>
      <c r="M136" s="160" t="e">
        <f>VLOOKUP(K136,'Heating picklists'!$A$2:$D$61,4,FALSE)</f>
        <v>#N/A</v>
      </c>
      <c r="N136" s="35"/>
      <c r="O136" s="35"/>
      <c r="P136" s="35"/>
      <c r="Q136" s="37"/>
      <c r="R136" s="37"/>
      <c r="S136" s="38" t="str">
        <f t="shared" si="5"/>
        <v/>
      </c>
      <c r="T136" s="132" t="str">
        <f>IFERROR(MIN(VLOOKUP($C136,'Measure&amp;Incentive Picklist'!$D:$H,4,FALSE)*F136,S136),"")</f>
        <v/>
      </c>
      <c r="U136" s="35"/>
      <c r="V136" s="18">
        <f t="shared" si="6"/>
        <v>0</v>
      </c>
      <c r="W136" s="18">
        <f t="shared" si="7"/>
        <v>0</v>
      </c>
      <c r="X136" s="197" t="e">
        <f t="shared" si="8"/>
        <v>#DIV/0!</v>
      </c>
    </row>
    <row r="137" spans="1:24" x14ac:dyDescent="0.2">
      <c r="A137" s="19">
        <f t="shared" si="9"/>
        <v>130</v>
      </c>
      <c r="B137" s="35"/>
      <c r="C137" s="197"/>
      <c r="D137" s="234" t="e">
        <f>VLOOKUP(C137,'Measure&amp;Incentive Picklist'!D125:H144,2,FALSE)</f>
        <v>#N/A</v>
      </c>
      <c r="E137" s="35"/>
      <c r="F137" s="36"/>
      <c r="G137" s="36"/>
      <c r="H137" s="19" t="str">
        <f>IFERROR(VLOOKUP(C137,'Measure&amp;Incentive Picklist'!$D$2:$I$15, 6, FALSE),"")</f>
        <v/>
      </c>
      <c r="I137" s="36"/>
      <c r="J137" s="141"/>
      <c r="K137" s="35"/>
      <c r="L137" s="160" t="e">
        <f>VLOOKUP(K137,'Heating picklists'!$A$2:$C$61,3,FALSE)</f>
        <v>#N/A</v>
      </c>
      <c r="M137" s="160" t="e">
        <f>VLOOKUP(K137,'Heating picklists'!$A$2:$D$61,4,FALSE)</f>
        <v>#N/A</v>
      </c>
      <c r="N137" s="35"/>
      <c r="O137" s="35"/>
      <c r="P137" s="35"/>
      <c r="Q137" s="37"/>
      <c r="R137" s="37"/>
      <c r="S137" s="38" t="str">
        <f t="shared" ref="S137:S200" si="10">IF(AND(Q137="",R137=""),"",$Q137+$R137)</f>
        <v/>
      </c>
      <c r="T137" s="132" t="str">
        <f>IFERROR(MIN(VLOOKUP($C137,'Measure&amp;Incentive Picklist'!$D:$H,4,FALSE)*F137,S137),"")</f>
        <v/>
      </c>
      <c r="U137" s="35"/>
      <c r="V137" s="18">
        <f t="shared" ref="V137:V200" si="11">IF(OR(B137&gt;"",C137&gt;"",E137&gt;"",F137&gt;0,G137&gt;0,H137&gt;"",I137&gt;0,J137&gt;0,K137&gt;"",N137&gt;"",O137&gt;"",P137&gt;"",Q137&gt;0,R137&gt;"",U137&gt;0),1,0)</f>
        <v>0</v>
      </c>
      <c r="W137" s="18">
        <f t="shared" ref="W137:W200" si="12">IF(ISERROR(V137),1,0)</f>
        <v>0</v>
      </c>
      <c r="X137" s="197" t="e">
        <f t="shared" ref="X137:X200" si="13">G137/(I137/100)</f>
        <v>#DIV/0!</v>
      </c>
    </row>
    <row r="138" spans="1:24" x14ac:dyDescent="0.2">
      <c r="A138" s="19">
        <f t="shared" ref="A138:A201" si="14">A137+1</f>
        <v>131</v>
      </c>
      <c r="B138" s="35"/>
      <c r="C138" s="197"/>
      <c r="D138" s="234" t="e">
        <f>VLOOKUP(C138,'Measure&amp;Incentive Picklist'!D126:H145,2,FALSE)</f>
        <v>#N/A</v>
      </c>
      <c r="E138" s="35"/>
      <c r="F138" s="36"/>
      <c r="G138" s="36"/>
      <c r="H138" s="19" t="str">
        <f>IFERROR(VLOOKUP(C138,'Measure&amp;Incentive Picklist'!$D$2:$I$15, 6, FALSE),"")</f>
        <v/>
      </c>
      <c r="I138" s="36"/>
      <c r="J138" s="141"/>
      <c r="K138" s="35"/>
      <c r="L138" s="160" t="e">
        <f>VLOOKUP(K138,'Heating picklists'!$A$2:$C$61,3,FALSE)</f>
        <v>#N/A</v>
      </c>
      <c r="M138" s="160" t="e">
        <f>VLOOKUP(K138,'Heating picklists'!$A$2:$D$61,4,FALSE)</f>
        <v>#N/A</v>
      </c>
      <c r="N138" s="35"/>
      <c r="O138" s="35"/>
      <c r="P138" s="35"/>
      <c r="Q138" s="37"/>
      <c r="R138" s="37"/>
      <c r="S138" s="38" t="str">
        <f t="shared" si="10"/>
        <v/>
      </c>
      <c r="T138" s="132" t="str">
        <f>IFERROR(MIN(VLOOKUP($C138,'Measure&amp;Incentive Picklist'!$D:$H,4,FALSE)*F138,S138),"")</f>
        <v/>
      </c>
      <c r="U138" s="35"/>
      <c r="V138" s="18">
        <f t="shared" si="11"/>
        <v>0</v>
      </c>
      <c r="W138" s="18">
        <f t="shared" si="12"/>
        <v>0</v>
      </c>
      <c r="X138" s="197" t="e">
        <f t="shared" si="13"/>
        <v>#DIV/0!</v>
      </c>
    </row>
    <row r="139" spans="1:24" x14ac:dyDescent="0.2">
      <c r="A139" s="19">
        <f t="shared" si="14"/>
        <v>132</v>
      </c>
      <c r="B139" s="35"/>
      <c r="C139" s="197"/>
      <c r="D139" s="234" t="e">
        <f>VLOOKUP(C139,'Measure&amp;Incentive Picklist'!D127:H146,2,FALSE)</f>
        <v>#N/A</v>
      </c>
      <c r="E139" s="35"/>
      <c r="F139" s="36"/>
      <c r="G139" s="36"/>
      <c r="H139" s="19" t="str">
        <f>IFERROR(VLOOKUP(C139,'Measure&amp;Incentive Picklist'!$D$2:$I$15, 6, FALSE),"")</f>
        <v/>
      </c>
      <c r="I139" s="36"/>
      <c r="J139" s="141"/>
      <c r="K139" s="35"/>
      <c r="L139" s="160" t="e">
        <f>VLOOKUP(K139,'Heating picklists'!$A$2:$C$61,3,FALSE)</f>
        <v>#N/A</v>
      </c>
      <c r="M139" s="160" t="e">
        <f>VLOOKUP(K139,'Heating picklists'!$A$2:$D$61,4,FALSE)</f>
        <v>#N/A</v>
      </c>
      <c r="N139" s="35"/>
      <c r="O139" s="35"/>
      <c r="P139" s="35"/>
      <c r="Q139" s="37"/>
      <c r="R139" s="37"/>
      <c r="S139" s="38" t="str">
        <f t="shared" si="10"/>
        <v/>
      </c>
      <c r="T139" s="132" t="str">
        <f>IFERROR(MIN(VLOOKUP($C139,'Measure&amp;Incentive Picklist'!$D:$H,4,FALSE)*F139,S139),"")</f>
        <v/>
      </c>
      <c r="U139" s="35"/>
      <c r="V139" s="18">
        <f t="shared" si="11"/>
        <v>0</v>
      </c>
      <c r="W139" s="18">
        <f t="shared" si="12"/>
        <v>0</v>
      </c>
      <c r="X139" s="197" t="e">
        <f t="shared" si="13"/>
        <v>#DIV/0!</v>
      </c>
    </row>
    <row r="140" spans="1:24" x14ac:dyDescent="0.2">
      <c r="A140" s="19">
        <f t="shared" si="14"/>
        <v>133</v>
      </c>
      <c r="B140" s="35"/>
      <c r="C140" s="197"/>
      <c r="D140" s="234" t="e">
        <f>VLOOKUP(C140,'Measure&amp;Incentive Picklist'!D128:H147,2,FALSE)</f>
        <v>#N/A</v>
      </c>
      <c r="E140" s="35"/>
      <c r="F140" s="36"/>
      <c r="G140" s="36"/>
      <c r="H140" s="19" t="str">
        <f>IFERROR(VLOOKUP(C140,'Measure&amp;Incentive Picklist'!$D$2:$I$15, 6, FALSE),"")</f>
        <v/>
      </c>
      <c r="I140" s="36"/>
      <c r="J140" s="141"/>
      <c r="K140" s="35"/>
      <c r="L140" s="160" t="e">
        <f>VLOOKUP(K140,'Heating picklists'!$A$2:$C$61,3,FALSE)</f>
        <v>#N/A</v>
      </c>
      <c r="M140" s="160" t="e">
        <f>VLOOKUP(K140,'Heating picklists'!$A$2:$D$61,4,FALSE)</f>
        <v>#N/A</v>
      </c>
      <c r="N140" s="35"/>
      <c r="O140" s="35"/>
      <c r="P140" s="35"/>
      <c r="Q140" s="37"/>
      <c r="R140" s="37"/>
      <c r="S140" s="38" t="str">
        <f t="shared" si="10"/>
        <v/>
      </c>
      <c r="T140" s="132" t="str">
        <f>IFERROR(MIN(VLOOKUP($C140,'Measure&amp;Incentive Picklist'!$D:$H,4,FALSE)*F140,S140),"")</f>
        <v/>
      </c>
      <c r="U140" s="35"/>
      <c r="V140" s="18">
        <f t="shared" si="11"/>
        <v>0</v>
      </c>
      <c r="W140" s="18">
        <f t="shared" si="12"/>
        <v>0</v>
      </c>
      <c r="X140" s="197" t="e">
        <f t="shared" si="13"/>
        <v>#DIV/0!</v>
      </c>
    </row>
    <row r="141" spans="1:24" x14ac:dyDescent="0.2">
      <c r="A141" s="19">
        <f t="shared" si="14"/>
        <v>134</v>
      </c>
      <c r="B141" s="35"/>
      <c r="C141" s="197"/>
      <c r="D141" s="234" t="e">
        <f>VLOOKUP(C141,'Measure&amp;Incentive Picklist'!D129:H148,2,FALSE)</f>
        <v>#N/A</v>
      </c>
      <c r="E141" s="35"/>
      <c r="F141" s="36"/>
      <c r="G141" s="36"/>
      <c r="H141" s="19" t="str">
        <f>IFERROR(VLOOKUP(C141,'Measure&amp;Incentive Picklist'!$D$2:$I$15, 6, FALSE),"")</f>
        <v/>
      </c>
      <c r="I141" s="36"/>
      <c r="J141" s="141"/>
      <c r="K141" s="35"/>
      <c r="L141" s="160" t="e">
        <f>VLOOKUP(K141,'Heating picklists'!$A$2:$C$61,3,FALSE)</f>
        <v>#N/A</v>
      </c>
      <c r="M141" s="160" t="e">
        <f>VLOOKUP(K141,'Heating picklists'!$A$2:$D$61,4,FALSE)</f>
        <v>#N/A</v>
      </c>
      <c r="N141" s="35"/>
      <c r="O141" s="35"/>
      <c r="P141" s="35"/>
      <c r="Q141" s="37"/>
      <c r="R141" s="37"/>
      <c r="S141" s="38" t="str">
        <f t="shared" si="10"/>
        <v/>
      </c>
      <c r="T141" s="132" t="str">
        <f>IFERROR(MIN(VLOOKUP($C141,'Measure&amp;Incentive Picklist'!$D:$H,4,FALSE)*F141,S141),"")</f>
        <v/>
      </c>
      <c r="U141" s="35"/>
      <c r="V141" s="18">
        <f t="shared" si="11"/>
        <v>0</v>
      </c>
      <c r="W141" s="18">
        <f t="shared" si="12"/>
        <v>0</v>
      </c>
      <c r="X141" s="197" t="e">
        <f t="shared" si="13"/>
        <v>#DIV/0!</v>
      </c>
    </row>
    <row r="142" spans="1:24" x14ac:dyDescent="0.2">
      <c r="A142" s="19">
        <f t="shared" si="14"/>
        <v>135</v>
      </c>
      <c r="B142" s="35"/>
      <c r="C142" s="197"/>
      <c r="D142" s="234" t="e">
        <f>VLOOKUP(C142,'Measure&amp;Incentive Picklist'!D130:H149,2,FALSE)</f>
        <v>#N/A</v>
      </c>
      <c r="E142" s="35"/>
      <c r="F142" s="36"/>
      <c r="G142" s="36"/>
      <c r="H142" s="19" t="str">
        <f>IFERROR(VLOOKUP(C142,'Measure&amp;Incentive Picklist'!$D$2:$I$15, 6, FALSE),"")</f>
        <v/>
      </c>
      <c r="I142" s="36"/>
      <c r="J142" s="141"/>
      <c r="K142" s="35"/>
      <c r="L142" s="160" t="e">
        <f>VLOOKUP(K142,'Heating picklists'!$A$2:$C$61,3,FALSE)</f>
        <v>#N/A</v>
      </c>
      <c r="M142" s="160" t="e">
        <f>VLOOKUP(K142,'Heating picklists'!$A$2:$D$61,4,FALSE)</f>
        <v>#N/A</v>
      </c>
      <c r="N142" s="35"/>
      <c r="O142" s="35"/>
      <c r="P142" s="35"/>
      <c r="Q142" s="37"/>
      <c r="R142" s="37"/>
      <c r="S142" s="38" t="str">
        <f t="shared" si="10"/>
        <v/>
      </c>
      <c r="T142" s="132" t="str">
        <f>IFERROR(MIN(VLOOKUP($C142,'Measure&amp;Incentive Picklist'!$D:$H,4,FALSE)*F142,S142),"")</f>
        <v/>
      </c>
      <c r="U142" s="35"/>
      <c r="V142" s="18">
        <f t="shared" si="11"/>
        <v>0</v>
      </c>
      <c r="W142" s="18">
        <f t="shared" si="12"/>
        <v>0</v>
      </c>
      <c r="X142" s="197" t="e">
        <f t="shared" si="13"/>
        <v>#DIV/0!</v>
      </c>
    </row>
    <row r="143" spans="1:24" x14ac:dyDescent="0.2">
      <c r="A143" s="19">
        <f t="shared" si="14"/>
        <v>136</v>
      </c>
      <c r="B143" s="35"/>
      <c r="C143" s="197"/>
      <c r="D143" s="234" t="e">
        <f>VLOOKUP(C143,'Measure&amp;Incentive Picklist'!D131:H150,2,FALSE)</f>
        <v>#N/A</v>
      </c>
      <c r="E143" s="35"/>
      <c r="F143" s="36"/>
      <c r="G143" s="36"/>
      <c r="H143" s="19" t="str">
        <f>IFERROR(VLOOKUP(C143,'Measure&amp;Incentive Picklist'!$D$2:$I$15, 6, FALSE),"")</f>
        <v/>
      </c>
      <c r="I143" s="36"/>
      <c r="J143" s="141"/>
      <c r="K143" s="35"/>
      <c r="L143" s="160" t="e">
        <f>VLOOKUP(K143,'Heating picklists'!$A$2:$C$61,3,FALSE)</f>
        <v>#N/A</v>
      </c>
      <c r="M143" s="160" t="e">
        <f>VLOOKUP(K143,'Heating picklists'!$A$2:$D$61,4,FALSE)</f>
        <v>#N/A</v>
      </c>
      <c r="N143" s="35"/>
      <c r="O143" s="35"/>
      <c r="P143" s="35"/>
      <c r="Q143" s="37"/>
      <c r="R143" s="37"/>
      <c r="S143" s="38" t="str">
        <f t="shared" si="10"/>
        <v/>
      </c>
      <c r="T143" s="132" t="str">
        <f>IFERROR(MIN(VLOOKUP($C143,'Measure&amp;Incentive Picklist'!$D:$H,4,FALSE)*F143,S143),"")</f>
        <v/>
      </c>
      <c r="U143" s="35"/>
      <c r="V143" s="18">
        <f t="shared" si="11"/>
        <v>0</v>
      </c>
      <c r="W143" s="18">
        <f t="shared" si="12"/>
        <v>0</v>
      </c>
      <c r="X143" s="197" t="e">
        <f t="shared" si="13"/>
        <v>#DIV/0!</v>
      </c>
    </row>
    <row r="144" spans="1:24" x14ac:dyDescent="0.2">
      <c r="A144" s="19">
        <f t="shared" si="14"/>
        <v>137</v>
      </c>
      <c r="B144" s="35"/>
      <c r="C144" s="197"/>
      <c r="D144" s="234" t="e">
        <f>VLOOKUP(C144,'Measure&amp;Incentive Picklist'!D132:H151,2,FALSE)</f>
        <v>#N/A</v>
      </c>
      <c r="E144" s="35"/>
      <c r="F144" s="36"/>
      <c r="G144" s="36"/>
      <c r="H144" s="19" t="str">
        <f>IFERROR(VLOOKUP(C144,'Measure&amp;Incentive Picklist'!$D$2:$I$15, 6, FALSE),"")</f>
        <v/>
      </c>
      <c r="I144" s="36"/>
      <c r="J144" s="141"/>
      <c r="K144" s="35"/>
      <c r="L144" s="160" t="e">
        <f>VLOOKUP(K144,'Heating picklists'!$A$2:$C$61,3,FALSE)</f>
        <v>#N/A</v>
      </c>
      <c r="M144" s="160" t="e">
        <f>VLOOKUP(K144,'Heating picklists'!$A$2:$D$61,4,FALSE)</f>
        <v>#N/A</v>
      </c>
      <c r="N144" s="35"/>
      <c r="O144" s="35"/>
      <c r="P144" s="35"/>
      <c r="Q144" s="37"/>
      <c r="R144" s="37"/>
      <c r="S144" s="38" t="str">
        <f t="shared" si="10"/>
        <v/>
      </c>
      <c r="T144" s="132" t="str">
        <f>IFERROR(MIN(VLOOKUP($C144,'Measure&amp;Incentive Picklist'!$D:$H,4,FALSE)*F144,S144),"")</f>
        <v/>
      </c>
      <c r="U144" s="35"/>
      <c r="V144" s="18">
        <f t="shared" si="11"/>
        <v>0</v>
      </c>
      <c r="W144" s="18">
        <f t="shared" si="12"/>
        <v>0</v>
      </c>
      <c r="X144" s="197" t="e">
        <f t="shared" si="13"/>
        <v>#DIV/0!</v>
      </c>
    </row>
    <row r="145" spans="1:24" x14ac:dyDescent="0.2">
      <c r="A145" s="19">
        <f t="shared" si="14"/>
        <v>138</v>
      </c>
      <c r="B145" s="35"/>
      <c r="C145" s="197"/>
      <c r="D145" s="234" t="e">
        <f>VLOOKUP(C145,'Measure&amp;Incentive Picklist'!D133:H152,2,FALSE)</f>
        <v>#N/A</v>
      </c>
      <c r="E145" s="35"/>
      <c r="F145" s="36"/>
      <c r="G145" s="36"/>
      <c r="H145" s="19" t="str">
        <f>IFERROR(VLOOKUP(C145,'Measure&amp;Incentive Picklist'!$D$2:$I$15, 6, FALSE),"")</f>
        <v/>
      </c>
      <c r="I145" s="36"/>
      <c r="J145" s="141"/>
      <c r="K145" s="35"/>
      <c r="L145" s="160" t="e">
        <f>VLOOKUP(K145,'Heating picklists'!$A$2:$C$61,3,FALSE)</f>
        <v>#N/A</v>
      </c>
      <c r="M145" s="160" t="e">
        <f>VLOOKUP(K145,'Heating picklists'!$A$2:$D$61,4,FALSE)</f>
        <v>#N/A</v>
      </c>
      <c r="N145" s="35"/>
      <c r="O145" s="35"/>
      <c r="P145" s="35"/>
      <c r="Q145" s="37"/>
      <c r="R145" s="37"/>
      <c r="S145" s="38" t="str">
        <f t="shared" si="10"/>
        <v/>
      </c>
      <c r="T145" s="132" t="str">
        <f>IFERROR(MIN(VLOOKUP($C145,'Measure&amp;Incentive Picklist'!$D:$H,4,FALSE)*F145,S145),"")</f>
        <v/>
      </c>
      <c r="U145" s="35"/>
      <c r="V145" s="18">
        <f t="shared" si="11"/>
        <v>0</v>
      </c>
      <c r="W145" s="18">
        <f t="shared" si="12"/>
        <v>0</v>
      </c>
      <c r="X145" s="197" t="e">
        <f t="shared" si="13"/>
        <v>#DIV/0!</v>
      </c>
    </row>
    <row r="146" spans="1:24" x14ac:dyDescent="0.2">
      <c r="A146" s="19">
        <f t="shared" si="14"/>
        <v>139</v>
      </c>
      <c r="B146" s="35"/>
      <c r="C146" s="197"/>
      <c r="D146" s="234" t="e">
        <f>VLOOKUP(C146,'Measure&amp;Incentive Picklist'!D134:H153,2,FALSE)</f>
        <v>#N/A</v>
      </c>
      <c r="E146" s="35"/>
      <c r="F146" s="36"/>
      <c r="G146" s="36"/>
      <c r="H146" s="19" t="str">
        <f>IFERROR(VLOOKUP(C146,'Measure&amp;Incentive Picklist'!$D$2:$I$15, 6, FALSE),"")</f>
        <v/>
      </c>
      <c r="I146" s="36"/>
      <c r="J146" s="141"/>
      <c r="K146" s="35"/>
      <c r="L146" s="160" t="e">
        <f>VLOOKUP(K146,'Heating picklists'!$A$2:$C$61,3,FALSE)</f>
        <v>#N/A</v>
      </c>
      <c r="M146" s="160" t="e">
        <f>VLOOKUP(K146,'Heating picklists'!$A$2:$D$61,4,FALSE)</f>
        <v>#N/A</v>
      </c>
      <c r="N146" s="35"/>
      <c r="O146" s="35"/>
      <c r="P146" s="35"/>
      <c r="Q146" s="37"/>
      <c r="R146" s="37"/>
      <c r="S146" s="38" t="str">
        <f t="shared" si="10"/>
        <v/>
      </c>
      <c r="T146" s="132" t="str">
        <f>IFERROR(MIN(VLOOKUP($C146,'Measure&amp;Incentive Picklist'!$D:$H,4,FALSE)*F146,S146),"")</f>
        <v/>
      </c>
      <c r="U146" s="35"/>
      <c r="V146" s="18">
        <f t="shared" si="11"/>
        <v>0</v>
      </c>
      <c r="W146" s="18">
        <f t="shared" si="12"/>
        <v>0</v>
      </c>
      <c r="X146" s="197" t="e">
        <f t="shared" si="13"/>
        <v>#DIV/0!</v>
      </c>
    </row>
    <row r="147" spans="1:24" x14ac:dyDescent="0.2">
      <c r="A147" s="19">
        <f t="shared" si="14"/>
        <v>140</v>
      </c>
      <c r="B147" s="35"/>
      <c r="C147" s="197"/>
      <c r="D147" s="234" t="e">
        <f>VLOOKUP(C147,'Measure&amp;Incentive Picklist'!D135:H154,2,FALSE)</f>
        <v>#N/A</v>
      </c>
      <c r="E147" s="35"/>
      <c r="F147" s="36"/>
      <c r="G147" s="36"/>
      <c r="H147" s="19" t="str">
        <f>IFERROR(VLOOKUP(C147,'Measure&amp;Incentive Picklist'!$D$2:$I$15, 6, FALSE),"")</f>
        <v/>
      </c>
      <c r="I147" s="36"/>
      <c r="J147" s="141"/>
      <c r="K147" s="35"/>
      <c r="L147" s="160" t="e">
        <f>VLOOKUP(K147,'Heating picklists'!$A$2:$C$61,3,FALSE)</f>
        <v>#N/A</v>
      </c>
      <c r="M147" s="160" t="e">
        <f>VLOOKUP(K147,'Heating picklists'!$A$2:$D$61,4,FALSE)</f>
        <v>#N/A</v>
      </c>
      <c r="N147" s="35"/>
      <c r="O147" s="35"/>
      <c r="P147" s="35"/>
      <c r="Q147" s="37"/>
      <c r="R147" s="37"/>
      <c r="S147" s="38" t="str">
        <f t="shared" si="10"/>
        <v/>
      </c>
      <c r="T147" s="132" t="str">
        <f>IFERROR(MIN(VLOOKUP($C147,'Measure&amp;Incentive Picklist'!$D:$H,4,FALSE)*F147,S147),"")</f>
        <v/>
      </c>
      <c r="U147" s="35"/>
      <c r="V147" s="18">
        <f t="shared" si="11"/>
        <v>0</v>
      </c>
      <c r="W147" s="18">
        <f t="shared" si="12"/>
        <v>0</v>
      </c>
      <c r="X147" s="197" t="e">
        <f t="shared" si="13"/>
        <v>#DIV/0!</v>
      </c>
    </row>
    <row r="148" spans="1:24" x14ac:dyDescent="0.2">
      <c r="A148" s="19">
        <f t="shared" si="14"/>
        <v>141</v>
      </c>
      <c r="B148" s="35"/>
      <c r="C148" s="197"/>
      <c r="D148" s="234" t="e">
        <f>VLOOKUP(C148,'Measure&amp;Incentive Picklist'!D136:H155,2,FALSE)</f>
        <v>#N/A</v>
      </c>
      <c r="E148" s="35"/>
      <c r="F148" s="36"/>
      <c r="G148" s="36"/>
      <c r="H148" s="19" t="str">
        <f>IFERROR(VLOOKUP(C148,'Measure&amp;Incentive Picklist'!$D$2:$I$15, 6, FALSE),"")</f>
        <v/>
      </c>
      <c r="I148" s="36"/>
      <c r="J148" s="141"/>
      <c r="K148" s="35"/>
      <c r="L148" s="160" t="e">
        <f>VLOOKUP(K148,'Heating picklists'!$A$2:$C$61,3,FALSE)</f>
        <v>#N/A</v>
      </c>
      <c r="M148" s="160" t="e">
        <f>VLOOKUP(K148,'Heating picklists'!$A$2:$D$61,4,FALSE)</f>
        <v>#N/A</v>
      </c>
      <c r="N148" s="35"/>
      <c r="O148" s="35"/>
      <c r="P148" s="35"/>
      <c r="Q148" s="37"/>
      <c r="R148" s="37"/>
      <c r="S148" s="38" t="str">
        <f t="shared" si="10"/>
        <v/>
      </c>
      <c r="T148" s="132" t="str">
        <f>IFERROR(MIN(VLOOKUP($C148,'Measure&amp;Incentive Picklist'!$D:$H,4,FALSE)*F148,S148),"")</f>
        <v/>
      </c>
      <c r="U148" s="35"/>
      <c r="V148" s="18">
        <f t="shared" si="11"/>
        <v>0</v>
      </c>
      <c r="W148" s="18">
        <f t="shared" si="12"/>
        <v>0</v>
      </c>
      <c r="X148" s="197" t="e">
        <f t="shared" si="13"/>
        <v>#DIV/0!</v>
      </c>
    </row>
    <row r="149" spans="1:24" x14ac:dyDescent="0.2">
      <c r="A149" s="19">
        <f t="shared" si="14"/>
        <v>142</v>
      </c>
      <c r="B149" s="35"/>
      <c r="C149" s="197"/>
      <c r="D149" s="234" t="e">
        <f>VLOOKUP(C149,'Measure&amp;Incentive Picklist'!D137:H156,2,FALSE)</f>
        <v>#N/A</v>
      </c>
      <c r="E149" s="35"/>
      <c r="F149" s="36"/>
      <c r="G149" s="36"/>
      <c r="H149" s="19" t="str">
        <f>IFERROR(VLOOKUP(C149,'Measure&amp;Incentive Picklist'!$D$2:$I$15, 6, FALSE),"")</f>
        <v/>
      </c>
      <c r="I149" s="36"/>
      <c r="J149" s="141"/>
      <c r="K149" s="35"/>
      <c r="L149" s="160" t="e">
        <f>VLOOKUP(K149,'Heating picklists'!$A$2:$C$61,3,FALSE)</f>
        <v>#N/A</v>
      </c>
      <c r="M149" s="160" t="e">
        <f>VLOOKUP(K149,'Heating picklists'!$A$2:$D$61,4,FALSE)</f>
        <v>#N/A</v>
      </c>
      <c r="N149" s="35"/>
      <c r="O149" s="35"/>
      <c r="P149" s="35"/>
      <c r="Q149" s="37"/>
      <c r="R149" s="37"/>
      <c r="S149" s="38" t="str">
        <f t="shared" si="10"/>
        <v/>
      </c>
      <c r="T149" s="132" t="str">
        <f>IFERROR(MIN(VLOOKUP($C149,'Measure&amp;Incentive Picklist'!$D:$H,4,FALSE)*F149,S149),"")</f>
        <v/>
      </c>
      <c r="U149" s="35"/>
      <c r="V149" s="18">
        <f t="shared" si="11"/>
        <v>0</v>
      </c>
      <c r="W149" s="18">
        <f t="shared" si="12"/>
        <v>0</v>
      </c>
      <c r="X149" s="197" t="e">
        <f t="shared" si="13"/>
        <v>#DIV/0!</v>
      </c>
    </row>
    <row r="150" spans="1:24" x14ac:dyDescent="0.2">
      <c r="A150" s="19">
        <f t="shared" si="14"/>
        <v>143</v>
      </c>
      <c r="B150" s="35"/>
      <c r="C150" s="197"/>
      <c r="D150" s="234" t="e">
        <f>VLOOKUP(C150,'Measure&amp;Incentive Picklist'!D138:H157,2,FALSE)</f>
        <v>#N/A</v>
      </c>
      <c r="E150" s="35"/>
      <c r="F150" s="36"/>
      <c r="G150" s="36"/>
      <c r="H150" s="19" t="str">
        <f>IFERROR(VLOOKUP(C150,'Measure&amp;Incentive Picklist'!$D$2:$I$15, 6, FALSE),"")</f>
        <v/>
      </c>
      <c r="I150" s="36"/>
      <c r="J150" s="141"/>
      <c r="K150" s="35"/>
      <c r="L150" s="160" t="e">
        <f>VLOOKUP(K150,'Heating picklists'!$A$2:$C$61,3,FALSE)</f>
        <v>#N/A</v>
      </c>
      <c r="M150" s="160" t="e">
        <f>VLOOKUP(K150,'Heating picklists'!$A$2:$D$61,4,FALSE)</f>
        <v>#N/A</v>
      </c>
      <c r="N150" s="35"/>
      <c r="O150" s="35"/>
      <c r="P150" s="35"/>
      <c r="Q150" s="37"/>
      <c r="R150" s="37"/>
      <c r="S150" s="38" t="str">
        <f t="shared" si="10"/>
        <v/>
      </c>
      <c r="T150" s="132" t="str">
        <f>IFERROR(MIN(VLOOKUP($C150,'Measure&amp;Incentive Picklist'!$D:$H,4,FALSE)*F150,S150),"")</f>
        <v/>
      </c>
      <c r="U150" s="35"/>
      <c r="V150" s="18">
        <f t="shared" si="11"/>
        <v>0</v>
      </c>
      <c r="W150" s="18">
        <f t="shared" si="12"/>
        <v>0</v>
      </c>
      <c r="X150" s="197" t="e">
        <f t="shared" si="13"/>
        <v>#DIV/0!</v>
      </c>
    </row>
    <row r="151" spans="1:24" x14ac:dyDescent="0.2">
      <c r="A151" s="19">
        <f t="shared" si="14"/>
        <v>144</v>
      </c>
      <c r="B151" s="35"/>
      <c r="C151" s="197"/>
      <c r="D151" s="234" t="e">
        <f>VLOOKUP(C151,'Measure&amp;Incentive Picklist'!D139:H158,2,FALSE)</f>
        <v>#N/A</v>
      </c>
      <c r="E151" s="35"/>
      <c r="F151" s="36"/>
      <c r="G151" s="36"/>
      <c r="H151" s="19" t="str">
        <f>IFERROR(VLOOKUP(C151,'Measure&amp;Incentive Picklist'!$D$2:$I$15, 6, FALSE),"")</f>
        <v/>
      </c>
      <c r="I151" s="36"/>
      <c r="J151" s="141"/>
      <c r="K151" s="35"/>
      <c r="L151" s="160" t="e">
        <f>VLOOKUP(K151,'Heating picklists'!$A$2:$C$61,3,FALSE)</f>
        <v>#N/A</v>
      </c>
      <c r="M151" s="160" t="e">
        <f>VLOOKUP(K151,'Heating picklists'!$A$2:$D$61,4,FALSE)</f>
        <v>#N/A</v>
      </c>
      <c r="N151" s="35"/>
      <c r="O151" s="35"/>
      <c r="P151" s="35"/>
      <c r="Q151" s="37"/>
      <c r="R151" s="37"/>
      <c r="S151" s="38" t="str">
        <f t="shared" si="10"/>
        <v/>
      </c>
      <c r="T151" s="132" t="str">
        <f>IFERROR(MIN(VLOOKUP($C151,'Measure&amp;Incentive Picklist'!$D:$H,4,FALSE)*F151,S151),"")</f>
        <v/>
      </c>
      <c r="U151" s="35"/>
      <c r="V151" s="18">
        <f t="shared" si="11"/>
        <v>0</v>
      </c>
      <c r="W151" s="18">
        <f t="shared" si="12"/>
        <v>0</v>
      </c>
      <c r="X151" s="197" t="e">
        <f t="shared" si="13"/>
        <v>#DIV/0!</v>
      </c>
    </row>
    <row r="152" spans="1:24" x14ac:dyDescent="0.2">
      <c r="A152" s="19">
        <f t="shared" si="14"/>
        <v>145</v>
      </c>
      <c r="B152" s="35"/>
      <c r="C152" s="197"/>
      <c r="D152" s="234" t="e">
        <f>VLOOKUP(C152,'Measure&amp;Incentive Picklist'!D140:H159,2,FALSE)</f>
        <v>#N/A</v>
      </c>
      <c r="E152" s="35"/>
      <c r="F152" s="36"/>
      <c r="G152" s="36"/>
      <c r="H152" s="19" t="str">
        <f>IFERROR(VLOOKUP(C152,'Measure&amp;Incentive Picklist'!$D$2:$I$15, 6, FALSE),"")</f>
        <v/>
      </c>
      <c r="I152" s="36"/>
      <c r="J152" s="141"/>
      <c r="K152" s="35"/>
      <c r="L152" s="160" t="e">
        <f>VLOOKUP(K152,'Heating picklists'!$A$2:$C$61,3,FALSE)</f>
        <v>#N/A</v>
      </c>
      <c r="M152" s="160" t="e">
        <f>VLOOKUP(K152,'Heating picklists'!$A$2:$D$61,4,FALSE)</f>
        <v>#N/A</v>
      </c>
      <c r="N152" s="35"/>
      <c r="O152" s="35"/>
      <c r="P152" s="35"/>
      <c r="Q152" s="37"/>
      <c r="R152" s="37"/>
      <c r="S152" s="38" t="str">
        <f t="shared" si="10"/>
        <v/>
      </c>
      <c r="T152" s="132" t="str">
        <f>IFERROR(MIN(VLOOKUP($C152,'Measure&amp;Incentive Picklist'!$D:$H,4,FALSE)*F152,S152),"")</f>
        <v/>
      </c>
      <c r="U152" s="35"/>
      <c r="V152" s="18">
        <f t="shared" si="11"/>
        <v>0</v>
      </c>
      <c r="W152" s="18">
        <f t="shared" si="12"/>
        <v>0</v>
      </c>
      <c r="X152" s="197" t="e">
        <f t="shared" si="13"/>
        <v>#DIV/0!</v>
      </c>
    </row>
    <row r="153" spans="1:24" x14ac:dyDescent="0.2">
      <c r="A153" s="19">
        <f t="shared" si="14"/>
        <v>146</v>
      </c>
      <c r="B153" s="35"/>
      <c r="C153" s="197"/>
      <c r="D153" s="234" t="e">
        <f>VLOOKUP(C153,'Measure&amp;Incentive Picklist'!D141:H160,2,FALSE)</f>
        <v>#N/A</v>
      </c>
      <c r="E153" s="35"/>
      <c r="F153" s="36"/>
      <c r="G153" s="36"/>
      <c r="H153" s="19" t="str">
        <f>IFERROR(VLOOKUP(C153,'Measure&amp;Incentive Picklist'!$D$2:$I$15, 6, FALSE),"")</f>
        <v/>
      </c>
      <c r="I153" s="36"/>
      <c r="J153" s="141"/>
      <c r="K153" s="35"/>
      <c r="L153" s="160" t="e">
        <f>VLOOKUP(K153,'Heating picklists'!$A$2:$C$61,3,FALSE)</f>
        <v>#N/A</v>
      </c>
      <c r="M153" s="160" t="e">
        <f>VLOOKUP(K153,'Heating picklists'!$A$2:$D$61,4,FALSE)</f>
        <v>#N/A</v>
      </c>
      <c r="N153" s="35"/>
      <c r="O153" s="35"/>
      <c r="P153" s="35"/>
      <c r="Q153" s="37"/>
      <c r="R153" s="37"/>
      <c r="S153" s="38" t="str">
        <f t="shared" si="10"/>
        <v/>
      </c>
      <c r="T153" s="132" t="str">
        <f>IFERROR(MIN(VLOOKUP($C153,'Measure&amp;Incentive Picklist'!$D:$H,4,FALSE)*F153,S153),"")</f>
        <v/>
      </c>
      <c r="U153" s="35"/>
      <c r="V153" s="18">
        <f t="shared" si="11"/>
        <v>0</v>
      </c>
      <c r="W153" s="18">
        <f t="shared" si="12"/>
        <v>0</v>
      </c>
      <c r="X153" s="197" t="e">
        <f t="shared" si="13"/>
        <v>#DIV/0!</v>
      </c>
    </row>
    <row r="154" spans="1:24" x14ac:dyDescent="0.2">
      <c r="A154" s="19">
        <f t="shared" si="14"/>
        <v>147</v>
      </c>
      <c r="B154" s="35"/>
      <c r="C154" s="197"/>
      <c r="D154" s="234" t="e">
        <f>VLOOKUP(C154,'Measure&amp;Incentive Picklist'!D142:H161,2,FALSE)</f>
        <v>#N/A</v>
      </c>
      <c r="E154" s="35"/>
      <c r="F154" s="36"/>
      <c r="G154" s="36"/>
      <c r="H154" s="19" t="str">
        <f>IFERROR(VLOOKUP(C154,'Measure&amp;Incentive Picklist'!$D$2:$I$15, 6, FALSE),"")</f>
        <v/>
      </c>
      <c r="I154" s="36"/>
      <c r="J154" s="141"/>
      <c r="K154" s="35"/>
      <c r="L154" s="160" t="e">
        <f>VLOOKUP(K154,'Heating picklists'!$A$2:$C$61,3,FALSE)</f>
        <v>#N/A</v>
      </c>
      <c r="M154" s="160" t="e">
        <f>VLOOKUP(K154,'Heating picklists'!$A$2:$D$61,4,FALSE)</f>
        <v>#N/A</v>
      </c>
      <c r="N154" s="35"/>
      <c r="O154" s="35"/>
      <c r="P154" s="35"/>
      <c r="Q154" s="37"/>
      <c r="R154" s="37"/>
      <c r="S154" s="38" t="str">
        <f t="shared" si="10"/>
        <v/>
      </c>
      <c r="T154" s="132" t="str">
        <f>IFERROR(MIN(VLOOKUP($C154,'Measure&amp;Incentive Picklist'!$D:$H,4,FALSE)*F154,S154),"")</f>
        <v/>
      </c>
      <c r="U154" s="35"/>
      <c r="V154" s="18">
        <f t="shared" si="11"/>
        <v>0</v>
      </c>
      <c r="W154" s="18">
        <f t="shared" si="12"/>
        <v>0</v>
      </c>
      <c r="X154" s="197" t="e">
        <f t="shared" si="13"/>
        <v>#DIV/0!</v>
      </c>
    </row>
    <row r="155" spans="1:24" x14ac:dyDescent="0.2">
      <c r="A155" s="19">
        <f t="shared" si="14"/>
        <v>148</v>
      </c>
      <c r="B155" s="35"/>
      <c r="C155" s="197"/>
      <c r="D155" s="234" t="e">
        <f>VLOOKUP(C155,'Measure&amp;Incentive Picklist'!D143:H162,2,FALSE)</f>
        <v>#N/A</v>
      </c>
      <c r="E155" s="35"/>
      <c r="F155" s="36"/>
      <c r="G155" s="36"/>
      <c r="H155" s="19" t="str">
        <f>IFERROR(VLOOKUP(C155,'Measure&amp;Incentive Picklist'!$D$2:$I$15, 6, FALSE),"")</f>
        <v/>
      </c>
      <c r="I155" s="36"/>
      <c r="J155" s="141"/>
      <c r="K155" s="35"/>
      <c r="L155" s="160" t="e">
        <f>VLOOKUP(K155,'Heating picklists'!$A$2:$C$61,3,FALSE)</f>
        <v>#N/A</v>
      </c>
      <c r="M155" s="160" t="e">
        <f>VLOOKUP(K155,'Heating picklists'!$A$2:$D$61,4,FALSE)</f>
        <v>#N/A</v>
      </c>
      <c r="N155" s="35"/>
      <c r="O155" s="35"/>
      <c r="P155" s="35"/>
      <c r="Q155" s="37"/>
      <c r="R155" s="37"/>
      <c r="S155" s="38" t="str">
        <f t="shared" si="10"/>
        <v/>
      </c>
      <c r="T155" s="132" t="str">
        <f>IFERROR(MIN(VLOOKUP($C155,'Measure&amp;Incentive Picklist'!$D:$H,4,FALSE)*F155,S155),"")</f>
        <v/>
      </c>
      <c r="U155" s="35"/>
      <c r="V155" s="18">
        <f t="shared" si="11"/>
        <v>0</v>
      </c>
      <c r="W155" s="18">
        <f t="shared" si="12"/>
        <v>0</v>
      </c>
      <c r="X155" s="197" t="e">
        <f t="shared" si="13"/>
        <v>#DIV/0!</v>
      </c>
    </row>
    <row r="156" spans="1:24" x14ac:dyDescent="0.2">
      <c r="A156" s="19">
        <f t="shared" si="14"/>
        <v>149</v>
      </c>
      <c r="B156" s="35"/>
      <c r="C156" s="197"/>
      <c r="D156" s="234" t="e">
        <f>VLOOKUP(C156,'Measure&amp;Incentive Picklist'!D144:H163,2,FALSE)</f>
        <v>#N/A</v>
      </c>
      <c r="E156" s="35"/>
      <c r="F156" s="36"/>
      <c r="G156" s="36"/>
      <c r="H156" s="19" t="str">
        <f>IFERROR(VLOOKUP(C156,'Measure&amp;Incentive Picklist'!$D$2:$I$15, 6, FALSE),"")</f>
        <v/>
      </c>
      <c r="I156" s="36"/>
      <c r="J156" s="141"/>
      <c r="K156" s="35"/>
      <c r="L156" s="160" t="e">
        <f>VLOOKUP(K156,'Heating picklists'!$A$2:$C$61,3,FALSE)</f>
        <v>#N/A</v>
      </c>
      <c r="M156" s="160" t="e">
        <f>VLOOKUP(K156,'Heating picklists'!$A$2:$D$61,4,FALSE)</f>
        <v>#N/A</v>
      </c>
      <c r="N156" s="35"/>
      <c r="O156" s="35"/>
      <c r="P156" s="35"/>
      <c r="Q156" s="37"/>
      <c r="R156" s="37"/>
      <c r="S156" s="38" t="str">
        <f t="shared" si="10"/>
        <v/>
      </c>
      <c r="T156" s="132" t="str">
        <f>IFERROR(MIN(VLOOKUP($C156,'Measure&amp;Incentive Picklist'!$D:$H,4,FALSE)*F156,S156),"")</f>
        <v/>
      </c>
      <c r="U156" s="35"/>
      <c r="V156" s="18">
        <f t="shared" si="11"/>
        <v>0</v>
      </c>
      <c r="W156" s="18">
        <f t="shared" si="12"/>
        <v>0</v>
      </c>
      <c r="X156" s="197" t="e">
        <f t="shared" si="13"/>
        <v>#DIV/0!</v>
      </c>
    </row>
    <row r="157" spans="1:24" x14ac:dyDescent="0.2">
      <c r="A157" s="19">
        <f t="shared" si="14"/>
        <v>150</v>
      </c>
      <c r="B157" s="35"/>
      <c r="C157" s="197"/>
      <c r="D157" s="234" t="e">
        <f>VLOOKUP(C157,'Measure&amp;Incentive Picklist'!D145:H164,2,FALSE)</f>
        <v>#N/A</v>
      </c>
      <c r="E157" s="35"/>
      <c r="F157" s="36"/>
      <c r="G157" s="36"/>
      <c r="H157" s="19" t="str">
        <f>IFERROR(VLOOKUP(C157,'Measure&amp;Incentive Picklist'!$D$2:$I$15, 6, FALSE),"")</f>
        <v/>
      </c>
      <c r="I157" s="36"/>
      <c r="J157" s="141"/>
      <c r="K157" s="35"/>
      <c r="L157" s="160" t="e">
        <f>VLOOKUP(K157,'Heating picklists'!$A$2:$C$61,3,FALSE)</f>
        <v>#N/A</v>
      </c>
      <c r="M157" s="160" t="e">
        <f>VLOOKUP(K157,'Heating picklists'!$A$2:$D$61,4,FALSE)</f>
        <v>#N/A</v>
      </c>
      <c r="N157" s="35"/>
      <c r="O157" s="35"/>
      <c r="P157" s="35"/>
      <c r="Q157" s="37"/>
      <c r="R157" s="37"/>
      <c r="S157" s="38" t="str">
        <f t="shared" si="10"/>
        <v/>
      </c>
      <c r="T157" s="132" t="str">
        <f>IFERROR(MIN(VLOOKUP($C157,'Measure&amp;Incentive Picklist'!$D:$H,4,FALSE)*F157,S157),"")</f>
        <v/>
      </c>
      <c r="U157" s="35"/>
      <c r="V157" s="18">
        <f t="shared" si="11"/>
        <v>0</v>
      </c>
      <c r="W157" s="18">
        <f t="shared" si="12"/>
        <v>0</v>
      </c>
      <c r="X157" s="197" t="e">
        <f t="shared" si="13"/>
        <v>#DIV/0!</v>
      </c>
    </row>
    <row r="158" spans="1:24" x14ac:dyDescent="0.2">
      <c r="A158" s="19">
        <f t="shared" si="14"/>
        <v>151</v>
      </c>
      <c r="B158" s="35"/>
      <c r="C158" s="197"/>
      <c r="D158" s="234" t="e">
        <f>VLOOKUP(C158,'Measure&amp;Incentive Picklist'!D146:H165,2,FALSE)</f>
        <v>#N/A</v>
      </c>
      <c r="E158" s="35"/>
      <c r="F158" s="36"/>
      <c r="G158" s="36"/>
      <c r="H158" s="19" t="str">
        <f>IFERROR(VLOOKUP(C158,'Measure&amp;Incentive Picklist'!$D$2:$I$15, 6, FALSE),"")</f>
        <v/>
      </c>
      <c r="I158" s="36"/>
      <c r="J158" s="141"/>
      <c r="K158" s="35"/>
      <c r="L158" s="160" t="e">
        <f>VLOOKUP(K158,'Heating picklists'!$A$2:$C$61,3,FALSE)</f>
        <v>#N/A</v>
      </c>
      <c r="M158" s="160" t="e">
        <f>VLOOKUP(K158,'Heating picklists'!$A$2:$D$61,4,FALSE)</f>
        <v>#N/A</v>
      </c>
      <c r="N158" s="35"/>
      <c r="O158" s="35"/>
      <c r="P158" s="35"/>
      <c r="Q158" s="37"/>
      <c r="R158" s="37"/>
      <c r="S158" s="38" t="str">
        <f t="shared" si="10"/>
        <v/>
      </c>
      <c r="T158" s="132" t="str">
        <f>IFERROR(MIN(VLOOKUP($C158,'Measure&amp;Incentive Picklist'!$D:$H,4,FALSE)*F158,S158),"")</f>
        <v/>
      </c>
      <c r="U158" s="35"/>
      <c r="V158" s="18">
        <f t="shared" si="11"/>
        <v>0</v>
      </c>
      <c r="W158" s="18">
        <f t="shared" si="12"/>
        <v>0</v>
      </c>
      <c r="X158" s="197" t="e">
        <f t="shared" si="13"/>
        <v>#DIV/0!</v>
      </c>
    </row>
    <row r="159" spans="1:24" x14ac:dyDescent="0.2">
      <c r="A159" s="19">
        <f t="shared" si="14"/>
        <v>152</v>
      </c>
      <c r="B159" s="35"/>
      <c r="C159" s="197"/>
      <c r="D159" s="234" t="e">
        <f>VLOOKUP(C159,'Measure&amp;Incentive Picklist'!D147:H166,2,FALSE)</f>
        <v>#N/A</v>
      </c>
      <c r="E159" s="35"/>
      <c r="F159" s="36"/>
      <c r="G159" s="36"/>
      <c r="H159" s="19" t="str">
        <f>IFERROR(VLOOKUP(C159,'Measure&amp;Incentive Picklist'!$D$2:$I$15, 6, FALSE),"")</f>
        <v/>
      </c>
      <c r="I159" s="36"/>
      <c r="J159" s="141"/>
      <c r="K159" s="35"/>
      <c r="L159" s="160" t="e">
        <f>VLOOKUP(K159,'Heating picklists'!$A$2:$C$61,3,FALSE)</f>
        <v>#N/A</v>
      </c>
      <c r="M159" s="160" t="e">
        <f>VLOOKUP(K159,'Heating picklists'!$A$2:$D$61,4,FALSE)</f>
        <v>#N/A</v>
      </c>
      <c r="N159" s="35"/>
      <c r="O159" s="35"/>
      <c r="P159" s="35"/>
      <c r="Q159" s="37"/>
      <c r="R159" s="37"/>
      <c r="S159" s="38" t="str">
        <f t="shared" si="10"/>
        <v/>
      </c>
      <c r="T159" s="132" t="str">
        <f>IFERROR(MIN(VLOOKUP($C159,'Measure&amp;Incentive Picklist'!$D:$H,4,FALSE)*F159,S159),"")</f>
        <v/>
      </c>
      <c r="U159" s="35"/>
      <c r="V159" s="18">
        <f t="shared" si="11"/>
        <v>0</v>
      </c>
      <c r="W159" s="18">
        <f t="shared" si="12"/>
        <v>0</v>
      </c>
      <c r="X159" s="197" t="e">
        <f t="shared" si="13"/>
        <v>#DIV/0!</v>
      </c>
    </row>
    <row r="160" spans="1:24" x14ac:dyDescent="0.2">
      <c r="A160" s="19">
        <f t="shared" si="14"/>
        <v>153</v>
      </c>
      <c r="B160" s="35"/>
      <c r="C160" s="197"/>
      <c r="D160" s="234" t="e">
        <f>VLOOKUP(C160,'Measure&amp;Incentive Picklist'!D148:H167,2,FALSE)</f>
        <v>#N/A</v>
      </c>
      <c r="E160" s="35"/>
      <c r="F160" s="36"/>
      <c r="G160" s="36"/>
      <c r="H160" s="19" t="str">
        <f>IFERROR(VLOOKUP(C160,'Measure&amp;Incentive Picklist'!$D$2:$I$15, 6, FALSE),"")</f>
        <v/>
      </c>
      <c r="I160" s="36"/>
      <c r="J160" s="141"/>
      <c r="K160" s="35"/>
      <c r="L160" s="160" t="e">
        <f>VLOOKUP(K160,'Heating picklists'!$A$2:$C$61,3,FALSE)</f>
        <v>#N/A</v>
      </c>
      <c r="M160" s="160" t="e">
        <f>VLOOKUP(K160,'Heating picklists'!$A$2:$D$61,4,FALSE)</f>
        <v>#N/A</v>
      </c>
      <c r="N160" s="35"/>
      <c r="O160" s="35"/>
      <c r="P160" s="35"/>
      <c r="Q160" s="37"/>
      <c r="R160" s="37"/>
      <c r="S160" s="38" t="str">
        <f t="shared" si="10"/>
        <v/>
      </c>
      <c r="T160" s="132" t="str">
        <f>IFERROR(MIN(VLOOKUP($C160,'Measure&amp;Incentive Picklist'!$D:$H,4,FALSE)*F160,S160),"")</f>
        <v/>
      </c>
      <c r="U160" s="35"/>
      <c r="V160" s="18">
        <f t="shared" si="11"/>
        <v>0</v>
      </c>
      <c r="W160" s="18">
        <f t="shared" si="12"/>
        <v>0</v>
      </c>
      <c r="X160" s="197" t="e">
        <f t="shared" si="13"/>
        <v>#DIV/0!</v>
      </c>
    </row>
    <row r="161" spans="1:24" x14ac:dyDescent="0.2">
      <c r="A161" s="19">
        <f t="shared" si="14"/>
        <v>154</v>
      </c>
      <c r="B161" s="35"/>
      <c r="C161" s="197"/>
      <c r="D161" s="234" t="e">
        <f>VLOOKUP(C161,'Measure&amp;Incentive Picklist'!D149:H168,2,FALSE)</f>
        <v>#N/A</v>
      </c>
      <c r="E161" s="35"/>
      <c r="F161" s="36"/>
      <c r="G161" s="36"/>
      <c r="H161" s="19" t="str">
        <f>IFERROR(VLOOKUP(C161,'Measure&amp;Incentive Picklist'!$D$2:$I$15, 6, FALSE),"")</f>
        <v/>
      </c>
      <c r="I161" s="36"/>
      <c r="J161" s="141"/>
      <c r="K161" s="35"/>
      <c r="L161" s="160" t="e">
        <f>VLOOKUP(K161,'Heating picklists'!$A$2:$C$61,3,FALSE)</f>
        <v>#N/A</v>
      </c>
      <c r="M161" s="160" t="e">
        <f>VLOOKUP(K161,'Heating picklists'!$A$2:$D$61,4,FALSE)</f>
        <v>#N/A</v>
      </c>
      <c r="N161" s="35"/>
      <c r="O161" s="35"/>
      <c r="P161" s="35"/>
      <c r="Q161" s="37"/>
      <c r="R161" s="37"/>
      <c r="S161" s="38" t="str">
        <f t="shared" si="10"/>
        <v/>
      </c>
      <c r="T161" s="132" t="str">
        <f>IFERROR(MIN(VLOOKUP($C161,'Measure&amp;Incentive Picklist'!$D:$H,4,FALSE)*F161,S161),"")</f>
        <v/>
      </c>
      <c r="U161" s="35"/>
      <c r="V161" s="18">
        <f t="shared" si="11"/>
        <v>0</v>
      </c>
      <c r="W161" s="18">
        <f t="shared" si="12"/>
        <v>0</v>
      </c>
      <c r="X161" s="197" t="e">
        <f t="shared" si="13"/>
        <v>#DIV/0!</v>
      </c>
    </row>
    <row r="162" spans="1:24" x14ac:dyDescent="0.2">
      <c r="A162" s="19">
        <f t="shared" si="14"/>
        <v>155</v>
      </c>
      <c r="B162" s="35"/>
      <c r="C162" s="197"/>
      <c r="D162" s="234" t="e">
        <f>VLOOKUP(C162,'Measure&amp;Incentive Picklist'!D150:H169,2,FALSE)</f>
        <v>#N/A</v>
      </c>
      <c r="E162" s="35"/>
      <c r="F162" s="36"/>
      <c r="G162" s="36"/>
      <c r="H162" s="19" t="str">
        <f>IFERROR(VLOOKUP(C162,'Measure&amp;Incentive Picklist'!$D$2:$I$15, 6, FALSE),"")</f>
        <v/>
      </c>
      <c r="I162" s="36"/>
      <c r="J162" s="141"/>
      <c r="K162" s="35"/>
      <c r="L162" s="160" t="e">
        <f>VLOOKUP(K162,'Heating picklists'!$A$2:$C$61,3,FALSE)</f>
        <v>#N/A</v>
      </c>
      <c r="M162" s="160" t="e">
        <f>VLOOKUP(K162,'Heating picklists'!$A$2:$D$61,4,FALSE)</f>
        <v>#N/A</v>
      </c>
      <c r="N162" s="35"/>
      <c r="O162" s="35"/>
      <c r="P162" s="35"/>
      <c r="Q162" s="37"/>
      <c r="R162" s="37"/>
      <c r="S162" s="38" t="str">
        <f t="shared" si="10"/>
        <v/>
      </c>
      <c r="T162" s="132" t="str">
        <f>IFERROR(MIN(VLOOKUP($C162,'Measure&amp;Incentive Picklist'!$D:$H,4,FALSE)*F162,S162),"")</f>
        <v/>
      </c>
      <c r="U162" s="35"/>
      <c r="V162" s="18">
        <f t="shared" si="11"/>
        <v>0</v>
      </c>
      <c r="W162" s="18">
        <f t="shared" si="12"/>
        <v>0</v>
      </c>
      <c r="X162" s="197" t="e">
        <f t="shared" si="13"/>
        <v>#DIV/0!</v>
      </c>
    </row>
    <row r="163" spans="1:24" x14ac:dyDescent="0.2">
      <c r="A163" s="19">
        <f t="shared" si="14"/>
        <v>156</v>
      </c>
      <c r="B163" s="35"/>
      <c r="C163" s="197"/>
      <c r="D163" s="234" t="e">
        <f>VLOOKUP(C163,'Measure&amp;Incentive Picklist'!D151:H170,2,FALSE)</f>
        <v>#N/A</v>
      </c>
      <c r="E163" s="35"/>
      <c r="F163" s="36"/>
      <c r="G163" s="36"/>
      <c r="H163" s="19" t="str">
        <f>IFERROR(VLOOKUP(C163,'Measure&amp;Incentive Picklist'!$D$2:$I$15, 6, FALSE),"")</f>
        <v/>
      </c>
      <c r="I163" s="36"/>
      <c r="J163" s="141"/>
      <c r="K163" s="35"/>
      <c r="L163" s="160" t="e">
        <f>VLOOKUP(K163,'Heating picklists'!$A$2:$C$61,3,FALSE)</f>
        <v>#N/A</v>
      </c>
      <c r="M163" s="160" t="e">
        <f>VLOOKUP(K163,'Heating picklists'!$A$2:$D$61,4,FALSE)</f>
        <v>#N/A</v>
      </c>
      <c r="N163" s="35"/>
      <c r="O163" s="35"/>
      <c r="P163" s="35"/>
      <c r="Q163" s="37"/>
      <c r="R163" s="37"/>
      <c r="S163" s="38" t="str">
        <f t="shared" si="10"/>
        <v/>
      </c>
      <c r="T163" s="132" t="str">
        <f>IFERROR(MIN(VLOOKUP($C163,'Measure&amp;Incentive Picklist'!$D:$H,4,FALSE)*F163,S163),"")</f>
        <v/>
      </c>
      <c r="U163" s="35"/>
      <c r="V163" s="18">
        <f t="shared" si="11"/>
        <v>0</v>
      </c>
      <c r="W163" s="18">
        <f t="shared" si="12"/>
        <v>0</v>
      </c>
      <c r="X163" s="197" t="e">
        <f t="shared" si="13"/>
        <v>#DIV/0!</v>
      </c>
    </row>
    <row r="164" spans="1:24" x14ac:dyDescent="0.2">
      <c r="A164" s="19">
        <f t="shared" si="14"/>
        <v>157</v>
      </c>
      <c r="B164" s="35"/>
      <c r="C164" s="197"/>
      <c r="D164" s="234" t="e">
        <f>VLOOKUP(C164,'Measure&amp;Incentive Picklist'!D152:H171,2,FALSE)</f>
        <v>#N/A</v>
      </c>
      <c r="E164" s="35"/>
      <c r="F164" s="36"/>
      <c r="G164" s="36"/>
      <c r="H164" s="19" t="str">
        <f>IFERROR(VLOOKUP(C164,'Measure&amp;Incentive Picklist'!$D$2:$I$15, 6, FALSE),"")</f>
        <v/>
      </c>
      <c r="I164" s="36"/>
      <c r="J164" s="141"/>
      <c r="K164" s="35"/>
      <c r="L164" s="160" t="e">
        <f>VLOOKUP(K164,'Heating picklists'!$A$2:$C$61,3,FALSE)</f>
        <v>#N/A</v>
      </c>
      <c r="M164" s="160" t="e">
        <f>VLOOKUP(K164,'Heating picklists'!$A$2:$D$61,4,FALSE)</f>
        <v>#N/A</v>
      </c>
      <c r="N164" s="35"/>
      <c r="O164" s="35"/>
      <c r="P164" s="35"/>
      <c r="Q164" s="37"/>
      <c r="R164" s="37"/>
      <c r="S164" s="38" t="str">
        <f t="shared" si="10"/>
        <v/>
      </c>
      <c r="T164" s="132" t="str">
        <f>IFERROR(MIN(VLOOKUP($C164,'Measure&amp;Incentive Picklist'!$D:$H,4,FALSE)*F164,S164),"")</f>
        <v/>
      </c>
      <c r="U164" s="35"/>
      <c r="V164" s="18">
        <f t="shared" si="11"/>
        <v>0</v>
      </c>
      <c r="W164" s="18">
        <f t="shared" si="12"/>
        <v>0</v>
      </c>
      <c r="X164" s="197" t="e">
        <f t="shared" si="13"/>
        <v>#DIV/0!</v>
      </c>
    </row>
    <row r="165" spans="1:24" x14ac:dyDescent="0.2">
      <c r="A165" s="19">
        <f t="shared" si="14"/>
        <v>158</v>
      </c>
      <c r="B165" s="35"/>
      <c r="C165" s="197"/>
      <c r="D165" s="234" t="e">
        <f>VLOOKUP(C165,'Measure&amp;Incentive Picklist'!D153:H172,2,FALSE)</f>
        <v>#N/A</v>
      </c>
      <c r="E165" s="35"/>
      <c r="F165" s="36"/>
      <c r="G165" s="36"/>
      <c r="H165" s="19" t="str">
        <f>IFERROR(VLOOKUP(C165,'Measure&amp;Incentive Picklist'!$D$2:$I$15, 6, FALSE),"")</f>
        <v/>
      </c>
      <c r="I165" s="36"/>
      <c r="J165" s="141"/>
      <c r="K165" s="35"/>
      <c r="L165" s="160" t="e">
        <f>VLOOKUP(K165,'Heating picklists'!$A$2:$C$61,3,FALSE)</f>
        <v>#N/A</v>
      </c>
      <c r="M165" s="160" t="e">
        <f>VLOOKUP(K165,'Heating picklists'!$A$2:$D$61,4,FALSE)</f>
        <v>#N/A</v>
      </c>
      <c r="N165" s="35"/>
      <c r="O165" s="35"/>
      <c r="P165" s="35"/>
      <c r="Q165" s="37"/>
      <c r="R165" s="37"/>
      <c r="S165" s="38" t="str">
        <f t="shared" si="10"/>
        <v/>
      </c>
      <c r="T165" s="132" t="str">
        <f>IFERROR(MIN(VLOOKUP($C165,'Measure&amp;Incentive Picklist'!$D:$H,4,FALSE)*F165,S165),"")</f>
        <v/>
      </c>
      <c r="U165" s="35"/>
      <c r="V165" s="18">
        <f t="shared" si="11"/>
        <v>0</v>
      </c>
      <c r="W165" s="18">
        <f t="shared" si="12"/>
        <v>0</v>
      </c>
      <c r="X165" s="197" t="e">
        <f t="shared" si="13"/>
        <v>#DIV/0!</v>
      </c>
    </row>
    <row r="166" spans="1:24" x14ac:dyDescent="0.2">
      <c r="A166" s="19">
        <f t="shared" si="14"/>
        <v>159</v>
      </c>
      <c r="B166" s="35"/>
      <c r="C166" s="197"/>
      <c r="D166" s="234" t="e">
        <f>VLOOKUP(C166,'Measure&amp;Incentive Picklist'!D154:H173,2,FALSE)</f>
        <v>#N/A</v>
      </c>
      <c r="E166" s="35"/>
      <c r="F166" s="36"/>
      <c r="G166" s="36"/>
      <c r="H166" s="19" t="str">
        <f>IFERROR(VLOOKUP(C166,'Measure&amp;Incentive Picklist'!$D$2:$I$15, 6, FALSE),"")</f>
        <v/>
      </c>
      <c r="I166" s="36"/>
      <c r="J166" s="141"/>
      <c r="K166" s="35"/>
      <c r="L166" s="160" t="e">
        <f>VLOOKUP(K166,'Heating picklists'!$A$2:$C$61,3,FALSE)</f>
        <v>#N/A</v>
      </c>
      <c r="M166" s="160" t="e">
        <f>VLOOKUP(K166,'Heating picklists'!$A$2:$D$61,4,FALSE)</f>
        <v>#N/A</v>
      </c>
      <c r="N166" s="35"/>
      <c r="O166" s="35"/>
      <c r="P166" s="35"/>
      <c r="Q166" s="37"/>
      <c r="R166" s="37"/>
      <c r="S166" s="38" t="str">
        <f t="shared" si="10"/>
        <v/>
      </c>
      <c r="T166" s="132" t="str">
        <f>IFERROR(MIN(VLOOKUP($C166,'Measure&amp;Incentive Picklist'!$D:$H,4,FALSE)*F166,S166),"")</f>
        <v/>
      </c>
      <c r="U166" s="35"/>
      <c r="V166" s="18">
        <f t="shared" si="11"/>
        <v>0</v>
      </c>
      <c r="W166" s="18">
        <f t="shared" si="12"/>
        <v>0</v>
      </c>
      <c r="X166" s="197" t="e">
        <f t="shared" si="13"/>
        <v>#DIV/0!</v>
      </c>
    </row>
    <row r="167" spans="1:24" x14ac:dyDescent="0.2">
      <c r="A167" s="19">
        <f t="shared" si="14"/>
        <v>160</v>
      </c>
      <c r="B167" s="35"/>
      <c r="C167" s="197"/>
      <c r="D167" s="234" t="e">
        <f>VLOOKUP(C167,'Measure&amp;Incentive Picklist'!D155:H174,2,FALSE)</f>
        <v>#N/A</v>
      </c>
      <c r="E167" s="35"/>
      <c r="F167" s="36"/>
      <c r="G167" s="36"/>
      <c r="H167" s="19" t="str">
        <f>IFERROR(VLOOKUP(C167,'Measure&amp;Incentive Picklist'!$D$2:$I$15, 6, FALSE),"")</f>
        <v/>
      </c>
      <c r="I167" s="36"/>
      <c r="J167" s="141"/>
      <c r="K167" s="35"/>
      <c r="L167" s="160" t="e">
        <f>VLOOKUP(K167,'Heating picklists'!$A$2:$C$61,3,FALSE)</f>
        <v>#N/A</v>
      </c>
      <c r="M167" s="160" t="e">
        <f>VLOOKUP(K167,'Heating picklists'!$A$2:$D$61,4,FALSE)</f>
        <v>#N/A</v>
      </c>
      <c r="N167" s="35"/>
      <c r="O167" s="35"/>
      <c r="P167" s="35"/>
      <c r="Q167" s="37"/>
      <c r="R167" s="37"/>
      <c r="S167" s="38" t="str">
        <f t="shared" si="10"/>
        <v/>
      </c>
      <c r="T167" s="132" t="str">
        <f>IFERROR(MIN(VLOOKUP($C167,'Measure&amp;Incentive Picklist'!$D:$H,4,FALSE)*F167,S167),"")</f>
        <v/>
      </c>
      <c r="U167" s="35"/>
      <c r="V167" s="18">
        <f t="shared" si="11"/>
        <v>0</v>
      </c>
      <c r="W167" s="18">
        <f t="shared" si="12"/>
        <v>0</v>
      </c>
      <c r="X167" s="197" t="e">
        <f t="shared" si="13"/>
        <v>#DIV/0!</v>
      </c>
    </row>
    <row r="168" spans="1:24" x14ac:dyDescent="0.2">
      <c r="A168" s="19">
        <f t="shared" si="14"/>
        <v>161</v>
      </c>
      <c r="B168" s="35"/>
      <c r="C168" s="197"/>
      <c r="D168" s="234" t="e">
        <f>VLOOKUP(C168,'Measure&amp;Incentive Picklist'!D156:H175,2,FALSE)</f>
        <v>#N/A</v>
      </c>
      <c r="E168" s="35"/>
      <c r="F168" s="36"/>
      <c r="G168" s="36"/>
      <c r="H168" s="19" t="str">
        <f>IFERROR(VLOOKUP(C168,'Measure&amp;Incentive Picklist'!$D$2:$I$15, 6, FALSE),"")</f>
        <v/>
      </c>
      <c r="I168" s="36"/>
      <c r="J168" s="141"/>
      <c r="K168" s="35"/>
      <c r="L168" s="160" t="e">
        <f>VLOOKUP(K168,'Heating picklists'!$A$2:$C$61,3,FALSE)</f>
        <v>#N/A</v>
      </c>
      <c r="M168" s="160" t="e">
        <f>VLOOKUP(K168,'Heating picklists'!$A$2:$D$61,4,FALSE)</f>
        <v>#N/A</v>
      </c>
      <c r="N168" s="35"/>
      <c r="O168" s="35"/>
      <c r="P168" s="35"/>
      <c r="Q168" s="37"/>
      <c r="R168" s="37"/>
      <c r="S168" s="38" t="str">
        <f t="shared" si="10"/>
        <v/>
      </c>
      <c r="T168" s="132" t="str">
        <f>IFERROR(MIN(VLOOKUP($C168,'Measure&amp;Incentive Picklist'!$D:$H,4,FALSE)*F168,S168),"")</f>
        <v/>
      </c>
      <c r="U168" s="35"/>
      <c r="V168" s="18">
        <f t="shared" si="11"/>
        <v>0</v>
      </c>
      <c r="W168" s="18">
        <f t="shared" si="12"/>
        <v>0</v>
      </c>
      <c r="X168" s="197" t="e">
        <f t="shared" si="13"/>
        <v>#DIV/0!</v>
      </c>
    </row>
    <row r="169" spans="1:24" x14ac:dyDescent="0.2">
      <c r="A169" s="19">
        <f t="shared" si="14"/>
        <v>162</v>
      </c>
      <c r="B169" s="35"/>
      <c r="C169" s="197"/>
      <c r="D169" s="234" t="e">
        <f>VLOOKUP(C169,'Measure&amp;Incentive Picklist'!D157:H176,2,FALSE)</f>
        <v>#N/A</v>
      </c>
      <c r="E169" s="35"/>
      <c r="F169" s="36"/>
      <c r="G169" s="36"/>
      <c r="H169" s="19" t="str">
        <f>IFERROR(VLOOKUP(C169,'Measure&amp;Incentive Picklist'!$D$2:$I$15, 6, FALSE),"")</f>
        <v/>
      </c>
      <c r="I169" s="36"/>
      <c r="J169" s="141"/>
      <c r="K169" s="35"/>
      <c r="L169" s="160" t="e">
        <f>VLOOKUP(K169,'Heating picklists'!$A$2:$C$61,3,FALSE)</f>
        <v>#N/A</v>
      </c>
      <c r="M169" s="160" t="e">
        <f>VLOOKUP(K169,'Heating picklists'!$A$2:$D$61,4,FALSE)</f>
        <v>#N/A</v>
      </c>
      <c r="N169" s="35"/>
      <c r="O169" s="35"/>
      <c r="P169" s="35"/>
      <c r="Q169" s="37"/>
      <c r="R169" s="37"/>
      <c r="S169" s="38" t="str">
        <f t="shared" si="10"/>
        <v/>
      </c>
      <c r="T169" s="132" t="str">
        <f>IFERROR(MIN(VLOOKUP($C169,'Measure&amp;Incentive Picklist'!$D:$H,4,FALSE)*F169,S169),"")</f>
        <v/>
      </c>
      <c r="U169" s="35"/>
      <c r="V169" s="18">
        <f t="shared" si="11"/>
        <v>0</v>
      </c>
      <c r="W169" s="18">
        <f t="shared" si="12"/>
        <v>0</v>
      </c>
      <c r="X169" s="197" t="e">
        <f t="shared" si="13"/>
        <v>#DIV/0!</v>
      </c>
    </row>
    <row r="170" spans="1:24" x14ac:dyDescent="0.2">
      <c r="A170" s="19">
        <f t="shared" si="14"/>
        <v>163</v>
      </c>
      <c r="B170" s="35"/>
      <c r="C170" s="197"/>
      <c r="D170" s="234" t="e">
        <f>VLOOKUP(C170,'Measure&amp;Incentive Picklist'!D158:H177,2,FALSE)</f>
        <v>#N/A</v>
      </c>
      <c r="E170" s="35"/>
      <c r="F170" s="36"/>
      <c r="G170" s="36"/>
      <c r="H170" s="19" t="str">
        <f>IFERROR(VLOOKUP(C170,'Measure&amp;Incentive Picklist'!$D$2:$I$15, 6, FALSE),"")</f>
        <v/>
      </c>
      <c r="I170" s="36"/>
      <c r="J170" s="141"/>
      <c r="K170" s="35"/>
      <c r="L170" s="160" t="e">
        <f>VLOOKUP(K170,'Heating picklists'!$A$2:$C$61,3,FALSE)</f>
        <v>#N/A</v>
      </c>
      <c r="M170" s="160" t="e">
        <f>VLOOKUP(K170,'Heating picklists'!$A$2:$D$61,4,FALSE)</f>
        <v>#N/A</v>
      </c>
      <c r="N170" s="35"/>
      <c r="O170" s="35"/>
      <c r="P170" s="35"/>
      <c r="Q170" s="37"/>
      <c r="R170" s="37"/>
      <c r="S170" s="38" t="str">
        <f t="shared" si="10"/>
        <v/>
      </c>
      <c r="T170" s="132" t="str">
        <f>IFERROR(MIN(VLOOKUP($C170,'Measure&amp;Incentive Picklist'!$D:$H,4,FALSE)*F170,S170),"")</f>
        <v/>
      </c>
      <c r="U170" s="35"/>
      <c r="V170" s="18">
        <f t="shared" si="11"/>
        <v>0</v>
      </c>
      <c r="W170" s="18">
        <f t="shared" si="12"/>
        <v>0</v>
      </c>
      <c r="X170" s="197" t="e">
        <f t="shared" si="13"/>
        <v>#DIV/0!</v>
      </c>
    </row>
    <row r="171" spans="1:24" x14ac:dyDescent="0.2">
      <c r="A171" s="19">
        <f t="shared" si="14"/>
        <v>164</v>
      </c>
      <c r="B171" s="35"/>
      <c r="C171" s="197"/>
      <c r="D171" s="234" t="e">
        <f>VLOOKUP(C171,'Measure&amp;Incentive Picklist'!D159:H178,2,FALSE)</f>
        <v>#N/A</v>
      </c>
      <c r="E171" s="35"/>
      <c r="F171" s="36"/>
      <c r="G171" s="36"/>
      <c r="H171" s="19" t="str">
        <f>IFERROR(VLOOKUP(C171,'Measure&amp;Incentive Picklist'!$D$2:$I$15, 6, FALSE),"")</f>
        <v/>
      </c>
      <c r="I171" s="36"/>
      <c r="J171" s="141"/>
      <c r="K171" s="35"/>
      <c r="L171" s="160" t="e">
        <f>VLOOKUP(K171,'Heating picklists'!$A$2:$C$61,3,FALSE)</f>
        <v>#N/A</v>
      </c>
      <c r="M171" s="160" t="e">
        <f>VLOOKUP(K171,'Heating picklists'!$A$2:$D$61,4,FALSE)</f>
        <v>#N/A</v>
      </c>
      <c r="N171" s="35"/>
      <c r="O171" s="35"/>
      <c r="P171" s="35"/>
      <c r="Q171" s="37"/>
      <c r="R171" s="37"/>
      <c r="S171" s="38" t="str">
        <f t="shared" si="10"/>
        <v/>
      </c>
      <c r="T171" s="132" t="str">
        <f>IFERROR(MIN(VLOOKUP($C171,'Measure&amp;Incentive Picklist'!$D:$H,4,FALSE)*F171,S171),"")</f>
        <v/>
      </c>
      <c r="U171" s="35"/>
      <c r="V171" s="18">
        <f t="shared" si="11"/>
        <v>0</v>
      </c>
      <c r="W171" s="18">
        <f t="shared" si="12"/>
        <v>0</v>
      </c>
      <c r="X171" s="197" t="e">
        <f t="shared" si="13"/>
        <v>#DIV/0!</v>
      </c>
    </row>
    <row r="172" spans="1:24" x14ac:dyDescent="0.2">
      <c r="A172" s="19">
        <f t="shared" si="14"/>
        <v>165</v>
      </c>
      <c r="B172" s="35"/>
      <c r="C172" s="197"/>
      <c r="D172" s="234" t="e">
        <f>VLOOKUP(C172,'Measure&amp;Incentive Picklist'!D160:H179,2,FALSE)</f>
        <v>#N/A</v>
      </c>
      <c r="E172" s="35"/>
      <c r="F172" s="36"/>
      <c r="G172" s="36"/>
      <c r="H172" s="19" t="str">
        <f>IFERROR(VLOOKUP(C172,'Measure&amp;Incentive Picklist'!$D$2:$I$15, 6, FALSE),"")</f>
        <v/>
      </c>
      <c r="I172" s="36"/>
      <c r="J172" s="141"/>
      <c r="K172" s="35"/>
      <c r="L172" s="160" t="e">
        <f>VLOOKUP(K172,'Heating picklists'!$A$2:$C$61,3,FALSE)</f>
        <v>#N/A</v>
      </c>
      <c r="M172" s="160" t="e">
        <f>VLOOKUP(K172,'Heating picklists'!$A$2:$D$61,4,FALSE)</f>
        <v>#N/A</v>
      </c>
      <c r="N172" s="35"/>
      <c r="O172" s="35"/>
      <c r="P172" s="35"/>
      <c r="Q172" s="37"/>
      <c r="R172" s="37"/>
      <c r="S172" s="38" t="str">
        <f t="shared" si="10"/>
        <v/>
      </c>
      <c r="T172" s="132" t="str">
        <f>IFERROR(MIN(VLOOKUP($C172,'Measure&amp;Incentive Picklist'!$D:$H,4,FALSE)*F172,S172),"")</f>
        <v/>
      </c>
      <c r="U172" s="35"/>
      <c r="V172" s="18">
        <f t="shared" si="11"/>
        <v>0</v>
      </c>
      <c r="W172" s="18">
        <f t="shared" si="12"/>
        <v>0</v>
      </c>
      <c r="X172" s="197" t="e">
        <f t="shared" si="13"/>
        <v>#DIV/0!</v>
      </c>
    </row>
    <row r="173" spans="1:24" x14ac:dyDescent="0.2">
      <c r="A173" s="19">
        <f t="shared" si="14"/>
        <v>166</v>
      </c>
      <c r="B173" s="35"/>
      <c r="C173" s="197"/>
      <c r="D173" s="234" t="e">
        <f>VLOOKUP(C173,'Measure&amp;Incentive Picklist'!D161:H180,2,FALSE)</f>
        <v>#N/A</v>
      </c>
      <c r="E173" s="35"/>
      <c r="F173" s="36"/>
      <c r="G173" s="36"/>
      <c r="H173" s="19" t="str">
        <f>IFERROR(VLOOKUP(C173,'Measure&amp;Incentive Picklist'!$D$2:$I$15, 6, FALSE),"")</f>
        <v/>
      </c>
      <c r="I173" s="36"/>
      <c r="J173" s="141"/>
      <c r="K173" s="35"/>
      <c r="L173" s="160" t="e">
        <f>VLOOKUP(K173,'Heating picklists'!$A$2:$C$61,3,FALSE)</f>
        <v>#N/A</v>
      </c>
      <c r="M173" s="160" t="e">
        <f>VLOOKUP(K173,'Heating picklists'!$A$2:$D$61,4,FALSE)</f>
        <v>#N/A</v>
      </c>
      <c r="N173" s="35"/>
      <c r="O173" s="35"/>
      <c r="P173" s="35"/>
      <c r="Q173" s="37"/>
      <c r="R173" s="37"/>
      <c r="S173" s="38" t="str">
        <f t="shared" si="10"/>
        <v/>
      </c>
      <c r="T173" s="132" t="str">
        <f>IFERROR(MIN(VLOOKUP($C173,'Measure&amp;Incentive Picklist'!$D:$H,4,FALSE)*F173,S173),"")</f>
        <v/>
      </c>
      <c r="U173" s="35"/>
      <c r="V173" s="18">
        <f t="shared" si="11"/>
        <v>0</v>
      </c>
      <c r="W173" s="18">
        <f t="shared" si="12"/>
        <v>0</v>
      </c>
      <c r="X173" s="197" t="e">
        <f t="shared" si="13"/>
        <v>#DIV/0!</v>
      </c>
    </row>
    <row r="174" spans="1:24" x14ac:dyDescent="0.2">
      <c r="A174" s="19">
        <f t="shared" si="14"/>
        <v>167</v>
      </c>
      <c r="B174" s="35"/>
      <c r="C174" s="197"/>
      <c r="D174" s="234" t="e">
        <f>VLOOKUP(C174,'Measure&amp;Incentive Picklist'!D162:H181,2,FALSE)</f>
        <v>#N/A</v>
      </c>
      <c r="E174" s="35"/>
      <c r="F174" s="36"/>
      <c r="G174" s="36"/>
      <c r="H174" s="19" t="str">
        <f>IFERROR(VLOOKUP(C174,'Measure&amp;Incentive Picklist'!$D$2:$I$15, 6, FALSE),"")</f>
        <v/>
      </c>
      <c r="I174" s="36"/>
      <c r="J174" s="141"/>
      <c r="K174" s="35"/>
      <c r="L174" s="160" t="e">
        <f>VLOOKUP(K174,'Heating picklists'!$A$2:$C$61,3,FALSE)</f>
        <v>#N/A</v>
      </c>
      <c r="M174" s="160" t="e">
        <f>VLOOKUP(K174,'Heating picklists'!$A$2:$D$61,4,FALSE)</f>
        <v>#N/A</v>
      </c>
      <c r="N174" s="35"/>
      <c r="O174" s="35"/>
      <c r="P174" s="35"/>
      <c r="Q174" s="37"/>
      <c r="R174" s="37"/>
      <c r="S174" s="38" t="str">
        <f t="shared" si="10"/>
        <v/>
      </c>
      <c r="T174" s="132" t="str">
        <f>IFERROR(MIN(VLOOKUP($C174,'Measure&amp;Incentive Picklist'!$D:$H,4,FALSE)*F174,S174),"")</f>
        <v/>
      </c>
      <c r="U174" s="35"/>
      <c r="V174" s="18">
        <f t="shared" si="11"/>
        <v>0</v>
      </c>
      <c r="W174" s="18">
        <f t="shared" si="12"/>
        <v>0</v>
      </c>
      <c r="X174" s="197" t="e">
        <f t="shared" si="13"/>
        <v>#DIV/0!</v>
      </c>
    </row>
    <row r="175" spans="1:24" x14ac:dyDescent="0.2">
      <c r="A175" s="19">
        <f t="shared" si="14"/>
        <v>168</v>
      </c>
      <c r="B175" s="35"/>
      <c r="C175" s="197"/>
      <c r="D175" s="234" t="e">
        <f>VLOOKUP(C175,'Measure&amp;Incentive Picklist'!D163:H182,2,FALSE)</f>
        <v>#N/A</v>
      </c>
      <c r="E175" s="35"/>
      <c r="F175" s="36"/>
      <c r="G175" s="36"/>
      <c r="H175" s="19" t="str">
        <f>IFERROR(VLOOKUP(C175,'Measure&amp;Incentive Picklist'!$D$2:$I$15, 6, FALSE),"")</f>
        <v/>
      </c>
      <c r="I175" s="36"/>
      <c r="J175" s="141"/>
      <c r="K175" s="35"/>
      <c r="L175" s="160" t="e">
        <f>VLOOKUP(K175,'Heating picklists'!$A$2:$C$61,3,FALSE)</f>
        <v>#N/A</v>
      </c>
      <c r="M175" s="160" t="e">
        <f>VLOOKUP(K175,'Heating picklists'!$A$2:$D$61,4,FALSE)</f>
        <v>#N/A</v>
      </c>
      <c r="N175" s="35"/>
      <c r="O175" s="35"/>
      <c r="P175" s="35"/>
      <c r="Q175" s="37"/>
      <c r="R175" s="37"/>
      <c r="S175" s="38" t="str">
        <f t="shared" si="10"/>
        <v/>
      </c>
      <c r="T175" s="132" t="str">
        <f>IFERROR(MIN(VLOOKUP($C175,'Measure&amp;Incentive Picklist'!$D:$H,4,FALSE)*F175,S175),"")</f>
        <v/>
      </c>
      <c r="U175" s="35"/>
      <c r="V175" s="18">
        <f t="shared" si="11"/>
        <v>0</v>
      </c>
      <c r="W175" s="18">
        <f t="shared" si="12"/>
        <v>0</v>
      </c>
      <c r="X175" s="197" t="e">
        <f t="shared" si="13"/>
        <v>#DIV/0!</v>
      </c>
    </row>
    <row r="176" spans="1:24" x14ac:dyDescent="0.2">
      <c r="A176" s="19">
        <f t="shared" si="14"/>
        <v>169</v>
      </c>
      <c r="B176" s="35"/>
      <c r="C176" s="197"/>
      <c r="D176" s="234" t="e">
        <f>VLOOKUP(C176,'Measure&amp;Incentive Picklist'!D164:H183,2,FALSE)</f>
        <v>#N/A</v>
      </c>
      <c r="E176" s="35"/>
      <c r="F176" s="36"/>
      <c r="G176" s="36"/>
      <c r="H176" s="19" t="str">
        <f>IFERROR(VLOOKUP(C176,'Measure&amp;Incentive Picklist'!$D$2:$I$15, 6, FALSE),"")</f>
        <v/>
      </c>
      <c r="I176" s="36"/>
      <c r="J176" s="141"/>
      <c r="K176" s="35"/>
      <c r="L176" s="160" t="e">
        <f>VLOOKUP(K176,'Heating picklists'!$A$2:$C$61,3,FALSE)</f>
        <v>#N/A</v>
      </c>
      <c r="M176" s="160" t="e">
        <f>VLOOKUP(K176,'Heating picklists'!$A$2:$D$61,4,FALSE)</f>
        <v>#N/A</v>
      </c>
      <c r="N176" s="35"/>
      <c r="O176" s="35"/>
      <c r="P176" s="35"/>
      <c r="Q176" s="37"/>
      <c r="R176" s="37"/>
      <c r="S176" s="38" t="str">
        <f t="shared" si="10"/>
        <v/>
      </c>
      <c r="T176" s="132" t="str">
        <f>IFERROR(MIN(VLOOKUP($C176,'Measure&amp;Incentive Picklist'!$D:$H,4,FALSE)*F176,S176),"")</f>
        <v/>
      </c>
      <c r="U176" s="35"/>
      <c r="V176" s="18">
        <f t="shared" si="11"/>
        <v>0</v>
      </c>
      <c r="W176" s="18">
        <f t="shared" si="12"/>
        <v>0</v>
      </c>
      <c r="X176" s="197" t="e">
        <f t="shared" si="13"/>
        <v>#DIV/0!</v>
      </c>
    </row>
    <row r="177" spans="1:24" x14ac:dyDescent="0.2">
      <c r="A177" s="19">
        <f t="shared" si="14"/>
        <v>170</v>
      </c>
      <c r="B177" s="35"/>
      <c r="C177" s="197"/>
      <c r="D177" s="234" t="e">
        <f>VLOOKUP(C177,'Measure&amp;Incentive Picklist'!D165:H184,2,FALSE)</f>
        <v>#N/A</v>
      </c>
      <c r="E177" s="35"/>
      <c r="F177" s="36"/>
      <c r="G177" s="36"/>
      <c r="H177" s="19" t="str">
        <f>IFERROR(VLOOKUP(C177,'Measure&amp;Incentive Picklist'!$D$2:$I$15, 6, FALSE),"")</f>
        <v/>
      </c>
      <c r="I177" s="36"/>
      <c r="J177" s="141"/>
      <c r="K177" s="35"/>
      <c r="L177" s="160" t="e">
        <f>VLOOKUP(K177,'Heating picklists'!$A$2:$C$61,3,FALSE)</f>
        <v>#N/A</v>
      </c>
      <c r="M177" s="160" t="e">
        <f>VLOOKUP(K177,'Heating picklists'!$A$2:$D$61,4,FALSE)</f>
        <v>#N/A</v>
      </c>
      <c r="N177" s="35"/>
      <c r="O177" s="35"/>
      <c r="P177" s="35"/>
      <c r="Q177" s="37"/>
      <c r="R177" s="37"/>
      <c r="S177" s="38" t="str">
        <f t="shared" si="10"/>
        <v/>
      </c>
      <c r="T177" s="132" t="str">
        <f>IFERROR(MIN(VLOOKUP($C177,'Measure&amp;Incentive Picklist'!$D:$H,4,FALSE)*F177,S177),"")</f>
        <v/>
      </c>
      <c r="U177" s="35"/>
      <c r="V177" s="18">
        <f t="shared" si="11"/>
        <v>0</v>
      </c>
      <c r="W177" s="18">
        <f t="shared" si="12"/>
        <v>0</v>
      </c>
      <c r="X177" s="197" t="e">
        <f t="shared" si="13"/>
        <v>#DIV/0!</v>
      </c>
    </row>
    <row r="178" spans="1:24" x14ac:dyDescent="0.2">
      <c r="A178" s="19">
        <f t="shared" si="14"/>
        <v>171</v>
      </c>
      <c r="B178" s="35"/>
      <c r="C178" s="197"/>
      <c r="D178" s="234" t="e">
        <f>VLOOKUP(C178,'Measure&amp;Incentive Picklist'!D166:H185,2,FALSE)</f>
        <v>#N/A</v>
      </c>
      <c r="E178" s="35"/>
      <c r="F178" s="36"/>
      <c r="G178" s="36"/>
      <c r="H178" s="19" t="str">
        <f>IFERROR(VLOOKUP(C178,'Measure&amp;Incentive Picklist'!$D$2:$I$15, 6, FALSE),"")</f>
        <v/>
      </c>
      <c r="I178" s="36"/>
      <c r="J178" s="141"/>
      <c r="K178" s="35"/>
      <c r="L178" s="160" t="e">
        <f>VLOOKUP(K178,'Heating picklists'!$A$2:$C$61,3,FALSE)</f>
        <v>#N/A</v>
      </c>
      <c r="M178" s="160" t="e">
        <f>VLOOKUP(K178,'Heating picklists'!$A$2:$D$61,4,FALSE)</f>
        <v>#N/A</v>
      </c>
      <c r="N178" s="35"/>
      <c r="O178" s="35"/>
      <c r="P178" s="35"/>
      <c r="Q178" s="37"/>
      <c r="R178" s="37"/>
      <c r="S178" s="38" t="str">
        <f t="shared" si="10"/>
        <v/>
      </c>
      <c r="T178" s="132" t="str">
        <f>IFERROR(MIN(VLOOKUP($C178,'Measure&amp;Incentive Picklist'!$D:$H,4,FALSE)*F178,S178),"")</f>
        <v/>
      </c>
      <c r="U178" s="35"/>
      <c r="V178" s="18">
        <f t="shared" si="11"/>
        <v>0</v>
      </c>
      <c r="W178" s="18">
        <f t="shared" si="12"/>
        <v>0</v>
      </c>
      <c r="X178" s="197" t="e">
        <f t="shared" si="13"/>
        <v>#DIV/0!</v>
      </c>
    </row>
    <row r="179" spans="1:24" x14ac:dyDescent="0.2">
      <c r="A179" s="19">
        <f t="shared" si="14"/>
        <v>172</v>
      </c>
      <c r="B179" s="35"/>
      <c r="C179" s="197"/>
      <c r="D179" s="234" t="e">
        <f>VLOOKUP(C179,'Measure&amp;Incentive Picklist'!D167:H186,2,FALSE)</f>
        <v>#N/A</v>
      </c>
      <c r="E179" s="35"/>
      <c r="F179" s="36"/>
      <c r="G179" s="36"/>
      <c r="H179" s="19" t="str">
        <f>IFERROR(VLOOKUP(C179,'Measure&amp;Incentive Picklist'!$D$2:$I$15, 6, FALSE),"")</f>
        <v/>
      </c>
      <c r="I179" s="36"/>
      <c r="J179" s="141"/>
      <c r="K179" s="35"/>
      <c r="L179" s="160" t="e">
        <f>VLOOKUP(K179,'Heating picklists'!$A$2:$C$61,3,FALSE)</f>
        <v>#N/A</v>
      </c>
      <c r="M179" s="160" t="e">
        <f>VLOOKUP(K179,'Heating picklists'!$A$2:$D$61,4,FALSE)</f>
        <v>#N/A</v>
      </c>
      <c r="N179" s="35"/>
      <c r="O179" s="35"/>
      <c r="P179" s="35"/>
      <c r="Q179" s="37"/>
      <c r="R179" s="37"/>
      <c r="S179" s="38" t="str">
        <f t="shared" si="10"/>
        <v/>
      </c>
      <c r="T179" s="132" t="str">
        <f>IFERROR(MIN(VLOOKUP($C179,'Measure&amp;Incentive Picklist'!$D:$H,4,FALSE)*F179,S179),"")</f>
        <v/>
      </c>
      <c r="U179" s="35"/>
      <c r="V179" s="18">
        <f t="shared" si="11"/>
        <v>0</v>
      </c>
      <c r="W179" s="18">
        <f t="shared" si="12"/>
        <v>0</v>
      </c>
      <c r="X179" s="197" t="e">
        <f t="shared" si="13"/>
        <v>#DIV/0!</v>
      </c>
    </row>
    <row r="180" spans="1:24" x14ac:dyDescent="0.2">
      <c r="A180" s="19">
        <f t="shared" si="14"/>
        <v>173</v>
      </c>
      <c r="B180" s="35"/>
      <c r="C180" s="197"/>
      <c r="D180" s="234" t="e">
        <f>VLOOKUP(C180,'Measure&amp;Incentive Picklist'!D168:H187,2,FALSE)</f>
        <v>#N/A</v>
      </c>
      <c r="E180" s="35"/>
      <c r="F180" s="36"/>
      <c r="G180" s="36"/>
      <c r="H180" s="19" t="str">
        <f>IFERROR(VLOOKUP(C180,'Measure&amp;Incentive Picklist'!$D$2:$I$15, 6, FALSE),"")</f>
        <v/>
      </c>
      <c r="I180" s="36"/>
      <c r="J180" s="141"/>
      <c r="K180" s="35"/>
      <c r="L180" s="160" t="e">
        <f>VLOOKUP(K180,'Heating picklists'!$A$2:$C$61,3,FALSE)</f>
        <v>#N/A</v>
      </c>
      <c r="M180" s="160" t="e">
        <f>VLOOKUP(K180,'Heating picklists'!$A$2:$D$61,4,FALSE)</f>
        <v>#N/A</v>
      </c>
      <c r="N180" s="35"/>
      <c r="O180" s="35"/>
      <c r="P180" s="35"/>
      <c r="Q180" s="37"/>
      <c r="R180" s="37"/>
      <c r="S180" s="38" t="str">
        <f t="shared" si="10"/>
        <v/>
      </c>
      <c r="T180" s="132" t="str">
        <f>IFERROR(MIN(VLOOKUP($C180,'Measure&amp;Incentive Picklist'!$D:$H,4,FALSE)*F180,S180),"")</f>
        <v/>
      </c>
      <c r="U180" s="35"/>
      <c r="V180" s="18">
        <f t="shared" si="11"/>
        <v>0</v>
      </c>
      <c r="W180" s="18">
        <f t="shared" si="12"/>
        <v>0</v>
      </c>
      <c r="X180" s="197" t="e">
        <f t="shared" si="13"/>
        <v>#DIV/0!</v>
      </c>
    </row>
    <row r="181" spans="1:24" x14ac:dyDescent="0.2">
      <c r="A181" s="19">
        <f t="shared" si="14"/>
        <v>174</v>
      </c>
      <c r="B181" s="35"/>
      <c r="C181" s="197"/>
      <c r="D181" s="234" t="e">
        <f>VLOOKUP(C181,'Measure&amp;Incentive Picklist'!D169:H188,2,FALSE)</f>
        <v>#N/A</v>
      </c>
      <c r="E181" s="35"/>
      <c r="F181" s="36"/>
      <c r="G181" s="36"/>
      <c r="H181" s="19" t="str">
        <f>IFERROR(VLOOKUP(C181,'Measure&amp;Incentive Picklist'!$D$2:$I$15, 6, FALSE),"")</f>
        <v/>
      </c>
      <c r="I181" s="36"/>
      <c r="J181" s="141"/>
      <c r="K181" s="35"/>
      <c r="L181" s="160" t="e">
        <f>VLOOKUP(K181,'Heating picklists'!$A$2:$C$61,3,FALSE)</f>
        <v>#N/A</v>
      </c>
      <c r="M181" s="160" t="e">
        <f>VLOOKUP(K181,'Heating picklists'!$A$2:$D$61,4,FALSE)</f>
        <v>#N/A</v>
      </c>
      <c r="N181" s="35"/>
      <c r="O181" s="35"/>
      <c r="P181" s="35"/>
      <c r="Q181" s="37"/>
      <c r="R181" s="37"/>
      <c r="S181" s="38" t="str">
        <f t="shared" si="10"/>
        <v/>
      </c>
      <c r="T181" s="132" t="str">
        <f>IFERROR(MIN(VLOOKUP($C181,'Measure&amp;Incentive Picklist'!$D:$H,4,FALSE)*F181,S181),"")</f>
        <v/>
      </c>
      <c r="U181" s="35"/>
      <c r="V181" s="18">
        <f t="shared" si="11"/>
        <v>0</v>
      </c>
      <c r="W181" s="18">
        <f t="shared" si="12"/>
        <v>0</v>
      </c>
      <c r="X181" s="197" t="e">
        <f t="shared" si="13"/>
        <v>#DIV/0!</v>
      </c>
    </row>
    <row r="182" spans="1:24" x14ac:dyDescent="0.2">
      <c r="A182" s="19">
        <f t="shared" si="14"/>
        <v>175</v>
      </c>
      <c r="B182" s="35"/>
      <c r="C182" s="197"/>
      <c r="D182" s="234" t="e">
        <f>VLOOKUP(C182,'Measure&amp;Incentive Picklist'!D170:H189,2,FALSE)</f>
        <v>#N/A</v>
      </c>
      <c r="E182" s="35"/>
      <c r="F182" s="36"/>
      <c r="G182" s="36"/>
      <c r="H182" s="19" t="str">
        <f>IFERROR(VLOOKUP(C182,'Measure&amp;Incentive Picklist'!$D$2:$I$15, 6, FALSE),"")</f>
        <v/>
      </c>
      <c r="I182" s="36"/>
      <c r="J182" s="141"/>
      <c r="K182" s="35"/>
      <c r="L182" s="160" t="e">
        <f>VLOOKUP(K182,'Heating picklists'!$A$2:$C$61,3,FALSE)</f>
        <v>#N/A</v>
      </c>
      <c r="M182" s="160" t="e">
        <f>VLOOKUP(K182,'Heating picklists'!$A$2:$D$61,4,FALSE)</f>
        <v>#N/A</v>
      </c>
      <c r="N182" s="35"/>
      <c r="O182" s="35"/>
      <c r="P182" s="35"/>
      <c r="Q182" s="37"/>
      <c r="R182" s="37"/>
      <c r="S182" s="38" t="str">
        <f t="shared" si="10"/>
        <v/>
      </c>
      <c r="T182" s="132" t="str">
        <f>IFERROR(MIN(VLOOKUP($C182,'Measure&amp;Incentive Picklist'!$D:$H,4,FALSE)*F182,S182),"")</f>
        <v/>
      </c>
      <c r="U182" s="35"/>
      <c r="V182" s="18">
        <f t="shared" si="11"/>
        <v>0</v>
      </c>
      <c r="W182" s="18">
        <f t="shared" si="12"/>
        <v>0</v>
      </c>
      <c r="X182" s="197" t="e">
        <f t="shared" si="13"/>
        <v>#DIV/0!</v>
      </c>
    </row>
    <row r="183" spans="1:24" x14ac:dyDescent="0.2">
      <c r="A183" s="19">
        <f t="shared" si="14"/>
        <v>176</v>
      </c>
      <c r="B183" s="35"/>
      <c r="C183" s="197"/>
      <c r="D183" s="234" t="e">
        <f>VLOOKUP(C183,'Measure&amp;Incentive Picklist'!D171:H190,2,FALSE)</f>
        <v>#N/A</v>
      </c>
      <c r="E183" s="35"/>
      <c r="F183" s="36"/>
      <c r="G183" s="36"/>
      <c r="H183" s="19" t="str">
        <f>IFERROR(VLOOKUP(C183,'Measure&amp;Incentive Picklist'!$D$2:$I$15, 6, FALSE),"")</f>
        <v/>
      </c>
      <c r="I183" s="36"/>
      <c r="J183" s="141"/>
      <c r="K183" s="35"/>
      <c r="L183" s="160" t="e">
        <f>VLOOKUP(K183,'Heating picklists'!$A$2:$C$61,3,FALSE)</f>
        <v>#N/A</v>
      </c>
      <c r="M183" s="160" t="e">
        <f>VLOOKUP(K183,'Heating picklists'!$A$2:$D$61,4,FALSE)</f>
        <v>#N/A</v>
      </c>
      <c r="N183" s="35"/>
      <c r="O183" s="35"/>
      <c r="P183" s="35"/>
      <c r="Q183" s="37"/>
      <c r="R183" s="37"/>
      <c r="S183" s="38" t="str">
        <f t="shared" si="10"/>
        <v/>
      </c>
      <c r="T183" s="132" t="str">
        <f>IFERROR(MIN(VLOOKUP($C183,'Measure&amp;Incentive Picklist'!$D:$H,4,FALSE)*F183,S183),"")</f>
        <v/>
      </c>
      <c r="U183" s="35"/>
      <c r="V183" s="18">
        <f t="shared" si="11"/>
        <v>0</v>
      </c>
      <c r="W183" s="18">
        <f t="shared" si="12"/>
        <v>0</v>
      </c>
      <c r="X183" s="197" t="e">
        <f t="shared" si="13"/>
        <v>#DIV/0!</v>
      </c>
    </row>
    <row r="184" spans="1:24" x14ac:dyDescent="0.2">
      <c r="A184" s="19">
        <f t="shared" si="14"/>
        <v>177</v>
      </c>
      <c r="B184" s="35"/>
      <c r="C184" s="197"/>
      <c r="D184" s="234" t="e">
        <f>VLOOKUP(C184,'Measure&amp;Incentive Picklist'!D172:H191,2,FALSE)</f>
        <v>#N/A</v>
      </c>
      <c r="E184" s="35"/>
      <c r="F184" s="36"/>
      <c r="G184" s="36"/>
      <c r="H184" s="19" t="str">
        <f>IFERROR(VLOOKUP(C184,'Measure&amp;Incentive Picklist'!$D$2:$I$15, 6, FALSE),"")</f>
        <v/>
      </c>
      <c r="I184" s="36"/>
      <c r="J184" s="141"/>
      <c r="K184" s="35"/>
      <c r="L184" s="160" t="e">
        <f>VLOOKUP(K184,'Heating picklists'!$A$2:$C$61,3,FALSE)</f>
        <v>#N/A</v>
      </c>
      <c r="M184" s="160" t="e">
        <f>VLOOKUP(K184,'Heating picklists'!$A$2:$D$61,4,FALSE)</f>
        <v>#N/A</v>
      </c>
      <c r="N184" s="35"/>
      <c r="O184" s="35"/>
      <c r="P184" s="35"/>
      <c r="Q184" s="37"/>
      <c r="R184" s="37"/>
      <c r="S184" s="38" t="str">
        <f t="shared" si="10"/>
        <v/>
      </c>
      <c r="T184" s="132" t="str">
        <f>IFERROR(MIN(VLOOKUP($C184,'Measure&amp;Incentive Picklist'!$D:$H,4,FALSE)*F184,S184),"")</f>
        <v/>
      </c>
      <c r="U184" s="35"/>
      <c r="V184" s="18">
        <f t="shared" si="11"/>
        <v>0</v>
      </c>
      <c r="W184" s="18">
        <f t="shared" si="12"/>
        <v>0</v>
      </c>
      <c r="X184" s="197" t="e">
        <f t="shared" si="13"/>
        <v>#DIV/0!</v>
      </c>
    </row>
    <row r="185" spans="1:24" x14ac:dyDescent="0.2">
      <c r="A185" s="19">
        <f t="shared" si="14"/>
        <v>178</v>
      </c>
      <c r="B185" s="35"/>
      <c r="C185" s="197"/>
      <c r="D185" s="234" t="e">
        <f>VLOOKUP(C185,'Measure&amp;Incentive Picklist'!D173:H192,2,FALSE)</f>
        <v>#N/A</v>
      </c>
      <c r="E185" s="35"/>
      <c r="F185" s="36"/>
      <c r="G185" s="36"/>
      <c r="H185" s="19" t="str">
        <f>IFERROR(VLOOKUP(C185,'Measure&amp;Incentive Picklist'!$D$2:$I$15, 6, FALSE),"")</f>
        <v/>
      </c>
      <c r="I185" s="36"/>
      <c r="J185" s="141"/>
      <c r="K185" s="35"/>
      <c r="L185" s="160" t="e">
        <f>VLOOKUP(K185,'Heating picklists'!$A$2:$C$61,3,FALSE)</f>
        <v>#N/A</v>
      </c>
      <c r="M185" s="160" t="e">
        <f>VLOOKUP(K185,'Heating picklists'!$A$2:$D$61,4,FALSE)</f>
        <v>#N/A</v>
      </c>
      <c r="N185" s="35"/>
      <c r="O185" s="35"/>
      <c r="P185" s="35"/>
      <c r="Q185" s="37"/>
      <c r="R185" s="37"/>
      <c r="S185" s="38" t="str">
        <f t="shared" si="10"/>
        <v/>
      </c>
      <c r="T185" s="132" t="str">
        <f>IFERROR(MIN(VLOOKUP($C185,'Measure&amp;Incentive Picklist'!$D:$H,4,FALSE)*F185,S185),"")</f>
        <v/>
      </c>
      <c r="U185" s="35"/>
      <c r="V185" s="18">
        <f t="shared" si="11"/>
        <v>0</v>
      </c>
      <c r="W185" s="18">
        <f t="shared" si="12"/>
        <v>0</v>
      </c>
      <c r="X185" s="197" t="e">
        <f t="shared" si="13"/>
        <v>#DIV/0!</v>
      </c>
    </row>
    <row r="186" spans="1:24" x14ac:dyDescent="0.2">
      <c r="A186" s="19">
        <f t="shared" si="14"/>
        <v>179</v>
      </c>
      <c r="B186" s="35"/>
      <c r="C186" s="197"/>
      <c r="D186" s="234" t="e">
        <f>VLOOKUP(C186,'Measure&amp;Incentive Picklist'!D174:H193,2,FALSE)</f>
        <v>#N/A</v>
      </c>
      <c r="E186" s="35"/>
      <c r="F186" s="36"/>
      <c r="G186" s="36"/>
      <c r="H186" s="19" t="str">
        <f>IFERROR(VLOOKUP(C186,'Measure&amp;Incentive Picklist'!$D$2:$I$15, 6, FALSE),"")</f>
        <v/>
      </c>
      <c r="I186" s="36"/>
      <c r="J186" s="141"/>
      <c r="K186" s="35"/>
      <c r="L186" s="160" t="e">
        <f>VLOOKUP(K186,'Heating picklists'!$A$2:$C$61,3,FALSE)</f>
        <v>#N/A</v>
      </c>
      <c r="M186" s="160" t="e">
        <f>VLOOKUP(K186,'Heating picklists'!$A$2:$D$61,4,FALSE)</f>
        <v>#N/A</v>
      </c>
      <c r="N186" s="35"/>
      <c r="O186" s="35"/>
      <c r="P186" s="35"/>
      <c r="Q186" s="37"/>
      <c r="R186" s="37"/>
      <c r="S186" s="38" t="str">
        <f t="shared" si="10"/>
        <v/>
      </c>
      <c r="T186" s="132" t="str">
        <f>IFERROR(MIN(VLOOKUP($C186,'Measure&amp;Incentive Picklist'!$D:$H,4,FALSE)*F186,S186),"")</f>
        <v/>
      </c>
      <c r="U186" s="35"/>
      <c r="V186" s="18">
        <f t="shared" si="11"/>
        <v>0</v>
      </c>
      <c r="W186" s="18">
        <f t="shared" si="12"/>
        <v>0</v>
      </c>
      <c r="X186" s="197" t="e">
        <f t="shared" si="13"/>
        <v>#DIV/0!</v>
      </c>
    </row>
    <row r="187" spans="1:24" x14ac:dyDescent="0.2">
      <c r="A187" s="19">
        <f t="shared" si="14"/>
        <v>180</v>
      </c>
      <c r="B187" s="35"/>
      <c r="C187" s="197"/>
      <c r="D187" s="234" t="e">
        <f>VLOOKUP(C187,'Measure&amp;Incentive Picklist'!D175:H194,2,FALSE)</f>
        <v>#N/A</v>
      </c>
      <c r="E187" s="35"/>
      <c r="F187" s="36"/>
      <c r="G187" s="36"/>
      <c r="H187" s="19" t="str">
        <f>IFERROR(VLOOKUP(C187,'Measure&amp;Incentive Picklist'!$D$2:$I$15, 6, FALSE),"")</f>
        <v/>
      </c>
      <c r="I187" s="36"/>
      <c r="J187" s="141"/>
      <c r="K187" s="35"/>
      <c r="L187" s="160" t="e">
        <f>VLOOKUP(K187,'Heating picklists'!$A$2:$C$61,3,FALSE)</f>
        <v>#N/A</v>
      </c>
      <c r="M187" s="160" t="e">
        <f>VLOOKUP(K187,'Heating picklists'!$A$2:$D$61,4,FALSE)</f>
        <v>#N/A</v>
      </c>
      <c r="N187" s="35"/>
      <c r="O187" s="35"/>
      <c r="P187" s="35"/>
      <c r="Q187" s="37"/>
      <c r="R187" s="37"/>
      <c r="S187" s="38" t="str">
        <f t="shared" si="10"/>
        <v/>
      </c>
      <c r="T187" s="132" t="str">
        <f>IFERROR(MIN(VLOOKUP($C187,'Measure&amp;Incentive Picklist'!$D:$H,4,FALSE)*F187,S187),"")</f>
        <v/>
      </c>
      <c r="U187" s="35"/>
      <c r="V187" s="18">
        <f t="shared" si="11"/>
        <v>0</v>
      </c>
      <c r="W187" s="18">
        <f t="shared" si="12"/>
        <v>0</v>
      </c>
      <c r="X187" s="197" t="e">
        <f t="shared" si="13"/>
        <v>#DIV/0!</v>
      </c>
    </row>
    <row r="188" spans="1:24" x14ac:dyDescent="0.2">
      <c r="A188" s="19">
        <f t="shared" si="14"/>
        <v>181</v>
      </c>
      <c r="B188" s="35"/>
      <c r="C188" s="197"/>
      <c r="D188" s="234" t="e">
        <f>VLOOKUP(C188,'Measure&amp;Incentive Picklist'!D176:H195,2,FALSE)</f>
        <v>#N/A</v>
      </c>
      <c r="E188" s="35"/>
      <c r="F188" s="36"/>
      <c r="G188" s="36"/>
      <c r="H188" s="19" t="str">
        <f>IFERROR(VLOOKUP(C188,'Measure&amp;Incentive Picklist'!$D$2:$I$15, 6, FALSE),"")</f>
        <v/>
      </c>
      <c r="I188" s="36"/>
      <c r="J188" s="141"/>
      <c r="K188" s="35"/>
      <c r="L188" s="160" t="e">
        <f>VLOOKUP(K188,'Heating picklists'!$A$2:$C$61,3,FALSE)</f>
        <v>#N/A</v>
      </c>
      <c r="M188" s="160" t="e">
        <f>VLOOKUP(K188,'Heating picklists'!$A$2:$D$61,4,FALSE)</f>
        <v>#N/A</v>
      </c>
      <c r="N188" s="35"/>
      <c r="O188" s="35"/>
      <c r="P188" s="35"/>
      <c r="Q188" s="37"/>
      <c r="R188" s="37"/>
      <c r="S188" s="38" t="str">
        <f t="shared" si="10"/>
        <v/>
      </c>
      <c r="T188" s="132" t="str">
        <f>IFERROR(MIN(VLOOKUP($C188,'Measure&amp;Incentive Picklist'!$D:$H,4,FALSE)*F188,S188),"")</f>
        <v/>
      </c>
      <c r="U188" s="35"/>
      <c r="V188" s="18">
        <f t="shared" si="11"/>
        <v>0</v>
      </c>
      <c r="W188" s="18">
        <f t="shared" si="12"/>
        <v>0</v>
      </c>
      <c r="X188" s="197" t="e">
        <f t="shared" si="13"/>
        <v>#DIV/0!</v>
      </c>
    </row>
    <row r="189" spans="1:24" x14ac:dyDescent="0.2">
      <c r="A189" s="19">
        <f t="shared" si="14"/>
        <v>182</v>
      </c>
      <c r="B189" s="35"/>
      <c r="C189" s="197"/>
      <c r="D189" s="234" t="e">
        <f>VLOOKUP(C189,'Measure&amp;Incentive Picklist'!D177:H196,2,FALSE)</f>
        <v>#N/A</v>
      </c>
      <c r="E189" s="35"/>
      <c r="F189" s="36"/>
      <c r="G189" s="36"/>
      <c r="H189" s="19" t="str">
        <f>IFERROR(VLOOKUP(C189,'Measure&amp;Incentive Picklist'!$D$2:$I$15, 6, FALSE),"")</f>
        <v/>
      </c>
      <c r="I189" s="36"/>
      <c r="J189" s="141"/>
      <c r="K189" s="35"/>
      <c r="L189" s="160" t="e">
        <f>VLOOKUP(K189,'Heating picklists'!$A$2:$C$61,3,FALSE)</f>
        <v>#N/A</v>
      </c>
      <c r="M189" s="160" t="e">
        <f>VLOOKUP(K189,'Heating picklists'!$A$2:$D$61,4,FALSE)</f>
        <v>#N/A</v>
      </c>
      <c r="N189" s="35"/>
      <c r="O189" s="35"/>
      <c r="P189" s="35"/>
      <c r="Q189" s="37"/>
      <c r="R189" s="37"/>
      <c r="S189" s="38" t="str">
        <f t="shared" si="10"/>
        <v/>
      </c>
      <c r="T189" s="132" t="str">
        <f>IFERROR(MIN(VLOOKUP($C189,'Measure&amp;Incentive Picklist'!$D:$H,4,FALSE)*F189,S189),"")</f>
        <v/>
      </c>
      <c r="U189" s="35"/>
      <c r="V189" s="18">
        <f t="shared" si="11"/>
        <v>0</v>
      </c>
      <c r="W189" s="18">
        <f t="shared" si="12"/>
        <v>0</v>
      </c>
      <c r="X189" s="197" t="e">
        <f t="shared" si="13"/>
        <v>#DIV/0!</v>
      </c>
    </row>
    <row r="190" spans="1:24" x14ac:dyDescent="0.2">
      <c r="A190" s="19">
        <f t="shared" si="14"/>
        <v>183</v>
      </c>
      <c r="B190" s="35"/>
      <c r="C190" s="197"/>
      <c r="D190" s="234" t="e">
        <f>VLOOKUP(C190,'Measure&amp;Incentive Picklist'!D178:H197,2,FALSE)</f>
        <v>#N/A</v>
      </c>
      <c r="E190" s="35"/>
      <c r="F190" s="36"/>
      <c r="G190" s="36"/>
      <c r="H190" s="19" t="str">
        <f>IFERROR(VLOOKUP(C190,'Measure&amp;Incentive Picklist'!$D$2:$I$15, 6, FALSE),"")</f>
        <v/>
      </c>
      <c r="I190" s="36"/>
      <c r="J190" s="141"/>
      <c r="K190" s="35"/>
      <c r="L190" s="160" t="e">
        <f>VLOOKUP(K190,'Heating picklists'!$A$2:$C$61,3,FALSE)</f>
        <v>#N/A</v>
      </c>
      <c r="M190" s="160" t="e">
        <f>VLOOKUP(K190,'Heating picklists'!$A$2:$D$61,4,FALSE)</f>
        <v>#N/A</v>
      </c>
      <c r="N190" s="35"/>
      <c r="O190" s="35"/>
      <c r="P190" s="35"/>
      <c r="Q190" s="37"/>
      <c r="R190" s="37"/>
      <c r="S190" s="38" t="str">
        <f t="shared" si="10"/>
        <v/>
      </c>
      <c r="T190" s="132" t="str">
        <f>IFERROR(MIN(VLOOKUP($C190,'Measure&amp;Incentive Picklist'!$D:$H,4,FALSE)*F190,S190),"")</f>
        <v/>
      </c>
      <c r="U190" s="35"/>
      <c r="V190" s="18">
        <f t="shared" si="11"/>
        <v>0</v>
      </c>
      <c r="W190" s="18">
        <f t="shared" si="12"/>
        <v>0</v>
      </c>
      <c r="X190" s="197" t="e">
        <f t="shared" si="13"/>
        <v>#DIV/0!</v>
      </c>
    </row>
    <row r="191" spans="1:24" x14ac:dyDescent="0.2">
      <c r="A191" s="19">
        <f t="shared" si="14"/>
        <v>184</v>
      </c>
      <c r="B191" s="35"/>
      <c r="C191" s="197"/>
      <c r="D191" s="234" t="e">
        <f>VLOOKUP(C191,'Measure&amp;Incentive Picklist'!D179:H198,2,FALSE)</f>
        <v>#N/A</v>
      </c>
      <c r="E191" s="35"/>
      <c r="F191" s="36"/>
      <c r="G191" s="36"/>
      <c r="H191" s="19" t="str">
        <f>IFERROR(VLOOKUP(C191,'Measure&amp;Incentive Picklist'!$D$2:$I$15, 6, FALSE),"")</f>
        <v/>
      </c>
      <c r="I191" s="36"/>
      <c r="J191" s="141"/>
      <c r="K191" s="35"/>
      <c r="L191" s="160" t="e">
        <f>VLOOKUP(K191,'Heating picklists'!$A$2:$C$61,3,FALSE)</f>
        <v>#N/A</v>
      </c>
      <c r="M191" s="160" t="e">
        <f>VLOOKUP(K191,'Heating picklists'!$A$2:$D$61,4,FALSE)</f>
        <v>#N/A</v>
      </c>
      <c r="N191" s="35"/>
      <c r="O191" s="35"/>
      <c r="P191" s="35"/>
      <c r="Q191" s="37"/>
      <c r="R191" s="37"/>
      <c r="S191" s="38" t="str">
        <f t="shared" si="10"/>
        <v/>
      </c>
      <c r="T191" s="132" t="str">
        <f>IFERROR(MIN(VLOOKUP($C191,'Measure&amp;Incentive Picklist'!$D:$H,4,FALSE)*F191,S191),"")</f>
        <v/>
      </c>
      <c r="U191" s="35"/>
      <c r="V191" s="18">
        <f t="shared" si="11"/>
        <v>0</v>
      </c>
      <c r="W191" s="18">
        <f t="shared" si="12"/>
        <v>0</v>
      </c>
      <c r="X191" s="197" t="e">
        <f t="shared" si="13"/>
        <v>#DIV/0!</v>
      </c>
    </row>
    <row r="192" spans="1:24" x14ac:dyDescent="0.2">
      <c r="A192" s="19">
        <f t="shared" si="14"/>
        <v>185</v>
      </c>
      <c r="B192" s="35"/>
      <c r="C192" s="197"/>
      <c r="D192" s="234" t="e">
        <f>VLOOKUP(C192,'Measure&amp;Incentive Picklist'!D180:H199,2,FALSE)</f>
        <v>#N/A</v>
      </c>
      <c r="E192" s="35"/>
      <c r="F192" s="36"/>
      <c r="G192" s="36"/>
      <c r="H192" s="19" t="str">
        <f>IFERROR(VLOOKUP(C192,'Measure&amp;Incentive Picklist'!$D$2:$I$15, 6, FALSE),"")</f>
        <v/>
      </c>
      <c r="I192" s="36"/>
      <c r="J192" s="141"/>
      <c r="K192" s="35"/>
      <c r="L192" s="160" t="e">
        <f>VLOOKUP(K192,'Heating picklists'!$A$2:$C$61,3,FALSE)</f>
        <v>#N/A</v>
      </c>
      <c r="M192" s="160" t="e">
        <f>VLOOKUP(K192,'Heating picklists'!$A$2:$D$61,4,FALSE)</f>
        <v>#N/A</v>
      </c>
      <c r="N192" s="35"/>
      <c r="O192" s="35"/>
      <c r="P192" s="35"/>
      <c r="Q192" s="37"/>
      <c r="R192" s="37"/>
      <c r="S192" s="38" t="str">
        <f t="shared" si="10"/>
        <v/>
      </c>
      <c r="T192" s="132" t="str">
        <f>IFERROR(MIN(VLOOKUP($C192,'Measure&amp;Incentive Picklist'!$D:$H,4,FALSE)*F192,S192),"")</f>
        <v/>
      </c>
      <c r="U192" s="35"/>
      <c r="V192" s="18">
        <f t="shared" si="11"/>
        <v>0</v>
      </c>
      <c r="W192" s="18">
        <f t="shared" si="12"/>
        <v>0</v>
      </c>
      <c r="X192" s="197" t="e">
        <f t="shared" si="13"/>
        <v>#DIV/0!</v>
      </c>
    </row>
    <row r="193" spans="1:24" x14ac:dyDescent="0.2">
      <c r="A193" s="19">
        <f t="shared" si="14"/>
        <v>186</v>
      </c>
      <c r="B193" s="35"/>
      <c r="C193" s="197"/>
      <c r="D193" s="234" t="e">
        <f>VLOOKUP(C193,'Measure&amp;Incentive Picklist'!D181:H200,2,FALSE)</f>
        <v>#N/A</v>
      </c>
      <c r="E193" s="35"/>
      <c r="F193" s="36"/>
      <c r="G193" s="36"/>
      <c r="H193" s="19" t="str">
        <f>IFERROR(VLOOKUP(C193,'Measure&amp;Incentive Picklist'!$D$2:$I$15, 6, FALSE),"")</f>
        <v/>
      </c>
      <c r="I193" s="36"/>
      <c r="J193" s="141"/>
      <c r="K193" s="35"/>
      <c r="L193" s="160" t="e">
        <f>VLOOKUP(K193,'Heating picklists'!$A$2:$C$61,3,FALSE)</f>
        <v>#N/A</v>
      </c>
      <c r="M193" s="160" t="e">
        <f>VLOOKUP(K193,'Heating picklists'!$A$2:$D$61,4,FALSE)</f>
        <v>#N/A</v>
      </c>
      <c r="N193" s="35"/>
      <c r="O193" s="35"/>
      <c r="P193" s="35"/>
      <c r="Q193" s="37"/>
      <c r="R193" s="37"/>
      <c r="S193" s="38" t="str">
        <f t="shared" si="10"/>
        <v/>
      </c>
      <c r="T193" s="132" t="str">
        <f>IFERROR(MIN(VLOOKUP($C193,'Measure&amp;Incentive Picklist'!$D:$H,4,FALSE)*F193,S193),"")</f>
        <v/>
      </c>
      <c r="U193" s="35"/>
      <c r="V193" s="18">
        <f t="shared" si="11"/>
        <v>0</v>
      </c>
      <c r="W193" s="18">
        <f t="shared" si="12"/>
        <v>0</v>
      </c>
      <c r="X193" s="197" t="e">
        <f t="shared" si="13"/>
        <v>#DIV/0!</v>
      </c>
    </row>
    <row r="194" spans="1:24" x14ac:dyDescent="0.2">
      <c r="A194" s="19">
        <f t="shared" si="14"/>
        <v>187</v>
      </c>
      <c r="B194" s="35"/>
      <c r="C194" s="197"/>
      <c r="D194" s="234" t="e">
        <f>VLOOKUP(C194,'Measure&amp;Incentive Picklist'!D182:H201,2,FALSE)</f>
        <v>#N/A</v>
      </c>
      <c r="E194" s="35"/>
      <c r="F194" s="36"/>
      <c r="G194" s="36"/>
      <c r="H194" s="19" t="str">
        <f>IFERROR(VLOOKUP(C194,'Measure&amp;Incentive Picklist'!$D$2:$I$15, 6, FALSE),"")</f>
        <v/>
      </c>
      <c r="I194" s="36"/>
      <c r="J194" s="141"/>
      <c r="K194" s="35"/>
      <c r="L194" s="160" t="e">
        <f>VLOOKUP(K194,'Heating picklists'!$A$2:$C$61,3,FALSE)</f>
        <v>#N/A</v>
      </c>
      <c r="M194" s="160" t="e">
        <f>VLOOKUP(K194,'Heating picklists'!$A$2:$D$61,4,FALSE)</f>
        <v>#N/A</v>
      </c>
      <c r="N194" s="35"/>
      <c r="O194" s="35"/>
      <c r="P194" s="35"/>
      <c r="Q194" s="37"/>
      <c r="R194" s="37"/>
      <c r="S194" s="38" t="str">
        <f t="shared" si="10"/>
        <v/>
      </c>
      <c r="T194" s="132" t="str">
        <f>IFERROR(MIN(VLOOKUP($C194,'Measure&amp;Incentive Picklist'!$D:$H,4,FALSE)*F194,S194),"")</f>
        <v/>
      </c>
      <c r="U194" s="35"/>
      <c r="V194" s="18">
        <f t="shared" si="11"/>
        <v>0</v>
      </c>
      <c r="W194" s="18">
        <f t="shared" si="12"/>
        <v>0</v>
      </c>
      <c r="X194" s="197" t="e">
        <f t="shared" si="13"/>
        <v>#DIV/0!</v>
      </c>
    </row>
    <row r="195" spans="1:24" x14ac:dyDescent="0.2">
      <c r="A195" s="19">
        <f t="shared" si="14"/>
        <v>188</v>
      </c>
      <c r="B195" s="35"/>
      <c r="C195" s="197"/>
      <c r="D195" s="234" t="e">
        <f>VLOOKUP(C195,'Measure&amp;Incentive Picklist'!D183:H202,2,FALSE)</f>
        <v>#N/A</v>
      </c>
      <c r="E195" s="35"/>
      <c r="F195" s="36"/>
      <c r="G195" s="36"/>
      <c r="H195" s="19" t="str">
        <f>IFERROR(VLOOKUP(C195,'Measure&amp;Incentive Picklist'!$D$2:$I$15, 6, FALSE),"")</f>
        <v/>
      </c>
      <c r="I195" s="36"/>
      <c r="J195" s="141"/>
      <c r="K195" s="35"/>
      <c r="L195" s="160" t="e">
        <f>VLOOKUP(K195,'Heating picklists'!$A$2:$C$61,3,FALSE)</f>
        <v>#N/A</v>
      </c>
      <c r="M195" s="160" t="e">
        <f>VLOOKUP(K195,'Heating picklists'!$A$2:$D$61,4,FALSE)</f>
        <v>#N/A</v>
      </c>
      <c r="N195" s="35"/>
      <c r="O195" s="35"/>
      <c r="P195" s="35"/>
      <c r="Q195" s="37"/>
      <c r="R195" s="37"/>
      <c r="S195" s="38" t="str">
        <f t="shared" si="10"/>
        <v/>
      </c>
      <c r="T195" s="132" t="str">
        <f>IFERROR(MIN(VLOOKUP($C195,'Measure&amp;Incentive Picklist'!$D:$H,4,FALSE)*F195,S195),"")</f>
        <v/>
      </c>
      <c r="U195" s="35"/>
      <c r="V195" s="18">
        <f t="shared" si="11"/>
        <v>0</v>
      </c>
      <c r="W195" s="18">
        <f t="shared" si="12"/>
        <v>0</v>
      </c>
      <c r="X195" s="197" t="e">
        <f t="shared" si="13"/>
        <v>#DIV/0!</v>
      </c>
    </row>
    <row r="196" spans="1:24" x14ac:dyDescent="0.2">
      <c r="A196" s="19">
        <f t="shared" si="14"/>
        <v>189</v>
      </c>
      <c r="B196" s="35"/>
      <c r="C196" s="197"/>
      <c r="D196" s="234" t="e">
        <f>VLOOKUP(C196,'Measure&amp;Incentive Picklist'!D184:H203,2,FALSE)</f>
        <v>#N/A</v>
      </c>
      <c r="E196" s="35"/>
      <c r="F196" s="36"/>
      <c r="G196" s="36"/>
      <c r="H196" s="19" t="str">
        <f>IFERROR(VLOOKUP(C196,'Measure&amp;Incentive Picklist'!$D$2:$I$15, 6, FALSE),"")</f>
        <v/>
      </c>
      <c r="I196" s="36"/>
      <c r="J196" s="141"/>
      <c r="K196" s="35"/>
      <c r="L196" s="160" t="e">
        <f>VLOOKUP(K196,'Heating picklists'!$A$2:$C$61,3,FALSE)</f>
        <v>#N/A</v>
      </c>
      <c r="M196" s="160" t="e">
        <f>VLOOKUP(K196,'Heating picklists'!$A$2:$D$61,4,FALSE)</f>
        <v>#N/A</v>
      </c>
      <c r="N196" s="35"/>
      <c r="O196" s="35"/>
      <c r="P196" s="35"/>
      <c r="Q196" s="37"/>
      <c r="R196" s="37"/>
      <c r="S196" s="38" t="str">
        <f t="shared" si="10"/>
        <v/>
      </c>
      <c r="T196" s="132" t="str">
        <f>IFERROR(MIN(VLOOKUP($C196,'Measure&amp;Incentive Picklist'!$D:$H,4,FALSE)*F196,S196),"")</f>
        <v/>
      </c>
      <c r="U196" s="35"/>
      <c r="V196" s="18">
        <f t="shared" si="11"/>
        <v>0</v>
      </c>
      <c r="W196" s="18">
        <f t="shared" si="12"/>
        <v>0</v>
      </c>
      <c r="X196" s="197" t="e">
        <f t="shared" si="13"/>
        <v>#DIV/0!</v>
      </c>
    </row>
    <row r="197" spans="1:24" x14ac:dyDescent="0.2">
      <c r="A197" s="19">
        <f t="shared" si="14"/>
        <v>190</v>
      </c>
      <c r="B197" s="35"/>
      <c r="C197" s="197"/>
      <c r="D197" s="234" t="e">
        <f>VLOOKUP(C197,'Measure&amp;Incentive Picklist'!D185:H204,2,FALSE)</f>
        <v>#N/A</v>
      </c>
      <c r="E197" s="35"/>
      <c r="F197" s="36"/>
      <c r="G197" s="36"/>
      <c r="H197" s="19" t="str">
        <f>IFERROR(VLOOKUP(C197,'Measure&amp;Incentive Picklist'!$D$2:$I$15, 6, FALSE),"")</f>
        <v/>
      </c>
      <c r="I197" s="36"/>
      <c r="J197" s="141"/>
      <c r="K197" s="35"/>
      <c r="L197" s="160" t="e">
        <f>VLOOKUP(K197,'Heating picklists'!$A$2:$C$61,3,FALSE)</f>
        <v>#N/A</v>
      </c>
      <c r="M197" s="160" t="e">
        <f>VLOOKUP(K197,'Heating picklists'!$A$2:$D$61,4,FALSE)</f>
        <v>#N/A</v>
      </c>
      <c r="N197" s="35"/>
      <c r="O197" s="35"/>
      <c r="P197" s="35"/>
      <c r="Q197" s="37"/>
      <c r="R197" s="37"/>
      <c r="S197" s="38" t="str">
        <f t="shared" si="10"/>
        <v/>
      </c>
      <c r="T197" s="132" t="str">
        <f>IFERROR(MIN(VLOOKUP($C197,'Measure&amp;Incentive Picklist'!$D:$H,4,FALSE)*F197,S197),"")</f>
        <v/>
      </c>
      <c r="U197" s="35"/>
      <c r="V197" s="18">
        <f t="shared" si="11"/>
        <v>0</v>
      </c>
      <c r="W197" s="18">
        <f t="shared" si="12"/>
        <v>0</v>
      </c>
      <c r="X197" s="197" t="e">
        <f t="shared" si="13"/>
        <v>#DIV/0!</v>
      </c>
    </row>
    <row r="198" spans="1:24" x14ac:dyDescent="0.2">
      <c r="A198" s="19">
        <f t="shared" si="14"/>
        <v>191</v>
      </c>
      <c r="B198" s="35"/>
      <c r="C198" s="197"/>
      <c r="D198" s="234" t="e">
        <f>VLOOKUP(C198,'Measure&amp;Incentive Picklist'!D186:H205,2,FALSE)</f>
        <v>#N/A</v>
      </c>
      <c r="E198" s="35"/>
      <c r="F198" s="36"/>
      <c r="G198" s="36"/>
      <c r="H198" s="19" t="str">
        <f>IFERROR(VLOOKUP(C198,'Measure&amp;Incentive Picklist'!$D$2:$I$15, 6, FALSE),"")</f>
        <v/>
      </c>
      <c r="I198" s="36"/>
      <c r="J198" s="141"/>
      <c r="K198" s="35"/>
      <c r="L198" s="160" t="e">
        <f>VLOOKUP(K198,'Heating picklists'!$A$2:$C$61,3,FALSE)</f>
        <v>#N/A</v>
      </c>
      <c r="M198" s="160" t="e">
        <f>VLOOKUP(K198,'Heating picklists'!$A$2:$D$61,4,FALSE)</f>
        <v>#N/A</v>
      </c>
      <c r="N198" s="35"/>
      <c r="O198" s="35"/>
      <c r="P198" s="35"/>
      <c r="Q198" s="37"/>
      <c r="R198" s="37"/>
      <c r="S198" s="38" t="str">
        <f t="shared" si="10"/>
        <v/>
      </c>
      <c r="T198" s="132" t="str">
        <f>IFERROR(MIN(VLOOKUP($C198,'Measure&amp;Incentive Picklist'!$D:$H,4,FALSE)*F198,S198),"")</f>
        <v/>
      </c>
      <c r="U198" s="35"/>
      <c r="V198" s="18">
        <f t="shared" si="11"/>
        <v>0</v>
      </c>
      <c r="W198" s="18">
        <f t="shared" si="12"/>
        <v>0</v>
      </c>
      <c r="X198" s="197" t="e">
        <f t="shared" si="13"/>
        <v>#DIV/0!</v>
      </c>
    </row>
    <row r="199" spans="1:24" x14ac:dyDescent="0.2">
      <c r="A199" s="19">
        <f t="shared" si="14"/>
        <v>192</v>
      </c>
      <c r="B199" s="35"/>
      <c r="C199" s="197"/>
      <c r="D199" s="234" t="e">
        <f>VLOOKUP(C199,'Measure&amp;Incentive Picklist'!D187:H206,2,FALSE)</f>
        <v>#N/A</v>
      </c>
      <c r="E199" s="35"/>
      <c r="F199" s="36"/>
      <c r="G199" s="36"/>
      <c r="H199" s="19" t="str">
        <f>IFERROR(VLOOKUP(C199,'Measure&amp;Incentive Picklist'!$D$2:$I$15, 6, FALSE),"")</f>
        <v/>
      </c>
      <c r="I199" s="36"/>
      <c r="J199" s="141"/>
      <c r="K199" s="35"/>
      <c r="L199" s="160" t="e">
        <f>VLOOKUP(K199,'Heating picklists'!$A$2:$C$61,3,FALSE)</f>
        <v>#N/A</v>
      </c>
      <c r="M199" s="160" t="e">
        <f>VLOOKUP(K199,'Heating picklists'!$A$2:$D$61,4,FALSE)</f>
        <v>#N/A</v>
      </c>
      <c r="N199" s="35"/>
      <c r="O199" s="35"/>
      <c r="P199" s="35"/>
      <c r="Q199" s="37"/>
      <c r="R199" s="37"/>
      <c r="S199" s="38" t="str">
        <f t="shared" si="10"/>
        <v/>
      </c>
      <c r="T199" s="132" t="str">
        <f>IFERROR(MIN(VLOOKUP($C199,'Measure&amp;Incentive Picklist'!$D:$H,4,FALSE)*F199,S199),"")</f>
        <v/>
      </c>
      <c r="U199" s="35"/>
      <c r="V199" s="18">
        <f t="shared" si="11"/>
        <v>0</v>
      </c>
      <c r="W199" s="18">
        <f t="shared" si="12"/>
        <v>0</v>
      </c>
      <c r="X199" s="197" t="e">
        <f t="shared" si="13"/>
        <v>#DIV/0!</v>
      </c>
    </row>
    <row r="200" spans="1:24" x14ac:dyDescent="0.2">
      <c r="A200" s="19">
        <f t="shared" si="14"/>
        <v>193</v>
      </c>
      <c r="B200" s="35"/>
      <c r="C200" s="197"/>
      <c r="D200" s="234" t="e">
        <f>VLOOKUP(C200,'Measure&amp;Incentive Picklist'!D188:H207,2,FALSE)</f>
        <v>#N/A</v>
      </c>
      <c r="E200" s="35"/>
      <c r="F200" s="36"/>
      <c r="G200" s="36"/>
      <c r="H200" s="19" t="str">
        <f>IFERROR(VLOOKUP(C200,'Measure&amp;Incentive Picklist'!$D$2:$I$15, 6, FALSE),"")</f>
        <v/>
      </c>
      <c r="I200" s="36"/>
      <c r="J200" s="141"/>
      <c r="K200" s="35"/>
      <c r="L200" s="160" t="e">
        <f>VLOOKUP(K200,'Heating picklists'!$A$2:$C$61,3,FALSE)</f>
        <v>#N/A</v>
      </c>
      <c r="M200" s="160" t="e">
        <f>VLOOKUP(K200,'Heating picklists'!$A$2:$D$61,4,FALSE)</f>
        <v>#N/A</v>
      </c>
      <c r="N200" s="35"/>
      <c r="O200" s="35"/>
      <c r="P200" s="35"/>
      <c r="Q200" s="37"/>
      <c r="R200" s="37"/>
      <c r="S200" s="38" t="str">
        <f t="shared" si="10"/>
        <v/>
      </c>
      <c r="T200" s="132" t="str">
        <f>IFERROR(MIN(VLOOKUP($C200,'Measure&amp;Incentive Picklist'!$D:$H,4,FALSE)*F200,S200),"")</f>
        <v/>
      </c>
      <c r="U200" s="35"/>
      <c r="V200" s="18">
        <f t="shared" si="11"/>
        <v>0</v>
      </c>
      <c r="W200" s="18">
        <f t="shared" si="12"/>
        <v>0</v>
      </c>
      <c r="X200" s="197" t="e">
        <f t="shared" si="13"/>
        <v>#DIV/0!</v>
      </c>
    </row>
    <row r="201" spans="1:24" x14ac:dyDescent="0.2">
      <c r="A201" s="19">
        <f t="shared" si="14"/>
        <v>194</v>
      </c>
      <c r="B201" s="35"/>
      <c r="C201" s="197"/>
      <c r="D201" s="234" t="e">
        <f>VLOOKUP(C201,'Measure&amp;Incentive Picklist'!D189:H208,2,FALSE)</f>
        <v>#N/A</v>
      </c>
      <c r="E201" s="35"/>
      <c r="F201" s="36"/>
      <c r="G201" s="36"/>
      <c r="H201" s="19" t="str">
        <f>IFERROR(VLOOKUP(C201,'Measure&amp;Incentive Picklist'!$D$2:$I$15, 6, FALSE),"")</f>
        <v/>
      </c>
      <c r="I201" s="36"/>
      <c r="J201" s="141"/>
      <c r="K201" s="35"/>
      <c r="L201" s="160" t="e">
        <f>VLOOKUP(K201,'Heating picklists'!$A$2:$C$61,3,FALSE)</f>
        <v>#N/A</v>
      </c>
      <c r="M201" s="160" t="e">
        <f>VLOOKUP(K201,'Heating picklists'!$A$2:$D$61,4,FALSE)</f>
        <v>#N/A</v>
      </c>
      <c r="N201" s="35"/>
      <c r="O201" s="35"/>
      <c r="P201" s="35"/>
      <c r="Q201" s="37"/>
      <c r="R201" s="37"/>
      <c r="S201" s="38" t="str">
        <f t="shared" ref="S201:S207" si="15">IF(AND(Q201="",R201=""),"",$Q201+$R201)</f>
        <v/>
      </c>
      <c r="T201" s="132" t="str">
        <f>IFERROR(MIN(VLOOKUP($C201,'Measure&amp;Incentive Picklist'!$D:$H,4,FALSE)*F201,S201),"")</f>
        <v/>
      </c>
      <c r="U201" s="35"/>
      <c r="V201" s="18">
        <f t="shared" ref="V201:V207" si="16">IF(OR(B201&gt;"",C201&gt;"",E201&gt;"",F201&gt;0,G201&gt;0,H201&gt;"",I201&gt;0,J201&gt;0,K201&gt;"",N201&gt;"",O201&gt;"",P201&gt;"",Q201&gt;0,R201&gt;"",U201&gt;0),1,0)</f>
        <v>0</v>
      </c>
      <c r="W201" s="18">
        <f t="shared" ref="W201:W207" si="17">IF(ISERROR(V201),1,0)</f>
        <v>0</v>
      </c>
      <c r="X201" s="197" t="e">
        <f t="shared" ref="X201:X207" si="18">G201/(I201/100)</f>
        <v>#DIV/0!</v>
      </c>
    </row>
    <row r="202" spans="1:24" x14ac:dyDescent="0.2">
      <c r="A202" s="19">
        <f t="shared" ref="A202:A207" si="19">A201+1</f>
        <v>195</v>
      </c>
      <c r="B202" s="35"/>
      <c r="C202" s="197"/>
      <c r="D202" s="234" t="e">
        <f>VLOOKUP(C202,'Measure&amp;Incentive Picklist'!D190:H209,2,FALSE)</f>
        <v>#N/A</v>
      </c>
      <c r="E202" s="35"/>
      <c r="F202" s="36"/>
      <c r="G202" s="36"/>
      <c r="H202" s="19" t="str">
        <f>IFERROR(VLOOKUP(C202,'Measure&amp;Incentive Picklist'!$D$2:$I$15, 6, FALSE),"")</f>
        <v/>
      </c>
      <c r="I202" s="36"/>
      <c r="J202" s="141"/>
      <c r="K202" s="35"/>
      <c r="L202" s="160" t="e">
        <f>VLOOKUP(K202,'Heating picklists'!$A$2:$C$61,3,FALSE)</f>
        <v>#N/A</v>
      </c>
      <c r="M202" s="160" t="e">
        <f>VLOOKUP(K202,'Heating picklists'!$A$2:$D$61,4,FALSE)</f>
        <v>#N/A</v>
      </c>
      <c r="N202" s="35"/>
      <c r="O202" s="35"/>
      <c r="P202" s="35"/>
      <c r="Q202" s="37"/>
      <c r="R202" s="37"/>
      <c r="S202" s="38" t="str">
        <f t="shared" si="15"/>
        <v/>
      </c>
      <c r="T202" s="132" t="str">
        <f>IFERROR(MIN(VLOOKUP($C202,'Measure&amp;Incentive Picklist'!$D:$H,4,FALSE)*F202,S202),"")</f>
        <v/>
      </c>
      <c r="U202" s="35"/>
      <c r="V202" s="18">
        <f t="shared" si="16"/>
        <v>0</v>
      </c>
      <c r="W202" s="18">
        <f t="shared" si="17"/>
        <v>0</v>
      </c>
      <c r="X202" s="197" t="e">
        <f t="shared" si="18"/>
        <v>#DIV/0!</v>
      </c>
    </row>
    <row r="203" spans="1:24" x14ac:dyDescent="0.2">
      <c r="A203" s="19">
        <f t="shared" si="19"/>
        <v>196</v>
      </c>
      <c r="B203" s="35"/>
      <c r="C203" s="197"/>
      <c r="D203" s="234" t="e">
        <f>VLOOKUP(C203,'Measure&amp;Incentive Picklist'!D191:H210,2,FALSE)</f>
        <v>#N/A</v>
      </c>
      <c r="E203" s="35"/>
      <c r="F203" s="36"/>
      <c r="G203" s="36"/>
      <c r="H203" s="19" t="str">
        <f>IFERROR(VLOOKUP(C203,'Measure&amp;Incentive Picklist'!$D$2:$I$15, 6, FALSE),"")</f>
        <v/>
      </c>
      <c r="I203" s="36"/>
      <c r="J203" s="141"/>
      <c r="K203" s="35"/>
      <c r="L203" s="160" t="e">
        <f>VLOOKUP(K203,'Heating picklists'!$A$2:$C$61,3,FALSE)</f>
        <v>#N/A</v>
      </c>
      <c r="M203" s="160" t="e">
        <f>VLOOKUP(K203,'Heating picklists'!$A$2:$D$61,4,FALSE)</f>
        <v>#N/A</v>
      </c>
      <c r="N203" s="35"/>
      <c r="O203" s="35"/>
      <c r="P203" s="35"/>
      <c r="Q203" s="37"/>
      <c r="R203" s="37"/>
      <c r="S203" s="38" t="str">
        <f t="shared" si="15"/>
        <v/>
      </c>
      <c r="T203" s="132" t="str">
        <f>IFERROR(MIN(VLOOKUP($C203,'Measure&amp;Incentive Picklist'!$D:$H,4,FALSE)*F203,S203),"")</f>
        <v/>
      </c>
      <c r="U203" s="35"/>
      <c r="V203" s="18">
        <f t="shared" si="16"/>
        <v>0</v>
      </c>
      <c r="W203" s="18">
        <f t="shared" si="17"/>
        <v>0</v>
      </c>
      <c r="X203" s="197" t="e">
        <f t="shared" si="18"/>
        <v>#DIV/0!</v>
      </c>
    </row>
    <row r="204" spans="1:24" x14ac:dyDescent="0.2">
      <c r="A204" s="19">
        <f t="shared" si="19"/>
        <v>197</v>
      </c>
      <c r="B204" s="35"/>
      <c r="C204" s="197"/>
      <c r="D204" s="234" t="e">
        <f>VLOOKUP(C204,'Measure&amp;Incentive Picklist'!D192:H211,2,FALSE)</f>
        <v>#N/A</v>
      </c>
      <c r="E204" s="35"/>
      <c r="F204" s="36"/>
      <c r="G204" s="36"/>
      <c r="H204" s="19" t="str">
        <f>IFERROR(VLOOKUP(C204,'Measure&amp;Incentive Picklist'!$D$2:$I$15, 6, FALSE),"")</f>
        <v/>
      </c>
      <c r="I204" s="36"/>
      <c r="J204" s="141"/>
      <c r="K204" s="35"/>
      <c r="L204" s="160" t="e">
        <f>VLOOKUP(K204,'Heating picklists'!$A$2:$C$61,3,FALSE)</f>
        <v>#N/A</v>
      </c>
      <c r="M204" s="160" t="e">
        <f>VLOOKUP(K204,'Heating picklists'!$A$2:$D$61,4,FALSE)</f>
        <v>#N/A</v>
      </c>
      <c r="N204" s="35"/>
      <c r="O204" s="35"/>
      <c r="P204" s="35"/>
      <c r="Q204" s="37"/>
      <c r="R204" s="37"/>
      <c r="S204" s="38" t="str">
        <f t="shared" si="15"/>
        <v/>
      </c>
      <c r="T204" s="132" t="str">
        <f>IFERROR(MIN(VLOOKUP($C204,'Measure&amp;Incentive Picklist'!$D:$H,4,FALSE)*F204,S204),"")</f>
        <v/>
      </c>
      <c r="U204" s="35"/>
      <c r="V204" s="18">
        <f t="shared" si="16"/>
        <v>0</v>
      </c>
      <c r="W204" s="18">
        <f t="shared" si="17"/>
        <v>0</v>
      </c>
      <c r="X204" s="197" t="e">
        <f t="shared" si="18"/>
        <v>#DIV/0!</v>
      </c>
    </row>
    <row r="205" spans="1:24" x14ac:dyDescent="0.2">
      <c r="A205" s="19">
        <f t="shared" si="19"/>
        <v>198</v>
      </c>
      <c r="B205" s="35"/>
      <c r="C205" s="197"/>
      <c r="D205" s="234" t="e">
        <f>VLOOKUP(C205,'Measure&amp;Incentive Picklist'!D193:H212,2,FALSE)</f>
        <v>#N/A</v>
      </c>
      <c r="E205" s="35"/>
      <c r="F205" s="36"/>
      <c r="G205" s="36"/>
      <c r="H205" s="19" t="str">
        <f>IFERROR(VLOOKUP(C205,'Measure&amp;Incentive Picklist'!$D$2:$I$15, 6, FALSE),"")</f>
        <v/>
      </c>
      <c r="I205" s="36"/>
      <c r="J205" s="141"/>
      <c r="K205" s="35"/>
      <c r="L205" s="160" t="e">
        <f>VLOOKUP(K205,'Heating picklists'!$A$2:$C$61,3,FALSE)</f>
        <v>#N/A</v>
      </c>
      <c r="M205" s="160" t="e">
        <f>VLOOKUP(K205,'Heating picklists'!$A$2:$D$61,4,FALSE)</f>
        <v>#N/A</v>
      </c>
      <c r="N205" s="35"/>
      <c r="O205" s="35"/>
      <c r="P205" s="35"/>
      <c r="Q205" s="37"/>
      <c r="R205" s="37"/>
      <c r="S205" s="38" t="str">
        <f t="shared" si="15"/>
        <v/>
      </c>
      <c r="T205" s="132" t="str">
        <f>IFERROR(MIN(VLOOKUP($C205,'Measure&amp;Incentive Picklist'!$D:$H,4,FALSE)*F205,S205),"")</f>
        <v/>
      </c>
      <c r="U205" s="35"/>
      <c r="V205" s="18">
        <f t="shared" si="16"/>
        <v>0</v>
      </c>
      <c r="W205" s="18">
        <f t="shared" si="17"/>
        <v>0</v>
      </c>
      <c r="X205" s="197" t="e">
        <f t="shared" si="18"/>
        <v>#DIV/0!</v>
      </c>
    </row>
    <row r="206" spans="1:24" x14ac:dyDescent="0.2">
      <c r="A206" s="19">
        <f t="shared" si="19"/>
        <v>199</v>
      </c>
      <c r="B206" s="35"/>
      <c r="C206" s="197"/>
      <c r="D206" s="234" t="e">
        <f>VLOOKUP(C206,'Measure&amp;Incentive Picklist'!D194:H213,2,FALSE)</f>
        <v>#N/A</v>
      </c>
      <c r="E206" s="35"/>
      <c r="F206" s="36"/>
      <c r="G206" s="36"/>
      <c r="H206" s="19" t="str">
        <f>IFERROR(VLOOKUP(C206,'Measure&amp;Incentive Picklist'!$D$2:$I$15, 6, FALSE),"")</f>
        <v/>
      </c>
      <c r="I206" s="36"/>
      <c r="J206" s="141"/>
      <c r="K206" s="35"/>
      <c r="L206" s="160" t="e">
        <f>VLOOKUP(K206,'Heating picklists'!$A$2:$C$61,3,FALSE)</f>
        <v>#N/A</v>
      </c>
      <c r="M206" s="160" t="e">
        <f>VLOOKUP(K206,'Heating picklists'!$A$2:$D$61,4,FALSE)</f>
        <v>#N/A</v>
      </c>
      <c r="N206" s="35"/>
      <c r="O206" s="35"/>
      <c r="P206" s="35"/>
      <c r="Q206" s="37"/>
      <c r="R206" s="37"/>
      <c r="S206" s="38" t="str">
        <f t="shared" si="15"/>
        <v/>
      </c>
      <c r="T206" s="132" t="str">
        <f>IFERROR(MIN(VLOOKUP($C206,'Measure&amp;Incentive Picklist'!$D:$H,4,FALSE)*F206,S206),"")</f>
        <v/>
      </c>
      <c r="U206" s="35"/>
      <c r="V206" s="18">
        <f t="shared" si="16"/>
        <v>0</v>
      </c>
      <c r="W206" s="18">
        <f t="shared" si="17"/>
        <v>0</v>
      </c>
      <c r="X206" s="197" t="e">
        <f t="shared" si="18"/>
        <v>#DIV/0!</v>
      </c>
    </row>
    <row r="207" spans="1:24" x14ac:dyDescent="0.2">
      <c r="A207" s="19">
        <f t="shared" si="19"/>
        <v>200</v>
      </c>
      <c r="B207" s="35"/>
      <c r="C207" s="197"/>
      <c r="D207" s="234" t="e">
        <f>VLOOKUP(C207,'Measure&amp;Incentive Picklist'!D195:H214,2,FALSE)</f>
        <v>#N/A</v>
      </c>
      <c r="E207" s="35"/>
      <c r="F207" s="36"/>
      <c r="G207" s="36"/>
      <c r="H207" s="19" t="str">
        <f>IFERROR(VLOOKUP(C207,'Measure&amp;Incentive Picklist'!$D$2:$I$15, 6, FALSE),"")</f>
        <v/>
      </c>
      <c r="I207" s="36"/>
      <c r="J207" s="141"/>
      <c r="K207" s="35"/>
      <c r="L207" s="160" t="e">
        <f>VLOOKUP(K207,'Heating picklists'!$A$2:$C$61,3,FALSE)</f>
        <v>#N/A</v>
      </c>
      <c r="M207" s="160" t="e">
        <f>VLOOKUP(K207,'Heating picklists'!$A$2:$D$61,4,FALSE)</f>
        <v>#N/A</v>
      </c>
      <c r="N207" s="35"/>
      <c r="O207" s="35"/>
      <c r="P207" s="35"/>
      <c r="Q207" s="37"/>
      <c r="R207" s="37"/>
      <c r="S207" s="38" t="str">
        <f t="shared" si="15"/>
        <v/>
      </c>
      <c r="T207" s="132" t="str">
        <f>IFERROR(MIN(VLOOKUP($C207,'Measure&amp;Incentive Picklist'!$D:$H,4,FALSE)*F207,S207),"")</f>
        <v/>
      </c>
      <c r="U207" s="35"/>
      <c r="V207" s="18">
        <f t="shared" si="16"/>
        <v>0</v>
      </c>
      <c r="W207" s="18">
        <f t="shared" si="17"/>
        <v>0</v>
      </c>
      <c r="X207" s="197" t="e">
        <f t="shared" si="18"/>
        <v>#DIV/0!</v>
      </c>
    </row>
    <row r="208" spans="1:24" x14ac:dyDescent="0.25">
      <c r="V208" s="18">
        <f>SUM(V8:V207)</f>
        <v>0</v>
      </c>
      <c r="W208" s="18">
        <f>SUM(W8:W207)</f>
        <v>0</v>
      </c>
    </row>
  </sheetData>
  <sheetProtection algorithmName="SHA-512" hashValue="FJET8Ol0MeNNnsJXPWLo6RM+Z/tTVnGIgAZIRRHPoEjOYcfzrHiTasRBvLxiYGqXU3vtxDrxf9eYNZzkLIKH9Q==" saltValue="LtIbAeCw+e1PB6MAsvHkzA==" spinCount="100000" sheet="1" selectLockedCells="1" sort="0" autoFilter="0"/>
  <protectedRanges>
    <protectedRange sqref="U8:U207 B8:C207 E8:N207 X8:X207" name="Range1"/>
    <protectedRange sqref="S7 O8:S207" name="Range1_1"/>
  </protectedRanges>
  <autoFilter ref="A6:U32" xr:uid="{00000000-0009-0000-0000-000002000000}"/>
  <mergeCells count="3">
    <mergeCell ref="A5:B5"/>
    <mergeCell ref="A4:B4"/>
    <mergeCell ref="V6:W6"/>
  </mergeCells>
  <conditionalFormatting sqref="D7:D207">
    <cfRule type="containsErrors" dxfId="47" priority="26">
      <formula>ISERROR(D7)</formula>
    </cfRule>
  </conditionalFormatting>
  <conditionalFormatting sqref="D5:E5">
    <cfRule type="containsErrors" dxfId="46" priority="20">
      <formula>ISERROR(D5)</formula>
    </cfRule>
  </conditionalFormatting>
  <conditionalFormatting sqref="E7">
    <cfRule type="containsErrors" dxfId="45" priority="28">
      <formula>ISERROR(E7)</formula>
    </cfRule>
  </conditionalFormatting>
  <conditionalFormatting sqref="L7:M1048576">
    <cfRule type="containsErrors" dxfId="44" priority="17">
      <formula>ISERROR(L7)</formula>
    </cfRule>
  </conditionalFormatting>
  <conditionalFormatting sqref="R6:S6">
    <cfRule type="containsErrors" dxfId="43" priority="2">
      <formula>ISERROR(R6)</formula>
    </cfRule>
  </conditionalFormatting>
  <conditionalFormatting sqref="U6">
    <cfRule type="containsErrors" dxfId="42" priority="31">
      <formula>ISERROR(U6)</formula>
    </cfRule>
  </conditionalFormatting>
  <dataValidations count="2">
    <dataValidation type="list" allowBlank="1" showInputMessage="1" showErrorMessage="1" sqref="C7:C207" xr:uid="{00000000-0002-0000-0200-000000000000}">
      <formula1>INDIRECT(B7)</formula1>
    </dataValidation>
    <dataValidation type="list" allowBlank="1" showInputMessage="1" showErrorMessage="1" sqref="N7:N207" xr:uid="{00000000-0002-0000-0200-000001000000}">
      <formula1>INDIRECT(L7)</formula1>
    </dataValidation>
  </dataValidations>
  <hyperlinks>
    <hyperlink ref="A5:B5" location="'Project Summary'!B9" tooltip="Back to Project Summary" display="Back to Project Summary" xr:uid="{00000000-0004-0000-0200-000000000000}"/>
  </hyperlinks>
  <pageMargins left="0.7" right="0.7" top="0.75" bottom="0.75" header="0.3" footer="0.3"/>
  <pageSetup orientation="portrait" r:id="rId1"/>
  <headerFooter>
    <oddFooter>&amp;C_x000D_&amp;1#&amp;"Calibri"&amp;22&amp;K0073CF INTERNAL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16" id="{F97C7C9F-9E3D-4060-BDE4-D01D9E5CFF50}">
            <xm:f>ISERROR('Pre Rinse Spray Valve'!Q5)</xm:f>
            <x14:dxf>
              <font>
                <color theme="0"/>
              </font>
            </x14:dxf>
          </x14:cfRule>
          <xm:sqref>O5:Q5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2000000}">
          <x14:formula1>
            <xm:f>'Heating picklists'!$I$16:$I$20</xm:f>
          </x14:formula1>
          <xm:sqref>B7:B207</xm:sqref>
        </x14:dataValidation>
        <x14:dataValidation type="list" allowBlank="1" showInputMessage="1" showErrorMessage="1" xr:uid="{00000000-0002-0000-0200-000003000000}">
          <x14:formula1>
            <xm:f>'Heating picklists'!$F$35:$F$37</xm:f>
          </x14:formula1>
          <xm:sqref>H7</xm:sqref>
        </x14:dataValidation>
        <x14:dataValidation type="list" allowBlank="1" showInputMessage="1" showErrorMessage="1" xr:uid="{00000000-0002-0000-0200-000004000000}">
          <x14:formula1>
            <xm:f>'Heating picklists'!$A$2:$A$61</xm:f>
          </x14:formula1>
          <xm:sqref>K7:K207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S208"/>
  <sheetViews>
    <sheetView zoomScaleNormal="100" workbookViewId="0">
      <pane xSplit="5" ySplit="7" topLeftCell="F8" activePane="bottomRight" state="frozen"/>
      <selection pane="topRight" activeCell="B37" sqref="B37"/>
      <selection pane="bottomLeft" activeCell="B37" sqref="B37"/>
      <selection pane="bottomRight" activeCell="C8" sqref="C8"/>
    </sheetView>
  </sheetViews>
  <sheetFormatPr defaultColWidth="9.28515625" defaultRowHeight="15" x14ac:dyDescent="0.25"/>
  <cols>
    <col min="1" max="1" width="7.7109375" style="18" customWidth="1"/>
    <col min="2" max="2" width="26.7109375" style="18" hidden="1" customWidth="1"/>
    <col min="3" max="3" width="43.28515625" style="18" bestFit="1" customWidth="1"/>
    <col min="4" max="4" width="20.42578125" style="19" hidden="1" customWidth="1"/>
    <col min="5" max="5" width="33.42578125" style="21" customWidth="1"/>
    <col min="6" max="6" width="12.7109375" style="19" customWidth="1"/>
    <col min="7" max="9" width="21.28515625" style="19" customWidth="1"/>
    <col min="10" max="10" width="19.5703125" style="19" customWidth="1"/>
    <col min="11" max="12" width="15.28515625" style="18" hidden="1" customWidth="1"/>
    <col min="13" max="13" width="21.28515625" style="20" customWidth="1"/>
    <col min="14" max="14" width="19.7109375" style="20" customWidth="1"/>
    <col min="15" max="15" width="23.5703125" style="20" customWidth="1"/>
    <col min="16" max="16" width="15.42578125" style="20" customWidth="1"/>
    <col min="17" max="17" width="72.42578125" style="18" customWidth="1"/>
    <col min="18" max="18" width="10.7109375" style="18" hidden="1" customWidth="1"/>
    <col min="19" max="19" width="9.28515625" style="18" hidden="1" customWidth="1"/>
    <col min="20" max="16384" width="9.28515625" style="18"/>
  </cols>
  <sheetData>
    <row r="1" spans="1:19" x14ac:dyDescent="0.25">
      <c r="A1" s="39" t="s">
        <v>55</v>
      </c>
      <c r="B1" s="39"/>
      <c r="C1" s="39"/>
      <c r="D1" s="42"/>
      <c r="E1" s="40">
        <f>'Project Summary'!B14</f>
        <v>0</v>
      </c>
    </row>
    <row r="2" spans="1:19" x14ac:dyDescent="0.25">
      <c r="A2" s="39" t="s">
        <v>56</v>
      </c>
      <c r="B2" s="39"/>
      <c r="C2" s="39"/>
      <c r="D2" s="42"/>
      <c r="E2" s="41">
        <f>'Project Summary'!B24</f>
        <v>0</v>
      </c>
    </row>
    <row r="4" spans="1:19" ht="30.75" customHeight="1" x14ac:dyDescent="0.25">
      <c r="A4" s="290" t="s">
        <v>91</v>
      </c>
      <c r="B4" s="290"/>
      <c r="C4" s="290"/>
    </row>
    <row r="5" spans="1:19" ht="26.25" customHeight="1" thickBot="1" x14ac:dyDescent="0.3">
      <c r="A5" s="289" t="s">
        <v>57</v>
      </c>
      <c r="B5" s="289"/>
      <c r="C5" s="289"/>
      <c r="E5" s="43" t="s">
        <v>5</v>
      </c>
      <c r="K5" s="19"/>
      <c r="L5" s="19"/>
      <c r="M5" s="19"/>
      <c r="N5" s="23"/>
      <c r="O5" s="23"/>
      <c r="P5" s="24"/>
    </row>
    <row r="6" spans="1:19" ht="48" customHeight="1" thickBot="1" x14ac:dyDescent="0.3">
      <c r="A6" s="25" t="s">
        <v>58</v>
      </c>
      <c r="B6" s="26"/>
      <c r="C6" s="26" t="s">
        <v>60</v>
      </c>
      <c r="D6" s="26" t="s">
        <v>61</v>
      </c>
      <c r="E6" s="44" t="s">
        <v>62</v>
      </c>
      <c r="F6" s="27" t="s">
        <v>63</v>
      </c>
      <c r="G6" s="27" t="s">
        <v>92</v>
      </c>
      <c r="H6" s="27" t="s">
        <v>93</v>
      </c>
      <c r="I6" s="27" t="s">
        <v>94</v>
      </c>
      <c r="J6" s="27" t="s">
        <v>95</v>
      </c>
      <c r="K6" s="27" t="s">
        <v>72</v>
      </c>
      <c r="L6" s="27" t="s">
        <v>73</v>
      </c>
      <c r="M6" s="28" t="s">
        <v>74</v>
      </c>
      <c r="N6" s="28" t="s">
        <v>75</v>
      </c>
      <c r="O6" s="28" t="s">
        <v>76</v>
      </c>
      <c r="P6" s="28" t="s">
        <v>77</v>
      </c>
      <c r="Q6" s="29" t="s">
        <v>47</v>
      </c>
      <c r="R6" s="293" t="s">
        <v>78</v>
      </c>
      <c r="S6" s="294"/>
    </row>
    <row r="7" spans="1:19" x14ac:dyDescent="0.25">
      <c r="A7" s="30">
        <v>0</v>
      </c>
      <c r="B7" s="31"/>
      <c r="C7" s="31" t="s">
        <v>96</v>
      </c>
      <c r="D7" s="30" t="str">
        <f>VLOOKUP(C7,'Measure&amp;Incentive Picklist'!D:H,2,FALSE)</f>
        <v>DHW000001</v>
      </c>
      <c r="E7" s="45" t="s">
        <v>97</v>
      </c>
      <c r="F7" s="30">
        <v>2</v>
      </c>
      <c r="G7" s="45" t="s">
        <v>98</v>
      </c>
      <c r="H7" s="45"/>
      <c r="I7" s="45"/>
      <c r="J7" s="45" t="s">
        <v>99</v>
      </c>
      <c r="K7" s="31"/>
      <c r="L7" s="31"/>
      <c r="M7" s="32">
        <v>200</v>
      </c>
      <c r="N7" s="32">
        <v>1000</v>
      </c>
      <c r="O7" s="32">
        <f>IF(AND(M7="",N7=""),"",$M7+$N7)</f>
        <v>1200</v>
      </c>
      <c r="P7" s="33">
        <f>IFERROR(MIN(VLOOKUP($C7,'Measure&amp;Incentive Picklist'!$D:$H,4,FALSE)*F7,O7),"")</f>
        <v>30</v>
      </c>
      <c r="Q7" s="31" t="s">
        <v>100</v>
      </c>
      <c r="R7" s="18" t="s">
        <v>89</v>
      </c>
      <c r="S7" s="18" t="s">
        <v>101</v>
      </c>
    </row>
    <row r="8" spans="1:19" x14ac:dyDescent="0.25">
      <c r="A8" s="19">
        <f>A7+1</f>
        <v>1</v>
      </c>
      <c r="C8" s="35"/>
      <c r="D8" s="19" t="e">
        <f>VLOOKUP(C8,'Measure&amp;Incentive Picklist'!D:H,2,FALSE)</f>
        <v>#N/A</v>
      </c>
      <c r="E8" s="46"/>
      <c r="F8" s="36"/>
      <c r="G8" s="36"/>
      <c r="H8" s="36"/>
      <c r="I8" s="36"/>
      <c r="J8" s="36"/>
      <c r="K8" s="35"/>
      <c r="L8" s="35"/>
      <c r="M8" s="37"/>
      <c r="N8" s="37"/>
      <c r="O8" s="38" t="str">
        <f>IF(AND(M8="",N8=""),"",$M8+$N8)</f>
        <v/>
      </c>
      <c r="P8" s="47" t="str">
        <f>IFERROR(MIN(VLOOKUP($C8,'Measure&amp;Incentive Picklist'!$D:$H,4,FALSE)*F8,O8),"")</f>
        <v/>
      </c>
      <c r="Q8" s="35"/>
      <c r="R8" s="18">
        <f>IF(OR(C8&gt;"",F8&gt;0,G8&gt;0,E8&gt;0,J8&gt;"",M8&gt;0,N8&gt;"",Q8&gt;""),1,0)</f>
        <v>0</v>
      </c>
      <c r="S8" s="18">
        <f>IF(ISERROR(R8),1,0)</f>
        <v>0</v>
      </c>
    </row>
    <row r="9" spans="1:19" x14ac:dyDescent="0.25">
      <c r="A9" s="19">
        <f>A8+1</f>
        <v>2</v>
      </c>
      <c r="C9" s="35"/>
      <c r="D9" s="19" t="e">
        <f>VLOOKUP(C9,'Measure&amp;Incentive Picklist'!D:H,2,FALSE)</f>
        <v>#N/A</v>
      </c>
      <c r="E9" s="46"/>
      <c r="F9" s="36"/>
      <c r="G9" s="36"/>
      <c r="H9" s="36"/>
      <c r="I9" s="36"/>
      <c r="J9" s="36"/>
      <c r="K9" s="35"/>
      <c r="L9" s="35"/>
      <c r="M9" s="37"/>
      <c r="N9" s="37"/>
      <c r="O9" s="38" t="str">
        <f t="shared" ref="O9:O72" si="0">IF(AND(M9="",N9=""),"",$M9+$N9)</f>
        <v/>
      </c>
      <c r="P9" s="47" t="str">
        <f>IFERROR(MIN(VLOOKUP($C9,'Measure&amp;Incentive Picklist'!$D:$H,4,FALSE)*F9,O9),"")</f>
        <v/>
      </c>
      <c r="Q9" s="35"/>
      <c r="R9" s="18">
        <f t="shared" ref="R9:R72" si="1">IF(OR(C9&gt;"",F9&gt;0,G9&gt;0,E9&gt;0,J9&gt;"",M9&gt;0,N9&gt;"",Q9&gt;""),1,0)</f>
        <v>0</v>
      </c>
      <c r="S9" s="18">
        <f t="shared" ref="S9:S72" si="2">IF(ISERROR(R9),1,0)</f>
        <v>0</v>
      </c>
    </row>
    <row r="10" spans="1:19" x14ac:dyDescent="0.25">
      <c r="A10" s="19">
        <f t="shared" ref="A10:A73" si="3">A9+1</f>
        <v>3</v>
      </c>
      <c r="C10" s="35"/>
      <c r="D10" s="19" t="e">
        <f>VLOOKUP(C10,'Measure&amp;Incentive Picklist'!D:H,2,FALSE)</f>
        <v>#N/A</v>
      </c>
      <c r="E10" s="46"/>
      <c r="F10" s="36"/>
      <c r="G10" s="36"/>
      <c r="H10" s="36"/>
      <c r="I10" s="36"/>
      <c r="J10" s="36"/>
      <c r="K10" s="35"/>
      <c r="L10" s="35"/>
      <c r="M10" s="37"/>
      <c r="N10" s="37"/>
      <c r="O10" s="38" t="str">
        <f t="shared" si="0"/>
        <v/>
      </c>
      <c r="P10" s="47" t="str">
        <f>IFERROR(MIN(VLOOKUP($C10,'Measure&amp;Incentive Picklist'!$D:$H,4,FALSE)*F10,O10),"")</f>
        <v/>
      </c>
      <c r="Q10" s="35"/>
      <c r="R10" s="18">
        <f t="shared" si="1"/>
        <v>0</v>
      </c>
      <c r="S10" s="18">
        <f t="shared" si="2"/>
        <v>0</v>
      </c>
    </row>
    <row r="11" spans="1:19" x14ac:dyDescent="0.25">
      <c r="A11" s="19">
        <f t="shared" si="3"/>
        <v>4</v>
      </c>
      <c r="C11" s="35"/>
      <c r="D11" s="19" t="e">
        <f>VLOOKUP(C11,'Measure&amp;Incentive Picklist'!D:H,2,FALSE)</f>
        <v>#N/A</v>
      </c>
      <c r="E11" s="46"/>
      <c r="F11" s="36"/>
      <c r="G11" s="36"/>
      <c r="H11" s="36"/>
      <c r="I11" s="36"/>
      <c r="J11" s="36"/>
      <c r="K11" s="35"/>
      <c r="L11" s="35"/>
      <c r="M11" s="37"/>
      <c r="N11" s="37"/>
      <c r="O11" s="38" t="str">
        <f t="shared" si="0"/>
        <v/>
      </c>
      <c r="P11" s="47" t="str">
        <f>IFERROR(MIN(VLOOKUP($C11,'Measure&amp;Incentive Picklist'!$D:$H,4,FALSE)*F11,O11),"")</f>
        <v/>
      </c>
      <c r="Q11" s="35"/>
      <c r="R11" s="18">
        <f t="shared" si="1"/>
        <v>0</v>
      </c>
      <c r="S11" s="18">
        <f t="shared" si="2"/>
        <v>0</v>
      </c>
    </row>
    <row r="12" spans="1:19" x14ac:dyDescent="0.25">
      <c r="A12" s="19">
        <f t="shared" si="3"/>
        <v>5</v>
      </c>
      <c r="C12" s="35"/>
      <c r="D12" s="19" t="e">
        <f>VLOOKUP(C12,'Measure&amp;Incentive Picklist'!D:H,2,FALSE)</f>
        <v>#N/A</v>
      </c>
      <c r="E12" s="46"/>
      <c r="F12" s="36"/>
      <c r="G12" s="36"/>
      <c r="H12" s="36"/>
      <c r="I12" s="36"/>
      <c r="J12" s="36"/>
      <c r="K12" s="35"/>
      <c r="L12" s="35"/>
      <c r="M12" s="37"/>
      <c r="N12" s="37"/>
      <c r="O12" s="38" t="str">
        <f t="shared" si="0"/>
        <v/>
      </c>
      <c r="P12" s="47" t="str">
        <f>IFERROR(MIN(VLOOKUP($C12,'Measure&amp;Incentive Picklist'!$D:$H,4,FALSE)*F12,O12),"")</f>
        <v/>
      </c>
      <c r="Q12" s="35"/>
      <c r="R12" s="18">
        <f t="shared" si="1"/>
        <v>0</v>
      </c>
      <c r="S12" s="18">
        <f t="shared" si="2"/>
        <v>0</v>
      </c>
    </row>
    <row r="13" spans="1:19" x14ac:dyDescent="0.25">
      <c r="A13" s="19">
        <f t="shared" si="3"/>
        <v>6</v>
      </c>
      <c r="C13" s="35"/>
      <c r="D13" s="19" t="e">
        <f>VLOOKUP(C13,'Measure&amp;Incentive Picklist'!D:H,2,FALSE)</f>
        <v>#N/A</v>
      </c>
      <c r="E13" s="46"/>
      <c r="F13" s="36"/>
      <c r="G13" s="36"/>
      <c r="H13" s="36"/>
      <c r="I13" s="36"/>
      <c r="J13" s="36"/>
      <c r="K13" s="35"/>
      <c r="L13" s="35"/>
      <c r="M13" s="37"/>
      <c r="N13" s="37"/>
      <c r="O13" s="38" t="str">
        <f t="shared" si="0"/>
        <v/>
      </c>
      <c r="P13" s="47" t="str">
        <f>IFERROR(MIN(VLOOKUP($C13,'Measure&amp;Incentive Picklist'!$D:$H,4,FALSE)*F13,O13),"")</f>
        <v/>
      </c>
      <c r="Q13" s="35"/>
      <c r="R13" s="18">
        <f t="shared" si="1"/>
        <v>0</v>
      </c>
      <c r="S13" s="18">
        <f t="shared" si="2"/>
        <v>0</v>
      </c>
    </row>
    <row r="14" spans="1:19" x14ac:dyDescent="0.25">
      <c r="A14" s="19">
        <f t="shared" si="3"/>
        <v>7</v>
      </c>
      <c r="C14" s="35"/>
      <c r="D14" s="19" t="e">
        <f>VLOOKUP(C14,'Measure&amp;Incentive Picklist'!D:H,2,FALSE)</f>
        <v>#N/A</v>
      </c>
      <c r="E14" s="46"/>
      <c r="F14" s="36"/>
      <c r="G14" s="36"/>
      <c r="H14" s="36"/>
      <c r="I14" s="36"/>
      <c r="J14" s="36"/>
      <c r="K14" s="35"/>
      <c r="L14" s="35"/>
      <c r="M14" s="37"/>
      <c r="N14" s="37"/>
      <c r="O14" s="38" t="str">
        <f t="shared" si="0"/>
        <v/>
      </c>
      <c r="P14" s="47" t="str">
        <f>IFERROR(MIN(VLOOKUP($C14,'Measure&amp;Incentive Picklist'!$D:$H,4,FALSE)*F14,O14),"")</f>
        <v/>
      </c>
      <c r="Q14" s="35"/>
      <c r="R14" s="18">
        <f t="shared" si="1"/>
        <v>0</v>
      </c>
      <c r="S14" s="18">
        <f t="shared" si="2"/>
        <v>0</v>
      </c>
    </row>
    <row r="15" spans="1:19" x14ac:dyDescent="0.25">
      <c r="A15" s="19">
        <f t="shared" si="3"/>
        <v>8</v>
      </c>
      <c r="C15" s="35"/>
      <c r="D15" s="19" t="e">
        <f>VLOOKUP(C15,'Measure&amp;Incentive Picklist'!D:H,2,FALSE)</f>
        <v>#N/A</v>
      </c>
      <c r="E15" s="46"/>
      <c r="F15" s="36"/>
      <c r="G15" s="36"/>
      <c r="H15" s="36"/>
      <c r="I15" s="36"/>
      <c r="J15" s="36"/>
      <c r="K15" s="35"/>
      <c r="L15" s="35"/>
      <c r="M15" s="37"/>
      <c r="N15" s="37"/>
      <c r="O15" s="38" t="str">
        <f t="shared" si="0"/>
        <v/>
      </c>
      <c r="P15" s="47" t="str">
        <f>IFERROR(MIN(VLOOKUP($C15,'Measure&amp;Incentive Picklist'!$D:$H,4,FALSE)*F15,O15),"")</f>
        <v/>
      </c>
      <c r="Q15" s="35"/>
      <c r="R15" s="18">
        <f t="shared" si="1"/>
        <v>0</v>
      </c>
      <c r="S15" s="18">
        <f t="shared" si="2"/>
        <v>0</v>
      </c>
    </row>
    <row r="16" spans="1:19" x14ac:dyDescent="0.25">
      <c r="A16" s="19">
        <f t="shared" si="3"/>
        <v>9</v>
      </c>
      <c r="C16" s="35"/>
      <c r="D16" s="19" t="e">
        <f>VLOOKUP(C16,'Measure&amp;Incentive Picklist'!D:H,2,FALSE)</f>
        <v>#N/A</v>
      </c>
      <c r="E16" s="46"/>
      <c r="F16" s="36"/>
      <c r="G16" s="36"/>
      <c r="H16" s="36"/>
      <c r="I16" s="36"/>
      <c r="J16" s="36"/>
      <c r="K16" s="35"/>
      <c r="L16" s="35"/>
      <c r="M16" s="37"/>
      <c r="N16" s="37"/>
      <c r="O16" s="38" t="str">
        <f t="shared" si="0"/>
        <v/>
      </c>
      <c r="P16" s="47" t="str">
        <f>IFERROR(MIN(VLOOKUP($C16,'Measure&amp;Incentive Picklist'!$D:$H,4,FALSE)*F16,O16),"")</f>
        <v/>
      </c>
      <c r="Q16" s="35"/>
      <c r="R16" s="18">
        <f t="shared" si="1"/>
        <v>0</v>
      </c>
      <c r="S16" s="18">
        <f t="shared" si="2"/>
        <v>0</v>
      </c>
    </row>
    <row r="17" spans="1:19" x14ac:dyDescent="0.25">
      <c r="A17" s="19">
        <f t="shared" si="3"/>
        <v>10</v>
      </c>
      <c r="C17" s="35"/>
      <c r="D17" s="19" t="e">
        <f>VLOOKUP(C17,'Measure&amp;Incentive Picklist'!D:H,2,FALSE)</f>
        <v>#N/A</v>
      </c>
      <c r="E17" s="46"/>
      <c r="F17" s="36"/>
      <c r="G17" s="36"/>
      <c r="H17" s="36"/>
      <c r="I17" s="36"/>
      <c r="J17" s="36"/>
      <c r="K17" s="35"/>
      <c r="L17" s="35"/>
      <c r="M17" s="37"/>
      <c r="N17" s="37"/>
      <c r="O17" s="38" t="str">
        <f t="shared" si="0"/>
        <v/>
      </c>
      <c r="P17" s="47" t="str">
        <f>IFERROR(MIN(VLOOKUP($C17,'Measure&amp;Incentive Picklist'!$D:$H,4,FALSE)*F17,O17),"")</f>
        <v/>
      </c>
      <c r="Q17" s="35"/>
      <c r="R17" s="18">
        <f t="shared" si="1"/>
        <v>0</v>
      </c>
      <c r="S17" s="18">
        <f t="shared" si="2"/>
        <v>0</v>
      </c>
    </row>
    <row r="18" spans="1:19" x14ac:dyDescent="0.25">
      <c r="A18" s="19">
        <f t="shared" si="3"/>
        <v>11</v>
      </c>
      <c r="C18" s="35"/>
      <c r="D18" s="19" t="e">
        <f>VLOOKUP(C18,'Measure&amp;Incentive Picklist'!D:H,2,FALSE)</f>
        <v>#N/A</v>
      </c>
      <c r="E18" s="46"/>
      <c r="F18" s="36"/>
      <c r="G18" s="36"/>
      <c r="H18" s="36"/>
      <c r="I18" s="36"/>
      <c r="J18" s="36"/>
      <c r="K18" s="35"/>
      <c r="L18" s="35"/>
      <c r="M18" s="37"/>
      <c r="N18" s="37"/>
      <c r="O18" s="38" t="str">
        <f t="shared" si="0"/>
        <v/>
      </c>
      <c r="P18" s="47" t="str">
        <f>IFERROR(MIN(VLOOKUP($C18,'Measure&amp;Incentive Picklist'!$D:$H,4,FALSE)*F18,O18),"")</f>
        <v/>
      </c>
      <c r="Q18" s="35"/>
      <c r="R18" s="18">
        <f t="shared" si="1"/>
        <v>0</v>
      </c>
      <c r="S18" s="18">
        <f t="shared" si="2"/>
        <v>0</v>
      </c>
    </row>
    <row r="19" spans="1:19" x14ac:dyDescent="0.25">
      <c r="A19" s="19">
        <f t="shared" si="3"/>
        <v>12</v>
      </c>
      <c r="C19" s="35"/>
      <c r="D19" s="19" t="e">
        <f>VLOOKUP(C19,'Measure&amp;Incentive Picklist'!D:H,2,FALSE)</f>
        <v>#N/A</v>
      </c>
      <c r="E19" s="46"/>
      <c r="F19" s="36"/>
      <c r="G19" s="36"/>
      <c r="H19" s="36"/>
      <c r="I19" s="36"/>
      <c r="J19" s="36"/>
      <c r="K19" s="35"/>
      <c r="L19" s="35"/>
      <c r="M19" s="37"/>
      <c r="N19" s="37"/>
      <c r="O19" s="38" t="str">
        <f t="shared" si="0"/>
        <v/>
      </c>
      <c r="P19" s="47" t="str">
        <f>IFERROR(MIN(VLOOKUP($C19,'Measure&amp;Incentive Picklist'!$D:$H,4,FALSE)*F19,O19),"")</f>
        <v/>
      </c>
      <c r="Q19" s="35"/>
      <c r="R19" s="18">
        <f t="shared" si="1"/>
        <v>0</v>
      </c>
      <c r="S19" s="18">
        <f t="shared" si="2"/>
        <v>0</v>
      </c>
    </row>
    <row r="20" spans="1:19" x14ac:dyDescent="0.25">
      <c r="A20" s="19">
        <f t="shared" si="3"/>
        <v>13</v>
      </c>
      <c r="C20" s="35"/>
      <c r="D20" s="19" t="e">
        <f>VLOOKUP(C20,'Measure&amp;Incentive Picklist'!D:H,2,FALSE)</f>
        <v>#N/A</v>
      </c>
      <c r="E20" s="46"/>
      <c r="F20" s="36"/>
      <c r="G20" s="36"/>
      <c r="H20" s="36"/>
      <c r="I20" s="36"/>
      <c r="J20" s="36"/>
      <c r="K20" s="35"/>
      <c r="L20" s="35"/>
      <c r="M20" s="37"/>
      <c r="N20" s="37"/>
      <c r="O20" s="38" t="str">
        <f t="shared" si="0"/>
        <v/>
      </c>
      <c r="P20" s="47" t="str">
        <f>IFERROR(MIN(VLOOKUP($C20,'Measure&amp;Incentive Picklist'!$D:$H,4,FALSE)*F20,O20),"")</f>
        <v/>
      </c>
      <c r="Q20" s="35"/>
      <c r="R20" s="18">
        <f t="shared" si="1"/>
        <v>0</v>
      </c>
      <c r="S20" s="18">
        <f t="shared" si="2"/>
        <v>0</v>
      </c>
    </row>
    <row r="21" spans="1:19" x14ac:dyDescent="0.25">
      <c r="A21" s="19">
        <f t="shared" si="3"/>
        <v>14</v>
      </c>
      <c r="C21" s="35"/>
      <c r="D21" s="19" t="e">
        <f>VLOOKUP(C21,'Measure&amp;Incentive Picklist'!D:H,2,FALSE)</f>
        <v>#N/A</v>
      </c>
      <c r="E21" s="46"/>
      <c r="F21" s="36"/>
      <c r="G21" s="36"/>
      <c r="H21" s="36"/>
      <c r="I21" s="36"/>
      <c r="J21" s="36"/>
      <c r="K21" s="35"/>
      <c r="L21" s="35"/>
      <c r="M21" s="37"/>
      <c r="N21" s="37"/>
      <c r="O21" s="38" t="str">
        <f t="shared" si="0"/>
        <v/>
      </c>
      <c r="P21" s="47" t="str">
        <f>IFERROR(MIN(VLOOKUP($C21,'Measure&amp;Incentive Picklist'!$D:$H,4,FALSE)*F21,O21),"")</f>
        <v/>
      </c>
      <c r="Q21" s="35"/>
      <c r="R21" s="18">
        <f t="shared" si="1"/>
        <v>0</v>
      </c>
      <c r="S21" s="18">
        <f t="shared" si="2"/>
        <v>0</v>
      </c>
    </row>
    <row r="22" spans="1:19" x14ac:dyDescent="0.25">
      <c r="A22" s="19">
        <f t="shared" si="3"/>
        <v>15</v>
      </c>
      <c r="C22" s="35"/>
      <c r="D22" s="19" t="e">
        <f>VLOOKUP(C22,'Measure&amp;Incentive Picklist'!D:H,2,FALSE)</f>
        <v>#N/A</v>
      </c>
      <c r="E22" s="46"/>
      <c r="F22" s="36"/>
      <c r="G22" s="36"/>
      <c r="H22" s="36"/>
      <c r="I22" s="36"/>
      <c r="J22" s="36"/>
      <c r="K22" s="35"/>
      <c r="L22" s="35"/>
      <c r="M22" s="37"/>
      <c r="N22" s="37"/>
      <c r="O22" s="38" t="str">
        <f t="shared" si="0"/>
        <v/>
      </c>
      <c r="P22" s="47" t="str">
        <f>IFERROR(MIN(VLOOKUP($C22,'Measure&amp;Incentive Picklist'!$D:$H,4,FALSE)*F22,O22),"")</f>
        <v/>
      </c>
      <c r="Q22" s="35"/>
      <c r="R22" s="18">
        <f t="shared" si="1"/>
        <v>0</v>
      </c>
      <c r="S22" s="18">
        <f t="shared" si="2"/>
        <v>0</v>
      </c>
    </row>
    <row r="23" spans="1:19" x14ac:dyDescent="0.25">
      <c r="A23" s="19">
        <f t="shared" si="3"/>
        <v>16</v>
      </c>
      <c r="C23" s="35"/>
      <c r="D23" s="19" t="e">
        <f>VLOOKUP(C23,'Measure&amp;Incentive Picklist'!D:H,2,FALSE)</f>
        <v>#N/A</v>
      </c>
      <c r="E23" s="46"/>
      <c r="F23" s="36"/>
      <c r="G23" s="36"/>
      <c r="H23" s="36"/>
      <c r="I23" s="36"/>
      <c r="J23" s="36"/>
      <c r="K23" s="35"/>
      <c r="L23" s="35"/>
      <c r="M23" s="37"/>
      <c r="N23" s="37"/>
      <c r="O23" s="38" t="str">
        <f t="shared" si="0"/>
        <v/>
      </c>
      <c r="P23" s="47" t="str">
        <f>IFERROR(MIN(VLOOKUP($C23,'Measure&amp;Incentive Picklist'!$D:$H,4,FALSE)*F23,O23),"")</f>
        <v/>
      </c>
      <c r="Q23" s="35"/>
      <c r="R23" s="18">
        <f t="shared" si="1"/>
        <v>0</v>
      </c>
      <c r="S23" s="18">
        <f t="shared" si="2"/>
        <v>0</v>
      </c>
    </row>
    <row r="24" spans="1:19" x14ac:dyDescent="0.25">
      <c r="A24" s="19">
        <f t="shared" si="3"/>
        <v>17</v>
      </c>
      <c r="C24" s="35"/>
      <c r="D24" s="19" t="e">
        <f>VLOOKUP(C24,'Measure&amp;Incentive Picklist'!D:H,2,FALSE)</f>
        <v>#N/A</v>
      </c>
      <c r="E24" s="46"/>
      <c r="F24" s="36"/>
      <c r="G24" s="36"/>
      <c r="H24" s="36"/>
      <c r="I24" s="36"/>
      <c r="J24" s="36"/>
      <c r="K24" s="35"/>
      <c r="L24" s="35"/>
      <c r="M24" s="37"/>
      <c r="N24" s="37"/>
      <c r="O24" s="38" t="str">
        <f t="shared" si="0"/>
        <v/>
      </c>
      <c r="P24" s="47" t="str">
        <f>IFERROR(MIN(VLOOKUP($C24,'Measure&amp;Incentive Picklist'!$D:$H,4,FALSE)*F24,O24),"")</f>
        <v/>
      </c>
      <c r="Q24" s="35"/>
      <c r="R24" s="18">
        <f t="shared" si="1"/>
        <v>0</v>
      </c>
      <c r="S24" s="18">
        <f t="shared" si="2"/>
        <v>0</v>
      </c>
    </row>
    <row r="25" spans="1:19" x14ac:dyDescent="0.25">
      <c r="A25" s="19">
        <f t="shared" si="3"/>
        <v>18</v>
      </c>
      <c r="C25" s="35"/>
      <c r="D25" s="19" t="e">
        <f>VLOOKUP(C25,'Measure&amp;Incentive Picklist'!D:H,2,FALSE)</f>
        <v>#N/A</v>
      </c>
      <c r="E25" s="46"/>
      <c r="F25" s="36"/>
      <c r="G25" s="36"/>
      <c r="H25" s="36"/>
      <c r="I25" s="36"/>
      <c r="J25" s="36"/>
      <c r="K25" s="35"/>
      <c r="L25" s="35"/>
      <c r="M25" s="37"/>
      <c r="N25" s="37"/>
      <c r="O25" s="38" t="str">
        <f t="shared" si="0"/>
        <v/>
      </c>
      <c r="P25" s="47" t="str">
        <f>IFERROR(MIN(VLOOKUP($C25,'Measure&amp;Incentive Picklist'!$D:$H,4,FALSE)*F25,O25),"")</f>
        <v/>
      </c>
      <c r="Q25" s="35"/>
      <c r="R25" s="18">
        <f t="shared" si="1"/>
        <v>0</v>
      </c>
      <c r="S25" s="18">
        <f t="shared" si="2"/>
        <v>0</v>
      </c>
    </row>
    <row r="26" spans="1:19" x14ac:dyDescent="0.25">
      <c r="A26" s="19">
        <f t="shared" si="3"/>
        <v>19</v>
      </c>
      <c r="C26" s="35"/>
      <c r="D26" s="19" t="e">
        <f>VLOOKUP(C26,'Measure&amp;Incentive Picklist'!D:H,2,FALSE)</f>
        <v>#N/A</v>
      </c>
      <c r="E26" s="46"/>
      <c r="F26" s="36"/>
      <c r="G26" s="36"/>
      <c r="H26" s="36"/>
      <c r="I26" s="36"/>
      <c r="J26" s="36"/>
      <c r="K26" s="35"/>
      <c r="L26" s="35"/>
      <c r="M26" s="37"/>
      <c r="N26" s="37"/>
      <c r="O26" s="38" t="str">
        <f t="shared" si="0"/>
        <v/>
      </c>
      <c r="P26" s="47" t="str">
        <f>IFERROR(MIN(VLOOKUP($C26,'Measure&amp;Incentive Picklist'!$D:$H,4,FALSE)*F26,O26),"")</f>
        <v/>
      </c>
      <c r="Q26" s="35"/>
      <c r="R26" s="18">
        <f t="shared" si="1"/>
        <v>0</v>
      </c>
      <c r="S26" s="18">
        <f t="shared" si="2"/>
        <v>0</v>
      </c>
    </row>
    <row r="27" spans="1:19" x14ac:dyDescent="0.25">
      <c r="A27" s="19">
        <f t="shared" si="3"/>
        <v>20</v>
      </c>
      <c r="C27" s="35"/>
      <c r="D27" s="19" t="e">
        <f>VLOOKUP(C27,'Measure&amp;Incentive Picklist'!D:H,2,FALSE)</f>
        <v>#N/A</v>
      </c>
      <c r="E27" s="46"/>
      <c r="F27" s="36"/>
      <c r="G27" s="36"/>
      <c r="H27" s="36"/>
      <c r="I27" s="36"/>
      <c r="J27" s="36"/>
      <c r="K27" s="35"/>
      <c r="L27" s="35"/>
      <c r="M27" s="37"/>
      <c r="N27" s="37"/>
      <c r="O27" s="38" t="str">
        <f t="shared" si="0"/>
        <v/>
      </c>
      <c r="P27" s="47" t="str">
        <f>IFERROR(MIN(VLOOKUP($C27,'Measure&amp;Incentive Picklist'!$D:$H,4,FALSE)*F27,O27),"")</f>
        <v/>
      </c>
      <c r="Q27" s="35"/>
      <c r="R27" s="18">
        <f t="shared" si="1"/>
        <v>0</v>
      </c>
      <c r="S27" s="18">
        <f t="shared" si="2"/>
        <v>0</v>
      </c>
    </row>
    <row r="28" spans="1:19" x14ac:dyDescent="0.25">
      <c r="A28" s="19">
        <f t="shared" si="3"/>
        <v>21</v>
      </c>
      <c r="C28" s="35"/>
      <c r="D28" s="19" t="e">
        <f>VLOOKUP(C28,'Measure&amp;Incentive Picklist'!D:H,2,FALSE)</f>
        <v>#N/A</v>
      </c>
      <c r="E28" s="46"/>
      <c r="F28" s="36"/>
      <c r="G28" s="36"/>
      <c r="H28" s="36"/>
      <c r="I28" s="36"/>
      <c r="J28" s="36"/>
      <c r="K28" s="35"/>
      <c r="L28" s="35"/>
      <c r="M28" s="37"/>
      <c r="N28" s="37"/>
      <c r="O28" s="38" t="str">
        <f t="shared" si="0"/>
        <v/>
      </c>
      <c r="P28" s="47" t="str">
        <f>IFERROR(MIN(VLOOKUP($C28,'Measure&amp;Incentive Picklist'!$D:$H,4,FALSE)*F28,O28),"")</f>
        <v/>
      </c>
      <c r="Q28" s="35"/>
      <c r="R28" s="18">
        <f t="shared" si="1"/>
        <v>0</v>
      </c>
      <c r="S28" s="18">
        <f t="shared" si="2"/>
        <v>0</v>
      </c>
    </row>
    <row r="29" spans="1:19" x14ac:dyDescent="0.25">
      <c r="A29" s="19">
        <f t="shared" si="3"/>
        <v>22</v>
      </c>
      <c r="C29" s="35"/>
      <c r="D29" s="19" t="e">
        <f>VLOOKUP(C29,'Measure&amp;Incentive Picklist'!D:H,2,FALSE)</f>
        <v>#N/A</v>
      </c>
      <c r="E29" s="46"/>
      <c r="F29" s="36"/>
      <c r="G29" s="36"/>
      <c r="H29" s="36"/>
      <c r="I29" s="36"/>
      <c r="J29" s="36"/>
      <c r="K29" s="35"/>
      <c r="L29" s="35"/>
      <c r="M29" s="37"/>
      <c r="N29" s="37"/>
      <c r="O29" s="38" t="str">
        <f t="shared" si="0"/>
        <v/>
      </c>
      <c r="P29" s="47" t="str">
        <f>IFERROR(MIN(VLOOKUP($C29,'Measure&amp;Incentive Picklist'!$D:$H,4,FALSE)*F29,O29),"")</f>
        <v/>
      </c>
      <c r="Q29" s="35"/>
      <c r="R29" s="18">
        <f t="shared" si="1"/>
        <v>0</v>
      </c>
      <c r="S29" s="18">
        <f t="shared" si="2"/>
        <v>0</v>
      </c>
    </row>
    <row r="30" spans="1:19" x14ac:dyDescent="0.25">
      <c r="A30" s="19">
        <f t="shared" si="3"/>
        <v>23</v>
      </c>
      <c r="C30" s="35"/>
      <c r="D30" s="19" t="e">
        <f>VLOOKUP(C30,'Measure&amp;Incentive Picklist'!D:H,2,FALSE)</f>
        <v>#N/A</v>
      </c>
      <c r="E30" s="46"/>
      <c r="F30" s="36"/>
      <c r="G30" s="36"/>
      <c r="H30" s="36"/>
      <c r="I30" s="36"/>
      <c r="J30" s="36"/>
      <c r="K30" s="35"/>
      <c r="L30" s="35"/>
      <c r="M30" s="37"/>
      <c r="N30" s="37"/>
      <c r="O30" s="38" t="str">
        <f t="shared" si="0"/>
        <v/>
      </c>
      <c r="P30" s="47" t="str">
        <f>IFERROR(MIN(VLOOKUP($C30,'Measure&amp;Incentive Picklist'!$D:$H,4,FALSE)*F30,O30),"")</f>
        <v/>
      </c>
      <c r="Q30" s="35"/>
      <c r="R30" s="18">
        <f t="shared" si="1"/>
        <v>0</v>
      </c>
      <c r="S30" s="18">
        <f t="shared" si="2"/>
        <v>0</v>
      </c>
    </row>
    <row r="31" spans="1:19" x14ac:dyDescent="0.25">
      <c r="A31" s="19">
        <f t="shared" si="3"/>
        <v>24</v>
      </c>
      <c r="C31" s="35"/>
      <c r="D31" s="19" t="e">
        <f>VLOOKUP(C31,'Measure&amp;Incentive Picklist'!D:H,2,FALSE)</f>
        <v>#N/A</v>
      </c>
      <c r="E31" s="46"/>
      <c r="F31" s="36"/>
      <c r="G31" s="36"/>
      <c r="H31" s="36"/>
      <c r="I31" s="36"/>
      <c r="J31" s="36"/>
      <c r="K31" s="35"/>
      <c r="L31" s="35"/>
      <c r="M31" s="37"/>
      <c r="N31" s="37"/>
      <c r="O31" s="38" t="str">
        <f t="shared" si="0"/>
        <v/>
      </c>
      <c r="P31" s="47" t="str">
        <f>IFERROR(MIN(VLOOKUP($C31,'Measure&amp;Incentive Picklist'!$D:$H,4,FALSE)*F31,O31),"")</f>
        <v/>
      </c>
      <c r="Q31" s="35"/>
      <c r="R31" s="18">
        <f t="shared" si="1"/>
        <v>0</v>
      </c>
      <c r="S31" s="18">
        <f t="shared" si="2"/>
        <v>0</v>
      </c>
    </row>
    <row r="32" spans="1:19" x14ac:dyDescent="0.25">
      <c r="A32" s="19">
        <f t="shared" si="3"/>
        <v>25</v>
      </c>
      <c r="C32" s="35"/>
      <c r="D32" s="19" t="e">
        <f>VLOOKUP(C32,'Measure&amp;Incentive Picklist'!D:H,2,FALSE)</f>
        <v>#N/A</v>
      </c>
      <c r="E32" s="46"/>
      <c r="F32" s="36"/>
      <c r="G32" s="36"/>
      <c r="H32" s="36"/>
      <c r="I32" s="36"/>
      <c r="J32" s="36"/>
      <c r="K32" s="35"/>
      <c r="L32" s="35"/>
      <c r="M32" s="37"/>
      <c r="N32" s="37"/>
      <c r="O32" s="38" t="str">
        <f t="shared" si="0"/>
        <v/>
      </c>
      <c r="P32" s="47" t="str">
        <f>IFERROR(MIN(VLOOKUP($C32,'Measure&amp;Incentive Picklist'!$D:$H,4,FALSE)*F32,O32),"")</f>
        <v/>
      </c>
      <c r="Q32" s="35"/>
      <c r="R32" s="18">
        <f t="shared" si="1"/>
        <v>0</v>
      </c>
      <c r="S32" s="18">
        <f t="shared" si="2"/>
        <v>0</v>
      </c>
    </row>
    <row r="33" spans="1:19" x14ac:dyDescent="0.25">
      <c r="A33" s="19">
        <f t="shared" si="3"/>
        <v>26</v>
      </c>
      <c r="C33" s="35"/>
      <c r="D33" s="19" t="e">
        <f>VLOOKUP(C33,'Measure&amp;Incentive Picklist'!D:H,2,FALSE)</f>
        <v>#N/A</v>
      </c>
      <c r="E33" s="46"/>
      <c r="F33" s="36"/>
      <c r="G33" s="36"/>
      <c r="H33" s="36"/>
      <c r="I33" s="36"/>
      <c r="J33" s="36"/>
      <c r="K33" s="35"/>
      <c r="L33" s="35"/>
      <c r="M33" s="37"/>
      <c r="N33" s="37"/>
      <c r="O33" s="38" t="str">
        <f t="shared" si="0"/>
        <v/>
      </c>
      <c r="P33" s="47" t="str">
        <f>IFERROR(MIN(VLOOKUP($C33,'Measure&amp;Incentive Picklist'!$D:$H,4,FALSE)*F33,O33),"")</f>
        <v/>
      </c>
      <c r="Q33" s="35"/>
      <c r="R33" s="18">
        <f t="shared" si="1"/>
        <v>0</v>
      </c>
      <c r="S33" s="18">
        <f t="shared" si="2"/>
        <v>0</v>
      </c>
    </row>
    <row r="34" spans="1:19" x14ac:dyDescent="0.25">
      <c r="A34" s="19">
        <f t="shared" si="3"/>
        <v>27</v>
      </c>
      <c r="C34" s="35"/>
      <c r="D34" s="19" t="e">
        <f>VLOOKUP(C34,'Measure&amp;Incentive Picklist'!D:H,2,FALSE)</f>
        <v>#N/A</v>
      </c>
      <c r="E34" s="46"/>
      <c r="F34" s="36"/>
      <c r="G34" s="36"/>
      <c r="H34" s="36"/>
      <c r="I34" s="36"/>
      <c r="J34" s="36"/>
      <c r="K34" s="35"/>
      <c r="L34" s="35"/>
      <c r="M34" s="37"/>
      <c r="N34" s="37"/>
      <c r="O34" s="38" t="str">
        <f t="shared" si="0"/>
        <v/>
      </c>
      <c r="P34" s="47" t="str">
        <f>IFERROR(MIN(VLOOKUP($C34,'Measure&amp;Incentive Picklist'!$D:$H,4,FALSE)*F34,O34),"")</f>
        <v/>
      </c>
      <c r="Q34" s="35"/>
      <c r="R34" s="18">
        <f t="shared" si="1"/>
        <v>0</v>
      </c>
      <c r="S34" s="18">
        <f t="shared" si="2"/>
        <v>0</v>
      </c>
    </row>
    <row r="35" spans="1:19" x14ac:dyDescent="0.25">
      <c r="A35" s="19">
        <f t="shared" si="3"/>
        <v>28</v>
      </c>
      <c r="C35" s="35"/>
      <c r="D35" s="19" t="e">
        <f>VLOOKUP(C35,'Measure&amp;Incentive Picklist'!D:H,2,FALSE)</f>
        <v>#N/A</v>
      </c>
      <c r="E35" s="46"/>
      <c r="F35" s="36"/>
      <c r="G35" s="36"/>
      <c r="H35" s="36"/>
      <c r="I35" s="36"/>
      <c r="J35" s="36"/>
      <c r="K35" s="35"/>
      <c r="L35" s="35"/>
      <c r="M35" s="37"/>
      <c r="N35" s="37"/>
      <c r="O35" s="38" t="str">
        <f t="shared" si="0"/>
        <v/>
      </c>
      <c r="P35" s="47" t="str">
        <f>IFERROR(MIN(VLOOKUP($C35,'Measure&amp;Incentive Picklist'!$D:$H,4,FALSE)*F35,O35),"")</f>
        <v/>
      </c>
      <c r="Q35" s="35"/>
      <c r="R35" s="18">
        <f t="shared" si="1"/>
        <v>0</v>
      </c>
      <c r="S35" s="18">
        <f t="shared" si="2"/>
        <v>0</v>
      </c>
    </row>
    <row r="36" spans="1:19" x14ac:dyDescent="0.25">
      <c r="A36" s="19">
        <f t="shared" si="3"/>
        <v>29</v>
      </c>
      <c r="C36" s="35"/>
      <c r="D36" s="19" t="e">
        <f>VLOOKUP(C36,'Measure&amp;Incentive Picklist'!D:H,2,FALSE)</f>
        <v>#N/A</v>
      </c>
      <c r="E36" s="46"/>
      <c r="F36" s="36"/>
      <c r="G36" s="36"/>
      <c r="H36" s="36"/>
      <c r="I36" s="36"/>
      <c r="J36" s="36"/>
      <c r="K36" s="35"/>
      <c r="L36" s="35"/>
      <c r="M36" s="37"/>
      <c r="N36" s="37"/>
      <c r="O36" s="38" t="str">
        <f t="shared" si="0"/>
        <v/>
      </c>
      <c r="P36" s="47" t="str">
        <f>IFERROR(MIN(VLOOKUP($C36,'Measure&amp;Incentive Picklist'!$D:$H,4,FALSE)*F36,O36),"")</f>
        <v/>
      </c>
      <c r="Q36" s="35"/>
      <c r="R36" s="18">
        <f t="shared" si="1"/>
        <v>0</v>
      </c>
      <c r="S36" s="18">
        <f t="shared" si="2"/>
        <v>0</v>
      </c>
    </row>
    <row r="37" spans="1:19" x14ac:dyDescent="0.25">
      <c r="A37" s="19">
        <f t="shared" si="3"/>
        <v>30</v>
      </c>
      <c r="C37" s="35"/>
      <c r="D37" s="19" t="e">
        <f>VLOOKUP(C37,'Measure&amp;Incentive Picklist'!D:H,2,FALSE)</f>
        <v>#N/A</v>
      </c>
      <c r="E37" s="46"/>
      <c r="F37" s="36"/>
      <c r="G37" s="36"/>
      <c r="H37" s="36"/>
      <c r="I37" s="36"/>
      <c r="J37" s="36"/>
      <c r="K37" s="35"/>
      <c r="L37" s="35"/>
      <c r="M37" s="37"/>
      <c r="N37" s="37"/>
      <c r="O37" s="38" t="str">
        <f t="shared" si="0"/>
        <v/>
      </c>
      <c r="P37" s="47" t="str">
        <f>IFERROR(MIN(VLOOKUP($C37,'Measure&amp;Incentive Picklist'!$D:$H,4,FALSE)*F37,O37),"")</f>
        <v/>
      </c>
      <c r="Q37" s="35"/>
      <c r="R37" s="18">
        <f t="shared" si="1"/>
        <v>0</v>
      </c>
      <c r="S37" s="18">
        <f t="shared" si="2"/>
        <v>0</v>
      </c>
    </row>
    <row r="38" spans="1:19" x14ac:dyDescent="0.25">
      <c r="A38" s="19">
        <f t="shared" si="3"/>
        <v>31</v>
      </c>
      <c r="C38" s="35"/>
      <c r="D38" s="19" t="e">
        <f>VLOOKUP(C38,'Measure&amp;Incentive Picklist'!D:H,2,FALSE)</f>
        <v>#N/A</v>
      </c>
      <c r="E38" s="46"/>
      <c r="F38" s="36"/>
      <c r="G38" s="36"/>
      <c r="H38" s="36"/>
      <c r="I38" s="36"/>
      <c r="J38" s="36"/>
      <c r="K38" s="35"/>
      <c r="L38" s="35"/>
      <c r="M38" s="37"/>
      <c r="N38" s="37"/>
      <c r="O38" s="38" t="str">
        <f t="shared" si="0"/>
        <v/>
      </c>
      <c r="P38" s="47" t="str">
        <f>IFERROR(MIN(VLOOKUP($C38,'Measure&amp;Incentive Picklist'!$D:$H,4,FALSE)*F38,O38),"")</f>
        <v/>
      </c>
      <c r="Q38" s="35"/>
      <c r="R38" s="18">
        <f t="shared" si="1"/>
        <v>0</v>
      </c>
      <c r="S38" s="18">
        <f t="shared" si="2"/>
        <v>0</v>
      </c>
    </row>
    <row r="39" spans="1:19" x14ac:dyDescent="0.25">
      <c r="A39" s="19">
        <f t="shared" si="3"/>
        <v>32</v>
      </c>
      <c r="C39" s="35"/>
      <c r="D39" s="19" t="e">
        <f>VLOOKUP(C39,'Measure&amp;Incentive Picklist'!D:H,2,FALSE)</f>
        <v>#N/A</v>
      </c>
      <c r="E39" s="46"/>
      <c r="F39" s="36"/>
      <c r="G39" s="36"/>
      <c r="H39" s="36"/>
      <c r="I39" s="36"/>
      <c r="J39" s="36"/>
      <c r="K39" s="35"/>
      <c r="L39" s="35"/>
      <c r="M39" s="37"/>
      <c r="N39" s="37"/>
      <c r="O39" s="38" t="str">
        <f t="shared" si="0"/>
        <v/>
      </c>
      <c r="P39" s="47" t="str">
        <f>IFERROR(MIN(VLOOKUP($C39,'Measure&amp;Incentive Picklist'!$D:$H,4,FALSE)*F39,O39),"")</f>
        <v/>
      </c>
      <c r="Q39" s="35"/>
      <c r="R39" s="18">
        <f t="shared" si="1"/>
        <v>0</v>
      </c>
      <c r="S39" s="18">
        <f t="shared" si="2"/>
        <v>0</v>
      </c>
    </row>
    <row r="40" spans="1:19" x14ac:dyDescent="0.25">
      <c r="A40" s="19">
        <f t="shared" si="3"/>
        <v>33</v>
      </c>
      <c r="C40" s="35"/>
      <c r="D40" s="19" t="e">
        <f>VLOOKUP(C40,'Measure&amp;Incentive Picklist'!D:H,2,FALSE)</f>
        <v>#N/A</v>
      </c>
      <c r="E40" s="46"/>
      <c r="F40" s="36"/>
      <c r="G40" s="36"/>
      <c r="H40" s="36"/>
      <c r="I40" s="36"/>
      <c r="J40" s="36"/>
      <c r="K40" s="35"/>
      <c r="L40" s="35"/>
      <c r="M40" s="37"/>
      <c r="N40" s="37"/>
      <c r="O40" s="38" t="str">
        <f t="shared" si="0"/>
        <v/>
      </c>
      <c r="P40" s="47" t="str">
        <f>IFERROR(MIN(VLOOKUP($C40,'Measure&amp;Incentive Picklist'!$D:$H,4,FALSE)*F40,O40),"")</f>
        <v/>
      </c>
      <c r="Q40" s="35"/>
      <c r="R40" s="18">
        <f t="shared" si="1"/>
        <v>0</v>
      </c>
      <c r="S40" s="18">
        <f t="shared" si="2"/>
        <v>0</v>
      </c>
    </row>
    <row r="41" spans="1:19" x14ac:dyDescent="0.25">
      <c r="A41" s="19">
        <f t="shared" si="3"/>
        <v>34</v>
      </c>
      <c r="C41" s="35"/>
      <c r="D41" s="19" t="e">
        <f>VLOOKUP(C41,'Measure&amp;Incentive Picklist'!D:H,2,FALSE)</f>
        <v>#N/A</v>
      </c>
      <c r="E41" s="46"/>
      <c r="F41" s="36"/>
      <c r="G41" s="36"/>
      <c r="H41" s="36"/>
      <c r="I41" s="36"/>
      <c r="J41" s="36"/>
      <c r="K41" s="35"/>
      <c r="L41" s="35"/>
      <c r="M41" s="37"/>
      <c r="N41" s="37"/>
      <c r="O41" s="38" t="str">
        <f t="shared" si="0"/>
        <v/>
      </c>
      <c r="P41" s="47" t="str">
        <f>IFERROR(MIN(VLOOKUP($C41,'Measure&amp;Incentive Picklist'!$D:$H,4,FALSE)*F41,O41),"")</f>
        <v/>
      </c>
      <c r="Q41" s="35"/>
      <c r="R41" s="18">
        <f t="shared" si="1"/>
        <v>0</v>
      </c>
      <c r="S41" s="18">
        <f t="shared" si="2"/>
        <v>0</v>
      </c>
    </row>
    <row r="42" spans="1:19" x14ac:dyDescent="0.25">
      <c r="A42" s="19">
        <f t="shared" si="3"/>
        <v>35</v>
      </c>
      <c r="C42" s="35"/>
      <c r="D42" s="19" t="e">
        <f>VLOOKUP(C42,'Measure&amp;Incentive Picklist'!D:H,2,FALSE)</f>
        <v>#N/A</v>
      </c>
      <c r="E42" s="46"/>
      <c r="F42" s="36"/>
      <c r="G42" s="36"/>
      <c r="H42" s="36"/>
      <c r="I42" s="36"/>
      <c r="J42" s="36"/>
      <c r="K42" s="35"/>
      <c r="L42" s="35"/>
      <c r="M42" s="37"/>
      <c r="N42" s="37"/>
      <c r="O42" s="38" t="str">
        <f t="shared" si="0"/>
        <v/>
      </c>
      <c r="P42" s="47" t="str">
        <f>IFERROR(MIN(VLOOKUP($C42,'Measure&amp;Incentive Picklist'!$D:$H,4,FALSE)*F42,O42),"")</f>
        <v/>
      </c>
      <c r="Q42" s="35"/>
      <c r="R42" s="18">
        <f t="shared" si="1"/>
        <v>0</v>
      </c>
      <c r="S42" s="18">
        <f t="shared" si="2"/>
        <v>0</v>
      </c>
    </row>
    <row r="43" spans="1:19" x14ac:dyDescent="0.25">
      <c r="A43" s="19">
        <f t="shared" si="3"/>
        <v>36</v>
      </c>
      <c r="C43" s="35"/>
      <c r="D43" s="19" t="e">
        <f>VLOOKUP(C43,'Measure&amp;Incentive Picklist'!D:H,2,FALSE)</f>
        <v>#N/A</v>
      </c>
      <c r="E43" s="46"/>
      <c r="F43" s="36"/>
      <c r="G43" s="36"/>
      <c r="H43" s="36"/>
      <c r="I43" s="36"/>
      <c r="J43" s="36"/>
      <c r="K43" s="35"/>
      <c r="L43" s="35"/>
      <c r="M43" s="37"/>
      <c r="N43" s="37"/>
      <c r="O43" s="38" t="str">
        <f t="shared" si="0"/>
        <v/>
      </c>
      <c r="P43" s="47" t="str">
        <f>IFERROR(MIN(VLOOKUP($C43,'Measure&amp;Incentive Picklist'!$D:$H,4,FALSE)*F43,O43),"")</f>
        <v/>
      </c>
      <c r="Q43" s="35"/>
      <c r="R43" s="18">
        <f t="shared" si="1"/>
        <v>0</v>
      </c>
      <c r="S43" s="18">
        <f t="shared" si="2"/>
        <v>0</v>
      </c>
    </row>
    <row r="44" spans="1:19" x14ac:dyDescent="0.25">
      <c r="A44" s="19">
        <f t="shared" si="3"/>
        <v>37</v>
      </c>
      <c r="C44" s="35"/>
      <c r="D44" s="19" t="e">
        <f>VLOOKUP(C44,'Measure&amp;Incentive Picklist'!D:H,2,FALSE)</f>
        <v>#N/A</v>
      </c>
      <c r="E44" s="46"/>
      <c r="F44" s="36"/>
      <c r="G44" s="36"/>
      <c r="H44" s="36"/>
      <c r="I44" s="36"/>
      <c r="J44" s="36"/>
      <c r="K44" s="35"/>
      <c r="L44" s="35"/>
      <c r="M44" s="37"/>
      <c r="N44" s="37"/>
      <c r="O44" s="38" t="str">
        <f t="shared" si="0"/>
        <v/>
      </c>
      <c r="P44" s="47" t="str">
        <f>IFERROR(MIN(VLOOKUP($C44,'Measure&amp;Incentive Picklist'!$D:$H,4,FALSE)*F44,O44),"")</f>
        <v/>
      </c>
      <c r="Q44" s="35"/>
      <c r="R44" s="18">
        <f t="shared" si="1"/>
        <v>0</v>
      </c>
      <c r="S44" s="18">
        <f t="shared" si="2"/>
        <v>0</v>
      </c>
    </row>
    <row r="45" spans="1:19" x14ac:dyDescent="0.25">
      <c r="A45" s="19">
        <f t="shared" si="3"/>
        <v>38</v>
      </c>
      <c r="C45" s="35"/>
      <c r="D45" s="19" t="e">
        <f>VLOOKUP(C45,'Measure&amp;Incentive Picklist'!D:H,2,FALSE)</f>
        <v>#N/A</v>
      </c>
      <c r="E45" s="46"/>
      <c r="F45" s="36"/>
      <c r="G45" s="36"/>
      <c r="H45" s="36"/>
      <c r="I45" s="36"/>
      <c r="J45" s="36"/>
      <c r="K45" s="35"/>
      <c r="L45" s="35"/>
      <c r="M45" s="37"/>
      <c r="N45" s="37"/>
      <c r="O45" s="38" t="str">
        <f t="shared" si="0"/>
        <v/>
      </c>
      <c r="P45" s="47" t="str">
        <f>IFERROR(MIN(VLOOKUP($C45,'Measure&amp;Incentive Picklist'!$D:$H,4,FALSE)*F45,O45),"")</f>
        <v/>
      </c>
      <c r="Q45" s="35"/>
      <c r="R45" s="18">
        <f t="shared" si="1"/>
        <v>0</v>
      </c>
      <c r="S45" s="18">
        <f t="shared" si="2"/>
        <v>0</v>
      </c>
    </row>
    <row r="46" spans="1:19" x14ac:dyDescent="0.25">
      <c r="A46" s="19">
        <f t="shared" si="3"/>
        <v>39</v>
      </c>
      <c r="C46" s="35"/>
      <c r="D46" s="19" t="e">
        <f>VLOOKUP(C46,'Measure&amp;Incentive Picklist'!D:H,2,FALSE)</f>
        <v>#N/A</v>
      </c>
      <c r="E46" s="46"/>
      <c r="F46" s="36"/>
      <c r="G46" s="36"/>
      <c r="H46" s="36"/>
      <c r="I46" s="36"/>
      <c r="J46" s="36"/>
      <c r="K46" s="35"/>
      <c r="L46" s="35"/>
      <c r="M46" s="37"/>
      <c r="N46" s="37"/>
      <c r="O46" s="38" t="str">
        <f t="shared" si="0"/>
        <v/>
      </c>
      <c r="P46" s="47" t="str">
        <f>IFERROR(MIN(VLOOKUP($C46,'Measure&amp;Incentive Picklist'!$D:$H,4,FALSE)*F46,O46),"")</f>
        <v/>
      </c>
      <c r="Q46" s="35"/>
      <c r="R46" s="18">
        <f t="shared" si="1"/>
        <v>0</v>
      </c>
      <c r="S46" s="18">
        <f t="shared" si="2"/>
        <v>0</v>
      </c>
    </row>
    <row r="47" spans="1:19" x14ac:dyDescent="0.25">
      <c r="A47" s="19">
        <f t="shared" si="3"/>
        <v>40</v>
      </c>
      <c r="C47" s="35"/>
      <c r="D47" s="19" t="e">
        <f>VLOOKUP(C47,'Measure&amp;Incentive Picklist'!D:H,2,FALSE)</f>
        <v>#N/A</v>
      </c>
      <c r="E47" s="46"/>
      <c r="F47" s="36"/>
      <c r="G47" s="36"/>
      <c r="H47" s="36"/>
      <c r="I47" s="36"/>
      <c r="J47" s="36"/>
      <c r="K47" s="35"/>
      <c r="L47" s="35"/>
      <c r="M47" s="37"/>
      <c r="N47" s="37"/>
      <c r="O47" s="38" t="str">
        <f t="shared" si="0"/>
        <v/>
      </c>
      <c r="P47" s="47" t="str">
        <f>IFERROR(MIN(VLOOKUP($C47,'Measure&amp;Incentive Picklist'!$D:$H,4,FALSE)*F47,O47),"")</f>
        <v/>
      </c>
      <c r="Q47" s="35"/>
      <c r="R47" s="18">
        <f t="shared" si="1"/>
        <v>0</v>
      </c>
      <c r="S47" s="18">
        <f t="shared" si="2"/>
        <v>0</v>
      </c>
    </row>
    <row r="48" spans="1:19" x14ac:dyDescent="0.25">
      <c r="A48" s="19">
        <f t="shared" si="3"/>
        <v>41</v>
      </c>
      <c r="C48" s="35"/>
      <c r="D48" s="19" t="e">
        <f>VLOOKUP(C48,'Measure&amp;Incentive Picklist'!D:H,2,FALSE)</f>
        <v>#N/A</v>
      </c>
      <c r="E48" s="46"/>
      <c r="F48" s="36"/>
      <c r="G48" s="36"/>
      <c r="H48" s="36"/>
      <c r="I48" s="36"/>
      <c r="J48" s="36"/>
      <c r="K48" s="35"/>
      <c r="L48" s="35"/>
      <c r="M48" s="37"/>
      <c r="N48" s="37"/>
      <c r="O48" s="38" t="str">
        <f t="shared" si="0"/>
        <v/>
      </c>
      <c r="P48" s="47" t="str">
        <f>IFERROR(MIN(VLOOKUP($C48,'Measure&amp;Incentive Picklist'!$D:$H,4,FALSE)*F48,O48),"")</f>
        <v/>
      </c>
      <c r="Q48" s="35"/>
      <c r="R48" s="18">
        <f t="shared" si="1"/>
        <v>0</v>
      </c>
      <c r="S48" s="18">
        <f t="shared" si="2"/>
        <v>0</v>
      </c>
    </row>
    <row r="49" spans="1:19" x14ac:dyDescent="0.25">
      <c r="A49" s="19">
        <f t="shared" si="3"/>
        <v>42</v>
      </c>
      <c r="C49" s="35"/>
      <c r="D49" s="19" t="e">
        <f>VLOOKUP(C49,'Measure&amp;Incentive Picklist'!D:H,2,FALSE)</f>
        <v>#N/A</v>
      </c>
      <c r="E49" s="46"/>
      <c r="F49" s="36"/>
      <c r="G49" s="36"/>
      <c r="H49" s="36"/>
      <c r="I49" s="36"/>
      <c r="J49" s="36"/>
      <c r="K49" s="35"/>
      <c r="L49" s="35"/>
      <c r="M49" s="37"/>
      <c r="N49" s="37"/>
      <c r="O49" s="38" t="str">
        <f t="shared" si="0"/>
        <v/>
      </c>
      <c r="P49" s="47" t="str">
        <f>IFERROR(MIN(VLOOKUP($C49,'Measure&amp;Incentive Picklist'!$D:$H,4,FALSE)*F49,O49),"")</f>
        <v/>
      </c>
      <c r="Q49" s="35"/>
      <c r="R49" s="18">
        <f t="shared" si="1"/>
        <v>0</v>
      </c>
      <c r="S49" s="18">
        <f t="shared" si="2"/>
        <v>0</v>
      </c>
    </row>
    <row r="50" spans="1:19" x14ac:dyDescent="0.25">
      <c r="A50" s="19">
        <f t="shared" si="3"/>
        <v>43</v>
      </c>
      <c r="C50" s="35"/>
      <c r="D50" s="19" t="e">
        <f>VLOOKUP(C50,'Measure&amp;Incentive Picklist'!D:H,2,FALSE)</f>
        <v>#N/A</v>
      </c>
      <c r="E50" s="46"/>
      <c r="F50" s="36"/>
      <c r="G50" s="36"/>
      <c r="H50" s="36"/>
      <c r="I50" s="36"/>
      <c r="J50" s="36"/>
      <c r="K50" s="35"/>
      <c r="L50" s="35"/>
      <c r="M50" s="37"/>
      <c r="N50" s="37"/>
      <c r="O50" s="38" t="str">
        <f t="shared" si="0"/>
        <v/>
      </c>
      <c r="P50" s="47" t="str">
        <f>IFERROR(MIN(VLOOKUP($C50,'Measure&amp;Incentive Picklist'!$D:$H,4,FALSE)*F50,O50),"")</f>
        <v/>
      </c>
      <c r="Q50" s="35"/>
      <c r="R50" s="18">
        <f t="shared" si="1"/>
        <v>0</v>
      </c>
      <c r="S50" s="18">
        <f t="shared" si="2"/>
        <v>0</v>
      </c>
    </row>
    <row r="51" spans="1:19" x14ac:dyDescent="0.25">
      <c r="A51" s="19">
        <f t="shared" si="3"/>
        <v>44</v>
      </c>
      <c r="C51" s="35"/>
      <c r="D51" s="19" t="e">
        <f>VLOOKUP(C51,'Measure&amp;Incentive Picklist'!D:H,2,FALSE)</f>
        <v>#N/A</v>
      </c>
      <c r="E51" s="46"/>
      <c r="F51" s="36"/>
      <c r="G51" s="36"/>
      <c r="H51" s="36"/>
      <c r="I51" s="36"/>
      <c r="J51" s="36"/>
      <c r="K51" s="35"/>
      <c r="L51" s="35"/>
      <c r="M51" s="37"/>
      <c r="N51" s="37"/>
      <c r="O51" s="38" t="str">
        <f t="shared" si="0"/>
        <v/>
      </c>
      <c r="P51" s="47" t="str">
        <f>IFERROR(MIN(VLOOKUP($C51,'Measure&amp;Incentive Picklist'!$D:$H,4,FALSE)*F51,O51),"")</f>
        <v/>
      </c>
      <c r="Q51" s="35"/>
      <c r="R51" s="18">
        <f t="shared" si="1"/>
        <v>0</v>
      </c>
      <c r="S51" s="18">
        <f t="shared" si="2"/>
        <v>0</v>
      </c>
    </row>
    <row r="52" spans="1:19" x14ac:dyDescent="0.25">
      <c r="A52" s="19">
        <f t="shared" si="3"/>
        <v>45</v>
      </c>
      <c r="C52" s="35"/>
      <c r="D52" s="19" t="e">
        <f>VLOOKUP(C52,'Measure&amp;Incentive Picklist'!D:H,2,FALSE)</f>
        <v>#N/A</v>
      </c>
      <c r="E52" s="46"/>
      <c r="F52" s="36"/>
      <c r="G52" s="36"/>
      <c r="H52" s="36"/>
      <c r="I52" s="36"/>
      <c r="J52" s="36"/>
      <c r="K52" s="35"/>
      <c r="L52" s="35"/>
      <c r="M52" s="37"/>
      <c r="N52" s="37"/>
      <c r="O52" s="38" t="str">
        <f t="shared" si="0"/>
        <v/>
      </c>
      <c r="P52" s="47" t="str">
        <f>IFERROR(MIN(VLOOKUP($C52,'Measure&amp;Incentive Picklist'!$D:$H,4,FALSE)*F52,O52),"")</f>
        <v/>
      </c>
      <c r="Q52" s="35"/>
      <c r="R52" s="18">
        <f t="shared" si="1"/>
        <v>0</v>
      </c>
      <c r="S52" s="18">
        <f t="shared" si="2"/>
        <v>0</v>
      </c>
    </row>
    <row r="53" spans="1:19" x14ac:dyDescent="0.25">
      <c r="A53" s="19">
        <f t="shared" si="3"/>
        <v>46</v>
      </c>
      <c r="C53" s="35"/>
      <c r="D53" s="19" t="e">
        <f>VLOOKUP(C53,'Measure&amp;Incentive Picklist'!D:H,2,FALSE)</f>
        <v>#N/A</v>
      </c>
      <c r="E53" s="46"/>
      <c r="F53" s="36"/>
      <c r="G53" s="36"/>
      <c r="H53" s="36"/>
      <c r="I53" s="36"/>
      <c r="J53" s="36"/>
      <c r="K53" s="35"/>
      <c r="L53" s="35"/>
      <c r="M53" s="37"/>
      <c r="N53" s="37"/>
      <c r="O53" s="38" t="str">
        <f t="shared" si="0"/>
        <v/>
      </c>
      <c r="P53" s="47" t="str">
        <f>IFERROR(MIN(VLOOKUP($C53,'Measure&amp;Incentive Picklist'!$D:$H,4,FALSE)*F53,O53),"")</f>
        <v/>
      </c>
      <c r="Q53" s="35"/>
      <c r="R53" s="18">
        <f t="shared" si="1"/>
        <v>0</v>
      </c>
      <c r="S53" s="18">
        <f t="shared" si="2"/>
        <v>0</v>
      </c>
    </row>
    <row r="54" spans="1:19" x14ac:dyDescent="0.25">
      <c r="A54" s="19">
        <f t="shared" si="3"/>
        <v>47</v>
      </c>
      <c r="C54" s="35"/>
      <c r="D54" s="19" t="e">
        <f>VLOOKUP(C54,'Measure&amp;Incentive Picklist'!D:H,2,FALSE)</f>
        <v>#N/A</v>
      </c>
      <c r="E54" s="46"/>
      <c r="F54" s="36"/>
      <c r="G54" s="36"/>
      <c r="H54" s="36"/>
      <c r="I54" s="36"/>
      <c r="J54" s="36"/>
      <c r="K54" s="35"/>
      <c r="L54" s="35"/>
      <c r="M54" s="37"/>
      <c r="N54" s="37"/>
      <c r="O54" s="38" t="str">
        <f t="shared" si="0"/>
        <v/>
      </c>
      <c r="P54" s="47" t="str">
        <f>IFERROR(MIN(VLOOKUP($C54,'Measure&amp;Incentive Picklist'!$D:$H,4,FALSE)*F54,O54),"")</f>
        <v/>
      </c>
      <c r="Q54" s="35"/>
      <c r="R54" s="18">
        <f t="shared" si="1"/>
        <v>0</v>
      </c>
      <c r="S54" s="18">
        <f t="shared" si="2"/>
        <v>0</v>
      </c>
    </row>
    <row r="55" spans="1:19" x14ac:dyDescent="0.25">
      <c r="A55" s="19">
        <f t="shared" si="3"/>
        <v>48</v>
      </c>
      <c r="C55" s="35"/>
      <c r="D55" s="19" t="e">
        <f>VLOOKUP(C55,'Measure&amp;Incentive Picklist'!D:H,2,FALSE)</f>
        <v>#N/A</v>
      </c>
      <c r="E55" s="46"/>
      <c r="F55" s="36"/>
      <c r="G55" s="36"/>
      <c r="H55" s="36"/>
      <c r="I55" s="36"/>
      <c r="J55" s="36"/>
      <c r="K55" s="35"/>
      <c r="L55" s="35"/>
      <c r="M55" s="37"/>
      <c r="N55" s="37"/>
      <c r="O55" s="38" t="str">
        <f t="shared" si="0"/>
        <v/>
      </c>
      <c r="P55" s="47" t="str">
        <f>IFERROR(MIN(VLOOKUP($C55,'Measure&amp;Incentive Picklist'!$D:$H,4,FALSE)*F55,O55),"")</f>
        <v/>
      </c>
      <c r="Q55" s="35"/>
      <c r="R55" s="18">
        <f t="shared" si="1"/>
        <v>0</v>
      </c>
      <c r="S55" s="18">
        <f t="shared" si="2"/>
        <v>0</v>
      </c>
    </row>
    <row r="56" spans="1:19" x14ac:dyDescent="0.25">
      <c r="A56" s="19">
        <f t="shared" si="3"/>
        <v>49</v>
      </c>
      <c r="C56" s="35"/>
      <c r="D56" s="19" t="e">
        <f>VLOOKUP(C56,'Measure&amp;Incentive Picklist'!D:H,2,FALSE)</f>
        <v>#N/A</v>
      </c>
      <c r="E56" s="46"/>
      <c r="F56" s="36"/>
      <c r="G56" s="36"/>
      <c r="H56" s="36"/>
      <c r="I56" s="36"/>
      <c r="J56" s="36"/>
      <c r="K56" s="35"/>
      <c r="L56" s="35"/>
      <c r="M56" s="37"/>
      <c r="N56" s="37"/>
      <c r="O56" s="38" t="str">
        <f t="shared" si="0"/>
        <v/>
      </c>
      <c r="P56" s="47" t="str">
        <f>IFERROR(MIN(VLOOKUP($C56,'Measure&amp;Incentive Picklist'!$D:$H,4,FALSE)*F56,O56),"")</f>
        <v/>
      </c>
      <c r="Q56" s="35"/>
      <c r="R56" s="18">
        <f t="shared" si="1"/>
        <v>0</v>
      </c>
      <c r="S56" s="18">
        <f t="shared" si="2"/>
        <v>0</v>
      </c>
    </row>
    <row r="57" spans="1:19" x14ac:dyDescent="0.25">
      <c r="A57" s="19">
        <f t="shared" si="3"/>
        <v>50</v>
      </c>
      <c r="C57" s="35"/>
      <c r="D57" s="19" t="e">
        <f>VLOOKUP(C57,'Measure&amp;Incentive Picklist'!D:H,2,FALSE)</f>
        <v>#N/A</v>
      </c>
      <c r="E57" s="46"/>
      <c r="F57" s="36"/>
      <c r="G57" s="36"/>
      <c r="H57" s="36"/>
      <c r="I57" s="36"/>
      <c r="J57" s="36"/>
      <c r="K57" s="35"/>
      <c r="L57" s="35"/>
      <c r="M57" s="37"/>
      <c r="N57" s="37"/>
      <c r="O57" s="38" t="str">
        <f t="shared" si="0"/>
        <v/>
      </c>
      <c r="P57" s="47" t="str">
        <f>IFERROR(MIN(VLOOKUP($C57,'Measure&amp;Incentive Picklist'!$D:$H,4,FALSE)*F57,O57),"")</f>
        <v/>
      </c>
      <c r="Q57" s="35"/>
      <c r="R57" s="18">
        <f t="shared" si="1"/>
        <v>0</v>
      </c>
      <c r="S57" s="18">
        <f t="shared" si="2"/>
        <v>0</v>
      </c>
    </row>
    <row r="58" spans="1:19" x14ac:dyDescent="0.25">
      <c r="A58" s="19">
        <f t="shared" si="3"/>
        <v>51</v>
      </c>
      <c r="C58" s="35"/>
      <c r="D58" s="19" t="e">
        <f>VLOOKUP(C58,'Measure&amp;Incentive Picklist'!D:H,2,FALSE)</f>
        <v>#N/A</v>
      </c>
      <c r="E58" s="46"/>
      <c r="F58" s="36"/>
      <c r="G58" s="36"/>
      <c r="H58" s="36"/>
      <c r="I58" s="36"/>
      <c r="J58" s="36"/>
      <c r="K58" s="35"/>
      <c r="L58" s="35"/>
      <c r="M58" s="37"/>
      <c r="N58" s="37"/>
      <c r="O58" s="38" t="str">
        <f t="shared" si="0"/>
        <v/>
      </c>
      <c r="P58" s="47" t="str">
        <f>IFERROR(MIN(VLOOKUP($C58,'Measure&amp;Incentive Picklist'!$D:$H,4,FALSE)*F58,O58),"")</f>
        <v/>
      </c>
      <c r="Q58" s="35"/>
      <c r="R58" s="18">
        <f t="shared" si="1"/>
        <v>0</v>
      </c>
      <c r="S58" s="18">
        <f t="shared" si="2"/>
        <v>0</v>
      </c>
    </row>
    <row r="59" spans="1:19" x14ac:dyDescent="0.25">
      <c r="A59" s="19">
        <f t="shared" si="3"/>
        <v>52</v>
      </c>
      <c r="C59" s="35"/>
      <c r="D59" s="19" t="e">
        <f>VLOOKUP(C59,'Measure&amp;Incentive Picklist'!D:H,2,FALSE)</f>
        <v>#N/A</v>
      </c>
      <c r="E59" s="46"/>
      <c r="F59" s="36"/>
      <c r="G59" s="36"/>
      <c r="H59" s="36"/>
      <c r="I59" s="36"/>
      <c r="J59" s="36"/>
      <c r="K59" s="35"/>
      <c r="L59" s="35"/>
      <c r="M59" s="37"/>
      <c r="N59" s="37"/>
      <c r="O59" s="38" t="str">
        <f t="shared" si="0"/>
        <v/>
      </c>
      <c r="P59" s="47" t="str">
        <f>IFERROR(MIN(VLOOKUP($C59,'Measure&amp;Incentive Picklist'!$D:$H,4,FALSE)*F59,O59),"")</f>
        <v/>
      </c>
      <c r="Q59" s="35"/>
      <c r="R59" s="18">
        <f t="shared" si="1"/>
        <v>0</v>
      </c>
      <c r="S59" s="18">
        <f t="shared" si="2"/>
        <v>0</v>
      </c>
    </row>
    <row r="60" spans="1:19" x14ac:dyDescent="0.25">
      <c r="A60" s="19">
        <f t="shared" si="3"/>
        <v>53</v>
      </c>
      <c r="C60" s="35"/>
      <c r="D60" s="19" t="e">
        <f>VLOOKUP(C60,'Measure&amp;Incentive Picklist'!D:H,2,FALSE)</f>
        <v>#N/A</v>
      </c>
      <c r="E60" s="46"/>
      <c r="F60" s="36"/>
      <c r="G60" s="36"/>
      <c r="H60" s="36"/>
      <c r="I60" s="36"/>
      <c r="J60" s="36"/>
      <c r="K60" s="35"/>
      <c r="L60" s="35"/>
      <c r="M60" s="37"/>
      <c r="N60" s="37"/>
      <c r="O60" s="38" t="str">
        <f t="shared" si="0"/>
        <v/>
      </c>
      <c r="P60" s="47" t="str">
        <f>IFERROR(MIN(VLOOKUP($C60,'Measure&amp;Incentive Picklist'!$D:$H,4,FALSE)*F60,O60),"")</f>
        <v/>
      </c>
      <c r="Q60" s="35"/>
      <c r="R60" s="18">
        <f t="shared" si="1"/>
        <v>0</v>
      </c>
      <c r="S60" s="18">
        <f t="shared" si="2"/>
        <v>0</v>
      </c>
    </row>
    <row r="61" spans="1:19" x14ac:dyDescent="0.25">
      <c r="A61" s="19">
        <f t="shared" si="3"/>
        <v>54</v>
      </c>
      <c r="C61" s="35"/>
      <c r="D61" s="19" t="e">
        <f>VLOOKUP(C61,'Measure&amp;Incentive Picklist'!D:H,2,FALSE)</f>
        <v>#N/A</v>
      </c>
      <c r="E61" s="46"/>
      <c r="F61" s="36"/>
      <c r="G61" s="36"/>
      <c r="H61" s="36"/>
      <c r="I61" s="36"/>
      <c r="J61" s="36"/>
      <c r="K61" s="35"/>
      <c r="L61" s="35"/>
      <c r="M61" s="37"/>
      <c r="N61" s="37"/>
      <c r="O61" s="38" t="str">
        <f t="shared" si="0"/>
        <v/>
      </c>
      <c r="P61" s="47" t="str">
        <f>IFERROR(MIN(VLOOKUP($C61,'Measure&amp;Incentive Picklist'!$D:$H,4,FALSE)*F61,O61),"")</f>
        <v/>
      </c>
      <c r="Q61" s="35"/>
      <c r="R61" s="18">
        <f t="shared" si="1"/>
        <v>0</v>
      </c>
      <c r="S61" s="18">
        <f t="shared" si="2"/>
        <v>0</v>
      </c>
    </row>
    <row r="62" spans="1:19" x14ac:dyDescent="0.25">
      <c r="A62" s="19">
        <f t="shared" si="3"/>
        <v>55</v>
      </c>
      <c r="C62" s="35"/>
      <c r="D62" s="19" t="e">
        <f>VLOOKUP(C62,'Measure&amp;Incentive Picklist'!D:H,2,FALSE)</f>
        <v>#N/A</v>
      </c>
      <c r="E62" s="46"/>
      <c r="F62" s="36"/>
      <c r="G62" s="36"/>
      <c r="H62" s="36"/>
      <c r="I62" s="36"/>
      <c r="J62" s="36"/>
      <c r="K62" s="35"/>
      <c r="L62" s="35"/>
      <c r="M62" s="37"/>
      <c r="N62" s="37"/>
      <c r="O62" s="38" t="str">
        <f t="shared" si="0"/>
        <v/>
      </c>
      <c r="P62" s="47" t="str">
        <f>IFERROR(MIN(VLOOKUP($C62,'Measure&amp;Incentive Picklist'!$D:$H,4,FALSE)*F62,O62),"")</f>
        <v/>
      </c>
      <c r="Q62" s="35"/>
      <c r="R62" s="18">
        <f t="shared" si="1"/>
        <v>0</v>
      </c>
      <c r="S62" s="18">
        <f t="shared" si="2"/>
        <v>0</v>
      </c>
    </row>
    <row r="63" spans="1:19" x14ac:dyDescent="0.25">
      <c r="A63" s="19">
        <f t="shared" si="3"/>
        <v>56</v>
      </c>
      <c r="C63" s="35"/>
      <c r="D63" s="19" t="e">
        <f>VLOOKUP(C63,'Measure&amp;Incentive Picklist'!D:H,2,FALSE)</f>
        <v>#N/A</v>
      </c>
      <c r="E63" s="46"/>
      <c r="F63" s="36"/>
      <c r="G63" s="36"/>
      <c r="H63" s="36"/>
      <c r="I63" s="36"/>
      <c r="J63" s="36"/>
      <c r="K63" s="35"/>
      <c r="L63" s="35"/>
      <c r="M63" s="37"/>
      <c r="N63" s="37"/>
      <c r="O63" s="38" t="str">
        <f t="shared" si="0"/>
        <v/>
      </c>
      <c r="P63" s="47" t="str">
        <f>IFERROR(MIN(VLOOKUP($C63,'Measure&amp;Incentive Picklist'!$D:$H,4,FALSE)*F63,O63),"")</f>
        <v/>
      </c>
      <c r="Q63" s="35"/>
      <c r="R63" s="18">
        <f t="shared" si="1"/>
        <v>0</v>
      </c>
      <c r="S63" s="18">
        <f t="shared" si="2"/>
        <v>0</v>
      </c>
    </row>
    <row r="64" spans="1:19" x14ac:dyDescent="0.25">
      <c r="A64" s="19">
        <f t="shared" si="3"/>
        <v>57</v>
      </c>
      <c r="C64" s="35"/>
      <c r="D64" s="19" t="e">
        <f>VLOOKUP(C64,'Measure&amp;Incentive Picklist'!D:H,2,FALSE)</f>
        <v>#N/A</v>
      </c>
      <c r="E64" s="46"/>
      <c r="F64" s="36"/>
      <c r="G64" s="36"/>
      <c r="H64" s="36"/>
      <c r="I64" s="36"/>
      <c r="J64" s="36"/>
      <c r="K64" s="35"/>
      <c r="L64" s="35"/>
      <c r="M64" s="37"/>
      <c r="N64" s="37"/>
      <c r="O64" s="38" t="str">
        <f t="shared" si="0"/>
        <v/>
      </c>
      <c r="P64" s="47" t="str">
        <f>IFERROR(MIN(VLOOKUP($C64,'Measure&amp;Incentive Picklist'!$D:$H,4,FALSE)*F64,O64),"")</f>
        <v/>
      </c>
      <c r="Q64" s="35"/>
      <c r="R64" s="18">
        <f t="shared" si="1"/>
        <v>0</v>
      </c>
      <c r="S64" s="18">
        <f t="shared" si="2"/>
        <v>0</v>
      </c>
    </row>
    <row r="65" spans="1:19" x14ac:dyDescent="0.25">
      <c r="A65" s="19">
        <f t="shared" si="3"/>
        <v>58</v>
      </c>
      <c r="C65" s="35"/>
      <c r="D65" s="19" t="e">
        <f>VLOOKUP(C65,'Measure&amp;Incentive Picklist'!D:H,2,FALSE)</f>
        <v>#N/A</v>
      </c>
      <c r="E65" s="46"/>
      <c r="F65" s="36"/>
      <c r="G65" s="36"/>
      <c r="H65" s="36"/>
      <c r="I65" s="36"/>
      <c r="J65" s="36"/>
      <c r="K65" s="35"/>
      <c r="L65" s="35"/>
      <c r="M65" s="37"/>
      <c r="N65" s="37"/>
      <c r="O65" s="38" t="str">
        <f t="shared" si="0"/>
        <v/>
      </c>
      <c r="P65" s="47" t="str">
        <f>IFERROR(MIN(VLOOKUP($C65,'Measure&amp;Incentive Picklist'!$D:$H,4,FALSE)*F65,O65),"")</f>
        <v/>
      </c>
      <c r="Q65" s="35"/>
      <c r="R65" s="18">
        <f t="shared" si="1"/>
        <v>0</v>
      </c>
      <c r="S65" s="18">
        <f t="shared" si="2"/>
        <v>0</v>
      </c>
    </row>
    <row r="66" spans="1:19" x14ac:dyDescent="0.25">
      <c r="A66" s="19">
        <f t="shared" si="3"/>
        <v>59</v>
      </c>
      <c r="C66" s="35"/>
      <c r="D66" s="19" t="e">
        <f>VLOOKUP(C66,'Measure&amp;Incentive Picklist'!D:H,2,FALSE)</f>
        <v>#N/A</v>
      </c>
      <c r="E66" s="46"/>
      <c r="F66" s="36"/>
      <c r="G66" s="36"/>
      <c r="H66" s="36"/>
      <c r="I66" s="36"/>
      <c r="J66" s="36"/>
      <c r="K66" s="35"/>
      <c r="L66" s="35"/>
      <c r="M66" s="37"/>
      <c r="N66" s="37"/>
      <c r="O66" s="38" t="str">
        <f t="shared" si="0"/>
        <v/>
      </c>
      <c r="P66" s="47" t="str">
        <f>IFERROR(MIN(VLOOKUP($C66,'Measure&amp;Incentive Picklist'!$D:$H,4,FALSE)*F66,O66),"")</f>
        <v/>
      </c>
      <c r="Q66" s="35"/>
      <c r="R66" s="18">
        <f t="shared" si="1"/>
        <v>0</v>
      </c>
      <c r="S66" s="18">
        <f t="shared" si="2"/>
        <v>0</v>
      </c>
    </row>
    <row r="67" spans="1:19" x14ac:dyDescent="0.25">
      <c r="A67" s="19">
        <f t="shared" si="3"/>
        <v>60</v>
      </c>
      <c r="C67" s="35"/>
      <c r="D67" s="19" t="e">
        <f>VLOOKUP(C67,'Measure&amp;Incentive Picklist'!D:H,2,FALSE)</f>
        <v>#N/A</v>
      </c>
      <c r="E67" s="46"/>
      <c r="F67" s="36"/>
      <c r="G67" s="36"/>
      <c r="H67" s="36"/>
      <c r="I67" s="36"/>
      <c r="J67" s="36"/>
      <c r="K67" s="35"/>
      <c r="L67" s="35"/>
      <c r="M67" s="37"/>
      <c r="N67" s="37"/>
      <c r="O67" s="38" t="str">
        <f t="shared" si="0"/>
        <v/>
      </c>
      <c r="P67" s="47" t="str">
        <f>IFERROR(MIN(VLOOKUP($C67,'Measure&amp;Incentive Picklist'!$D:$H,4,FALSE)*F67,O67),"")</f>
        <v/>
      </c>
      <c r="Q67" s="35"/>
      <c r="R67" s="18">
        <f t="shared" si="1"/>
        <v>0</v>
      </c>
      <c r="S67" s="18">
        <f t="shared" si="2"/>
        <v>0</v>
      </c>
    </row>
    <row r="68" spans="1:19" x14ac:dyDescent="0.25">
      <c r="A68" s="19">
        <f t="shared" si="3"/>
        <v>61</v>
      </c>
      <c r="C68" s="35"/>
      <c r="D68" s="19" t="e">
        <f>VLOOKUP(C68,'Measure&amp;Incentive Picklist'!D:H,2,FALSE)</f>
        <v>#N/A</v>
      </c>
      <c r="E68" s="46"/>
      <c r="F68" s="36"/>
      <c r="G68" s="36"/>
      <c r="H68" s="36"/>
      <c r="I68" s="36"/>
      <c r="J68" s="36"/>
      <c r="K68" s="35"/>
      <c r="L68" s="35"/>
      <c r="M68" s="37"/>
      <c r="N68" s="37"/>
      <c r="O68" s="38" t="str">
        <f t="shared" si="0"/>
        <v/>
      </c>
      <c r="P68" s="47" t="str">
        <f>IFERROR(MIN(VLOOKUP($C68,'Measure&amp;Incentive Picklist'!$D:$H,4,FALSE)*F68,O68),"")</f>
        <v/>
      </c>
      <c r="Q68" s="35"/>
      <c r="R68" s="18">
        <f t="shared" si="1"/>
        <v>0</v>
      </c>
      <c r="S68" s="18">
        <f t="shared" si="2"/>
        <v>0</v>
      </c>
    </row>
    <row r="69" spans="1:19" x14ac:dyDescent="0.25">
      <c r="A69" s="19">
        <f t="shared" si="3"/>
        <v>62</v>
      </c>
      <c r="C69" s="35"/>
      <c r="D69" s="19" t="e">
        <f>VLOOKUP(C69,'Measure&amp;Incentive Picklist'!D:H,2,FALSE)</f>
        <v>#N/A</v>
      </c>
      <c r="E69" s="46"/>
      <c r="F69" s="36"/>
      <c r="G69" s="36"/>
      <c r="H69" s="36"/>
      <c r="I69" s="36"/>
      <c r="J69" s="36"/>
      <c r="K69" s="35"/>
      <c r="L69" s="35"/>
      <c r="M69" s="37"/>
      <c r="N69" s="37"/>
      <c r="O69" s="38" t="str">
        <f t="shared" si="0"/>
        <v/>
      </c>
      <c r="P69" s="47" t="str">
        <f>IFERROR(MIN(VLOOKUP($C69,'Measure&amp;Incentive Picklist'!$D:$H,4,FALSE)*F69,O69),"")</f>
        <v/>
      </c>
      <c r="Q69" s="35"/>
      <c r="R69" s="18">
        <f t="shared" si="1"/>
        <v>0</v>
      </c>
      <c r="S69" s="18">
        <f t="shared" si="2"/>
        <v>0</v>
      </c>
    </row>
    <row r="70" spans="1:19" x14ac:dyDescent="0.25">
      <c r="A70" s="19">
        <f t="shared" si="3"/>
        <v>63</v>
      </c>
      <c r="C70" s="35"/>
      <c r="D70" s="19" t="e">
        <f>VLOOKUP(C70,'Measure&amp;Incentive Picklist'!D:H,2,FALSE)</f>
        <v>#N/A</v>
      </c>
      <c r="E70" s="46"/>
      <c r="F70" s="36"/>
      <c r="G70" s="36"/>
      <c r="H70" s="36"/>
      <c r="I70" s="36"/>
      <c r="J70" s="36"/>
      <c r="K70" s="35"/>
      <c r="L70" s="35"/>
      <c r="M70" s="37"/>
      <c r="N70" s="37"/>
      <c r="O70" s="38" t="str">
        <f t="shared" si="0"/>
        <v/>
      </c>
      <c r="P70" s="47" t="str">
        <f>IFERROR(MIN(VLOOKUP($C70,'Measure&amp;Incentive Picklist'!$D:$H,4,FALSE)*F70,O70),"")</f>
        <v/>
      </c>
      <c r="Q70" s="35"/>
      <c r="R70" s="18">
        <f t="shared" si="1"/>
        <v>0</v>
      </c>
      <c r="S70" s="18">
        <f t="shared" si="2"/>
        <v>0</v>
      </c>
    </row>
    <row r="71" spans="1:19" x14ac:dyDescent="0.25">
      <c r="A71" s="19">
        <f t="shared" si="3"/>
        <v>64</v>
      </c>
      <c r="C71" s="35"/>
      <c r="D71" s="19" t="e">
        <f>VLOOKUP(C71,'Measure&amp;Incentive Picklist'!D:H,2,FALSE)</f>
        <v>#N/A</v>
      </c>
      <c r="E71" s="46"/>
      <c r="F71" s="36"/>
      <c r="G71" s="36"/>
      <c r="H71" s="36"/>
      <c r="I71" s="36"/>
      <c r="J71" s="36"/>
      <c r="K71" s="35"/>
      <c r="L71" s="35"/>
      <c r="M71" s="37"/>
      <c r="N71" s="37"/>
      <c r="O71" s="38" t="str">
        <f t="shared" si="0"/>
        <v/>
      </c>
      <c r="P71" s="47" t="str">
        <f>IFERROR(MIN(VLOOKUP($C71,'Measure&amp;Incentive Picklist'!$D:$H,4,FALSE)*F71,O71),"")</f>
        <v/>
      </c>
      <c r="Q71" s="35"/>
      <c r="R71" s="18">
        <f t="shared" si="1"/>
        <v>0</v>
      </c>
      <c r="S71" s="18">
        <f t="shared" si="2"/>
        <v>0</v>
      </c>
    </row>
    <row r="72" spans="1:19" x14ac:dyDescent="0.25">
      <c r="A72" s="19">
        <f t="shared" si="3"/>
        <v>65</v>
      </c>
      <c r="C72" s="35"/>
      <c r="D72" s="19" t="e">
        <f>VLOOKUP(C72,'Measure&amp;Incentive Picklist'!D:H,2,FALSE)</f>
        <v>#N/A</v>
      </c>
      <c r="E72" s="46"/>
      <c r="F72" s="36"/>
      <c r="G72" s="36"/>
      <c r="H72" s="36"/>
      <c r="I72" s="36"/>
      <c r="J72" s="36"/>
      <c r="K72" s="35"/>
      <c r="L72" s="35"/>
      <c r="M72" s="37"/>
      <c r="N72" s="37"/>
      <c r="O72" s="38" t="str">
        <f t="shared" si="0"/>
        <v/>
      </c>
      <c r="P72" s="47" t="str">
        <f>IFERROR(MIN(VLOOKUP($C72,'Measure&amp;Incentive Picklist'!$D:$H,4,FALSE)*F72,O72),"")</f>
        <v/>
      </c>
      <c r="Q72" s="35"/>
      <c r="R72" s="18">
        <f t="shared" si="1"/>
        <v>0</v>
      </c>
      <c r="S72" s="18">
        <f t="shared" si="2"/>
        <v>0</v>
      </c>
    </row>
    <row r="73" spans="1:19" x14ac:dyDescent="0.25">
      <c r="A73" s="19">
        <f t="shared" si="3"/>
        <v>66</v>
      </c>
      <c r="C73" s="35"/>
      <c r="D73" s="19" t="e">
        <f>VLOOKUP(C73,'Measure&amp;Incentive Picklist'!D:H,2,FALSE)</f>
        <v>#N/A</v>
      </c>
      <c r="E73" s="46"/>
      <c r="F73" s="36"/>
      <c r="G73" s="36"/>
      <c r="H73" s="36"/>
      <c r="I73" s="36"/>
      <c r="J73" s="36"/>
      <c r="K73" s="35"/>
      <c r="L73" s="35"/>
      <c r="M73" s="37"/>
      <c r="N73" s="37"/>
      <c r="O73" s="38" t="str">
        <f t="shared" ref="O73:O136" si="4">IF(AND(M73="",N73=""),"",$M73+$N73)</f>
        <v/>
      </c>
      <c r="P73" s="47" t="str">
        <f>IFERROR(MIN(VLOOKUP($C73,'Measure&amp;Incentive Picklist'!$D:$H,4,FALSE)*F73,O73),"")</f>
        <v/>
      </c>
      <c r="Q73" s="35"/>
      <c r="R73" s="18">
        <f t="shared" ref="R73:R136" si="5">IF(OR(C73&gt;"",F73&gt;0,G73&gt;0,E73&gt;0,J73&gt;"",M73&gt;0,N73&gt;"",Q73&gt;""),1,0)</f>
        <v>0</v>
      </c>
      <c r="S73" s="18">
        <f t="shared" ref="S73:S136" si="6">IF(ISERROR(R73),1,0)</f>
        <v>0</v>
      </c>
    </row>
    <row r="74" spans="1:19" x14ac:dyDescent="0.25">
      <c r="A74" s="19">
        <f t="shared" ref="A74:A137" si="7">A73+1</f>
        <v>67</v>
      </c>
      <c r="C74" s="35"/>
      <c r="D74" s="19" t="e">
        <f>VLOOKUP(C74,'Measure&amp;Incentive Picklist'!D:H,2,FALSE)</f>
        <v>#N/A</v>
      </c>
      <c r="E74" s="46"/>
      <c r="F74" s="36"/>
      <c r="G74" s="36"/>
      <c r="H74" s="36"/>
      <c r="I74" s="36"/>
      <c r="J74" s="36"/>
      <c r="K74" s="35"/>
      <c r="L74" s="35"/>
      <c r="M74" s="37"/>
      <c r="N74" s="37"/>
      <c r="O74" s="38" t="str">
        <f t="shared" si="4"/>
        <v/>
      </c>
      <c r="P74" s="47" t="str">
        <f>IFERROR(MIN(VLOOKUP($C74,'Measure&amp;Incentive Picklist'!$D:$H,4,FALSE)*F74,O74),"")</f>
        <v/>
      </c>
      <c r="Q74" s="35"/>
      <c r="R74" s="18">
        <f t="shared" si="5"/>
        <v>0</v>
      </c>
      <c r="S74" s="18">
        <f t="shared" si="6"/>
        <v>0</v>
      </c>
    </row>
    <row r="75" spans="1:19" x14ac:dyDescent="0.25">
      <c r="A75" s="19">
        <f t="shared" si="7"/>
        <v>68</v>
      </c>
      <c r="C75" s="35"/>
      <c r="D75" s="19" t="e">
        <f>VLOOKUP(C75,'Measure&amp;Incentive Picklist'!D:H,2,FALSE)</f>
        <v>#N/A</v>
      </c>
      <c r="E75" s="46"/>
      <c r="F75" s="36"/>
      <c r="G75" s="36"/>
      <c r="H75" s="36"/>
      <c r="I75" s="36"/>
      <c r="J75" s="36"/>
      <c r="K75" s="35"/>
      <c r="L75" s="35"/>
      <c r="M75" s="37"/>
      <c r="N75" s="37"/>
      <c r="O75" s="38" t="str">
        <f t="shared" si="4"/>
        <v/>
      </c>
      <c r="P75" s="47" t="str">
        <f>IFERROR(MIN(VLOOKUP($C75,'Measure&amp;Incentive Picklist'!$D:$H,4,FALSE)*F75,O75),"")</f>
        <v/>
      </c>
      <c r="Q75" s="35"/>
      <c r="R75" s="18">
        <f t="shared" si="5"/>
        <v>0</v>
      </c>
      <c r="S75" s="18">
        <f t="shared" si="6"/>
        <v>0</v>
      </c>
    </row>
    <row r="76" spans="1:19" x14ac:dyDescent="0.25">
      <c r="A76" s="19">
        <f t="shared" si="7"/>
        <v>69</v>
      </c>
      <c r="C76" s="35"/>
      <c r="D76" s="19" t="e">
        <f>VLOOKUP(C76,'Measure&amp;Incentive Picklist'!D:H,2,FALSE)</f>
        <v>#N/A</v>
      </c>
      <c r="E76" s="46"/>
      <c r="F76" s="36"/>
      <c r="G76" s="36"/>
      <c r="H76" s="36"/>
      <c r="I76" s="36"/>
      <c r="J76" s="36"/>
      <c r="K76" s="35"/>
      <c r="L76" s="35"/>
      <c r="M76" s="37"/>
      <c r="N76" s="37"/>
      <c r="O76" s="38" t="str">
        <f t="shared" si="4"/>
        <v/>
      </c>
      <c r="P76" s="47" t="str">
        <f>IFERROR(MIN(VLOOKUP($C76,'Measure&amp;Incentive Picklist'!$D:$H,4,FALSE)*F76,O76),"")</f>
        <v/>
      </c>
      <c r="Q76" s="35"/>
      <c r="R76" s="18">
        <f t="shared" si="5"/>
        <v>0</v>
      </c>
      <c r="S76" s="18">
        <f t="shared" si="6"/>
        <v>0</v>
      </c>
    </row>
    <row r="77" spans="1:19" x14ac:dyDescent="0.25">
      <c r="A77" s="19">
        <f t="shared" si="7"/>
        <v>70</v>
      </c>
      <c r="C77" s="35"/>
      <c r="D77" s="19" t="e">
        <f>VLOOKUP(C77,'Measure&amp;Incentive Picklist'!D:H,2,FALSE)</f>
        <v>#N/A</v>
      </c>
      <c r="E77" s="46"/>
      <c r="F77" s="36"/>
      <c r="G77" s="36"/>
      <c r="H77" s="36"/>
      <c r="I77" s="36"/>
      <c r="J77" s="36"/>
      <c r="K77" s="35"/>
      <c r="L77" s="35"/>
      <c r="M77" s="37"/>
      <c r="N77" s="37"/>
      <c r="O77" s="38" t="str">
        <f t="shared" si="4"/>
        <v/>
      </c>
      <c r="P77" s="47" t="str">
        <f>IFERROR(MIN(VLOOKUP($C77,'Measure&amp;Incentive Picklist'!$D:$H,4,FALSE)*F77,O77),"")</f>
        <v/>
      </c>
      <c r="Q77" s="35"/>
      <c r="R77" s="18">
        <f t="shared" si="5"/>
        <v>0</v>
      </c>
      <c r="S77" s="18">
        <f t="shared" si="6"/>
        <v>0</v>
      </c>
    </row>
    <row r="78" spans="1:19" x14ac:dyDescent="0.25">
      <c r="A78" s="19">
        <f t="shared" si="7"/>
        <v>71</v>
      </c>
      <c r="C78" s="35"/>
      <c r="D78" s="19" t="e">
        <f>VLOOKUP(C78,'Measure&amp;Incentive Picklist'!D:H,2,FALSE)</f>
        <v>#N/A</v>
      </c>
      <c r="E78" s="46"/>
      <c r="F78" s="36"/>
      <c r="G78" s="36"/>
      <c r="H78" s="36"/>
      <c r="I78" s="36"/>
      <c r="J78" s="36"/>
      <c r="K78" s="35"/>
      <c r="L78" s="35"/>
      <c r="M78" s="37"/>
      <c r="N78" s="37"/>
      <c r="O78" s="38" t="str">
        <f t="shared" si="4"/>
        <v/>
      </c>
      <c r="P78" s="47" t="str">
        <f>IFERROR(MIN(VLOOKUP($C78,'Measure&amp;Incentive Picklist'!$D:$H,4,FALSE)*F78,O78),"")</f>
        <v/>
      </c>
      <c r="Q78" s="35"/>
      <c r="R78" s="18">
        <f t="shared" si="5"/>
        <v>0</v>
      </c>
      <c r="S78" s="18">
        <f t="shared" si="6"/>
        <v>0</v>
      </c>
    </row>
    <row r="79" spans="1:19" x14ac:dyDescent="0.25">
      <c r="A79" s="19">
        <f t="shared" si="7"/>
        <v>72</v>
      </c>
      <c r="C79" s="35"/>
      <c r="D79" s="19" t="e">
        <f>VLOOKUP(C79,'Measure&amp;Incentive Picklist'!D:H,2,FALSE)</f>
        <v>#N/A</v>
      </c>
      <c r="E79" s="46"/>
      <c r="F79" s="36"/>
      <c r="G79" s="36"/>
      <c r="H79" s="36"/>
      <c r="I79" s="36"/>
      <c r="J79" s="36"/>
      <c r="K79" s="35"/>
      <c r="L79" s="35"/>
      <c r="M79" s="37"/>
      <c r="N79" s="37"/>
      <c r="O79" s="38" t="str">
        <f t="shared" si="4"/>
        <v/>
      </c>
      <c r="P79" s="47" t="str">
        <f>IFERROR(MIN(VLOOKUP($C79,'Measure&amp;Incentive Picklist'!$D:$H,4,FALSE)*F79,O79),"")</f>
        <v/>
      </c>
      <c r="Q79" s="35"/>
      <c r="R79" s="18">
        <f t="shared" si="5"/>
        <v>0</v>
      </c>
      <c r="S79" s="18">
        <f t="shared" si="6"/>
        <v>0</v>
      </c>
    </row>
    <row r="80" spans="1:19" x14ac:dyDescent="0.25">
      <c r="A80" s="19">
        <f t="shared" si="7"/>
        <v>73</v>
      </c>
      <c r="C80" s="35"/>
      <c r="D80" s="19" t="e">
        <f>VLOOKUP(C80,'Measure&amp;Incentive Picklist'!D:H,2,FALSE)</f>
        <v>#N/A</v>
      </c>
      <c r="E80" s="46"/>
      <c r="F80" s="36"/>
      <c r="G80" s="36"/>
      <c r="H80" s="36"/>
      <c r="I80" s="36"/>
      <c r="J80" s="36"/>
      <c r="K80" s="35"/>
      <c r="L80" s="35"/>
      <c r="M80" s="37"/>
      <c r="N80" s="37"/>
      <c r="O80" s="38" t="str">
        <f t="shared" si="4"/>
        <v/>
      </c>
      <c r="P80" s="47" t="str">
        <f>IFERROR(MIN(VLOOKUP($C80,'Measure&amp;Incentive Picklist'!$D:$H,4,FALSE)*F80,O80),"")</f>
        <v/>
      </c>
      <c r="Q80" s="35"/>
      <c r="R80" s="18">
        <f t="shared" si="5"/>
        <v>0</v>
      </c>
      <c r="S80" s="18">
        <f t="shared" si="6"/>
        <v>0</v>
      </c>
    </row>
    <row r="81" spans="1:19" x14ac:dyDescent="0.25">
      <c r="A81" s="19">
        <f t="shared" si="7"/>
        <v>74</v>
      </c>
      <c r="C81" s="35"/>
      <c r="D81" s="19" t="e">
        <f>VLOOKUP(C81,'Measure&amp;Incentive Picklist'!D:H,2,FALSE)</f>
        <v>#N/A</v>
      </c>
      <c r="E81" s="46"/>
      <c r="F81" s="36"/>
      <c r="G81" s="36"/>
      <c r="H81" s="36"/>
      <c r="I81" s="36"/>
      <c r="J81" s="36"/>
      <c r="K81" s="35"/>
      <c r="L81" s="35"/>
      <c r="M81" s="37"/>
      <c r="N81" s="37"/>
      <c r="O81" s="38" t="str">
        <f t="shared" si="4"/>
        <v/>
      </c>
      <c r="P81" s="47" t="str">
        <f>IFERROR(MIN(VLOOKUP($C81,'Measure&amp;Incentive Picklist'!$D:$H,4,FALSE)*F81,O81),"")</f>
        <v/>
      </c>
      <c r="Q81" s="35"/>
      <c r="R81" s="18">
        <f t="shared" si="5"/>
        <v>0</v>
      </c>
      <c r="S81" s="18">
        <f t="shared" si="6"/>
        <v>0</v>
      </c>
    </row>
    <row r="82" spans="1:19" x14ac:dyDescent="0.25">
      <c r="A82" s="19">
        <f t="shared" si="7"/>
        <v>75</v>
      </c>
      <c r="C82" s="35"/>
      <c r="D82" s="19" t="e">
        <f>VLOOKUP(C82,'Measure&amp;Incentive Picklist'!D:H,2,FALSE)</f>
        <v>#N/A</v>
      </c>
      <c r="E82" s="46"/>
      <c r="F82" s="36"/>
      <c r="G82" s="36"/>
      <c r="H82" s="36"/>
      <c r="I82" s="36"/>
      <c r="J82" s="36"/>
      <c r="K82" s="35"/>
      <c r="L82" s="35"/>
      <c r="M82" s="37"/>
      <c r="N82" s="37"/>
      <c r="O82" s="38" t="str">
        <f t="shared" si="4"/>
        <v/>
      </c>
      <c r="P82" s="47" t="str">
        <f>IFERROR(MIN(VLOOKUP($C82,'Measure&amp;Incentive Picklist'!$D:$H,4,FALSE)*F82,O82),"")</f>
        <v/>
      </c>
      <c r="Q82" s="35"/>
      <c r="R82" s="18">
        <f t="shared" si="5"/>
        <v>0</v>
      </c>
      <c r="S82" s="18">
        <f t="shared" si="6"/>
        <v>0</v>
      </c>
    </row>
    <row r="83" spans="1:19" x14ac:dyDescent="0.25">
      <c r="A83" s="19">
        <f t="shared" si="7"/>
        <v>76</v>
      </c>
      <c r="C83" s="35"/>
      <c r="D83" s="19" t="e">
        <f>VLOOKUP(C83,'Measure&amp;Incentive Picklist'!D:H,2,FALSE)</f>
        <v>#N/A</v>
      </c>
      <c r="E83" s="46"/>
      <c r="F83" s="36"/>
      <c r="G83" s="36"/>
      <c r="H83" s="36"/>
      <c r="I83" s="36"/>
      <c r="J83" s="36"/>
      <c r="K83" s="35"/>
      <c r="L83" s="35"/>
      <c r="M83" s="37"/>
      <c r="N83" s="37"/>
      <c r="O83" s="38" t="str">
        <f t="shared" si="4"/>
        <v/>
      </c>
      <c r="P83" s="47" t="str">
        <f>IFERROR(MIN(VLOOKUP($C83,'Measure&amp;Incentive Picklist'!$D:$H,4,FALSE)*F83,O83),"")</f>
        <v/>
      </c>
      <c r="Q83" s="35"/>
      <c r="R83" s="18">
        <f t="shared" si="5"/>
        <v>0</v>
      </c>
      <c r="S83" s="18">
        <f t="shared" si="6"/>
        <v>0</v>
      </c>
    </row>
    <row r="84" spans="1:19" x14ac:dyDescent="0.25">
      <c r="A84" s="19">
        <f t="shared" si="7"/>
        <v>77</v>
      </c>
      <c r="C84" s="35"/>
      <c r="D84" s="19" t="e">
        <f>VLOOKUP(C84,'Measure&amp;Incentive Picklist'!D:H,2,FALSE)</f>
        <v>#N/A</v>
      </c>
      <c r="E84" s="46"/>
      <c r="F84" s="36"/>
      <c r="G84" s="36"/>
      <c r="H84" s="36"/>
      <c r="I84" s="36"/>
      <c r="J84" s="36"/>
      <c r="K84" s="35"/>
      <c r="L84" s="35"/>
      <c r="M84" s="37"/>
      <c r="N84" s="37"/>
      <c r="O84" s="38" t="str">
        <f t="shared" si="4"/>
        <v/>
      </c>
      <c r="P84" s="47" t="str">
        <f>IFERROR(MIN(VLOOKUP($C84,'Measure&amp;Incentive Picklist'!$D:$H,4,FALSE)*F84,O84),"")</f>
        <v/>
      </c>
      <c r="Q84" s="35"/>
      <c r="R84" s="18">
        <f t="shared" si="5"/>
        <v>0</v>
      </c>
      <c r="S84" s="18">
        <f t="shared" si="6"/>
        <v>0</v>
      </c>
    </row>
    <row r="85" spans="1:19" x14ac:dyDescent="0.25">
      <c r="A85" s="19">
        <f t="shared" si="7"/>
        <v>78</v>
      </c>
      <c r="C85" s="35"/>
      <c r="D85" s="19" t="e">
        <f>VLOOKUP(C85,'Measure&amp;Incentive Picklist'!D:H,2,FALSE)</f>
        <v>#N/A</v>
      </c>
      <c r="E85" s="46"/>
      <c r="F85" s="36"/>
      <c r="G85" s="36"/>
      <c r="H85" s="36"/>
      <c r="I85" s="36"/>
      <c r="J85" s="36"/>
      <c r="K85" s="35"/>
      <c r="L85" s="35"/>
      <c r="M85" s="37"/>
      <c r="N85" s="37"/>
      <c r="O85" s="38" t="str">
        <f t="shared" si="4"/>
        <v/>
      </c>
      <c r="P85" s="47" t="str">
        <f>IFERROR(MIN(VLOOKUP($C85,'Measure&amp;Incentive Picklist'!$D:$H,4,FALSE)*F85,O85),"")</f>
        <v/>
      </c>
      <c r="Q85" s="35"/>
      <c r="R85" s="18">
        <f t="shared" si="5"/>
        <v>0</v>
      </c>
      <c r="S85" s="18">
        <f t="shared" si="6"/>
        <v>0</v>
      </c>
    </row>
    <row r="86" spans="1:19" x14ac:dyDescent="0.25">
      <c r="A86" s="19">
        <f t="shared" si="7"/>
        <v>79</v>
      </c>
      <c r="C86" s="35"/>
      <c r="D86" s="19" t="e">
        <f>VLOOKUP(C86,'Measure&amp;Incentive Picklist'!D:H,2,FALSE)</f>
        <v>#N/A</v>
      </c>
      <c r="E86" s="46"/>
      <c r="F86" s="36"/>
      <c r="G86" s="36"/>
      <c r="H86" s="36"/>
      <c r="I86" s="36"/>
      <c r="J86" s="36"/>
      <c r="K86" s="35"/>
      <c r="L86" s="35"/>
      <c r="M86" s="37"/>
      <c r="N86" s="37"/>
      <c r="O86" s="38" t="str">
        <f t="shared" si="4"/>
        <v/>
      </c>
      <c r="P86" s="47" t="str">
        <f>IFERROR(MIN(VLOOKUP($C86,'Measure&amp;Incentive Picklist'!$D:$H,4,FALSE)*F86,O86),"")</f>
        <v/>
      </c>
      <c r="Q86" s="35"/>
      <c r="R86" s="18">
        <f t="shared" si="5"/>
        <v>0</v>
      </c>
      <c r="S86" s="18">
        <f t="shared" si="6"/>
        <v>0</v>
      </c>
    </row>
    <row r="87" spans="1:19" x14ac:dyDescent="0.25">
      <c r="A87" s="19">
        <f t="shared" si="7"/>
        <v>80</v>
      </c>
      <c r="C87" s="35"/>
      <c r="D87" s="19" t="e">
        <f>VLOOKUP(C87,'Measure&amp;Incentive Picklist'!D:H,2,FALSE)</f>
        <v>#N/A</v>
      </c>
      <c r="E87" s="46"/>
      <c r="F87" s="36"/>
      <c r="G87" s="36"/>
      <c r="H87" s="36"/>
      <c r="I87" s="36"/>
      <c r="J87" s="36"/>
      <c r="K87" s="35"/>
      <c r="L87" s="35"/>
      <c r="M87" s="37"/>
      <c r="N87" s="37"/>
      <c r="O87" s="38" t="str">
        <f t="shared" si="4"/>
        <v/>
      </c>
      <c r="P87" s="47" t="str">
        <f>IFERROR(MIN(VLOOKUP($C87,'Measure&amp;Incentive Picklist'!$D:$H,4,FALSE)*F87,O87),"")</f>
        <v/>
      </c>
      <c r="Q87" s="35"/>
      <c r="R87" s="18">
        <f t="shared" si="5"/>
        <v>0</v>
      </c>
      <c r="S87" s="18">
        <f t="shared" si="6"/>
        <v>0</v>
      </c>
    </row>
    <row r="88" spans="1:19" x14ac:dyDescent="0.25">
      <c r="A88" s="19">
        <f t="shared" si="7"/>
        <v>81</v>
      </c>
      <c r="C88" s="35"/>
      <c r="D88" s="19" t="e">
        <f>VLOOKUP(C88,'Measure&amp;Incentive Picklist'!D:H,2,FALSE)</f>
        <v>#N/A</v>
      </c>
      <c r="E88" s="46"/>
      <c r="F88" s="36"/>
      <c r="G88" s="36"/>
      <c r="H88" s="36"/>
      <c r="I88" s="36"/>
      <c r="J88" s="36"/>
      <c r="K88" s="35"/>
      <c r="L88" s="35"/>
      <c r="M88" s="37"/>
      <c r="N88" s="37"/>
      <c r="O88" s="38" t="str">
        <f t="shared" si="4"/>
        <v/>
      </c>
      <c r="P88" s="47" t="str">
        <f>IFERROR(MIN(VLOOKUP($C88,'Measure&amp;Incentive Picklist'!$D:$H,4,FALSE)*F88,O88),"")</f>
        <v/>
      </c>
      <c r="Q88" s="35"/>
      <c r="R88" s="18">
        <f t="shared" si="5"/>
        <v>0</v>
      </c>
      <c r="S88" s="18">
        <f t="shared" si="6"/>
        <v>0</v>
      </c>
    </row>
    <row r="89" spans="1:19" x14ac:dyDescent="0.25">
      <c r="A89" s="19">
        <f t="shared" si="7"/>
        <v>82</v>
      </c>
      <c r="C89" s="35"/>
      <c r="D89" s="19" t="e">
        <f>VLOOKUP(C89,'Measure&amp;Incentive Picklist'!D:H,2,FALSE)</f>
        <v>#N/A</v>
      </c>
      <c r="E89" s="46"/>
      <c r="F89" s="36"/>
      <c r="G89" s="36"/>
      <c r="H89" s="36"/>
      <c r="I89" s="36"/>
      <c r="J89" s="36"/>
      <c r="K89" s="35"/>
      <c r="L89" s="35"/>
      <c r="M89" s="37"/>
      <c r="N89" s="37"/>
      <c r="O89" s="38" t="str">
        <f t="shared" si="4"/>
        <v/>
      </c>
      <c r="P89" s="47" t="str">
        <f>IFERROR(MIN(VLOOKUP($C89,'Measure&amp;Incentive Picklist'!$D:$H,4,FALSE)*F89,O89),"")</f>
        <v/>
      </c>
      <c r="Q89" s="35"/>
      <c r="R89" s="18">
        <f t="shared" si="5"/>
        <v>0</v>
      </c>
      <c r="S89" s="18">
        <f t="shared" si="6"/>
        <v>0</v>
      </c>
    </row>
    <row r="90" spans="1:19" x14ac:dyDescent="0.25">
      <c r="A90" s="19">
        <f t="shared" si="7"/>
        <v>83</v>
      </c>
      <c r="C90" s="35"/>
      <c r="D90" s="19" t="e">
        <f>VLOOKUP(C90,'Measure&amp;Incentive Picklist'!D:H,2,FALSE)</f>
        <v>#N/A</v>
      </c>
      <c r="E90" s="46"/>
      <c r="F90" s="36"/>
      <c r="G90" s="36"/>
      <c r="H90" s="36"/>
      <c r="I90" s="36"/>
      <c r="J90" s="36"/>
      <c r="K90" s="35"/>
      <c r="L90" s="35"/>
      <c r="M90" s="37"/>
      <c r="N90" s="37"/>
      <c r="O90" s="38" t="str">
        <f t="shared" si="4"/>
        <v/>
      </c>
      <c r="P90" s="47" t="str">
        <f>IFERROR(MIN(VLOOKUP($C90,'Measure&amp;Incentive Picklist'!$D:$H,4,FALSE)*F90,O90),"")</f>
        <v/>
      </c>
      <c r="Q90" s="35"/>
      <c r="R90" s="18">
        <f t="shared" si="5"/>
        <v>0</v>
      </c>
      <c r="S90" s="18">
        <f t="shared" si="6"/>
        <v>0</v>
      </c>
    </row>
    <row r="91" spans="1:19" x14ac:dyDescent="0.25">
      <c r="A91" s="19">
        <f t="shared" si="7"/>
        <v>84</v>
      </c>
      <c r="C91" s="35"/>
      <c r="D91" s="19" t="e">
        <f>VLOOKUP(C91,'Measure&amp;Incentive Picklist'!D:H,2,FALSE)</f>
        <v>#N/A</v>
      </c>
      <c r="E91" s="46"/>
      <c r="F91" s="36"/>
      <c r="G91" s="36"/>
      <c r="H91" s="36"/>
      <c r="I91" s="36"/>
      <c r="J91" s="36"/>
      <c r="K91" s="35"/>
      <c r="L91" s="35"/>
      <c r="M91" s="37"/>
      <c r="N91" s="37"/>
      <c r="O91" s="38" t="str">
        <f t="shared" si="4"/>
        <v/>
      </c>
      <c r="P91" s="47" t="str">
        <f>IFERROR(MIN(VLOOKUP($C91,'Measure&amp;Incentive Picklist'!$D:$H,4,FALSE)*F91,O91),"")</f>
        <v/>
      </c>
      <c r="Q91" s="35"/>
      <c r="R91" s="18">
        <f t="shared" si="5"/>
        <v>0</v>
      </c>
      <c r="S91" s="18">
        <f t="shared" si="6"/>
        <v>0</v>
      </c>
    </row>
    <row r="92" spans="1:19" x14ac:dyDescent="0.25">
      <c r="A92" s="19">
        <f t="shared" si="7"/>
        <v>85</v>
      </c>
      <c r="C92" s="35"/>
      <c r="D92" s="19" t="e">
        <f>VLOOKUP(C92,'Measure&amp;Incentive Picklist'!D:H,2,FALSE)</f>
        <v>#N/A</v>
      </c>
      <c r="E92" s="46"/>
      <c r="F92" s="36"/>
      <c r="G92" s="36"/>
      <c r="H92" s="36"/>
      <c r="I92" s="36"/>
      <c r="J92" s="36"/>
      <c r="K92" s="35"/>
      <c r="L92" s="35"/>
      <c r="M92" s="37"/>
      <c r="N92" s="37"/>
      <c r="O92" s="38" t="str">
        <f t="shared" si="4"/>
        <v/>
      </c>
      <c r="P92" s="47" t="str">
        <f>IFERROR(MIN(VLOOKUP($C92,'Measure&amp;Incentive Picklist'!$D:$H,4,FALSE)*F92,O92),"")</f>
        <v/>
      </c>
      <c r="Q92" s="35"/>
      <c r="R92" s="18">
        <f t="shared" si="5"/>
        <v>0</v>
      </c>
      <c r="S92" s="18">
        <f t="shared" si="6"/>
        <v>0</v>
      </c>
    </row>
    <row r="93" spans="1:19" x14ac:dyDescent="0.25">
      <c r="A93" s="19">
        <f t="shared" si="7"/>
        <v>86</v>
      </c>
      <c r="C93" s="35"/>
      <c r="D93" s="19" t="e">
        <f>VLOOKUP(C93,'Measure&amp;Incentive Picklist'!D:H,2,FALSE)</f>
        <v>#N/A</v>
      </c>
      <c r="E93" s="46"/>
      <c r="F93" s="36"/>
      <c r="G93" s="36"/>
      <c r="H93" s="36"/>
      <c r="I93" s="36"/>
      <c r="J93" s="36"/>
      <c r="K93" s="35"/>
      <c r="L93" s="35"/>
      <c r="M93" s="37"/>
      <c r="N93" s="37"/>
      <c r="O93" s="38" t="str">
        <f t="shared" si="4"/>
        <v/>
      </c>
      <c r="P93" s="47" t="str">
        <f>IFERROR(MIN(VLOOKUP($C93,'Measure&amp;Incentive Picklist'!$D:$H,4,FALSE)*F93,O93),"")</f>
        <v/>
      </c>
      <c r="Q93" s="35"/>
      <c r="R93" s="18">
        <f t="shared" si="5"/>
        <v>0</v>
      </c>
      <c r="S93" s="18">
        <f t="shared" si="6"/>
        <v>0</v>
      </c>
    </row>
    <row r="94" spans="1:19" x14ac:dyDescent="0.25">
      <c r="A94" s="19">
        <f t="shared" si="7"/>
        <v>87</v>
      </c>
      <c r="C94" s="35"/>
      <c r="D94" s="19" t="e">
        <f>VLOOKUP(C94,'Measure&amp;Incentive Picklist'!D:H,2,FALSE)</f>
        <v>#N/A</v>
      </c>
      <c r="E94" s="46"/>
      <c r="F94" s="36"/>
      <c r="G94" s="36"/>
      <c r="H94" s="36"/>
      <c r="I94" s="36"/>
      <c r="J94" s="36"/>
      <c r="K94" s="35"/>
      <c r="L94" s="35"/>
      <c r="M94" s="37"/>
      <c r="N94" s="37"/>
      <c r="O94" s="38" t="str">
        <f t="shared" si="4"/>
        <v/>
      </c>
      <c r="P94" s="47" t="str">
        <f>IFERROR(MIN(VLOOKUP($C94,'Measure&amp;Incentive Picklist'!$D:$H,4,FALSE)*F94,O94),"")</f>
        <v/>
      </c>
      <c r="Q94" s="35"/>
      <c r="R94" s="18">
        <f t="shared" si="5"/>
        <v>0</v>
      </c>
      <c r="S94" s="18">
        <f t="shared" si="6"/>
        <v>0</v>
      </c>
    </row>
    <row r="95" spans="1:19" x14ac:dyDescent="0.25">
      <c r="A95" s="19">
        <f t="shared" si="7"/>
        <v>88</v>
      </c>
      <c r="C95" s="35"/>
      <c r="D95" s="19" t="e">
        <f>VLOOKUP(C95,'Measure&amp;Incentive Picklist'!D:H,2,FALSE)</f>
        <v>#N/A</v>
      </c>
      <c r="E95" s="46"/>
      <c r="F95" s="36"/>
      <c r="G95" s="36"/>
      <c r="H95" s="36"/>
      <c r="I95" s="36"/>
      <c r="J95" s="36"/>
      <c r="K95" s="35"/>
      <c r="L95" s="35"/>
      <c r="M95" s="37"/>
      <c r="N95" s="37"/>
      <c r="O95" s="38" t="str">
        <f t="shared" si="4"/>
        <v/>
      </c>
      <c r="P95" s="47" t="str">
        <f>IFERROR(MIN(VLOOKUP($C95,'Measure&amp;Incentive Picklist'!$D:$H,4,FALSE)*F95,O95),"")</f>
        <v/>
      </c>
      <c r="Q95" s="35"/>
      <c r="R95" s="18">
        <f t="shared" si="5"/>
        <v>0</v>
      </c>
      <c r="S95" s="18">
        <f t="shared" si="6"/>
        <v>0</v>
      </c>
    </row>
    <row r="96" spans="1:19" x14ac:dyDescent="0.25">
      <c r="A96" s="19">
        <f t="shared" si="7"/>
        <v>89</v>
      </c>
      <c r="C96" s="35"/>
      <c r="D96" s="19" t="e">
        <f>VLOOKUP(C96,'Measure&amp;Incentive Picklist'!D:H,2,FALSE)</f>
        <v>#N/A</v>
      </c>
      <c r="E96" s="46"/>
      <c r="F96" s="36"/>
      <c r="G96" s="36"/>
      <c r="H96" s="36"/>
      <c r="I96" s="36"/>
      <c r="J96" s="36"/>
      <c r="K96" s="35"/>
      <c r="L96" s="35"/>
      <c r="M96" s="37"/>
      <c r="N96" s="37"/>
      <c r="O96" s="38" t="str">
        <f t="shared" si="4"/>
        <v/>
      </c>
      <c r="P96" s="47" t="str">
        <f>IFERROR(MIN(VLOOKUP($C96,'Measure&amp;Incentive Picklist'!$D:$H,4,FALSE)*F96,O96),"")</f>
        <v/>
      </c>
      <c r="Q96" s="35"/>
      <c r="R96" s="18">
        <f t="shared" si="5"/>
        <v>0</v>
      </c>
      <c r="S96" s="18">
        <f t="shared" si="6"/>
        <v>0</v>
      </c>
    </row>
    <row r="97" spans="1:19" x14ac:dyDescent="0.25">
      <c r="A97" s="19">
        <f t="shared" si="7"/>
        <v>90</v>
      </c>
      <c r="C97" s="35"/>
      <c r="D97" s="19" t="e">
        <f>VLOOKUP(C97,'Measure&amp;Incentive Picklist'!D:H,2,FALSE)</f>
        <v>#N/A</v>
      </c>
      <c r="E97" s="46"/>
      <c r="F97" s="36"/>
      <c r="G97" s="36"/>
      <c r="H97" s="36"/>
      <c r="I97" s="36"/>
      <c r="J97" s="36"/>
      <c r="K97" s="35"/>
      <c r="L97" s="35"/>
      <c r="M97" s="37"/>
      <c r="N97" s="37"/>
      <c r="O97" s="38" t="str">
        <f t="shared" si="4"/>
        <v/>
      </c>
      <c r="P97" s="47" t="str">
        <f>IFERROR(MIN(VLOOKUP($C97,'Measure&amp;Incentive Picklist'!$D:$H,4,FALSE)*F97,O97),"")</f>
        <v/>
      </c>
      <c r="Q97" s="35"/>
      <c r="R97" s="18">
        <f t="shared" si="5"/>
        <v>0</v>
      </c>
      <c r="S97" s="18">
        <f t="shared" si="6"/>
        <v>0</v>
      </c>
    </row>
    <row r="98" spans="1:19" x14ac:dyDescent="0.25">
      <c r="A98" s="19">
        <f t="shared" si="7"/>
        <v>91</v>
      </c>
      <c r="C98" s="35"/>
      <c r="D98" s="19" t="e">
        <f>VLOOKUP(C98,'Measure&amp;Incentive Picklist'!D:H,2,FALSE)</f>
        <v>#N/A</v>
      </c>
      <c r="E98" s="46"/>
      <c r="F98" s="36"/>
      <c r="G98" s="36"/>
      <c r="H98" s="36"/>
      <c r="I98" s="36"/>
      <c r="J98" s="36"/>
      <c r="K98" s="35"/>
      <c r="L98" s="35"/>
      <c r="M98" s="37"/>
      <c r="N98" s="37"/>
      <c r="O98" s="38" t="str">
        <f t="shared" si="4"/>
        <v/>
      </c>
      <c r="P98" s="47" t="str">
        <f>IFERROR(MIN(VLOOKUP($C98,'Measure&amp;Incentive Picklist'!$D:$H,4,FALSE)*F98,O98),"")</f>
        <v/>
      </c>
      <c r="Q98" s="35"/>
      <c r="R98" s="18">
        <f t="shared" si="5"/>
        <v>0</v>
      </c>
      <c r="S98" s="18">
        <f t="shared" si="6"/>
        <v>0</v>
      </c>
    </row>
    <row r="99" spans="1:19" x14ac:dyDescent="0.25">
      <c r="A99" s="19">
        <f t="shared" si="7"/>
        <v>92</v>
      </c>
      <c r="C99" s="35"/>
      <c r="D99" s="19" t="e">
        <f>VLOOKUP(C99,'Measure&amp;Incentive Picklist'!D:H,2,FALSE)</f>
        <v>#N/A</v>
      </c>
      <c r="E99" s="46"/>
      <c r="F99" s="36"/>
      <c r="G99" s="36"/>
      <c r="H99" s="36"/>
      <c r="I99" s="36"/>
      <c r="J99" s="36"/>
      <c r="K99" s="35"/>
      <c r="L99" s="35"/>
      <c r="M99" s="37"/>
      <c r="N99" s="37"/>
      <c r="O99" s="38" t="str">
        <f t="shared" si="4"/>
        <v/>
      </c>
      <c r="P99" s="47" t="str">
        <f>IFERROR(MIN(VLOOKUP($C99,'Measure&amp;Incentive Picklist'!$D:$H,4,FALSE)*F99,O99),"")</f>
        <v/>
      </c>
      <c r="Q99" s="35"/>
      <c r="R99" s="18">
        <f t="shared" si="5"/>
        <v>0</v>
      </c>
      <c r="S99" s="18">
        <f t="shared" si="6"/>
        <v>0</v>
      </c>
    </row>
    <row r="100" spans="1:19" x14ac:dyDescent="0.25">
      <c r="A100" s="19">
        <f t="shared" si="7"/>
        <v>93</v>
      </c>
      <c r="C100" s="35"/>
      <c r="D100" s="19" t="e">
        <f>VLOOKUP(C100,'Measure&amp;Incentive Picklist'!D:H,2,FALSE)</f>
        <v>#N/A</v>
      </c>
      <c r="E100" s="46"/>
      <c r="F100" s="36"/>
      <c r="G100" s="36"/>
      <c r="H100" s="36"/>
      <c r="I100" s="36"/>
      <c r="J100" s="36"/>
      <c r="K100" s="35"/>
      <c r="L100" s="35"/>
      <c r="M100" s="37"/>
      <c r="N100" s="37"/>
      <c r="O100" s="38" t="str">
        <f t="shared" si="4"/>
        <v/>
      </c>
      <c r="P100" s="47" t="str">
        <f>IFERROR(MIN(VLOOKUP($C100,'Measure&amp;Incentive Picklist'!$D:$H,4,FALSE)*F100,O100),"")</f>
        <v/>
      </c>
      <c r="Q100" s="35"/>
      <c r="R100" s="18">
        <f t="shared" si="5"/>
        <v>0</v>
      </c>
      <c r="S100" s="18">
        <f t="shared" si="6"/>
        <v>0</v>
      </c>
    </row>
    <row r="101" spans="1:19" x14ac:dyDescent="0.25">
      <c r="A101" s="19">
        <f t="shared" si="7"/>
        <v>94</v>
      </c>
      <c r="C101" s="35"/>
      <c r="D101" s="19" t="e">
        <f>VLOOKUP(C101,'Measure&amp;Incentive Picklist'!D:H,2,FALSE)</f>
        <v>#N/A</v>
      </c>
      <c r="E101" s="46"/>
      <c r="F101" s="36"/>
      <c r="G101" s="36"/>
      <c r="H101" s="36"/>
      <c r="I101" s="36"/>
      <c r="J101" s="36"/>
      <c r="K101" s="35"/>
      <c r="L101" s="35"/>
      <c r="M101" s="37"/>
      <c r="N101" s="37"/>
      <c r="O101" s="38" t="str">
        <f t="shared" si="4"/>
        <v/>
      </c>
      <c r="P101" s="47" t="str">
        <f>IFERROR(MIN(VLOOKUP($C101,'Measure&amp;Incentive Picklist'!$D:$H,4,FALSE)*F101,O101),"")</f>
        <v/>
      </c>
      <c r="Q101" s="35"/>
      <c r="R101" s="18">
        <f t="shared" si="5"/>
        <v>0</v>
      </c>
      <c r="S101" s="18">
        <f t="shared" si="6"/>
        <v>0</v>
      </c>
    </row>
    <row r="102" spans="1:19" x14ac:dyDescent="0.25">
      <c r="A102" s="19">
        <f t="shared" si="7"/>
        <v>95</v>
      </c>
      <c r="C102" s="35"/>
      <c r="D102" s="19" t="e">
        <f>VLOOKUP(C102,'Measure&amp;Incentive Picklist'!D:H,2,FALSE)</f>
        <v>#N/A</v>
      </c>
      <c r="E102" s="46"/>
      <c r="F102" s="36"/>
      <c r="G102" s="36"/>
      <c r="H102" s="36"/>
      <c r="I102" s="36"/>
      <c r="J102" s="36"/>
      <c r="K102" s="35"/>
      <c r="L102" s="35"/>
      <c r="M102" s="37"/>
      <c r="N102" s="37"/>
      <c r="O102" s="38" t="str">
        <f t="shared" si="4"/>
        <v/>
      </c>
      <c r="P102" s="47" t="str">
        <f>IFERROR(MIN(VLOOKUP($C102,'Measure&amp;Incentive Picklist'!$D:$H,4,FALSE)*F102,O102),"")</f>
        <v/>
      </c>
      <c r="Q102" s="35"/>
      <c r="R102" s="18">
        <f t="shared" si="5"/>
        <v>0</v>
      </c>
      <c r="S102" s="18">
        <f t="shared" si="6"/>
        <v>0</v>
      </c>
    </row>
    <row r="103" spans="1:19" x14ac:dyDescent="0.25">
      <c r="A103" s="19">
        <f t="shared" si="7"/>
        <v>96</v>
      </c>
      <c r="C103" s="35"/>
      <c r="D103" s="19" t="e">
        <f>VLOOKUP(C103,'Measure&amp;Incentive Picklist'!D:H,2,FALSE)</f>
        <v>#N/A</v>
      </c>
      <c r="E103" s="46"/>
      <c r="F103" s="36"/>
      <c r="G103" s="36"/>
      <c r="H103" s="36"/>
      <c r="I103" s="36"/>
      <c r="J103" s="36"/>
      <c r="K103" s="35"/>
      <c r="L103" s="35"/>
      <c r="M103" s="37"/>
      <c r="N103" s="37"/>
      <c r="O103" s="38" t="str">
        <f t="shared" si="4"/>
        <v/>
      </c>
      <c r="P103" s="47" t="str">
        <f>IFERROR(MIN(VLOOKUP($C103,'Measure&amp;Incentive Picklist'!$D:$H,4,FALSE)*F103,O103),"")</f>
        <v/>
      </c>
      <c r="Q103" s="35"/>
      <c r="R103" s="18">
        <f t="shared" si="5"/>
        <v>0</v>
      </c>
      <c r="S103" s="18">
        <f t="shared" si="6"/>
        <v>0</v>
      </c>
    </row>
    <row r="104" spans="1:19" x14ac:dyDescent="0.25">
      <c r="A104" s="19">
        <f t="shared" si="7"/>
        <v>97</v>
      </c>
      <c r="C104" s="35"/>
      <c r="D104" s="19" t="e">
        <f>VLOOKUP(C104,'Measure&amp;Incentive Picklist'!D:H,2,FALSE)</f>
        <v>#N/A</v>
      </c>
      <c r="E104" s="46"/>
      <c r="F104" s="36"/>
      <c r="G104" s="36"/>
      <c r="H104" s="36"/>
      <c r="I104" s="36"/>
      <c r="J104" s="36"/>
      <c r="K104" s="35"/>
      <c r="L104" s="35"/>
      <c r="M104" s="37"/>
      <c r="N104" s="37"/>
      <c r="O104" s="38" t="str">
        <f t="shared" si="4"/>
        <v/>
      </c>
      <c r="P104" s="47" t="str">
        <f>IFERROR(MIN(VLOOKUP($C104,'Measure&amp;Incentive Picklist'!$D:$H,4,FALSE)*F104,O104),"")</f>
        <v/>
      </c>
      <c r="Q104" s="35"/>
      <c r="R104" s="18">
        <f t="shared" si="5"/>
        <v>0</v>
      </c>
      <c r="S104" s="18">
        <f t="shared" si="6"/>
        <v>0</v>
      </c>
    </row>
    <row r="105" spans="1:19" x14ac:dyDescent="0.25">
      <c r="A105" s="19">
        <f t="shared" si="7"/>
        <v>98</v>
      </c>
      <c r="C105" s="35"/>
      <c r="D105" s="19" t="e">
        <f>VLOOKUP(C105,'Measure&amp;Incentive Picklist'!D:H,2,FALSE)</f>
        <v>#N/A</v>
      </c>
      <c r="E105" s="46"/>
      <c r="F105" s="36"/>
      <c r="G105" s="36"/>
      <c r="H105" s="36"/>
      <c r="I105" s="36"/>
      <c r="J105" s="36"/>
      <c r="K105" s="35"/>
      <c r="L105" s="35"/>
      <c r="M105" s="37"/>
      <c r="N105" s="37"/>
      <c r="O105" s="38" t="str">
        <f t="shared" si="4"/>
        <v/>
      </c>
      <c r="P105" s="47" t="str">
        <f>IFERROR(MIN(VLOOKUP($C105,'Measure&amp;Incentive Picklist'!$D:$H,4,FALSE)*F105,O105),"")</f>
        <v/>
      </c>
      <c r="Q105" s="35"/>
      <c r="R105" s="18">
        <f t="shared" si="5"/>
        <v>0</v>
      </c>
      <c r="S105" s="18">
        <f t="shared" si="6"/>
        <v>0</v>
      </c>
    </row>
    <row r="106" spans="1:19" x14ac:dyDescent="0.25">
      <c r="A106" s="19">
        <f t="shared" si="7"/>
        <v>99</v>
      </c>
      <c r="C106" s="35"/>
      <c r="D106" s="19" t="e">
        <f>VLOOKUP(C106,'Measure&amp;Incentive Picklist'!D:H,2,FALSE)</f>
        <v>#N/A</v>
      </c>
      <c r="E106" s="46"/>
      <c r="F106" s="36"/>
      <c r="G106" s="36"/>
      <c r="H106" s="36"/>
      <c r="I106" s="36"/>
      <c r="J106" s="36"/>
      <c r="K106" s="35"/>
      <c r="L106" s="35"/>
      <c r="M106" s="37"/>
      <c r="N106" s="37"/>
      <c r="O106" s="38" t="str">
        <f t="shared" si="4"/>
        <v/>
      </c>
      <c r="P106" s="47" t="str">
        <f>IFERROR(MIN(VLOOKUP($C106,'Measure&amp;Incentive Picklist'!$D:$H,4,FALSE)*F106,O106),"")</f>
        <v/>
      </c>
      <c r="Q106" s="35"/>
      <c r="R106" s="18">
        <f t="shared" si="5"/>
        <v>0</v>
      </c>
      <c r="S106" s="18">
        <f t="shared" si="6"/>
        <v>0</v>
      </c>
    </row>
    <row r="107" spans="1:19" x14ac:dyDescent="0.25">
      <c r="A107" s="19">
        <f t="shared" si="7"/>
        <v>100</v>
      </c>
      <c r="C107" s="35"/>
      <c r="D107" s="19" t="e">
        <f>VLOOKUP(C107,'Measure&amp;Incentive Picklist'!D:H,2,FALSE)</f>
        <v>#N/A</v>
      </c>
      <c r="E107" s="46"/>
      <c r="F107" s="36"/>
      <c r="G107" s="36"/>
      <c r="H107" s="36"/>
      <c r="I107" s="36"/>
      <c r="J107" s="36"/>
      <c r="K107" s="35"/>
      <c r="L107" s="35"/>
      <c r="M107" s="37"/>
      <c r="N107" s="37"/>
      <c r="O107" s="38" t="str">
        <f t="shared" si="4"/>
        <v/>
      </c>
      <c r="P107" s="47" t="str">
        <f>IFERROR(MIN(VLOOKUP($C107,'Measure&amp;Incentive Picklist'!$D:$H,4,FALSE)*F107,O107),"")</f>
        <v/>
      </c>
      <c r="Q107" s="35"/>
      <c r="R107" s="18">
        <f t="shared" si="5"/>
        <v>0</v>
      </c>
      <c r="S107" s="18">
        <f t="shared" si="6"/>
        <v>0</v>
      </c>
    </row>
    <row r="108" spans="1:19" x14ac:dyDescent="0.25">
      <c r="A108" s="19">
        <f t="shared" si="7"/>
        <v>101</v>
      </c>
      <c r="C108" s="35"/>
      <c r="D108" s="19" t="e">
        <f>VLOOKUP(C108,'Measure&amp;Incentive Picklist'!D:H,2,FALSE)</f>
        <v>#N/A</v>
      </c>
      <c r="E108" s="46"/>
      <c r="F108" s="36"/>
      <c r="G108" s="36"/>
      <c r="H108" s="36"/>
      <c r="I108" s="36"/>
      <c r="J108" s="36"/>
      <c r="M108" s="37"/>
      <c r="N108" s="37"/>
      <c r="O108" s="38" t="str">
        <f t="shared" si="4"/>
        <v/>
      </c>
      <c r="P108" s="47" t="str">
        <f>IFERROR(MIN(VLOOKUP($C108,'Measure&amp;Incentive Picklist'!$D:$H,4,FALSE)*F108,O108),"")</f>
        <v/>
      </c>
      <c r="Q108" s="35"/>
      <c r="R108" s="18">
        <f t="shared" si="5"/>
        <v>0</v>
      </c>
      <c r="S108" s="18">
        <f t="shared" si="6"/>
        <v>0</v>
      </c>
    </row>
    <row r="109" spans="1:19" x14ac:dyDescent="0.25">
      <c r="A109" s="19">
        <f t="shared" si="7"/>
        <v>102</v>
      </c>
      <c r="C109" s="35"/>
      <c r="D109" s="19" t="e">
        <f>VLOOKUP(C109,'Measure&amp;Incentive Picklist'!D:H,2,FALSE)</f>
        <v>#N/A</v>
      </c>
      <c r="E109" s="46"/>
      <c r="F109" s="36"/>
      <c r="G109" s="36"/>
      <c r="H109" s="36"/>
      <c r="I109" s="36"/>
      <c r="J109" s="36"/>
      <c r="M109" s="37"/>
      <c r="N109" s="37"/>
      <c r="O109" s="38" t="str">
        <f t="shared" si="4"/>
        <v/>
      </c>
      <c r="P109" s="47" t="str">
        <f>IFERROR(MIN(VLOOKUP($C109,'Measure&amp;Incentive Picklist'!$D:$H,4,FALSE)*F109,O109),"")</f>
        <v/>
      </c>
      <c r="Q109" s="35"/>
      <c r="R109" s="18">
        <f t="shared" si="5"/>
        <v>0</v>
      </c>
      <c r="S109" s="18">
        <f t="shared" si="6"/>
        <v>0</v>
      </c>
    </row>
    <row r="110" spans="1:19" x14ac:dyDescent="0.25">
      <c r="A110" s="19">
        <f t="shared" si="7"/>
        <v>103</v>
      </c>
      <c r="C110" s="35"/>
      <c r="D110" s="19" t="e">
        <f>VLOOKUP(C110,'Measure&amp;Incentive Picklist'!D:H,2,FALSE)</f>
        <v>#N/A</v>
      </c>
      <c r="E110" s="46"/>
      <c r="F110" s="36"/>
      <c r="G110" s="36"/>
      <c r="H110" s="36"/>
      <c r="I110" s="36"/>
      <c r="J110" s="36"/>
      <c r="M110" s="37"/>
      <c r="N110" s="37"/>
      <c r="O110" s="38" t="str">
        <f t="shared" si="4"/>
        <v/>
      </c>
      <c r="P110" s="47" t="str">
        <f>IFERROR(MIN(VLOOKUP($C110,'Measure&amp;Incentive Picklist'!$D:$H,4,FALSE)*F110,O110),"")</f>
        <v/>
      </c>
      <c r="Q110" s="35"/>
      <c r="R110" s="18">
        <f t="shared" si="5"/>
        <v>0</v>
      </c>
      <c r="S110" s="18">
        <f t="shared" si="6"/>
        <v>0</v>
      </c>
    </row>
    <row r="111" spans="1:19" x14ac:dyDescent="0.25">
      <c r="A111" s="19">
        <f t="shared" si="7"/>
        <v>104</v>
      </c>
      <c r="C111" s="35"/>
      <c r="D111" s="19" t="e">
        <f>VLOOKUP(C111,'Measure&amp;Incentive Picklist'!D:H,2,FALSE)</f>
        <v>#N/A</v>
      </c>
      <c r="E111" s="46"/>
      <c r="F111" s="36"/>
      <c r="G111" s="36"/>
      <c r="H111" s="36"/>
      <c r="I111" s="36"/>
      <c r="J111" s="36"/>
      <c r="M111" s="37"/>
      <c r="N111" s="37"/>
      <c r="O111" s="38" t="str">
        <f t="shared" si="4"/>
        <v/>
      </c>
      <c r="P111" s="47" t="str">
        <f>IFERROR(MIN(VLOOKUP($C111,'Measure&amp;Incentive Picklist'!$D:$H,4,FALSE)*F111,O111),"")</f>
        <v/>
      </c>
      <c r="Q111" s="35"/>
      <c r="R111" s="18">
        <f t="shared" si="5"/>
        <v>0</v>
      </c>
      <c r="S111" s="18">
        <f t="shared" si="6"/>
        <v>0</v>
      </c>
    </row>
    <row r="112" spans="1:19" x14ac:dyDescent="0.25">
      <c r="A112" s="19">
        <f t="shared" si="7"/>
        <v>105</v>
      </c>
      <c r="C112" s="35"/>
      <c r="D112" s="19" t="e">
        <f>VLOOKUP(C112,'Measure&amp;Incentive Picklist'!D:H,2,FALSE)</f>
        <v>#N/A</v>
      </c>
      <c r="E112" s="46"/>
      <c r="F112" s="36"/>
      <c r="G112" s="36"/>
      <c r="H112" s="36"/>
      <c r="I112" s="36"/>
      <c r="J112" s="36"/>
      <c r="M112" s="37"/>
      <c r="N112" s="37"/>
      <c r="O112" s="38" t="str">
        <f t="shared" si="4"/>
        <v/>
      </c>
      <c r="P112" s="47" t="str">
        <f>IFERROR(MIN(VLOOKUP($C112,'Measure&amp;Incentive Picklist'!$D:$H,4,FALSE)*F112,O112),"")</f>
        <v/>
      </c>
      <c r="Q112" s="35"/>
      <c r="R112" s="18">
        <f t="shared" si="5"/>
        <v>0</v>
      </c>
      <c r="S112" s="18">
        <f t="shared" si="6"/>
        <v>0</v>
      </c>
    </row>
    <row r="113" spans="1:19" x14ac:dyDescent="0.25">
      <c r="A113" s="19">
        <f t="shared" si="7"/>
        <v>106</v>
      </c>
      <c r="C113" s="35"/>
      <c r="D113" s="19" t="e">
        <f>VLOOKUP(C113,'Measure&amp;Incentive Picklist'!D:H,2,FALSE)</f>
        <v>#N/A</v>
      </c>
      <c r="E113" s="46"/>
      <c r="F113" s="36"/>
      <c r="G113" s="36"/>
      <c r="H113" s="36"/>
      <c r="I113" s="36"/>
      <c r="J113" s="36"/>
      <c r="M113" s="37"/>
      <c r="N113" s="37"/>
      <c r="O113" s="38" t="str">
        <f t="shared" si="4"/>
        <v/>
      </c>
      <c r="P113" s="47" t="str">
        <f>IFERROR(MIN(VLOOKUP($C113,'Measure&amp;Incentive Picklist'!$D:$H,4,FALSE)*F113,O113),"")</f>
        <v/>
      </c>
      <c r="Q113" s="35"/>
      <c r="R113" s="18">
        <f t="shared" si="5"/>
        <v>0</v>
      </c>
      <c r="S113" s="18">
        <f t="shared" si="6"/>
        <v>0</v>
      </c>
    </row>
    <row r="114" spans="1:19" x14ac:dyDescent="0.25">
      <c r="A114" s="19">
        <f t="shared" si="7"/>
        <v>107</v>
      </c>
      <c r="C114" s="35"/>
      <c r="D114" s="19" t="e">
        <f>VLOOKUP(C114,'Measure&amp;Incentive Picklist'!D:H,2,FALSE)</f>
        <v>#N/A</v>
      </c>
      <c r="E114" s="46"/>
      <c r="F114" s="36"/>
      <c r="G114" s="36"/>
      <c r="H114" s="36"/>
      <c r="I114" s="36"/>
      <c r="J114" s="36"/>
      <c r="M114" s="37"/>
      <c r="N114" s="37"/>
      <c r="O114" s="38" t="str">
        <f t="shared" si="4"/>
        <v/>
      </c>
      <c r="P114" s="47" t="str">
        <f>IFERROR(MIN(VLOOKUP($C114,'Measure&amp;Incentive Picklist'!$D:$H,4,FALSE)*F114,O114),"")</f>
        <v/>
      </c>
      <c r="Q114" s="35"/>
      <c r="R114" s="18">
        <f t="shared" si="5"/>
        <v>0</v>
      </c>
      <c r="S114" s="18">
        <f t="shared" si="6"/>
        <v>0</v>
      </c>
    </row>
    <row r="115" spans="1:19" x14ac:dyDescent="0.25">
      <c r="A115" s="19">
        <f t="shared" si="7"/>
        <v>108</v>
      </c>
      <c r="C115" s="35"/>
      <c r="D115" s="19" t="e">
        <f>VLOOKUP(C115,'Measure&amp;Incentive Picklist'!D:H,2,FALSE)</f>
        <v>#N/A</v>
      </c>
      <c r="E115" s="46"/>
      <c r="F115" s="36"/>
      <c r="G115" s="36"/>
      <c r="H115" s="36"/>
      <c r="I115" s="36"/>
      <c r="J115" s="36"/>
      <c r="M115" s="37"/>
      <c r="N115" s="37"/>
      <c r="O115" s="38" t="str">
        <f t="shared" si="4"/>
        <v/>
      </c>
      <c r="P115" s="47" t="str">
        <f>IFERROR(MIN(VLOOKUP($C115,'Measure&amp;Incentive Picklist'!$D:$H,4,FALSE)*F115,O115),"")</f>
        <v/>
      </c>
      <c r="Q115" s="35"/>
      <c r="R115" s="18">
        <f t="shared" si="5"/>
        <v>0</v>
      </c>
      <c r="S115" s="18">
        <f t="shared" si="6"/>
        <v>0</v>
      </c>
    </row>
    <row r="116" spans="1:19" x14ac:dyDescent="0.25">
      <c r="A116" s="19">
        <f t="shared" si="7"/>
        <v>109</v>
      </c>
      <c r="C116" s="35"/>
      <c r="D116" s="19" t="e">
        <f>VLOOKUP(C116,'Measure&amp;Incentive Picklist'!D:H,2,FALSE)</f>
        <v>#N/A</v>
      </c>
      <c r="E116" s="46"/>
      <c r="F116" s="36"/>
      <c r="G116" s="36"/>
      <c r="H116" s="36"/>
      <c r="I116" s="36"/>
      <c r="J116" s="36"/>
      <c r="M116" s="37"/>
      <c r="N116" s="37"/>
      <c r="O116" s="38" t="str">
        <f t="shared" si="4"/>
        <v/>
      </c>
      <c r="P116" s="47" t="str">
        <f>IFERROR(MIN(VLOOKUP($C116,'Measure&amp;Incentive Picklist'!$D:$H,4,FALSE)*F116,O116),"")</f>
        <v/>
      </c>
      <c r="Q116" s="35"/>
      <c r="R116" s="18">
        <f t="shared" si="5"/>
        <v>0</v>
      </c>
      <c r="S116" s="18">
        <f t="shared" si="6"/>
        <v>0</v>
      </c>
    </row>
    <row r="117" spans="1:19" x14ac:dyDescent="0.25">
      <c r="A117" s="19">
        <f t="shared" si="7"/>
        <v>110</v>
      </c>
      <c r="C117" s="35"/>
      <c r="D117" s="19" t="e">
        <f>VLOOKUP(C117,'Measure&amp;Incentive Picklist'!D:H,2,FALSE)</f>
        <v>#N/A</v>
      </c>
      <c r="E117" s="46"/>
      <c r="F117" s="36"/>
      <c r="G117" s="36"/>
      <c r="H117" s="36"/>
      <c r="I117" s="36"/>
      <c r="J117" s="36"/>
      <c r="M117" s="37"/>
      <c r="N117" s="37"/>
      <c r="O117" s="38" t="str">
        <f t="shared" si="4"/>
        <v/>
      </c>
      <c r="P117" s="47" t="str">
        <f>IFERROR(MIN(VLOOKUP($C117,'Measure&amp;Incentive Picklist'!$D:$H,4,FALSE)*F117,O117),"")</f>
        <v/>
      </c>
      <c r="Q117" s="35"/>
      <c r="R117" s="18">
        <f t="shared" si="5"/>
        <v>0</v>
      </c>
      <c r="S117" s="18">
        <f t="shared" si="6"/>
        <v>0</v>
      </c>
    </row>
    <row r="118" spans="1:19" x14ac:dyDescent="0.25">
      <c r="A118" s="19">
        <f t="shared" si="7"/>
        <v>111</v>
      </c>
      <c r="C118" s="35"/>
      <c r="D118" s="19" t="e">
        <f>VLOOKUP(C118,'Measure&amp;Incentive Picklist'!D:H,2,FALSE)</f>
        <v>#N/A</v>
      </c>
      <c r="E118" s="46"/>
      <c r="F118" s="36"/>
      <c r="G118" s="36"/>
      <c r="H118" s="36"/>
      <c r="I118" s="36"/>
      <c r="J118" s="36"/>
      <c r="M118" s="37"/>
      <c r="N118" s="37"/>
      <c r="O118" s="38" t="str">
        <f t="shared" si="4"/>
        <v/>
      </c>
      <c r="P118" s="47" t="str">
        <f>IFERROR(MIN(VLOOKUP($C118,'Measure&amp;Incentive Picklist'!$D:$H,4,FALSE)*F118,O118),"")</f>
        <v/>
      </c>
      <c r="Q118" s="35"/>
      <c r="R118" s="18">
        <f t="shared" si="5"/>
        <v>0</v>
      </c>
      <c r="S118" s="18">
        <f t="shared" si="6"/>
        <v>0</v>
      </c>
    </row>
    <row r="119" spans="1:19" x14ac:dyDescent="0.25">
      <c r="A119" s="19">
        <f t="shared" si="7"/>
        <v>112</v>
      </c>
      <c r="C119" s="35"/>
      <c r="D119" s="19" t="e">
        <f>VLOOKUP(C119,'Measure&amp;Incentive Picklist'!D:H,2,FALSE)</f>
        <v>#N/A</v>
      </c>
      <c r="E119" s="46"/>
      <c r="F119" s="36"/>
      <c r="G119" s="36"/>
      <c r="H119" s="36"/>
      <c r="I119" s="36"/>
      <c r="J119" s="36"/>
      <c r="M119" s="37"/>
      <c r="N119" s="37"/>
      <c r="O119" s="38" t="str">
        <f t="shared" si="4"/>
        <v/>
      </c>
      <c r="P119" s="47" t="str">
        <f>IFERROR(MIN(VLOOKUP($C119,'Measure&amp;Incentive Picklist'!$D:$H,4,FALSE)*F119,O119),"")</f>
        <v/>
      </c>
      <c r="Q119" s="35"/>
      <c r="R119" s="18">
        <f t="shared" si="5"/>
        <v>0</v>
      </c>
      <c r="S119" s="18">
        <f t="shared" si="6"/>
        <v>0</v>
      </c>
    </row>
    <row r="120" spans="1:19" x14ac:dyDescent="0.25">
      <c r="A120" s="19">
        <f t="shared" si="7"/>
        <v>113</v>
      </c>
      <c r="C120" s="35"/>
      <c r="D120" s="19" t="e">
        <f>VLOOKUP(C120,'Measure&amp;Incentive Picklist'!D:H,2,FALSE)</f>
        <v>#N/A</v>
      </c>
      <c r="E120" s="46"/>
      <c r="F120" s="36"/>
      <c r="G120" s="36"/>
      <c r="H120" s="36"/>
      <c r="I120" s="36"/>
      <c r="J120" s="36"/>
      <c r="M120" s="37"/>
      <c r="N120" s="37"/>
      <c r="O120" s="38" t="str">
        <f t="shared" si="4"/>
        <v/>
      </c>
      <c r="P120" s="47" t="str">
        <f>IFERROR(MIN(VLOOKUP($C120,'Measure&amp;Incentive Picklist'!$D:$H,4,FALSE)*F120,O120),"")</f>
        <v/>
      </c>
      <c r="Q120" s="35"/>
      <c r="R120" s="18">
        <f t="shared" si="5"/>
        <v>0</v>
      </c>
      <c r="S120" s="18">
        <f t="shared" si="6"/>
        <v>0</v>
      </c>
    </row>
    <row r="121" spans="1:19" x14ac:dyDescent="0.25">
      <c r="A121" s="19">
        <f t="shared" si="7"/>
        <v>114</v>
      </c>
      <c r="C121" s="35"/>
      <c r="D121" s="19" t="e">
        <f>VLOOKUP(C121,'Measure&amp;Incentive Picklist'!D:H,2,FALSE)</f>
        <v>#N/A</v>
      </c>
      <c r="E121" s="46"/>
      <c r="F121" s="36"/>
      <c r="G121" s="36"/>
      <c r="H121" s="36"/>
      <c r="I121" s="36"/>
      <c r="J121" s="36"/>
      <c r="M121" s="37"/>
      <c r="N121" s="37"/>
      <c r="O121" s="38" t="str">
        <f t="shared" si="4"/>
        <v/>
      </c>
      <c r="P121" s="47" t="str">
        <f>IFERROR(MIN(VLOOKUP($C121,'Measure&amp;Incentive Picklist'!$D:$H,4,FALSE)*F121,O121),"")</f>
        <v/>
      </c>
      <c r="Q121" s="35"/>
      <c r="R121" s="18">
        <f t="shared" si="5"/>
        <v>0</v>
      </c>
      <c r="S121" s="18">
        <f t="shared" si="6"/>
        <v>0</v>
      </c>
    </row>
    <row r="122" spans="1:19" x14ac:dyDescent="0.25">
      <c r="A122" s="19">
        <f t="shared" si="7"/>
        <v>115</v>
      </c>
      <c r="C122" s="35"/>
      <c r="D122" s="19" t="e">
        <f>VLOOKUP(C122,'Measure&amp;Incentive Picklist'!D:H,2,FALSE)</f>
        <v>#N/A</v>
      </c>
      <c r="E122" s="46"/>
      <c r="F122" s="36"/>
      <c r="G122" s="36"/>
      <c r="H122" s="36"/>
      <c r="I122" s="36"/>
      <c r="J122" s="36"/>
      <c r="M122" s="37"/>
      <c r="N122" s="37"/>
      <c r="O122" s="38" t="str">
        <f t="shared" si="4"/>
        <v/>
      </c>
      <c r="P122" s="47" t="str">
        <f>IFERROR(MIN(VLOOKUP($C122,'Measure&amp;Incentive Picklist'!$D:$H,4,FALSE)*F122,O122),"")</f>
        <v/>
      </c>
      <c r="Q122" s="35"/>
      <c r="R122" s="18">
        <f t="shared" si="5"/>
        <v>0</v>
      </c>
      <c r="S122" s="18">
        <f t="shared" si="6"/>
        <v>0</v>
      </c>
    </row>
    <row r="123" spans="1:19" x14ac:dyDescent="0.25">
      <c r="A123" s="19">
        <f t="shared" si="7"/>
        <v>116</v>
      </c>
      <c r="C123" s="35"/>
      <c r="D123" s="19" t="e">
        <f>VLOOKUP(C123,'Measure&amp;Incentive Picklist'!D:H,2,FALSE)</f>
        <v>#N/A</v>
      </c>
      <c r="E123" s="46"/>
      <c r="F123" s="36"/>
      <c r="G123" s="36"/>
      <c r="H123" s="36"/>
      <c r="I123" s="36"/>
      <c r="J123" s="36"/>
      <c r="M123" s="37"/>
      <c r="N123" s="37"/>
      <c r="O123" s="38" t="str">
        <f t="shared" si="4"/>
        <v/>
      </c>
      <c r="P123" s="47" t="str">
        <f>IFERROR(MIN(VLOOKUP($C123,'Measure&amp;Incentive Picklist'!$D:$H,4,FALSE)*F123,O123),"")</f>
        <v/>
      </c>
      <c r="Q123" s="35"/>
      <c r="R123" s="18">
        <f t="shared" si="5"/>
        <v>0</v>
      </c>
      <c r="S123" s="18">
        <f t="shared" si="6"/>
        <v>0</v>
      </c>
    </row>
    <row r="124" spans="1:19" x14ac:dyDescent="0.25">
      <c r="A124" s="19">
        <f t="shared" si="7"/>
        <v>117</v>
      </c>
      <c r="C124" s="35"/>
      <c r="D124" s="19" t="e">
        <f>VLOOKUP(C124,'Measure&amp;Incentive Picklist'!D:H,2,FALSE)</f>
        <v>#N/A</v>
      </c>
      <c r="E124" s="46"/>
      <c r="F124" s="36"/>
      <c r="G124" s="36"/>
      <c r="H124" s="36"/>
      <c r="I124" s="36"/>
      <c r="J124" s="36"/>
      <c r="M124" s="37"/>
      <c r="N124" s="37"/>
      <c r="O124" s="38" t="str">
        <f t="shared" si="4"/>
        <v/>
      </c>
      <c r="P124" s="47" t="str">
        <f>IFERROR(MIN(VLOOKUP($C124,'Measure&amp;Incentive Picklist'!$D:$H,4,FALSE)*F124,O124),"")</f>
        <v/>
      </c>
      <c r="Q124" s="35"/>
      <c r="R124" s="18">
        <f t="shared" si="5"/>
        <v>0</v>
      </c>
      <c r="S124" s="18">
        <f t="shared" si="6"/>
        <v>0</v>
      </c>
    </row>
    <row r="125" spans="1:19" x14ac:dyDescent="0.25">
      <c r="A125" s="19">
        <f t="shared" si="7"/>
        <v>118</v>
      </c>
      <c r="C125" s="35"/>
      <c r="D125" s="19" t="e">
        <f>VLOOKUP(C125,'Measure&amp;Incentive Picklist'!D:H,2,FALSE)</f>
        <v>#N/A</v>
      </c>
      <c r="E125" s="46"/>
      <c r="F125" s="36"/>
      <c r="G125" s="36"/>
      <c r="H125" s="36"/>
      <c r="I125" s="36"/>
      <c r="J125" s="36"/>
      <c r="M125" s="37"/>
      <c r="N125" s="37"/>
      <c r="O125" s="38" t="str">
        <f t="shared" si="4"/>
        <v/>
      </c>
      <c r="P125" s="47" t="str">
        <f>IFERROR(MIN(VLOOKUP($C125,'Measure&amp;Incentive Picklist'!$D:$H,4,FALSE)*F125,O125),"")</f>
        <v/>
      </c>
      <c r="Q125" s="35"/>
      <c r="R125" s="18">
        <f t="shared" si="5"/>
        <v>0</v>
      </c>
      <c r="S125" s="18">
        <f t="shared" si="6"/>
        <v>0</v>
      </c>
    </row>
    <row r="126" spans="1:19" x14ac:dyDescent="0.25">
      <c r="A126" s="19">
        <f t="shared" si="7"/>
        <v>119</v>
      </c>
      <c r="C126" s="35"/>
      <c r="D126" s="19" t="e">
        <f>VLOOKUP(C126,'Measure&amp;Incentive Picklist'!D:H,2,FALSE)</f>
        <v>#N/A</v>
      </c>
      <c r="E126" s="46"/>
      <c r="F126" s="36"/>
      <c r="G126" s="36"/>
      <c r="H126" s="36"/>
      <c r="I126" s="36"/>
      <c r="J126" s="36"/>
      <c r="M126" s="37"/>
      <c r="N126" s="37"/>
      <c r="O126" s="38" t="str">
        <f t="shared" si="4"/>
        <v/>
      </c>
      <c r="P126" s="47" t="str">
        <f>IFERROR(MIN(VLOOKUP($C126,'Measure&amp;Incentive Picklist'!$D:$H,4,FALSE)*F126,O126),"")</f>
        <v/>
      </c>
      <c r="Q126" s="35"/>
      <c r="R126" s="18">
        <f t="shared" si="5"/>
        <v>0</v>
      </c>
      <c r="S126" s="18">
        <f t="shared" si="6"/>
        <v>0</v>
      </c>
    </row>
    <row r="127" spans="1:19" x14ac:dyDescent="0.25">
      <c r="A127" s="19">
        <f t="shared" si="7"/>
        <v>120</v>
      </c>
      <c r="C127" s="35"/>
      <c r="D127" s="19" t="e">
        <f>VLOOKUP(C127,'Measure&amp;Incentive Picklist'!D:H,2,FALSE)</f>
        <v>#N/A</v>
      </c>
      <c r="E127" s="46"/>
      <c r="F127" s="36"/>
      <c r="G127" s="36"/>
      <c r="H127" s="36"/>
      <c r="I127" s="36"/>
      <c r="J127" s="36"/>
      <c r="M127" s="37"/>
      <c r="N127" s="37"/>
      <c r="O127" s="38" t="str">
        <f t="shared" si="4"/>
        <v/>
      </c>
      <c r="P127" s="47" t="str">
        <f>IFERROR(MIN(VLOOKUP($C127,'Measure&amp;Incentive Picklist'!$D:$H,4,FALSE)*F127,O127),"")</f>
        <v/>
      </c>
      <c r="Q127" s="35"/>
      <c r="R127" s="18">
        <f t="shared" si="5"/>
        <v>0</v>
      </c>
      <c r="S127" s="18">
        <f t="shared" si="6"/>
        <v>0</v>
      </c>
    </row>
    <row r="128" spans="1:19" x14ac:dyDescent="0.25">
      <c r="A128" s="19">
        <f t="shared" si="7"/>
        <v>121</v>
      </c>
      <c r="C128" s="35"/>
      <c r="D128" s="19" t="e">
        <f>VLOOKUP(C128,'Measure&amp;Incentive Picklist'!D:H,2,FALSE)</f>
        <v>#N/A</v>
      </c>
      <c r="E128" s="46"/>
      <c r="F128" s="36"/>
      <c r="G128" s="36"/>
      <c r="H128" s="36"/>
      <c r="I128" s="36"/>
      <c r="J128" s="36"/>
      <c r="M128" s="37"/>
      <c r="N128" s="37"/>
      <c r="O128" s="38" t="str">
        <f t="shared" si="4"/>
        <v/>
      </c>
      <c r="P128" s="47" t="str">
        <f>IFERROR(MIN(VLOOKUP($C128,'Measure&amp;Incentive Picklist'!$D:$H,4,FALSE)*F128,O128),"")</f>
        <v/>
      </c>
      <c r="Q128" s="35"/>
      <c r="R128" s="18">
        <f t="shared" si="5"/>
        <v>0</v>
      </c>
      <c r="S128" s="18">
        <f t="shared" si="6"/>
        <v>0</v>
      </c>
    </row>
    <row r="129" spans="1:19" x14ac:dyDescent="0.25">
      <c r="A129" s="19">
        <f t="shared" si="7"/>
        <v>122</v>
      </c>
      <c r="C129" s="35"/>
      <c r="D129" s="19" t="e">
        <f>VLOOKUP(C129,'Measure&amp;Incentive Picklist'!D:H,2,FALSE)</f>
        <v>#N/A</v>
      </c>
      <c r="E129" s="46"/>
      <c r="F129" s="36"/>
      <c r="G129" s="36"/>
      <c r="H129" s="36"/>
      <c r="I129" s="36"/>
      <c r="J129" s="36"/>
      <c r="M129" s="37"/>
      <c r="N129" s="37"/>
      <c r="O129" s="38" t="str">
        <f t="shared" si="4"/>
        <v/>
      </c>
      <c r="P129" s="47" t="str">
        <f>IFERROR(MIN(VLOOKUP($C129,'Measure&amp;Incentive Picklist'!$D:$H,4,FALSE)*F129,O129),"")</f>
        <v/>
      </c>
      <c r="Q129" s="35"/>
      <c r="R129" s="18">
        <f t="shared" si="5"/>
        <v>0</v>
      </c>
      <c r="S129" s="18">
        <f t="shared" si="6"/>
        <v>0</v>
      </c>
    </row>
    <row r="130" spans="1:19" x14ac:dyDescent="0.25">
      <c r="A130" s="19">
        <f t="shared" si="7"/>
        <v>123</v>
      </c>
      <c r="C130" s="35"/>
      <c r="D130" s="19" t="e">
        <f>VLOOKUP(C130,'Measure&amp;Incentive Picklist'!D:H,2,FALSE)</f>
        <v>#N/A</v>
      </c>
      <c r="E130" s="46"/>
      <c r="F130" s="36"/>
      <c r="G130" s="36"/>
      <c r="H130" s="36"/>
      <c r="I130" s="36"/>
      <c r="J130" s="36"/>
      <c r="M130" s="37"/>
      <c r="N130" s="37"/>
      <c r="O130" s="38" t="str">
        <f t="shared" si="4"/>
        <v/>
      </c>
      <c r="P130" s="47" t="str">
        <f>IFERROR(MIN(VLOOKUP($C130,'Measure&amp;Incentive Picklist'!$D:$H,4,FALSE)*F130,O130),"")</f>
        <v/>
      </c>
      <c r="Q130" s="35"/>
      <c r="R130" s="18">
        <f t="shared" si="5"/>
        <v>0</v>
      </c>
      <c r="S130" s="18">
        <f t="shared" si="6"/>
        <v>0</v>
      </c>
    </row>
    <row r="131" spans="1:19" x14ac:dyDescent="0.25">
      <c r="A131" s="19">
        <f t="shared" si="7"/>
        <v>124</v>
      </c>
      <c r="C131" s="35"/>
      <c r="D131" s="19" t="e">
        <f>VLOOKUP(C131,'Measure&amp;Incentive Picklist'!D:H,2,FALSE)</f>
        <v>#N/A</v>
      </c>
      <c r="E131" s="46"/>
      <c r="F131" s="36"/>
      <c r="G131" s="36"/>
      <c r="H131" s="36"/>
      <c r="I131" s="36"/>
      <c r="J131" s="36"/>
      <c r="M131" s="37"/>
      <c r="N131" s="37"/>
      <c r="O131" s="38" t="str">
        <f t="shared" si="4"/>
        <v/>
      </c>
      <c r="P131" s="47" t="str">
        <f>IFERROR(MIN(VLOOKUP($C131,'Measure&amp;Incentive Picklist'!$D:$H,4,FALSE)*F131,O131),"")</f>
        <v/>
      </c>
      <c r="Q131" s="35"/>
      <c r="R131" s="18">
        <f t="shared" si="5"/>
        <v>0</v>
      </c>
      <c r="S131" s="18">
        <f t="shared" si="6"/>
        <v>0</v>
      </c>
    </row>
    <row r="132" spans="1:19" x14ac:dyDescent="0.25">
      <c r="A132" s="19">
        <f t="shared" si="7"/>
        <v>125</v>
      </c>
      <c r="C132" s="35"/>
      <c r="D132" s="19" t="e">
        <f>VLOOKUP(C132,'Measure&amp;Incentive Picklist'!D:H,2,FALSE)</f>
        <v>#N/A</v>
      </c>
      <c r="E132" s="46"/>
      <c r="F132" s="36"/>
      <c r="G132" s="36"/>
      <c r="H132" s="36"/>
      <c r="I132" s="36"/>
      <c r="J132" s="36"/>
      <c r="M132" s="37"/>
      <c r="N132" s="37"/>
      <c r="O132" s="38" t="str">
        <f t="shared" si="4"/>
        <v/>
      </c>
      <c r="P132" s="47" t="str">
        <f>IFERROR(MIN(VLOOKUP($C132,'Measure&amp;Incentive Picklist'!$D:$H,4,FALSE)*F132,O132),"")</f>
        <v/>
      </c>
      <c r="Q132" s="35"/>
      <c r="R132" s="18">
        <f t="shared" si="5"/>
        <v>0</v>
      </c>
      <c r="S132" s="18">
        <f t="shared" si="6"/>
        <v>0</v>
      </c>
    </row>
    <row r="133" spans="1:19" x14ac:dyDescent="0.25">
      <c r="A133" s="19">
        <f t="shared" si="7"/>
        <v>126</v>
      </c>
      <c r="C133" s="35"/>
      <c r="D133" s="19" t="e">
        <f>VLOOKUP(C133,'Measure&amp;Incentive Picklist'!D:H,2,FALSE)</f>
        <v>#N/A</v>
      </c>
      <c r="E133" s="46"/>
      <c r="F133" s="36"/>
      <c r="G133" s="36"/>
      <c r="H133" s="36"/>
      <c r="I133" s="36"/>
      <c r="J133" s="36"/>
      <c r="M133" s="37"/>
      <c r="N133" s="37"/>
      <c r="O133" s="38" t="str">
        <f t="shared" si="4"/>
        <v/>
      </c>
      <c r="P133" s="47" t="str">
        <f>IFERROR(MIN(VLOOKUP($C133,'Measure&amp;Incentive Picklist'!$D:$H,4,FALSE)*F133,O133),"")</f>
        <v/>
      </c>
      <c r="Q133" s="35"/>
      <c r="R133" s="18">
        <f t="shared" si="5"/>
        <v>0</v>
      </c>
      <c r="S133" s="18">
        <f t="shared" si="6"/>
        <v>0</v>
      </c>
    </row>
    <row r="134" spans="1:19" x14ac:dyDescent="0.25">
      <c r="A134" s="19">
        <f t="shared" si="7"/>
        <v>127</v>
      </c>
      <c r="C134" s="35"/>
      <c r="D134" s="19" t="e">
        <f>VLOOKUP(C134,'Measure&amp;Incentive Picklist'!D:H,2,FALSE)</f>
        <v>#N/A</v>
      </c>
      <c r="E134" s="46"/>
      <c r="F134" s="36"/>
      <c r="G134" s="36"/>
      <c r="H134" s="36"/>
      <c r="I134" s="36"/>
      <c r="J134" s="36"/>
      <c r="M134" s="37"/>
      <c r="N134" s="37"/>
      <c r="O134" s="38" t="str">
        <f t="shared" si="4"/>
        <v/>
      </c>
      <c r="P134" s="47" t="str">
        <f>IFERROR(MIN(VLOOKUP($C134,'Measure&amp;Incentive Picklist'!$D:$H,4,FALSE)*F134,O134),"")</f>
        <v/>
      </c>
      <c r="Q134" s="35"/>
      <c r="R134" s="18">
        <f t="shared" si="5"/>
        <v>0</v>
      </c>
      <c r="S134" s="18">
        <f t="shared" si="6"/>
        <v>0</v>
      </c>
    </row>
    <row r="135" spans="1:19" x14ac:dyDescent="0.25">
      <c r="A135" s="19">
        <f t="shared" si="7"/>
        <v>128</v>
      </c>
      <c r="C135" s="35"/>
      <c r="D135" s="19" t="e">
        <f>VLOOKUP(C135,'Measure&amp;Incentive Picklist'!D:H,2,FALSE)</f>
        <v>#N/A</v>
      </c>
      <c r="E135" s="46"/>
      <c r="F135" s="36"/>
      <c r="G135" s="36"/>
      <c r="H135" s="36"/>
      <c r="I135" s="36"/>
      <c r="J135" s="36"/>
      <c r="M135" s="37"/>
      <c r="N135" s="37"/>
      <c r="O135" s="38" t="str">
        <f t="shared" si="4"/>
        <v/>
      </c>
      <c r="P135" s="47" t="str">
        <f>IFERROR(MIN(VLOOKUP($C135,'Measure&amp;Incentive Picklist'!$D:$H,4,FALSE)*F135,O135),"")</f>
        <v/>
      </c>
      <c r="Q135" s="35"/>
      <c r="R135" s="18">
        <f t="shared" si="5"/>
        <v>0</v>
      </c>
      <c r="S135" s="18">
        <f t="shared" si="6"/>
        <v>0</v>
      </c>
    </row>
    <row r="136" spans="1:19" x14ac:dyDescent="0.25">
      <c r="A136" s="19">
        <f t="shared" si="7"/>
        <v>129</v>
      </c>
      <c r="C136" s="35"/>
      <c r="D136" s="19" t="e">
        <f>VLOOKUP(C136,'Measure&amp;Incentive Picklist'!D:H,2,FALSE)</f>
        <v>#N/A</v>
      </c>
      <c r="E136" s="46"/>
      <c r="F136" s="36"/>
      <c r="G136" s="36"/>
      <c r="H136" s="36"/>
      <c r="I136" s="36"/>
      <c r="J136" s="36"/>
      <c r="M136" s="37"/>
      <c r="N136" s="37"/>
      <c r="O136" s="38" t="str">
        <f t="shared" si="4"/>
        <v/>
      </c>
      <c r="P136" s="47" t="str">
        <f>IFERROR(MIN(VLOOKUP($C136,'Measure&amp;Incentive Picklist'!$D:$H,4,FALSE)*F136,O136),"")</f>
        <v/>
      </c>
      <c r="Q136" s="35"/>
      <c r="R136" s="18">
        <f t="shared" si="5"/>
        <v>0</v>
      </c>
      <c r="S136" s="18">
        <f t="shared" si="6"/>
        <v>0</v>
      </c>
    </row>
    <row r="137" spans="1:19" x14ac:dyDescent="0.25">
      <c r="A137" s="19">
        <f t="shared" si="7"/>
        <v>130</v>
      </c>
      <c r="C137" s="35"/>
      <c r="D137" s="19" t="e">
        <f>VLOOKUP(C137,'Measure&amp;Incentive Picklist'!D:H,2,FALSE)</f>
        <v>#N/A</v>
      </c>
      <c r="E137" s="46"/>
      <c r="F137" s="36"/>
      <c r="G137" s="36"/>
      <c r="H137" s="36"/>
      <c r="I137" s="36"/>
      <c r="J137" s="36"/>
      <c r="M137" s="37"/>
      <c r="N137" s="37"/>
      <c r="O137" s="38" t="str">
        <f t="shared" ref="O137:O200" si="8">IF(AND(M137="",N137=""),"",$M137+$N137)</f>
        <v/>
      </c>
      <c r="P137" s="47" t="str">
        <f>IFERROR(MIN(VLOOKUP($C137,'Measure&amp;Incentive Picklist'!$D:$H,4,FALSE)*F137,O137),"")</f>
        <v/>
      </c>
      <c r="Q137" s="35"/>
      <c r="R137" s="18">
        <f t="shared" ref="R137:R200" si="9">IF(OR(C137&gt;"",F137&gt;0,G137&gt;0,E137&gt;0,J137&gt;"",M137&gt;0,N137&gt;"",Q137&gt;""),1,0)</f>
        <v>0</v>
      </c>
      <c r="S137" s="18">
        <f t="shared" ref="S137:S200" si="10">IF(ISERROR(R137),1,0)</f>
        <v>0</v>
      </c>
    </row>
    <row r="138" spans="1:19" x14ac:dyDescent="0.25">
      <c r="A138" s="19">
        <f t="shared" ref="A138:A201" si="11">A137+1</f>
        <v>131</v>
      </c>
      <c r="C138" s="35"/>
      <c r="D138" s="19" t="e">
        <f>VLOOKUP(C138,'Measure&amp;Incentive Picklist'!D:H,2,FALSE)</f>
        <v>#N/A</v>
      </c>
      <c r="E138" s="46"/>
      <c r="F138" s="36"/>
      <c r="G138" s="36"/>
      <c r="H138" s="36"/>
      <c r="I138" s="36"/>
      <c r="J138" s="36"/>
      <c r="M138" s="37"/>
      <c r="N138" s="37"/>
      <c r="O138" s="38" t="str">
        <f t="shared" si="8"/>
        <v/>
      </c>
      <c r="P138" s="47" t="str">
        <f>IFERROR(MIN(VLOOKUP($C138,'Measure&amp;Incentive Picklist'!$D:$H,4,FALSE)*F138,O138),"")</f>
        <v/>
      </c>
      <c r="Q138" s="35"/>
      <c r="R138" s="18">
        <f t="shared" si="9"/>
        <v>0</v>
      </c>
      <c r="S138" s="18">
        <f t="shared" si="10"/>
        <v>0</v>
      </c>
    </row>
    <row r="139" spans="1:19" x14ac:dyDescent="0.25">
      <c r="A139" s="19">
        <f t="shared" si="11"/>
        <v>132</v>
      </c>
      <c r="C139" s="35"/>
      <c r="D139" s="19" t="e">
        <f>VLOOKUP(C139,'Measure&amp;Incentive Picklist'!D:H,2,FALSE)</f>
        <v>#N/A</v>
      </c>
      <c r="E139" s="46"/>
      <c r="F139" s="36"/>
      <c r="G139" s="36"/>
      <c r="H139" s="36"/>
      <c r="I139" s="36"/>
      <c r="J139" s="36"/>
      <c r="M139" s="37"/>
      <c r="N139" s="37"/>
      <c r="O139" s="38" t="str">
        <f t="shared" si="8"/>
        <v/>
      </c>
      <c r="P139" s="47" t="str">
        <f>IFERROR(MIN(VLOOKUP($C139,'Measure&amp;Incentive Picklist'!$D:$H,4,FALSE)*F139,O139),"")</f>
        <v/>
      </c>
      <c r="Q139" s="35"/>
      <c r="R139" s="18">
        <f t="shared" si="9"/>
        <v>0</v>
      </c>
      <c r="S139" s="18">
        <f t="shared" si="10"/>
        <v>0</v>
      </c>
    </row>
    <row r="140" spans="1:19" x14ac:dyDescent="0.25">
      <c r="A140" s="19">
        <f t="shared" si="11"/>
        <v>133</v>
      </c>
      <c r="C140" s="35"/>
      <c r="D140" s="19" t="e">
        <f>VLOOKUP(C140,'Measure&amp;Incentive Picklist'!D:H,2,FALSE)</f>
        <v>#N/A</v>
      </c>
      <c r="E140" s="46"/>
      <c r="F140" s="36"/>
      <c r="G140" s="36"/>
      <c r="H140" s="36"/>
      <c r="I140" s="36"/>
      <c r="J140" s="36"/>
      <c r="M140" s="37"/>
      <c r="N140" s="37"/>
      <c r="O140" s="38" t="str">
        <f t="shared" si="8"/>
        <v/>
      </c>
      <c r="P140" s="47" t="str">
        <f>IFERROR(MIN(VLOOKUP($C140,'Measure&amp;Incentive Picklist'!$D:$H,4,FALSE)*F140,O140),"")</f>
        <v/>
      </c>
      <c r="Q140" s="35"/>
      <c r="R140" s="18">
        <f t="shared" si="9"/>
        <v>0</v>
      </c>
      <c r="S140" s="18">
        <f t="shared" si="10"/>
        <v>0</v>
      </c>
    </row>
    <row r="141" spans="1:19" x14ac:dyDescent="0.25">
      <c r="A141" s="19">
        <f t="shared" si="11"/>
        <v>134</v>
      </c>
      <c r="C141" s="35"/>
      <c r="D141" s="19" t="e">
        <f>VLOOKUP(C141,'Measure&amp;Incentive Picklist'!D:H,2,FALSE)</f>
        <v>#N/A</v>
      </c>
      <c r="E141" s="46"/>
      <c r="F141" s="36"/>
      <c r="G141" s="36"/>
      <c r="H141" s="36"/>
      <c r="I141" s="36"/>
      <c r="J141" s="36"/>
      <c r="M141" s="37"/>
      <c r="N141" s="37"/>
      <c r="O141" s="38" t="str">
        <f t="shared" si="8"/>
        <v/>
      </c>
      <c r="P141" s="47" t="str">
        <f>IFERROR(MIN(VLOOKUP($C141,'Measure&amp;Incentive Picklist'!$D:$H,4,FALSE)*F141,O141),"")</f>
        <v/>
      </c>
      <c r="Q141" s="35"/>
      <c r="R141" s="18">
        <f t="shared" si="9"/>
        <v>0</v>
      </c>
      <c r="S141" s="18">
        <f t="shared" si="10"/>
        <v>0</v>
      </c>
    </row>
    <row r="142" spans="1:19" x14ac:dyDescent="0.25">
      <c r="A142" s="19">
        <f t="shared" si="11"/>
        <v>135</v>
      </c>
      <c r="C142" s="35"/>
      <c r="D142" s="19" t="e">
        <f>VLOOKUP(C142,'Measure&amp;Incentive Picklist'!D:H,2,FALSE)</f>
        <v>#N/A</v>
      </c>
      <c r="E142" s="46"/>
      <c r="F142" s="36"/>
      <c r="G142" s="36"/>
      <c r="H142" s="36"/>
      <c r="I142" s="36"/>
      <c r="J142" s="36"/>
      <c r="M142" s="37"/>
      <c r="N142" s="37"/>
      <c r="O142" s="38" t="str">
        <f t="shared" si="8"/>
        <v/>
      </c>
      <c r="P142" s="47" t="str">
        <f>IFERROR(MIN(VLOOKUP($C142,'Measure&amp;Incentive Picklist'!$D:$H,4,FALSE)*F142,O142),"")</f>
        <v/>
      </c>
      <c r="Q142" s="35"/>
      <c r="R142" s="18">
        <f t="shared" si="9"/>
        <v>0</v>
      </c>
      <c r="S142" s="18">
        <f t="shared" si="10"/>
        <v>0</v>
      </c>
    </row>
    <row r="143" spans="1:19" x14ac:dyDescent="0.25">
      <c r="A143" s="19">
        <f t="shared" si="11"/>
        <v>136</v>
      </c>
      <c r="C143" s="35"/>
      <c r="D143" s="19" t="e">
        <f>VLOOKUP(C143,'Measure&amp;Incentive Picklist'!D:H,2,FALSE)</f>
        <v>#N/A</v>
      </c>
      <c r="E143" s="46"/>
      <c r="F143" s="36"/>
      <c r="G143" s="36"/>
      <c r="H143" s="36"/>
      <c r="I143" s="36"/>
      <c r="J143" s="36"/>
      <c r="M143" s="37"/>
      <c r="N143" s="37"/>
      <c r="O143" s="38" t="str">
        <f t="shared" si="8"/>
        <v/>
      </c>
      <c r="P143" s="47" t="str">
        <f>IFERROR(MIN(VLOOKUP($C143,'Measure&amp;Incentive Picklist'!$D:$H,4,FALSE)*F143,O143),"")</f>
        <v/>
      </c>
      <c r="Q143" s="35"/>
      <c r="R143" s="18">
        <f t="shared" si="9"/>
        <v>0</v>
      </c>
      <c r="S143" s="18">
        <f t="shared" si="10"/>
        <v>0</v>
      </c>
    </row>
    <row r="144" spans="1:19" x14ac:dyDescent="0.25">
      <c r="A144" s="19">
        <f t="shared" si="11"/>
        <v>137</v>
      </c>
      <c r="C144" s="35"/>
      <c r="D144" s="19" t="e">
        <f>VLOOKUP(C144,'Measure&amp;Incentive Picklist'!D:H,2,FALSE)</f>
        <v>#N/A</v>
      </c>
      <c r="E144" s="46"/>
      <c r="F144" s="36"/>
      <c r="G144" s="36"/>
      <c r="H144" s="36"/>
      <c r="I144" s="36"/>
      <c r="J144" s="36"/>
      <c r="M144" s="37"/>
      <c r="N144" s="37"/>
      <c r="O144" s="38" t="str">
        <f t="shared" si="8"/>
        <v/>
      </c>
      <c r="P144" s="47" t="str">
        <f>IFERROR(MIN(VLOOKUP($C144,'Measure&amp;Incentive Picklist'!$D:$H,4,FALSE)*F144,O144),"")</f>
        <v/>
      </c>
      <c r="Q144" s="35"/>
      <c r="R144" s="18">
        <f t="shared" si="9"/>
        <v>0</v>
      </c>
      <c r="S144" s="18">
        <f t="shared" si="10"/>
        <v>0</v>
      </c>
    </row>
    <row r="145" spans="1:19" x14ac:dyDescent="0.25">
      <c r="A145" s="19">
        <f t="shared" si="11"/>
        <v>138</v>
      </c>
      <c r="C145" s="35"/>
      <c r="D145" s="19" t="e">
        <f>VLOOKUP(C145,'Measure&amp;Incentive Picklist'!D:H,2,FALSE)</f>
        <v>#N/A</v>
      </c>
      <c r="E145" s="46"/>
      <c r="F145" s="36"/>
      <c r="G145" s="36"/>
      <c r="H145" s="36"/>
      <c r="I145" s="36"/>
      <c r="J145" s="36"/>
      <c r="M145" s="37"/>
      <c r="N145" s="37"/>
      <c r="O145" s="38" t="str">
        <f t="shared" si="8"/>
        <v/>
      </c>
      <c r="P145" s="47" t="str">
        <f>IFERROR(MIN(VLOOKUP($C145,'Measure&amp;Incentive Picklist'!$D:$H,4,FALSE)*F145,O145),"")</f>
        <v/>
      </c>
      <c r="Q145" s="35"/>
      <c r="R145" s="18">
        <f t="shared" si="9"/>
        <v>0</v>
      </c>
      <c r="S145" s="18">
        <f t="shared" si="10"/>
        <v>0</v>
      </c>
    </row>
    <row r="146" spans="1:19" x14ac:dyDescent="0.25">
      <c r="A146" s="19">
        <f t="shared" si="11"/>
        <v>139</v>
      </c>
      <c r="C146" s="35"/>
      <c r="D146" s="19" t="e">
        <f>VLOOKUP(C146,'Measure&amp;Incentive Picklist'!D:H,2,FALSE)</f>
        <v>#N/A</v>
      </c>
      <c r="E146" s="46"/>
      <c r="F146" s="36"/>
      <c r="G146" s="36"/>
      <c r="H146" s="36"/>
      <c r="I146" s="36"/>
      <c r="J146" s="36"/>
      <c r="M146" s="37"/>
      <c r="N146" s="37"/>
      <c r="O146" s="38" t="str">
        <f t="shared" si="8"/>
        <v/>
      </c>
      <c r="P146" s="47" t="str">
        <f>IFERROR(MIN(VLOOKUP($C146,'Measure&amp;Incentive Picklist'!$D:$H,4,FALSE)*F146,O146),"")</f>
        <v/>
      </c>
      <c r="Q146" s="35"/>
      <c r="R146" s="18">
        <f t="shared" si="9"/>
        <v>0</v>
      </c>
      <c r="S146" s="18">
        <f t="shared" si="10"/>
        <v>0</v>
      </c>
    </row>
    <row r="147" spans="1:19" x14ac:dyDescent="0.25">
      <c r="A147" s="19">
        <f t="shared" si="11"/>
        <v>140</v>
      </c>
      <c r="C147" s="35"/>
      <c r="D147" s="19" t="e">
        <f>VLOOKUP(C147,'Measure&amp;Incentive Picklist'!D:H,2,FALSE)</f>
        <v>#N/A</v>
      </c>
      <c r="E147" s="46"/>
      <c r="F147" s="36"/>
      <c r="G147" s="36"/>
      <c r="H147" s="36"/>
      <c r="I147" s="36"/>
      <c r="J147" s="36"/>
      <c r="M147" s="37"/>
      <c r="N147" s="37"/>
      <c r="O147" s="38" t="str">
        <f t="shared" si="8"/>
        <v/>
      </c>
      <c r="P147" s="47" t="str">
        <f>IFERROR(MIN(VLOOKUP($C147,'Measure&amp;Incentive Picklist'!$D:$H,4,FALSE)*F147,O147),"")</f>
        <v/>
      </c>
      <c r="Q147" s="35"/>
      <c r="R147" s="18">
        <f t="shared" si="9"/>
        <v>0</v>
      </c>
      <c r="S147" s="18">
        <f t="shared" si="10"/>
        <v>0</v>
      </c>
    </row>
    <row r="148" spans="1:19" x14ac:dyDescent="0.25">
      <c r="A148" s="19">
        <f t="shared" si="11"/>
        <v>141</v>
      </c>
      <c r="C148" s="35"/>
      <c r="D148" s="19" t="e">
        <f>VLOOKUP(C148,'Measure&amp;Incentive Picklist'!D:H,2,FALSE)</f>
        <v>#N/A</v>
      </c>
      <c r="E148" s="46"/>
      <c r="F148" s="36"/>
      <c r="G148" s="36"/>
      <c r="H148" s="36"/>
      <c r="I148" s="36"/>
      <c r="J148" s="36"/>
      <c r="M148" s="37"/>
      <c r="N148" s="37"/>
      <c r="O148" s="38" t="str">
        <f t="shared" si="8"/>
        <v/>
      </c>
      <c r="P148" s="47" t="str">
        <f>IFERROR(MIN(VLOOKUP($C148,'Measure&amp;Incentive Picklist'!$D:$H,4,FALSE)*F148,O148),"")</f>
        <v/>
      </c>
      <c r="Q148" s="35"/>
      <c r="R148" s="18">
        <f t="shared" si="9"/>
        <v>0</v>
      </c>
      <c r="S148" s="18">
        <f t="shared" si="10"/>
        <v>0</v>
      </c>
    </row>
    <row r="149" spans="1:19" x14ac:dyDescent="0.25">
      <c r="A149" s="19">
        <f t="shared" si="11"/>
        <v>142</v>
      </c>
      <c r="C149" s="35"/>
      <c r="D149" s="19" t="e">
        <f>VLOOKUP(C149,'Measure&amp;Incentive Picklist'!D:H,2,FALSE)</f>
        <v>#N/A</v>
      </c>
      <c r="E149" s="46"/>
      <c r="F149" s="36"/>
      <c r="G149" s="36"/>
      <c r="H149" s="36"/>
      <c r="I149" s="36"/>
      <c r="J149" s="36"/>
      <c r="M149" s="37"/>
      <c r="N149" s="37"/>
      <c r="O149" s="38" t="str">
        <f t="shared" si="8"/>
        <v/>
      </c>
      <c r="P149" s="47" t="str">
        <f>IFERROR(MIN(VLOOKUP($C149,'Measure&amp;Incentive Picklist'!$D:$H,4,FALSE)*F149,O149),"")</f>
        <v/>
      </c>
      <c r="Q149" s="35"/>
      <c r="R149" s="18">
        <f t="shared" si="9"/>
        <v>0</v>
      </c>
      <c r="S149" s="18">
        <f t="shared" si="10"/>
        <v>0</v>
      </c>
    </row>
    <row r="150" spans="1:19" x14ac:dyDescent="0.25">
      <c r="A150" s="19">
        <f t="shared" si="11"/>
        <v>143</v>
      </c>
      <c r="C150" s="35"/>
      <c r="D150" s="19" t="e">
        <f>VLOOKUP(C150,'Measure&amp;Incentive Picklist'!D:H,2,FALSE)</f>
        <v>#N/A</v>
      </c>
      <c r="E150" s="46"/>
      <c r="F150" s="36"/>
      <c r="G150" s="36"/>
      <c r="H150" s="36"/>
      <c r="I150" s="36"/>
      <c r="J150" s="36"/>
      <c r="M150" s="37"/>
      <c r="N150" s="37"/>
      <c r="O150" s="38" t="str">
        <f t="shared" si="8"/>
        <v/>
      </c>
      <c r="P150" s="47" t="str">
        <f>IFERROR(MIN(VLOOKUP($C150,'Measure&amp;Incentive Picklist'!$D:$H,4,FALSE)*F150,O150),"")</f>
        <v/>
      </c>
      <c r="Q150" s="35"/>
      <c r="R150" s="18">
        <f t="shared" si="9"/>
        <v>0</v>
      </c>
      <c r="S150" s="18">
        <f t="shared" si="10"/>
        <v>0</v>
      </c>
    </row>
    <row r="151" spans="1:19" x14ac:dyDescent="0.25">
      <c r="A151" s="19">
        <f t="shared" si="11"/>
        <v>144</v>
      </c>
      <c r="C151" s="35"/>
      <c r="D151" s="19" t="e">
        <f>VLOOKUP(C151,'Measure&amp;Incentive Picklist'!D:H,2,FALSE)</f>
        <v>#N/A</v>
      </c>
      <c r="E151" s="46"/>
      <c r="F151" s="36"/>
      <c r="G151" s="36"/>
      <c r="H151" s="36"/>
      <c r="I151" s="36"/>
      <c r="J151" s="36"/>
      <c r="M151" s="37"/>
      <c r="N151" s="37"/>
      <c r="O151" s="38" t="str">
        <f t="shared" si="8"/>
        <v/>
      </c>
      <c r="P151" s="47" t="str">
        <f>IFERROR(MIN(VLOOKUP($C151,'Measure&amp;Incentive Picklist'!$D:$H,4,FALSE)*F151,O151),"")</f>
        <v/>
      </c>
      <c r="Q151" s="35"/>
      <c r="R151" s="18">
        <f t="shared" si="9"/>
        <v>0</v>
      </c>
      <c r="S151" s="18">
        <f t="shared" si="10"/>
        <v>0</v>
      </c>
    </row>
    <row r="152" spans="1:19" x14ac:dyDescent="0.25">
      <c r="A152" s="19">
        <f t="shared" si="11"/>
        <v>145</v>
      </c>
      <c r="C152" s="35"/>
      <c r="D152" s="19" t="e">
        <f>VLOOKUP(C152,'Measure&amp;Incentive Picklist'!D:H,2,FALSE)</f>
        <v>#N/A</v>
      </c>
      <c r="E152" s="46"/>
      <c r="F152" s="36"/>
      <c r="G152" s="36"/>
      <c r="H152" s="36"/>
      <c r="I152" s="36"/>
      <c r="J152" s="36"/>
      <c r="M152" s="37"/>
      <c r="N152" s="37"/>
      <c r="O152" s="38" t="str">
        <f t="shared" si="8"/>
        <v/>
      </c>
      <c r="P152" s="47" t="str">
        <f>IFERROR(MIN(VLOOKUP($C152,'Measure&amp;Incentive Picklist'!$D:$H,4,FALSE)*F152,O152),"")</f>
        <v/>
      </c>
      <c r="Q152" s="35"/>
      <c r="R152" s="18">
        <f t="shared" si="9"/>
        <v>0</v>
      </c>
      <c r="S152" s="18">
        <f t="shared" si="10"/>
        <v>0</v>
      </c>
    </row>
    <row r="153" spans="1:19" x14ac:dyDescent="0.25">
      <c r="A153" s="19">
        <f t="shared" si="11"/>
        <v>146</v>
      </c>
      <c r="C153" s="35"/>
      <c r="D153" s="19" t="e">
        <f>VLOOKUP(C153,'Measure&amp;Incentive Picklist'!D:H,2,FALSE)</f>
        <v>#N/A</v>
      </c>
      <c r="E153" s="46"/>
      <c r="F153" s="36"/>
      <c r="G153" s="36"/>
      <c r="H153" s="36"/>
      <c r="I153" s="36"/>
      <c r="J153" s="36"/>
      <c r="M153" s="37"/>
      <c r="N153" s="37"/>
      <c r="O153" s="38" t="str">
        <f t="shared" si="8"/>
        <v/>
      </c>
      <c r="P153" s="47" t="str">
        <f>IFERROR(MIN(VLOOKUP($C153,'Measure&amp;Incentive Picklist'!$D:$H,4,FALSE)*F153,O153),"")</f>
        <v/>
      </c>
      <c r="Q153" s="35"/>
      <c r="R153" s="18">
        <f t="shared" si="9"/>
        <v>0</v>
      </c>
      <c r="S153" s="18">
        <f t="shared" si="10"/>
        <v>0</v>
      </c>
    </row>
    <row r="154" spans="1:19" x14ac:dyDescent="0.25">
      <c r="A154" s="19">
        <f t="shared" si="11"/>
        <v>147</v>
      </c>
      <c r="C154" s="35"/>
      <c r="D154" s="19" t="e">
        <f>VLOOKUP(C154,'Measure&amp;Incentive Picklist'!D:H,2,FALSE)</f>
        <v>#N/A</v>
      </c>
      <c r="E154" s="46"/>
      <c r="F154" s="36"/>
      <c r="G154" s="36"/>
      <c r="H154" s="36"/>
      <c r="I154" s="36"/>
      <c r="J154" s="36"/>
      <c r="M154" s="37"/>
      <c r="N154" s="37"/>
      <c r="O154" s="38" t="str">
        <f t="shared" si="8"/>
        <v/>
      </c>
      <c r="P154" s="47" t="str">
        <f>IFERROR(MIN(VLOOKUP($C154,'Measure&amp;Incentive Picklist'!$D:$H,4,FALSE)*F154,O154),"")</f>
        <v/>
      </c>
      <c r="Q154" s="35"/>
      <c r="R154" s="18">
        <f t="shared" si="9"/>
        <v>0</v>
      </c>
      <c r="S154" s="18">
        <f t="shared" si="10"/>
        <v>0</v>
      </c>
    </row>
    <row r="155" spans="1:19" x14ac:dyDescent="0.25">
      <c r="A155" s="19">
        <f t="shared" si="11"/>
        <v>148</v>
      </c>
      <c r="C155" s="35"/>
      <c r="D155" s="19" t="e">
        <f>VLOOKUP(C155,'Measure&amp;Incentive Picklist'!D:H,2,FALSE)</f>
        <v>#N/A</v>
      </c>
      <c r="E155" s="46"/>
      <c r="F155" s="36"/>
      <c r="G155" s="36"/>
      <c r="H155" s="36"/>
      <c r="I155" s="36"/>
      <c r="J155" s="36"/>
      <c r="M155" s="37"/>
      <c r="N155" s="37"/>
      <c r="O155" s="38" t="str">
        <f t="shared" si="8"/>
        <v/>
      </c>
      <c r="P155" s="47" t="str">
        <f>IFERROR(MIN(VLOOKUP($C155,'Measure&amp;Incentive Picklist'!$D:$H,4,FALSE)*F155,O155),"")</f>
        <v/>
      </c>
      <c r="Q155" s="35"/>
      <c r="R155" s="18">
        <f t="shared" si="9"/>
        <v>0</v>
      </c>
      <c r="S155" s="18">
        <f t="shared" si="10"/>
        <v>0</v>
      </c>
    </row>
    <row r="156" spans="1:19" x14ac:dyDescent="0.25">
      <c r="A156" s="19">
        <f t="shared" si="11"/>
        <v>149</v>
      </c>
      <c r="C156" s="35"/>
      <c r="D156" s="19" t="e">
        <f>VLOOKUP(C156,'Measure&amp;Incentive Picklist'!D:H,2,FALSE)</f>
        <v>#N/A</v>
      </c>
      <c r="E156" s="46"/>
      <c r="F156" s="36"/>
      <c r="G156" s="36"/>
      <c r="H156" s="36"/>
      <c r="I156" s="36"/>
      <c r="J156" s="36"/>
      <c r="M156" s="37"/>
      <c r="N156" s="37"/>
      <c r="O156" s="38" t="str">
        <f t="shared" si="8"/>
        <v/>
      </c>
      <c r="P156" s="47" t="str">
        <f>IFERROR(MIN(VLOOKUP($C156,'Measure&amp;Incentive Picklist'!$D:$H,4,FALSE)*F156,O156),"")</f>
        <v/>
      </c>
      <c r="Q156" s="35"/>
      <c r="R156" s="18">
        <f t="shared" si="9"/>
        <v>0</v>
      </c>
      <c r="S156" s="18">
        <f t="shared" si="10"/>
        <v>0</v>
      </c>
    </row>
    <row r="157" spans="1:19" x14ac:dyDescent="0.25">
      <c r="A157" s="19">
        <f t="shared" si="11"/>
        <v>150</v>
      </c>
      <c r="C157" s="35"/>
      <c r="D157" s="19" t="e">
        <f>VLOOKUP(C157,'Measure&amp;Incentive Picklist'!D:H,2,FALSE)</f>
        <v>#N/A</v>
      </c>
      <c r="E157" s="46"/>
      <c r="F157" s="36"/>
      <c r="G157" s="36"/>
      <c r="H157" s="36"/>
      <c r="I157" s="36"/>
      <c r="J157" s="36"/>
      <c r="M157" s="37"/>
      <c r="N157" s="37"/>
      <c r="O157" s="38" t="str">
        <f t="shared" si="8"/>
        <v/>
      </c>
      <c r="P157" s="47" t="str">
        <f>IFERROR(MIN(VLOOKUP($C157,'Measure&amp;Incentive Picklist'!$D:$H,4,FALSE)*F157,O157),"")</f>
        <v/>
      </c>
      <c r="Q157" s="35"/>
      <c r="R157" s="18">
        <f t="shared" si="9"/>
        <v>0</v>
      </c>
      <c r="S157" s="18">
        <f t="shared" si="10"/>
        <v>0</v>
      </c>
    </row>
    <row r="158" spans="1:19" x14ac:dyDescent="0.25">
      <c r="A158" s="19">
        <f t="shared" si="11"/>
        <v>151</v>
      </c>
      <c r="C158" s="35"/>
      <c r="D158" s="19" t="e">
        <f>VLOOKUP(C158,'Measure&amp;Incentive Picklist'!D:H,2,FALSE)</f>
        <v>#N/A</v>
      </c>
      <c r="E158" s="46"/>
      <c r="F158" s="36"/>
      <c r="G158" s="36"/>
      <c r="H158" s="36"/>
      <c r="I158" s="36"/>
      <c r="J158" s="36"/>
      <c r="M158" s="37"/>
      <c r="N158" s="37"/>
      <c r="O158" s="38" t="str">
        <f t="shared" si="8"/>
        <v/>
      </c>
      <c r="P158" s="47" t="str">
        <f>IFERROR(MIN(VLOOKUP($C158,'Measure&amp;Incentive Picklist'!$D:$H,4,FALSE)*F158,O158),"")</f>
        <v/>
      </c>
      <c r="Q158" s="35"/>
      <c r="R158" s="18">
        <f t="shared" si="9"/>
        <v>0</v>
      </c>
      <c r="S158" s="18">
        <f t="shared" si="10"/>
        <v>0</v>
      </c>
    </row>
    <row r="159" spans="1:19" x14ac:dyDescent="0.25">
      <c r="A159" s="19">
        <f t="shared" si="11"/>
        <v>152</v>
      </c>
      <c r="C159" s="35"/>
      <c r="D159" s="19" t="e">
        <f>VLOOKUP(C159,'Measure&amp;Incentive Picklist'!D:H,2,FALSE)</f>
        <v>#N/A</v>
      </c>
      <c r="E159" s="46"/>
      <c r="F159" s="36"/>
      <c r="G159" s="36"/>
      <c r="H159" s="36"/>
      <c r="I159" s="36"/>
      <c r="J159" s="36"/>
      <c r="M159" s="37"/>
      <c r="N159" s="37"/>
      <c r="O159" s="38" t="str">
        <f t="shared" si="8"/>
        <v/>
      </c>
      <c r="P159" s="47" t="str">
        <f>IFERROR(MIN(VLOOKUP($C159,'Measure&amp;Incentive Picklist'!$D:$H,4,FALSE)*F159,O159),"")</f>
        <v/>
      </c>
      <c r="Q159" s="35"/>
      <c r="R159" s="18">
        <f t="shared" si="9"/>
        <v>0</v>
      </c>
      <c r="S159" s="18">
        <f t="shared" si="10"/>
        <v>0</v>
      </c>
    </row>
    <row r="160" spans="1:19" x14ac:dyDescent="0.25">
      <c r="A160" s="19">
        <f t="shared" si="11"/>
        <v>153</v>
      </c>
      <c r="C160" s="35"/>
      <c r="D160" s="19" t="e">
        <f>VLOOKUP(C160,'Measure&amp;Incentive Picklist'!D:H,2,FALSE)</f>
        <v>#N/A</v>
      </c>
      <c r="E160" s="46"/>
      <c r="F160" s="36"/>
      <c r="G160" s="36"/>
      <c r="H160" s="36"/>
      <c r="I160" s="36"/>
      <c r="J160" s="36"/>
      <c r="M160" s="37"/>
      <c r="N160" s="37"/>
      <c r="O160" s="38" t="str">
        <f t="shared" si="8"/>
        <v/>
      </c>
      <c r="P160" s="47" t="str">
        <f>IFERROR(MIN(VLOOKUP($C160,'Measure&amp;Incentive Picklist'!$D:$H,4,FALSE)*F160,O160),"")</f>
        <v/>
      </c>
      <c r="Q160" s="35"/>
      <c r="R160" s="18">
        <f t="shared" si="9"/>
        <v>0</v>
      </c>
      <c r="S160" s="18">
        <f t="shared" si="10"/>
        <v>0</v>
      </c>
    </row>
    <row r="161" spans="1:19" x14ac:dyDescent="0.25">
      <c r="A161" s="19">
        <f t="shared" si="11"/>
        <v>154</v>
      </c>
      <c r="C161" s="35"/>
      <c r="D161" s="19" t="e">
        <f>VLOOKUP(C161,'Measure&amp;Incentive Picklist'!D:H,2,FALSE)</f>
        <v>#N/A</v>
      </c>
      <c r="E161" s="46"/>
      <c r="F161" s="36"/>
      <c r="G161" s="36"/>
      <c r="H161" s="36"/>
      <c r="I161" s="36"/>
      <c r="J161" s="36"/>
      <c r="M161" s="37"/>
      <c r="N161" s="37"/>
      <c r="O161" s="38" t="str">
        <f t="shared" si="8"/>
        <v/>
      </c>
      <c r="P161" s="47" t="str">
        <f>IFERROR(MIN(VLOOKUP($C161,'Measure&amp;Incentive Picklist'!$D:$H,4,FALSE)*F161,O161),"")</f>
        <v/>
      </c>
      <c r="Q161" s="35"/>
      <c r="R161" s="18">
        <f t="shared" si="9"/>
        <v>0</v>
      </c>
      <c r="S161" s="18">
        <f t="shared" si="10"/>
        <v>0</v>
      </c>
    </row>
    <row r="162" spans="1:19" x14ac:dyDescent="0.25">
      <c r="A162" s="19">
        <f t="shared" si="11"/>
        <v>155</v>
      </c>
      <c r="C162" s="35"/>
      <c r="D162" s="19" t="e">
        <f>VLOOKUP(C162,'Measure&amp;Incentive Picklist'!D:H,2,FALSE)</f>
        <v>#N/A</v>
      </c>
      <c r="E162" s="46"/>
      <c r="F162" s="36"/>
      <c r="G162" s="36"/>
      <c r="H162" s="36"/>
      <c r="I162" s="36"/>
      <c r="J162" s="36"/>
      <c r="M162" s="37"/>
      <c r="N162" s="37"/>
      <c r="O162" s="38" t="str">
        <f t="shared" si="8"/>
        <v/>
      </c>
      <c r="P162" s="47" t="str">
        <f>IFERROR(MIN(VLOOKUP($C162,'Measure&amp;Incentive Picklist'!$D:$H,4,FALSE)*F162,O162),"")</f>
        <v/>
      </c>
      <c r="Q162" s="35"/>
      <c r="R162" s="18">
        <f t="shared" si="9"/>
        <v>0</v>
      </c>
      <c r="S162" s="18">
        <f t="shared" si="10"/>
        <v>0</v>
      </c>
    </row>
    <row r="163" spans="1:19" x14ac:dyDescent="0.25">
      <c r="A163" s="19">
        <f t="shared" si="11"/>
        <v>156</v>
      </c>
      <c r="C163" s="35"/>
      <c r="D163" s="19" t="e">
        <f>VLOOKUP(C163,'Measure&amp;Incentive Picklist'!D:H,2,FALSE)</f>
        <v>#N/A</v>
      </c>
      <c r="E163" s="46"/>
      <c r="F163" s="36"/>
      <c r="G163" s="36"/>
      <c r="H163" s="36"/>
      <c r="I163" s="36"/>
      <c r="J163" s="36"/>
      <c r="M163" s="37"/>
      <c r="N163" s="37"/>
      <c r="O163" s="38" t="str">
        <f t="shared" si="8"/>
        <v/>
      </c>
      <c r="P163" s="47" t="str">
        <f>IFERROR(MIN(VLOOKUP($C163,'Measure&amp;Incentive Picklist'!$D:$H,4,FALSE)*F163,O163),"")</f>
        <v/>
      </c>
      <c r="Q163" s="35"/>
      <c r="R163" s="18">
        <f t="shared" si="9"/>
        <v>0</v>
      </c>
      <c r="S163" s="18">
        <f t="shared" si="10"/>
        <v>0</v>
      </c>
    </row>
    <row r="164" spans="1:19" x14ac:dyDescent="0.25">
      <c r="A164" s="19">
        <f t="shared" si="11"/>
        <v>157</v>
      </c>
      <c r="C164" s="35"/>
      <c r="D164" s="19" t="e">
        <f>VLOOKUP(C164,'Measure&amp;Incentive Picklist'!D:H,2,FALSE)</f>
        <v>#N/A</v>
      </c>
      <c r="E164" s="46"/>
      <c r="F164" s="36"/>
      <c r="G164" s="36"/>
      <c r="H164" s="36"/>
      <c r="I164" s="36"/>
      <c r="J164" s="36"/>
      <c r="M164" s="37"/>
      <c r="N164" s="37"/>
      <c r="O164" s="38" t="str">
        <f t="shared" si="8"/>
        <v/>
      </c>
      <c r="P164" s="47" t="str">
        <f>IFERROR(MIN(VLOOKUP($C164,'Measure&amp;Incentive Picklist'!$D:$H,4,FALSE)*F164,O164),"")</f>
        <v/>
      </c>
      <c r="Q164" s="35"/>
      <c r="R164" s="18">
        <f t="shared" si="9"/>
        <v>0</v>
      </c>
      <c r="S164" s="18">
        <f t="shared" si="10"/>
        <v>0</v>
      </c>
    </row>
    <row r="165" spans="1:19" x14ac:dyDescent="0.25">
      <c r="A165" s="19">
        <f t="shared" si="11"/>
        <v>158</v>
      </c>
      <c r="C165" s="35"/>
      <c r="D165" s="19" t="e">
        <f>VLOOKUP(C165,'Measure&amp;Incentive Picklist'!D:H,2,FALSE)</f>
        <v>#N/A</v>
      </c>
      <c r="E165" s="46"/>
      <c r="F165" s="36"/>
      <c r="G165" s="36"/>
      <c r="H165" s="36"/>
      <c r="I165" s="36"/>
      <c r="J165" s="36"/>
      <c r="M165" s="37"/>
      <c r="N165" s="37"/>
      <c r="O165" s="38" t="str">
        <f t="shared" si="8"/>
        <v/>
      </c>
      <c r="P165" s="47" t="str">
        <f>IFERROR(MIN(VLOOKUP($C165,'Measure&amp;Incentive Picklist'!$D:$H,4,FALSE)*F165,O165),"")</f>
        <v/>
      </c>
      <c r="Q165" s="35"/>
      <c r="R165" s="18">
        <f t="shared" si="9"/>
        <v>0</v>
      </c>
      <c r="S165" s="18">
        <f t="shared" si="10"/>
        <v>0</v>
      </c>
    </row>
    <row r="166" spans="1:19" x14ac:dyDescent="0.25">
      <c r="A166" s="19">
        <f t="shared" si="11"/>
        <v>159</v>
      </c>
      <c r="C166" s="35"/>
      <c r="D166" s="19" t="e">
        <f>VLOOKUP(C166,'Measure&amp;Incentive Picklist'!D:H,2,FALSE)</f>
        <v>#N/A</v>
      </c>
      <c r="E166" s="46"/>
      <c r="F166" s="36"/>
      <c r="G166" s="36"/>
      <c r="H166" s="36"/>
      <c r="I166" s="36"/>
      <c r="J166" s="36"/>
      <c r="M166" s="37"/>
      <c r="N166" s="37"/>
      <c r="O166" s="38" t="str">
        <f t="shared" si="8"/>
        <v/>
      </c>
      <c r="P166" s="47" t="str">
        <f>IFERROR(MIN(VLOOKUP($C166,'Measure&amp;Incentive Picklist'!$D:$H,4,FALSE)*F166,O166),"")</f>
        <v/>
      </c>
      <c r="Q166" s="35"/>
      <c r="R166" s="18">
        <f t="shared" si="9"/>
        <v>0</v>
      </c>
      <c r="S166" s="18">
        <f t="shared" si="10"/>
        <v>0</v>
      </c>
    </row>
    <row r="167" spans="1:19" x14ac:dyDescent="0.25">
      <c r="A167" s="19">
        <f t="shared" si="11"/>
        <v>160</v>
      </c>
      <c r="C167" s="35"/>
      <c r="D167" s="19" t="e">
        <f>VLOOKUP(C167,'Measure&amp;Incentive Picklist'!D:H,2,FALSE)</f>
        <v>#N/A</v>
      </c>
      <c r="E167" s="46"/>
      <c r="F167" s="36"/>
      <c r="G167" s="36"/>
      <c r="H167" s="36"/>
      <c r="I167" s="36"/>
      <c r="J167" s="36"/>
      <c r="M167" s="37"/>
      <c r="N167" s="37"/>
      <c r="O167" s="38" t="str">
        <f t="shared" si="8"/>
        <v/>
      </c>
      <c r="P167" s="47" t="str">
        <f>IFERROR(MIN(VLOOKUP($C167,'Measure&amp;Incentive Picklist'!$D:$H,4,FALSE)*F167,O167),"")</f>
        <v/>
      </c>
      <c r="Q167" s="35"/>
      <c r="R167" s="18">
        <f t="shared" si="9"/>
        <v>0</v>
      </c>
      <c r="S167" s="18">
        <f t="shared" si="10"/>
        <v>0</v>
      </c>
    </row>
    <row r="168" spans="1:19" x14ac:dyDescent="0.25">
      <c r="A168" s="19">
        <f t="shared" si="11"/>
        <v>161</v>
      </c>
      <c r="C168" s="35"/>
      <c r="D168" s="19" t="e">
        <f>VLOOKUP(C168,'Measure&amp;Incentive Picklist'!D:H,2,FALSE)</f>
        <v>#N/A</v>
      </c>
      <c r="E168" s="46"/>
      <c r="F168" s="36"/>
      <c r="G168" s="36"/>
      <c r="H168" s="36"/>
      <c r="I168" s="36"/>
      <c r="J168" s="36"/>
      <c r="M168" s="37"/>
      <c r="N168" s="37"/>
      <c r="O168" s="38" t="str">
        <f t="shared" si="8"/>
        <v/>
      </c>
      <c r="P168" s="47" t="str">
        <f>IFERROR(MIN(VLOOKUP($C168,'Measure&amp;Incentive Picklist'!$D:$H,4,FALSE)*F168,O168),"")</f>
        <v/>
      </c>
      <c r="Q168" s="35"/>
      <c r="R168" s="18">
        <f t="shared" si="9"/>
        <v>0</v>
      </c>
      <c r="S168" s="18">
        <f t="shared" si="10"/>
        <v>0</v>
      </c>
    </row>
    <row r="169" spans="1:19" x14ac:dyDescent="0.25">
      <c r="A169" s="19">
        <f t="shared" si="11"/>
        <v>162</v>
      </c>
      <c r="C169" s="35"/>
      <c r="D169" s="19" t="e">
        <f>VLOOKUP(C169,'Measure&amp;Incentive Picklist'!D:H,2,FALSE)</f>
        <v>#N/A</v>
      </c>
      <c r="E169" s="46"/>
      <c r="F169" s="36"/>
      <c r="G169" s="36"/>
      <c r="H169" s="36"/>
      <c r="I169" s="36"/>
      <c r="J169" s="36"/>
      <c r="M169" s="37"/>
      <c r="N169" s="37"/>
      <c r="O169" s="38" t="str">
        <f t="shared" si="8"/>
        <v/>
      </c>
      <c r="P169" s="47" t="str">
        <f>IFERROR(MIN(VLOOKUP($C169,'Measure&amp;Incentive Picklist'!$D:$H,4,FALSE)*F169,O169),"")</f>
        <v/>
      </c>
      <c r="Q169" s="35"/>
      <c r="R169" s="18">
        <f t="shared" si="9"/>
        <v>0</v>
      </c>
      <c r="S169" s="18">
        <f t="shared" si="10"/>
        <v>0</v>
      </c>
    </row>
    <row r="170" spans="1:19" x14ac:dyDescent="0.25">
      <c r="A170" s="19">
        <f t="shared" si="11"/>
        <v>163</v>
      </c>
      <c r="C170" s="35"/>
      <c r="D170" s="19" t="e">
        <f>VLOOKUP(C170,'Measure&amp;Incentive Picklist'!D:H,2,FALSE)</f>
        <v>#N/A</v>
      </c>
      <c r="E170" s="46"/>
      <c r="F170" s="36"/>
      <c r="G170" s="36"/>
      <c r="H170" s="36"/>
      <c r="I170" s="36"/>
      <c r="J170" s="36"/>
      <c r="M170" s="37"/>
      <c r="N170" s="37"/>
      <c r="O170" s="38" t="str">
        <f t="shared" si="8"/>
        <v/>
      </c>
      <c r="P170" s="47" t="str">
        <f>IFERROR(MIN(VLOOKUP($C170,'Measure&amp;Incentive Picklist'!$D:$H,4,FALSE)*F170,O170),"")</f>
        <v/>
      </c>
      <c r="Q170" s="35"/>
      <c r="R170" s="18">
        <f t="shared" si="9"/>
        <v>0</v>
      </c>
      <c r="S170" s="18">
        <f t="shared" si="10"/>
        <v>0</v>
      </c>
    </row>
    <row r="171" spans="1:19" x14ac:dyDescent="0.25">
      <c r="A171" s="19">
        <f t="shared" si="11"/>
        <v>164</v>
      </c>
      <c r="C171" s="35"/>
      <c r="D171" s="19" t="e">
        <f>VLOOKUP(C171,'Measure&amp;Incentive Picklist'!D:H,2,FALSE)</f>
        <v>#N/A</v>
      </c>
      <c r="E171" s="46"/>
      <c r="F171" s="36"/>
      <c r="G171" s="36"/>
      <c r="H171" s="36"/>
      <c r="I171" s="36"/>
      <c r="J171" s="36"/>
      <c r="M171" s="37"/>
      <c r="N171" s="37"/>
      <c r="O171" s="38" t="str">
        <f t="shared" si="8"/>
        <v/>
      </c>
      <c r="P171" s="47" t="str">
        <f>IFERROR(MIN(VLOOKUP($C171,'Measure&amp;Incentive Picklist'!$D:$H,4,FALSE)*F171,O171),"")</f>
        <v/>
      </c>
      <c r="Q171" s="35"/>
      <c r="R171" s="18">
        <f t="shared" si="9"/>
        <v>0</v>
      </c>
      <c r="S171" s="18">
        <f t="shared" si="10"/>
        <v>0</v>
      </c>
    </row>
    <row r="172" spans="1:19" x14ac:dyDescent="0.25">
      <c r="A172" s="19">
        <f t="shared" si="11"/>
        <v>165</v>
      </c>
      <c r="C172" s="35"/>
      <c r="D172" s="19" t="e">
        <f>VLOOKUP(C172,'Measure&amp;Incentive Picklist'!D:H,2,FALSE)</f>
        <v>#N/A</v>
      </c>
      <c r="E172" s="46"/>
      <c r="F172" s="36"/>
      <c r="G172" s="36"/>
      <c r="H172" s="36"/>
      <c r="I172" s="36"/>
      <c r="J172" s="36"/>
      <c r="M172" s="37"/>
      <c r="N172" s="37"/>
      <c r="O172" s="38" t="str">
        <f t="shared" si="8"/>
        <v/>
      </c>
      <c r="P172" s="47" t="str">
        <f>IFERROR(MIN(VLOOKUP($C172,'Measure&amp;Incentive Picklist'!$D:$H,4,FALSE)*F172,O172),"")</f>
        <v/>
      </c>
      <c r="Q172" s="35"/>
      <c r="R172" s="18">
        <f t="shared" si="9"/>
        <v>0</v>
      </c>
      <c r="S172" s="18">
        <f t="shared" si="10"/>
        <v>0</v>
      </c>
    </row>
    <row r="173" spans="1:19" x14ac:dyDescent="0.25">
      <c r="A173" s="19">
        <f t="shared" si="11"/>
        <v>166</v>
      </c>
      <c r="C173" s="35"/>
      <c r="D173" s="19" t="e">
        <f>VLOOKUP(C173,'Measure&amp;Incentive Picklist'!D:H,2,FALSE)</f>
        <v>#N/A</v>
      </c>
      <c r="E173" s="46"/>
      <c r="F173" s="36"/>
      <c r="G173" s="36"/>
      <c r="H173" s="36"/>
      <c r="I173" s="36"/>
      <c r="J173" s="36"/>
      <c r="M173" s="37"/>
      <c r="N173" s="37"/>
      <c r="O173" s="38" t="str">
        <f t="shared" si="8"/>
        <v/>
      </c>
      <c r="P173" s="47" t="str">
        <f>IFERROR(MIN(VLOOKUP($C173,'Measure&amp;Incentive Picklist'!$D:$H,4,FALSE)*F173,O173),"")</f>
        <v/>
      </c>
      <c r="Q173" s="35"/>
      <c r="R173" s="18">
        <f t="shared" si="9"/>
        <v>0</v>
      </c>
      <c r="S173" s="18">
        <f t="shared" si="10"/>
        <v>0</v>
      </c>
    </row>
    <row r="174" spans="1:19" x14ac:dyDescent="0.25">
      <c r="A174" s="19">
        <f t="shared" si="11"/>
        <v>167</v>
      </c>
      <c r="C174" s="35"/>
      <c r="D174" s="19" t="e">
        <f>VLOOKUP(C174,'Measure&amp;Incentive Picklist'!D:H,2,FALSE)</f>
        <v>#N/A</v>
      </c>
      <c r="E174" s="46"/>
      <c r="F174" s="36"/>
      <c r="G174" s="36"/>
      <c r="H174" s="36"/>
      <c r="I174" s="36"/>
      <c r="J174" s="36"/>
      <c r="M174" s="37"/>
      <c r="N174" s="37"/>
      <c r="O174" s="38" t="str">
        <f t="shared" si="8"/>
        <v/>
      </c>
      <c r="P174" s="47" t="str">
        <f>IFERROR(MIN(VLOOKUP($C174,'Measure&amp;Incentive Picklist'!$D:$H,4,FALSE)*F174,O174),"")</f>
        <v/>
      </c>
      <c r="Q174" s="35"/>
      <c r="R174" s="18">
        <f t="shared" si="9"/>
        <v>0</v>
      </c>
      <c r="S174" s="18">
        <f t="shared" si="10"/>
        <v>0</v>
      </c>
    </row>
    <row r="175" spans="1:19" x14ac:dyDescent="0.25">
      <c r="A175" s="19">
        <f t="shared" si="11"/>
        <v>168</v>
      </c>
      <c r="C175" s="35"/>
      <c r="D175" s="19" t="e">
        <f>VLOOKUP(C175,'Measure&amp;Incentive Picklist'!D:H,2,FALSE)</f>
        <v>#N/A</v>
      </c>
      <c r="E175" s="46"/>
      <c r="F175" s="36"/>
      <c r="G175" s="36"/>
      <c r="H175" s="36"/>
      <c r="I175" s="36"/>
      <c r="J175" s="36"/>
      <c r="M175" s="37"/>
      <c r="N175" s="37"/>
      <c r="O175" s="38" t="str">
        <f t="shared" si="8"/>
        <v/>
      </c>
      <c r="P175" s="47" t="str">
        <f>IFERROR(MIN(VLOOKUP($C175,'Measure&amp;Incentive Picklist'!$D:$H,4,FALSE)*F175,O175),"")</f>
        <v/>
      </c>
      <c r="Q175" s="35"/>
      <c r="R175" s="18">
        <f t="shared" si="9"/>
        <v>0</v>
      </c>
      <c r="S175" s="18">
        <f t="shared" si="10"/>
        <v>0</v>
      </c>
    </row>
    <row r="176" spans="1:19" x14ac:dyDescent="0.25">
      <c r="A176" s="19">
        <f t="shared" si="11"/>
        <v>169</v>
      </c>
      <c r="C176" s="35"/>
      <c r="D176" s="19" t="e">
        <f>VLOOKUP(C176,'Measure&amp;Incentive Picklist'!D:H,2,FALSE)</f>
        <v>#N/A</v>
      </c>
      <c r="E176" s="46"/>
      <c r="F176" s="36"/>
      <c r="G176" s="36"/>
      <c r="H176" s="36"/>
      <c r="I176" s="36"/>
      <c r="J176" s="36"/>
      <c r="M176" s="37"/>
      <c r="N176" s="37"/>
      <c r="O176" s="38" t="str">
        <f t="shared" si="8"/>
        <v/>
      </c>
      <c r="P176" s="47" t="str">
        <f>IFERROR(MIN(VLOOKUP($C176,'Measure&amp;Incentive Picklist'!$D:$H,4,FALSE)*F176,O176),"")</f>
        <v/>
      </c>
      <c r="Q176" s="35"/>
      <c r="R176" s="18">
        <f t="shared" si="9"/>
        <v>0</v>
      </c>
      <c r="S176" s="18">
        <f t="shared" si="10"/>
        <v>0</v>
      </c>
    </row>
    <row r="177" spans="1:19" x14ac:dyDescent="0.25">
      <c r="A177" s="19">
        <f t="shared" si="11"/>
        <v>170</v>
      </c>
      <c r="C177" s="35"/>
      <c r="D177" s="19" t="e">
        <f>VLOOKUP(C177,'Measure&amp;Incentive Picklist'!D:H,2,FALSE)</f>
        <v>#N/A</v>
      </c>
      <c r="E177" s="46"/>
      <c r="F177" s="36"/>
      <c r="G177" s="36"/>
      <c r="H177" s="36"/>
      <c r="I177" s="36"/>
      <c r="J177" s="36"/>
      <c r="M177" s="37"/>
      <c r="N177" s="37"/>
      <c r="O177" s="38" t="str">
        <f t="shared" si="8"/>
        <v/>
      </c>
      <c r="P177" s="47" t="str">
        <f>IFERROR(MIN(VLOOKUP($C177,'Measure&amp;Incentive Picklist'!$D:$H,4,FALSE)*F177,O177),"")</f>
        <v/>
      </c>
      <c r="Q177" s="35"/>
      <c r="R177" s="18">
        <f t="shared" si="9"/>
        <v>0</v>
      </c>
      <c r="S177" s="18">
        <f t="shared" si="10"/>
        <v>0</v>
      </c>
    </row>
    <row r="178" spans="1:19" x14ac:dyDescent="0.25">
      <c r="A178" s="19">
        <f t="shared" si="11"/>
        <v>171</v>
      </c>
      <c r="C178" s="35"/>
      <c r="D178" s="19" t="e">
        <f>VLOOKUP(C178,'Measure&amp;Incentive Picklist'!D:H,2,FALSE)</f>
        <v>#N/A</v>
      </c>
      <c r="E178" s="46"/>
      <c r="F178" s="36"/>
      <c r="G178" s="36"/>
      <c r="H178" s="36"/>
      <c r="I178" s="36"/>
      <c r="J178" s="36"/>
      <c r="M178" s="37"/>
      <c r="N178" s="37"/>
      <c r="O178" s="38" t="str">
        <f t="shared" si="8"/>
        <v/>
      </c>
      <c r="P178" s="47" t="str">
        <f>IFERROR(MIN(VLOOKUP($C178,'Measure&amp;Incentive Picklist'!$D:$H,4,FALSE)*F178,O178),"")</f>
        <v/>
      </c>
      <c r="Q178" s="35"/>
      <c r="R178" s="18">
        <f t="shared" si="9"/>
        <v>0</v>
      </c>
      <c r="S178" s="18">
        <f t="shared" si="10"/>
        <v>0</v>
      </c>
    </row>
    <row r="179" spans="1:19" x14ac:dyDescent="0.25">
      <c r="A179" s="19">
        <f t="shared" si="11"/>
        <v>172</v>
      </c>
      <c r="C179" s="35"/>
      <c r="D179" s="19" t="e">
        <f>VLOOKUP(C179,'Measure&amp;Incentive Picklist'!D:H,2,FALSE)</f>
        <v>#N/A</v>
      </c>
      <c r="E179" s="46"/>
      <c r="F179" s="36"/>
      <c r="G179" s="36"/>
      <c r="H179" s="36"/>
      <c r="I179" s="36"/>
      <c r="J179" s="36"/>
      <c r="M179" s="37"/>
      <c r="N179" s="37"/>
      <c r="O179" s="38" t="str">
        <f t="shared" si="8"/>
        <v/>
      </c>
      <c r="P179" s="47" t="str">
        <f>IFERROR(MIN(VLOOKUP($C179,'Measure&amp;Incentive Picklist'!$D:$H,4,FALSE)*F179,O179),"")</f>
        <v/>
      </c>
      <c r="Q179" s="35"/>
      <c r="R179" s="18">
        <f t="shared" si="9"/>
        <v>0</v>
      </c>
      <c r="S179" s="18">
        <f t="shared" si="10"/>
        <v>0</v>
      </c>
    </row>
    <row r="180" spans="1:19" x14ac:dyDescent="0.25">
      <c r="A180" s="19">
        <f t="shared" si="11"/>
        <v>173</v>
      </c>
      <c r="C180" s="35"/>
      <c r="D180" s="19" t="e">
        <f>VLOOKUP(C180,'Measure&amp;Incentive Picklist'!D:H,2,FALSE)</f>
        <v>#N/A</v>
      </c>
      <c r="E180" s="46"/>
      <c r="F180" s="36"/>
      <c r="G180" s="36"/>
      <c r="H180" s="36"/>
      <c r="I180" s="36"/>
      <c r="J180" s="36"/>
      <c r="M180" s="37"/>
      <c r="N180" s="37"/>
      <c r="O180" s="38" t="str">
        <f t="shared" si="8"/>
        <v/>
      </c>
      <c r="P180" s="47" t="str">
        <f>IFERROR(MIN(VLOOKUP($C180,'Measure&amp;Incentive Picklist'!$D:$H,4,FALSE)*F180,O180),"")</f>
        <v/>
      </c>
      <c r="Q180" s="35"/>
      <c r="R180" s="18">
        <f t="shared" si="9"/>
        <v>0</v>
      </c>
      <c r="S180" s="18">
        <f t="shared" si="10"/>
        <v>0</v>
      </c>
    </row>
    <row r="181" spans="1:19" x14ac:dyDescent="0.25">
      <c r="A181" s="19">
        <f t="shared" si="11"/>
        <v>174</v>
      </c>
      <c r="C181" s="35"/>
      <c r="D181" s="19" t="e">
        <f>VLOOKUP(C181,'Measure&amp;Incentive Picklist'!D:H,2,FALSE)</f>
        <v>#N/A</v>
      </c>
      <c r="E181" s="46"/>
      <c r="F181" s="36"/>
      <c r="G181" s="36"/>
      <c r="H181" s="36"/>
      <c r="I181" s="36"/>
      <c r="J181" s="36"/>
      <c r="M181" s="37"/>
      <c r="N181" s="37"/>
      <c r="O181" s="38" t="str">
        <f t="shared" si="8"/>
        <v/>
      </c>
      <c r="P181" s="47" t="str">
        <f>IFERROR(MIN(VLOOKUP($C181,'Measure&amp;Incentive Picklist'!$D:$H,4,FALSE)*F181,O181),"")</f>
        <v/>
      </c>
      <c r="Q181" s="35"/>
      <c r="R181" s="18">
        <f t="shared" si="9"/>
        <v>0</v>
      </c>
      <c r="S181" s="18">
        <f t="shared" si="10"/>
        <v>0</v>
      </c>
    </row>
    <row r="182" spans="1:19" x14ac:dyDescent="0.25">
      <c r="A182" s="19">
        <f t="shared" si="11"/>
        <v>175</v>
      </c>
      <c r="C182" s="35"/>
      <c r="D182" s="19" t="e">
        <f>VLOOKUP(C182,'Measure&amp;Incentive Picklist'!D:H,2,FALSE)</f>
        <v>#N/A</v>
      </c>
      <c r="E182" s="46"/>
      <c r="F182" s="36"/>
      <c r="G182" s="36"/>
      <c r="H182" s="36"/>
      <c r="I182" s="36"/>
      <c r="J182" s="36"/>
      <c r="M182" s="37"/>
      <c r="N182" s="37"/>
      <c r="O182" s="38" t="str">
        <f t="shared" si="8"/>
        <v/>
      </c>
      <c r="P182" s="47" t="str">
        <f>IFERROR(MIN(VLOOKUP($C182,'Measure&amp;Incentive Picklist'!$D:$H,4,FALSE)*F182,O182),"")</f>
        <v/>
      </c>
      <c r="Q182" s="35"/>
      <c r="R182" s="18">
        <f t="shared" si="9"/>
        <v>0</v>
      </c>
      <c r="S182" s="18">
        <f t="shared" si="10"/>
        <v>0</v>
      </c>
    </row>
    <row r="183" spans="1:19" x14ac:dyDescent="0.25">
      <c r="A183" s="19">
        <f t="shared" si="11"/>
        <v>176</v>
      </c>
      <c r="C183" s="35"/>
      <c r="D183" s="19" t="e">
        <f>VLOOKUP(C183,'Measure&amp;Incentive Picklist'!D:H,2,FALSE)</f>
        <v>#N/A</v>
      </c>
      <c r="E183" s="46"/>
      <c r="F183" s="36"/>
      <c r="G183" s="36"/>
      <c r="H183" s="36"/>
      <c r="I183" s="36"/>
      <c r="J183" s="36"/>
      <c r="M183" s="37"/>
      <c r="N183" s="37"/>
      <c r="O183" s="38" t="str">
        <f t="shared" si="8"/>
        <v/>
      </c>
      <c r="P183" s="47" t="str">
        <f>IFERROR(MIN(VLOOKUP($C183,'Measure&amp;Incentive Picklist'!$D:$H,4,FALSE)*F183,O183),"")</f>
        <v/>
      </c>
      <c r="Q183" s="35"/>
      <c r="R183" s="18">
        <f t="shared" si="9"/>
        <v>0</v>
      </c>
      <c r="S183" s="18">
        <f t="shared" si="10"/>
        <v>0</v>
      </c>
    </row>
    <row r="184" spans="1:19" x14ac:dyDescent="0.25">
      <c r="A184" s="19">
        <f t="shared" si="11"/>
        <v>177</v>
      </c>
      <c r="C184" s="35"/>
      <c r="D184" s="19" t="e">
        <f>VLOOKUP(C184,'Measure&amp;Incentive Picklist'!D:H,2,FALSE)</f>
        <v>#N/A</v>
      </c>
      <c r="E184" s="46"/>
      <c r="F184" s="36"/>
      <c r="G184" s="36"/>
      <c r="H184" s="36"/>
      <c r="I184" s="36"/>
      <c r="J184" s="36"/>
      <c r="M184" s="37"/>
      <c r="N184" s="37"/>
      <c r="O184" s="38" t="str">
        <f t="shared" si="8"/>
        <v/>
      </c>
      <c r="P184" s="47" t="str">
        <f>IFERROR(MIN(VLOOKUP($C184,'Measure&amp;Incentive Picklist'!$D:$H,4,FALSE)*F184,O184),"")</f>
        <v/>
      </c>
      <c r="Q184" s="35"/>
      <c r="R184" s="18">
        <f t="shared" si="9"/>
        <v>0</v>
      </c>
      <c r="S184" s="18">
        <f t="shared" si="10"/>
        <v>0</v>
      </c>
    </row>
    <row r="185" spans="1:19" x14ac:dyDescent="0.25">
      <c r="A185" s="19">
        <f t="shared" si="11"/>
        <v>178</v>
      </c>
      <c r="C185" s="35"/>
      <c r="D185" s="19" t="e">
        <f>VLOOKUP(C185,'Measure&amp;Incentive Picklist'!D:H,2,FALSE)</f>
        <v>#N/A</v>
      </c>
      <c r="E185" s="46"/>
      <c r="F185" s="36"/>
      <c r="G185" s="36"/>
      <c r="H185" s="36"/>
      <c r="I185" s="36"/>
      <c r="J185" s="36"/>
      <c r="M185" s="37"/>
      <c r="N185" s="37"/>
      <c r="O185" s="38" t="str">
        <f t="shared" si="8"/>
        <v/>
      </c>
      <c r="P185" s="47" t="str">
        <f>IFERROR(MIN(VLOOKUP($C185,'Measure&amp;Incentive Picklist'!$D:$H,4,FALSE)*F185,O185),"")</f>
        <v/>
      </c>
      <c r="Q185" s="35"/>
      <c r="R185" s="18">
        <f t="shared" si="9"/>
        <v>0</v>
      </c>
      <c r="S185" s="18">
        <f t="shared" si="10"/>
        <v>0</v>
      </c>
    </row>
    <row r="186" spans="1:19" x14ac:dyDescent="0.25">
      <c r="A186" s="19">
        <f t="shared" si="11"/>
        <v>179</v>
      </c>
      <c r="C186" s="35"/>
      <c r="D186" s="19" t="e">
        <f>VLOOKUP(C186,'Measure&amp;Incentive Picklist'!D:H,2,FALSE)</f>
        <v>#N/A</v>
      </c>
      <c r="E186" s="46"/>
      <c r="F186" s="36"/>
      <c r="G186" s="36"/>
      <c r="H186" s="36"/>
      <c r="I186" s="36"/>
      <c r="J186" s="36"/>
      <c r="M186" s="37"/>
      <c r="N186" s="37"/>
      <c r="O186" s="38" t="str">
        <f t="shared" si="8"/>
        <v/>
      </c>
      <c r="P186" s="47" t="str">
        <f>IFERROR(MIN(VLOOKUP($C186,'Measure&amp;Incentive Picklist'!$D:$H,4,FALSE)*F186,O186),"")</f>
        <v/>
      </c>
      <c r="Q186" s="35"/>
      <c r="R186" s="18">
        <f t="shared" si="9"/>
        <v>0</v>
      </c>
      <c r="S186" s="18">
        <f t="shared" si="10"/>
        <v>0</v>
      </c>
    </row>
    <row r="187" spans="1:19" x14ac:dyDescent="0.25">
      <c r="A187" s="19">
        <f t="shared" si="11"/>
        <v>180</v>
      </c>
      <c r="C187" s="35"/>
      <c r="D187" s="19" t="e">
        <f>VLOOKUP(C187,'Measure&amp;Incentive Picklist'!D:H,2,FALSE)</f>
        <v>#N/A</v>
      </c>
      <c r="E187" s="46"/>
      <c r="F187" s="36"/>
      <c r="G187" s="36"/>
      <c r="H187" s="36"/>
      <c r="I187" s="36"/>
      <c r="J187" s="36"/>
      <c r="M187" s="37"/>
      <c r="N187" s="37"/>
      <c r="O187" s="38" t="str">
        <f t="shared" si="8"/>
        <v/>
      </c>
      <c r="P187" s="47" t="str">
        <f>IFERROR(MIN(VLOOKUP($C187,'Measure&amp;Incentive Picklist'!$D:$H,4,FALSE)*F187,O187),"")</f>
        <v/>
      </c>
      <c r="Q187" s="35"/>
      <c r="R187" s="18">
        <f t="shared" si="9"/>
        <v>0</v>
      </c>
      <c r="S187" s="18">
        <f t="shared" si="10"/>
        <v>0</v>
      </c>
    </row>
    <row r="188" spans="1:19" x14ac:dyDescent="0.25">
      <c r="A188" s="19">
        <f t="shared" si="11"/>
        <v>181</v>
      </c>
      <c r="C188" s="35"/>
      <c r="D188" s="19" t="e">
        <f>VLOOKUP(C188,'Measure&amp;Incentive Picklist'!D:H,2,FALSE)</f>
        <v>#N/A</v>
      </c>
      <c r="E188" s="46"/>
      <c r="F188" s="36"/>
      <c r="G188" s="36"/>
      <c r="H188" s="36"/>
      <c r="I188" s="36"/>
      <c r="J188" s="36"/>
      <c r="M188" s="37"/>
      <c r="N188" s="37"/>
      <c r="O188" s="38" t="str">
        <f t="shared" si="8"/>
        <v/>
      </c>
      <c r="P188" s="47" t="str">
        <f>IFERROR(MIN(VLOOKUP($C188,'Measure&amp;Incentive Picklist'!$D:$H,4,FALSE)*F188,O188),"")</f>
        <v/>
      </c>
      <c r="Q188" s="35"/>
      <c r="R188" s="18">
        <f t="shared" si="9"/>
        <v>0</v>
      </c>
      <c r="S188" s="18">
        <f t="shared" si="10"/>
        <v>0</v>
      </c>
    </row>
    <row r="189" spans="1:19" x14ac:dyDescent="0.25">
      <c r="A189" s="19">
        <f t="shared" si="11"/>
        <v>182</v>
      </c>
      <c r="C189" s="35"/>
      <c r="D189" s="19" t="e">
        <f>VLOOKUP(C189,'Measure&amp;Incentive Picklist'!D:H,2,FALSE)</f>
        <v>#N/A</v>
      </c>
      <c r="E189" s="46"/>
      <c r="F189" s="36"/>
      <c r="G189" s="36"/>
      <c r="H189" s="36"/>
      <c r="I189" s="36"/>
      <c r="J189" s="36"/>
      <c r="M189" s="37"/>
      <c r="N189" s="37"/>
      <c r="O189" s="38" t="str">
        <f t="shared" si="8"/>
        <v/>
      </c>
      <c r="P189" s="47" t="str">
        <f>IFERROR(MIN(VLOOKUP($C189,'Measure&amp;Incentive Picklist'!$D:$H,4,FALSE)*F189,O189),"")</f>
        <v/>
      </c>
      <c r="Q189" s="35"/>
      <c r="R189" s="18">
        <f t="shared" si="9"/>
        <v>0</v>
      </c>
      <c r="S189" s="18">
        <f t="shared" si="10"/>
        <v>0</v>
      </c>
    </row>
    <row r="190" spans="1:19" x14ac:dyDescent="0.25">
      <c r="A190" s="19">
        <f t="shared" si="11"/>
        <v>183</v>
      </c>
      <c r="C190" s="35"/>
      <c r="D190" s="19" t="e">
        <f>VLOOKUP(C190,'Measure&amp;Incentive Picklist'!D:H,2,FALSE)</f>
        <v>#N/A</v>
      </c>
      <c r="E190" s="46"/>
      <c r="F190" s="36"/>
      <c r="G190" s="36"/>
      <c r="H190" s="36"/>
      <c r="I190" s="36"/>
      <c r="J190" s="36"/>
      <c r="M190" s="37"/>
      <c r="N190" s="37"/>
      <c r="O190" s="38" t="str">
        <f t="shared" si="8"/>
        <v/>
      </c>
      <c r="P190" s="47" t="str">
        <f>IFERROR(MIN(VLOOKUP($C190,'Measure&amp;Incentive Picklist'!$D:$H,4,FALSE)*F190,O190),"")</f>
        <v/>
      </c>
      <c r="Q190" s="35"/>
      <c r="R190" s="18">
        <f t="shared" si="9"/>
        <v>0</v>
      </c>
      <c r="S190" s="18">
        <f t="shared" si="10"/>
        <v>0</v>
      </c>
    </row>
    <row r="191" spans="1:19" x14ac:dyDescent="0.25">
      <c r="A191" s="19">
        <f t="shared" si="11"/>
        <v>184</v>
      </c>
      <c r="C191" s="35"/>
      <c r="D191" s="19" t="e">
        <f>VLOOKUP(C191,'Measure&amp;Incentive Picklist'!D:H,2,FALSE)</f>
        <v>#N/A</v>
      </c>
      <c r="E191" s="46"/>
      <c r="F191" s="36"/>
      <c r="G191" s="36"/>
      <c r="H191" s="36"/>
      <c r="I191" s="36"/>
      <c r="J191" s="36"/>
      <c r="M191" s="37"/>
      <c r="N191" s="37"/>
      <c r="O191" s="38" t="str">
        <f t="shared" si="8"/>
        <v/>
      </c>
      <c r="P191" s="47" t="str">
        <f>IFERROR(MIN(VLOOKUP($C191,'Measure&amp;Incentive Picklist'!$D:$H,4,FALSE)*F191,O191),"")</f>
        <v/>
      </c>
      <c r="Q191" s="35"/>
      <c r="R191" s="18">
        <f t="shared" si="9"/>
        <v>0</v>
      </c>
      <c r="S191" s="18">
        <f t="shared" si="10"/>
        <v>0</v>
      </c>
    </row>
    <row r="192" spans="1:19" x14ac:dyDescent="0.25">
      <c r="A192" s="19">
        <f t="shared" si="11"/>
        <v>185</v>
      </c>
      <c r="C192" s="35"/>
      <c r="D192" s="19" t="e">
        <f>VLOOKUP(C192,'Measure&amp;Incentive Picklist'!D:H,2,FALSE)</f>
        <v>#N/A</v>
      </c>
      <c r="E192" s="46"/>
      <c r="F192" s="36"/>
      <c r="G192" s="36"/>
      <c r="H192" s="36"/>
      <c r="I192" s="36"/>
      <c r="J192" s="36"/>
      <c r="M192" s="37"/>
      <c r="N192" s="37"/>
      <c r="O192" s="38" t="str">
        <f t="shared" si="8"/>
        <v/>
      </c>
      <c r="P192" s="47" t="str">
        <f>IFERROR(MIN(VLOOKUP($C192,'Measure&amp;Incentive Picklist'!$D:$H,4,FALSE)*F192,O192),"")</f>
        <v/>
      </c>
      <c r="Q192" s="35"/>
      <c r="R192" s="18">
        <f t="shared" si="9"/>
        <v>0</v>
      </c>
      <c r="S192" s="18">
        <f t="shared" si="10"/>
        <v>0</v>
      </c>
    </row>
    <row r="193" spans="1:19" x14ac:dyDescent="0.25">
      <c r="A193" s="19">
        <f t="shared" si="11"/>
        <v>186</v>
      </c>
      <c r="C193" s="35"/>
      <c r="D193" s="19" t="e">
        <f>VLOOKUP(C193,'Measure&amp;Incentive Picklist'!D:H,2,FALSE)</f>
        <v>#N/A</v>
      </c>
      <c r="E193" s="46"/>
      <c r="F193" s="36"/>
      <c r="G193" s="36"/>
      <c r="H193" s="36"/>
      <c r="I193" s="36"/>
      <c r="J193" s="36"/>
      <c r="M193" s="37"/>
      <c r="N193" s="37"/>
      <c r="O193" s="38" t="str">
        <f t="shared" si="8"/>
        <v/>
      </c>
      <c r="P193" s="47" t="str">
        <f>IFERROR(MIN(VLOOKUP($C193,'Measure&amp;Incentive Picklist'!$D:$H,4,FALSE)*F193,O193),"")</f>
        <v/>
      </c>
      <c r="Q193" s="35"/>
      <c r="R193" s="18">
        <f t="shared" si="9"/>
        <v>0</v>
      </c>
      <c r="S193" s="18">
        <f t="shared" si="10"/>
        <v>0</v>
      </c>
    </row>
    <row r="194" spans="1:19" x14ac:dyDescent="0.25">
      <c r="A194" s="19">
        <f t="shared" si="11"/>
        <v>187</v>
      </c>
      <c r="C194" s="35"/>
      <c r="D194" s="19" t="e">
        <f>VLOOKUP(C194,'Measure&amp;Incentive Picklist'!D:H,2,FALSE)</f>
        <v>#N/A</v>
      </c>
      <c r="E194" s="46"/>
      <c r="F194" s="36"/>
      <c r="G194" s="36"/>
      <c r="H194" s="36"/>
      <c r="I194" s="36"/>
      <c r="J194" s="36"/>
      <c r="M194" s="37"/>
      <c r="N194" s="37"/>
      <c r="O194" s="38" t="str">
        <f t="shared" si="8"/>
        <v/>
      </c>
      <c r="P194" s="47" t="str">
        <f>IFERROR(MIN(VLOOKUP($C194,'Measure&amp;Incentive Picklist'!$D:$H,4,FALSE)*F194,O194),"")</f>
        <v/>
      </c>
      <c r="Q194" s="35"/>
      <c r="R194" s="18">
        <f t="shared" si="9"/>
        <v>0</v>
      </c>
      <c r="S194" s="18">
        <f t="shared" si="10"/>
        <v>0</v>
      </c>
    </row>
    <row r="195" spans="1:19" x14ac:dyDescent="0.25">
      <c r="A195" s="19">
        <f t="shared" si="11"/>
        <v>188</v>
      </c>
      <c r="C195" s="35"/>
      <c r="D195" s="19" t="e">
        <f>VLOOKUP(C195,'Measure&amp;Incentive Picklist'!D:H,2,FALSE)</f>
        <v>#N/A</v>
      </c>
      <c r="E195" s="46"/>
      <c r="F195" s="36"/>
      <c r="G195" s="36"/>
      <c r="H195" s="36"/>
      <c r="I195" s="36"/>
      <c r="J195" s="36"/>
      <c r="M195" s="37"/>
      <c r="N195" s="37"/>
      <c r="O195" s="38" t="str">
        <f t="shared" si="8"/>
        <v/>
      </c>
      <c r="P195" s="47" t="str">
        <f>IFERROR(MIN(VLOOKUP($C195,'Measure&amp;Incentive Picklist'!$D:$H,4,FALSE)*F195,O195),"")</f>
        <v/>
      </c>
      <c r="Q195" s="35"/>
      <c r="R195" s="18">
        <f t="shared" si="9"/>
        <v>0</v>
      </c>
      <c r="S195" s="18">
        <f t="shared" si="10"/>
        <v>0</v>
      </c>
    </row>
    <row r="196" spans="1:19" x14ac:dyDescent="0.25">
      <c r="A196" s="19">
        <f t="shared" si="11"/>
        <v>189</v>
      </c>
      <c r="C196" s="35"/>
      <c r="D196" s="19" t="e">
        <f>VLOOKUP(C196,'Measure&amp;Incentive Picklist'!D:H,2,FALSE)</f>
        <v>#N/A</v>
      </c>
      <c r="E196" s="46"/>
      <c r="F196" s="36"/>
      <c r="G196" s="36"/>
      <c r="H196" s="36"/>
      <c r="I196" s="36"/>
      <c r="J196" s="36"/>
      <c r="M196" s="37"/>
      <c r="N196" s="37"/>
      <c r="O196" s="38" t="str">
        <f t="shared" si="8"/>
        <v/>
      </c>
      <c r="P196" s="47" t="str">
        <f>IFERROR(MIN(VLOOKUP($C196,'Measure&amp;Incentive Picklist'!$D:$H,4,FALSE)*F196,O196),"")</f>
        <v/>
      </c>
      <c r="Q196" s="35"/>
      <c r="R196" s="18">
        <f t="shared" si="9"/>
        <v>0</v>
      </c>
      <c r="S196" s="18">
        <f t="shared" si="10"/>
        <v>0</v>
      </c>
    </row>
    <row r="197" spans="1:19" x14ac:dyDescent="0.25">
      <c r="A197" s="19">
        <f t="shared" si="11"/>
        <v>190</v>
      </c>
      <c r="C197" s="35"/>
      <c r="D197" s="19" t="e">
        <f>VLOOKUP(C197,'Measure&amp;Incentive Picklist'!D:H,2,FALSE)</f>
        <v>#N/A</v>
      </c>
      <c r="E197" s="46"/>
      <c r="F197" s="36"/>
      <c r="G197" s="36"/>
      <c r="H197" s="36"/>
      <c r="I197" s="36"/>
      <c r="J197" s="36"/>
      <c r="M197" s="37"/>
      <c r="N197" s="37"/>
      <c r="O197" s="38" t="str">
        <f t="shared" si="8"/>
        <v/>
      </c>
      <c r="P197" s="47" t="str">
        <f>IFERROR(MIN(VLOOKUP($C197,'Measure&amp;Incentive Picklist'!$D:$H,4,FALSE)*F197,O197),"")</f>
        <v/>
      </c>
      <c r="Q197" s="35"/>
      <c r="R197" s="18">
        <f t="shared" si="9"/>
        <v>0</v>
      </c>
      <c r="S197" s="18">
        <f t="shared" si="10"/>
        <v>0</v>
      </c>
    </row>
    <row r="198" spans="1:19" x14ac:dyDescent="0.25">
      <c r="A198" s="19">
        <f t="shared" si="11"/>
        <v>191</v>
      </c>
      <c r="C198" s="35"/>
      <c r="D198" s="19" t="e">
        <f>VLOOKUP(C198,'Measure&amp;Incentive Picklist'!D:H,2,FALSE)</f>
        <v>#N/A</v>
      </c>
      <c r="E198" s="46"/>
      <c r="F198" s="36"/>
      <c r="G198" s="36"/>
      <c r="H198" s="36"/>
      <c r="I198" s="36"/>
      <c r="J198" s="36"/>
      <c r="M198" s="37"/>
      <c r="N198" s="37"/>
      <c r="O198" s="38" t="str">
        <f t="shared" si="8"/>
        <v/>
      </c>
      <c r="P198" s="47" t="str">
        <f>IFERROR(MIN(VLOOKUP($C198,'Measure&amp;Incentive Picklist'!$D:$H,4,FALSE)*F198,O198),"")</f>
        <v/>
      </c>
      <c r="Q198" s="35"/>
      <c r="R198" s="18">
        <f t="shared" si="9"/>
        <v>0</v>
      </c>
      <c r="S198" s="18">
        <f t="shared" si="10"/>
        <v>0</v>
      </c>
    </row>
    <row r="199" spans="1:19" x14ac:dyDescent="0.25">
      <c r="A199" s="19">
        <f t="shared" si="11"/>
        <v>192</v>
      </c>
      <c r="C199" s="35"/>
      <c r="D199" s="19" t="e">
        <f>VLOOKUP(C199,'Measure&amp;Incentive Picklist'!D:H,2,FALSE)</f>
        <v>#N/A</v>
      </c>
      <c r="E199" s="46"/>
      <c r="F199" s="36"/>
      <c r="G199" s="36"/>
      <c r="H199" s="36"/>
      <c r="I199" s="36"/>
      <c r="J199" s="36"/>
      <c r="M199" s="37"/>
      <c r="N199" s="37"/>
      <c r="O199" s="38" t="str">
        <f t="shared" si="8"/>
        <v/>
      </c>
      <c r="P199" s="47" t="str">
        <f>IFERROR(MIN(VLOOKUP($C199,'Measure&amp;Incentive Picklist'!$D:$H,4,FALSE)*F199,O199),"")</f>
        <v/>
      </c>
      <c r="Q199" s="35"/>
      <c r="R199" s="18">
        <f t="shared" si="9"/>
        <v>0</v>
      </c>
      <c r="S199" s="18">
        <f t="shared" si="10"/>
        <v>0</v>
      </c>
    </row>
    <row r="200" spans="1:19" x14ac:dyDescent="0.25">
      <c r="A200" s="19">
        <f t="shared" si="11"/>
        <v>193</v>
      </c>
      <c r="C200" s="35"/>
      <c r="D200" s="19" t="e">
        <f>VLOOKUP(C200,'Measure&amp;Incentive Picklist'!D:H,2,FALSE)</f>
        <v>#N/A</v>
      </c>
      <c r="E200" s="46"/>
      <c r="F200" s="36"/>
      <c r="G200" s="36"/>
      <c r="H200" s="36"/>
      <c r="I200" s="36"/>
      <c r="J200" s="36"/>
      <c r="M200" s="37"/>
      <c r="N200" s="37"/>
      <c r="O200" s="38" t="str">
        <f t="shared" si="8"/>
        <v/>
      </c>
      <c r="P200" s="47" t="str">
        <f>IFERROR(MIN(VLOOKUP($C200,'Measure&amp;Incentive Picklist'!$D:$H,4,FALSE)*F200,O200),"")</f>
        <v/>
      </c>
      <c r="Q200" s="35"/>
      <c r="R200" s="18">
        <f t="shared" si="9"/>
        <v>0</v>
      </c>
      <c r="S200" s="18">
        <f t="shared" si="10"/>
        <v>0</v>
      </c>
    </row>
    <row r="201" spans="1:19" x14ac:dyDescent="0.25">
      <c r="A201" s="19">
        <f t="shared" si="11"/>
        <v>194</v>
      </c>
      <c r="C201" s="35"/>
      <c r="D201" s="19" t="e">
        <f>VLOOKUP(C201,'Measure&amp;Incentive Picklist'!D:H,2,FALSE)</f>
        <v>#N/A</v>
      </c>
      <c r="E201" s="46"/>
      <c r="F201" s="36"/>
      <c r="G201" s="36"/>
      <c r="H201" s="36"/>
      <c r="I201" s="36"/>
      <c r="J201" s="36"/>
      <c r="M201" s="37"/>
      <c r="N201" s="37"/>
      <c r="O201" s="38" t="str">
        <f t="shared" ref="O201:O207" si="12">IF(AND(M201="",N201=""),"",$M201+$N201)</f>
        <v/>
      </c>
      <c r="P201" s="47" t="str">
        <f>IFERROR(MIN(VLOOKUP($C201,'Measure&amp;Incentive Picklist'!$D:$H,4,FALSE)*F201,O201),"")</f>
        <v/>
      </c>
      <c r="Q201" s="35"/>
      <c r="R201" s="18">
        <f t="shared" ref="R201:R207" si="13">IF(OR(C201&gt;"",F201&gt;0,G201&gt;0,E201&gt;0,J201&gt;"",M201&gt;0,N201&gt;"",Q201&gt;""),1,0)</f>
        <v>0</v>
      </c>
      <c r="S201" s="18">
        <f t="shared" ref="S201:S207" si="14">IF(ISERROR(R201),1,0)</f>
        <v>0</v>
      </c>
    </row>
    <row r="202" spans="1:19" x14ac:dyDescent="0.25">
      <c r="A202" s="19">
        <f t="shared" ref="A202:A207" si="15">A201+1</f>
        <v>195</v>
      </c>
      <c r="C202" s="35"/>
      <c r="D202" s="19" t="e">
        <f>VLOOKUP(C202,'Measure&amp;Incentive Picklist'!D:H,2,FALSE)</f>
        <v>#N/A</v>
      </c>
      <c r="E202" s="46"/>
      <c r="F202" s="36"/>
      <c r="G202" s="36"/>
      <c r="H202" s="36"/>
      <c r="I202" s="36"/>
      <c r="J202" s="36"/>
      <c r="M202" s="37"/>
      <c r="N202" s="37"/>
      <c r="O202" s="38" t="str">
        <f t="shared" si="12"/>
        <v/>
      </c>
      <c r="P202" s="47" t="str">
        <f>IFERROR(MIN(VLOOKUP($C202,'Measure&amp;Incentive Picklist'!$D:$H,4,FALSE)*F202,O202),"")</f>
        <v/>
      </c>
      <c r="Q202" s="35"/>
      <c r="R202" s="18">
        <f t="shared" si="13"/>
        <v>0</v>
      </c>
      <c r="S202" s="18">
        <f t="shared" si="14"/>
        <v>0</v>
      </c>
    </row>
    <row r="203" spans="1:19" x14ac:dyDescent="0.25">
      <c r="A203" s="19">
        <f t="shared" si="15"/>
        <v>196</v>
      </c>
      <c r="C203" s="35"/>
      <c r="D203" s="19" t="e">
        <f>VLOOKUP(C203,'Measure&amp;Incentive Picklist'!D:H,2,FALSE)</f>
        <v>#N/A</v>
      </c>
      <c r="E203" s="46"/>
      <c r="F203" s="36"/>
      <c r="G203" s="36"/>
      <c r="H203" s="36"/>
      <c r="I203" s="36"/>
      <c r="J203" s="36"/>
      <c r="M203" s="37"/>
      <c r="N203" s="37"/>
      <c r="O203" s="38" t="str">
        <f t="shared" si="12"/>
        <v/>
      </c>
      <c r="P203" s="47" t="str">
        <f>IFERROR(MIN(VLOOKUP($C203,'Measure&amp;Incentive Picklist'!$D:$H,4,FALSE)*F203,O203),"")</f>
        <v/>
      </c>
      <c r="Q203" s="35"/>
      <c r="R203" s="18">
        <f t="shared" si="13"/>
        <v>0</v>
      </c>
      <c r="S203" s="18">
        <f t="shared" si="14"/>
        <v>0</v>
      </c>
    </row>
    <row r="204" spans="1:19" x14ac:dyDescent="0.25">
      <c r="A204" s="19">
        <f t="shared" si="15"/>
        <v>197</v>
      </c>
      <c r="C204" s="35"/>
      <c r="D204" s="19" t="e">
        <f>VLOOKUP(C204,'Measure&amp;Incentive Picklist'!D:H,2,FALSE)</f>
        <v>#N/A</v>
      </c>
      <c r="E204" s="46"/>
      <c r="F204" s="36"/>
      <c r="G204" s="36"/>
      <c r="H204" s="36"/>
      <c r="I204" s="36"/>
      <c r="J204" s="36"/>
      <c r="M204" s="37"/>
      <c r="N204" s="37"/>
      <c r="O204" s="38" t="str">
        <f t="shared" si="12"/>
        <v/>
      </c>
      <c r="P204" s="47" t="str">
        <f>IFERROR(MIN(VLOOKUP($C204,'Measure&amp;Incentive Picklist'!$D:$H,4,FALSE)*F204,O204),"")</f>
        <v/>
      </c>
      <c r="Q204" s="35"/>
      <c r="R204" s="18">
        <f t="shared" si="13"/>
        <v>0</v>
      </c>
      <c r="S204" s="18">
        <f t="shared" si="14"/>
        <v>0</v>
      </c>
    </row>
    <row r="205" spans="1:19" x14ac:dyDescent="0.25">
      <c r="A205" s="19">
        <f t="shared" si="15"/>
        <v>198</v>
      </c>
      <c r="C205" s="35"/>
      <c r="D205" s="19" t="e">
        <f>VLOOKUP(C205,'Measure&amp;Incentive Picklist'!D:H,2,FALSE)</f>
        <v>#N/A</v>
      </c>
      <c r="E205" s="46"/>
      <c r="F205" s="36"/>
      <c r="G205" s="36"/>
      <c r="H205" s="36"/>
      <c r="I205" s="36"/>
      <c r="J205" s="36"/>
      <c r="M205" s="37"/>
      <c r="N205" s="37"/>
      <c r="O205" s="38" t="str">
        <f t="shared" si="12"/>
        <v/>
      </c>
      <c r="P205" s="47" t="str">
        <f>IFERROR(MIN(VLOOKUP($C205,'Measure&amp;Incentive Picklist'!$D:$H,4,FALSE)*F205,O205),"")</f>
        <v/>
      </c>
      <c r="Q205" s="35"/>
      <c r="R205" s="18">
        <f t="shared" si="13"/>
        <v>0</v>
      </c>
      <c r="S205" s="18">
        <f t="shared" si="14"/>
        <v>0</v>
      </c>
    </row>
    <row r="206" spans="1:19" x14ac:dyDescent="0.25">
      <c r="A206" s="19">
        <f t="shared" si="15"/>
        <v>199</v>
      </c>
      <c r="C206" s="35"/>
      <c r="D206" s="19" t="e">
        <f>VLOOKUP(C206,'Measure&amp;Incentive Picklist'!D:H,2,FALSE)</f>
        <v>#N/A</v>
      </c>
      <c r="E206" s="46"/>
      <c r="F206" s="36"/>
      <c r="G206" s="36"/>
      <c r="H206" s="36"/>
      <c r="I206" s="36"/>
      <c r="J206" s="36"/>
      <c r="M206" s="37"/>
      <c r="N206" s="37"/>
      <c r="O206" s="38" t="str">
        <f t="shared" si="12"/>
        <v/>
      </c>
      <c r="P206" s="47" t="str">
        <f>IFERROR(MIN(VLOOKUP($C206,'Measure&amp;Incentive Picklist'!$D:$H,4,FALSE)*F206,O206),"")</f>
        <v/>
      </c>
      <c r="Q206" s="35"/>
      <c r="R206" s="18">
        <f t="shared" si="13"/>
        <v>0</v>
      </c>
      <c r="S206" s="18">
        <f t="shared" si="14"/>
        <v>0</v>
      </c>
    </row>
    <row r="207" spans="1:19" x14ac:dyDescent="0.25">
      <c r="A207" s="19">
        <f t="shared" si="15"/>
        <v>200</v>
      </c>
      <c r="C207" s="35"/>
      <c r="D207" s="19" t="e">
        <f>VLOOKUP(C207,'Measure&amp;Incentive Picklist'!D:H,2,FALSE)</f>
        <v>#N/A</v>
      </c>
      <c r="E207" s="46"/>
      <c r="F207" s="36"/>
      <c r="G207" s="36"/>
      <c r="H207" s="36"/>
      <c r="I207" s="36"/>
      <c r="J207" s="36"/>
      <c r="M207" s="37"/>
      <c r="N207" s="37"/>
      <c r="O207" s="38" t="str">
        <f t="shared" si="12"/>
        <v/>
      </c>
      <c r="P207" s="47" t="str">
        <f>IFERROR(MIN(VLOOKUP($C207,'Measure&amp;Incentive Picklist'!$D:$H,4,FALSE)*F207,O207),"")</f>
        <v/>
      </c>
      <c r="Q207" s="35"/>
      <c r="R207" s="18">
        <f t="shared" si="13"/>
        <v>0</v>
      </c>
      <c r="S207" s="18">
        <f t="shared" si="14"/>
        <v>0</v>
      </c>
    </row>
    <row r="208" spans="1:19" x14ac:dyDescent="0.25">
      <c r="R208" s="18">
        <f>SUM(R8:R207)</f>
        <v>0</v>
      </c>
      <c r="S208" s="18">
        <f>SUM(S8:S207)</f>
        <v>0</v>
      </c>
    </row>
  </sheetData>
  <sheetProtection algorithmName="SHA-512" hashValue="s0rP4z3XNHJyx07l63dPTuI731PamgwMfKcphGFDJJNpHF/2oDcQ8jSJGAidIFKFP4e+NvWMxnkOxvnOxP5SKA==" saltValue="doGaLJU3LtuQePKNVG2Pig==" spinCount="100000" sheet="1" selectLockedCells="1" sort="0" autoFilter="0"/>
  <protectedRanges>
    <protectedRange sqref="O7 C8:C207 K9:L32 K8:O8 M9:O207 Q8:Q207 G7:J7 E8:J207" name="Range1"/>
  </protectedRanges>
  <autoFilter ref="A6:Q6" xr:uid="{00000000-0009-0000-0000-000003000000}"/>
  <mergeCells count="3">
    <mergeCell ref="A5:C5"/>
    <mergeCell ref="A4:C4"/>
    <mergeCell ref="R6:S6"/>
  </mergeCells>
  <conditionalFormatting sqref="D3 D4:E4 F6:J6 D6:E1048576">
    <cfRule type="containsErrors" dxfId="40" priority="27">
      <formula>ISERROR(D3)</formula>
    </cfRule>
  </conditionalFormatting>
  <conditionalFormatting sqref="D5">
    <cfRule type="containsErrors" dxfId="39" priority="20">
      <formula>ISERROR(D5)</formula>
    </cfRule>
  </conditionalFormatting>
  <conditionalFormatting sqref="K5:M5">
    <cfRule type="containsErrors" dxfId="38" priority="14">
      <formula>ISERROR(K5)</formula>
    </cfRule>
  </conditionalFormatting>
  <conditionalFormatting sqref="P7:P207">
    <cfRule type="containsErrors" dxfId="37" priority="21">
      <formula>ISERROR(P7)</formula>
    </cfRule>
  </conditionalFormatting>
  <conditionalFormatting sqref="Q6">
    <cfRule type="containsErrors" dxfId="36" priority="26">
      <formula>ISERROR(Q6)</formula>
    </cfRule>
  </conditionalFormatting>
  <dataValidations count="1">
    <dataValidation type="list" allowBlank="1" showInputMessage="1" showErrorMessage="1" sqref="B7:B32" xr:uid="{00000000-0002-0000-0300-000000000000}">
      <formula1>#REF!</formula1>
    </dataValidation>
  </dataValidations>
  <hyperlinks>
    <hyperlink ref="A5:B5" location="'Project Summary'!B8" tooltip="Back to Project Summary" display="Back to Project Summary" xr:uid="{00000000-0004-0000-0300-000000000000}"/>
    <hyperlink ref="A5:C5" location="'Project Summary'!B9" tooltip="Back to Project Summary" display="Back to Project Summary" xr:uid="{00000000-0004-0000-0300-000001000000}"/>
  </hyperlinks>
  <pageMargins left="0.7" right="0.7" top="0.75" bottom="0.75" header="0.3" footer="0.3"/>
  <pageSetup orientation="portrait" r:id="rId1"/>
  <headerFooter>
    <oddFooter>&amp;C_x000D_&amp;1#&amp;"Calibri"&amp;22&amp;K0073CF INTERNAL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1000000}">
          <x14:formula1>
            <xm:f>'Measure&amp;Incentive Picklist'!$D$16</xm:f>
          </x14:formula1>
          <xm:sqref>C7:C207</xm:sqref>
        </x14:dataValidation>
        <x14:dataValidation type="list" allowBlank="1" showInputMessage="1" showErrorMessage="1" xr:uid="{00000000-0002-0000-0300-000003000000}">
          <x14:formula1>
            <xm:f>'Heating picklists'!$F$45:$F$47</xm:f>
          </x14:formula1>
          <xm:sqref>G7:G207 H7:I7</xm:sqref>
        </x14:dataValidation>
        <x14:dataValidation type="list" allowBlank="1" showInputMessage="1" showErrorMessage="1" xr:uid="{00000000-0002-0000-0300-000004000000}">
          <x14:formula1>
            <xm:f>'Heating picklists'!$G$45:$G$48</xm:f>
          </x14:formula1>
          <xm:sqref>J7:J207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R208"/>
  <sheetViews>
    <sheetView zoomScaleNormal="100" workbookViewId="0">
      <pane xSplit="4" ySplit="7" topLeftCell="E8" activePane="bottomRight" state="frozen"/>
      <selection pane="topRight" activeCell="B37" sqref="B37"/>
      <selection pane="bottomLeft" activeCell="B37" sqref="B37"/>
      <selection pane="bottomRight" activeCell="B8" sqref="B8"/>
    </sheetView>
  </sheetViews>
  <sheetFormatPr defaultColWidth="9.28515625" defaultRowHeight="15" x14ac:dyDescent="0.25"/>
  <cols>
    <col min="1" max="1" width="8.7109375" style="18" customWidth="1"/>
    <col min="2" max="2" width="45.42578125" style="18" customWidth="1"/>
    <col min="3" max="3" width="17.7109375" style="19" hidden="1" customWidth="1"/>
    <col min="4" max="4" width="35" style="18" customWidth="1"/>
    <col min="5" max="6" width="22.28515625" style="19" customWidth="1"/>
    <col min="7" max="7" width="27.42578125" style="18" customWidth="1"/>
    <col min="8" max="8" width="20.28515625" style="18" bestFit="1" customWidth="1"/>
    <col min="9" max="9" width="21.28515625" style="18" bestFit="1" customWidth="1"/>
    <col min="10" max="10" width="20.5703125" style="38" customWidth="1"/>
    <col min="11" max="11" width="20.28515625" style="38" customWidth="1"/>
    <col min="12" max="12" width="18.28515625" style="38" customWidth="1"/>
    <col min="13" max="13" width="17" style="38" customWidth="1"/>
    <col min="14" max="14" width="71.28515625" style="18" customWidth="1"/>
    <col min="15" max="15" width="12.28515625" style="18" hidden="1" customWidth="1"/>
    <col min="16" max="16" width="14" style="18" hidden="1" customWidth="1"/>
    <col min="17" max="17" width="31.28515625" style="18" hidden="1" customWidth="1"/>
    <col min="18" max="18" width="20.28515625" style="18" hidden="1" customWidth="1"/>
    <col min="19" max="16384" width="9.28515625" style="18"/>
  </cols>
  <sheetData>
    <row r="1" spans="1:18" x14ac:dyDescent="0.25">
      <c r="A1" s="39" t="s">
        <v>55</v>
      </c>
      <c r="B1" s="39"/>
      <c r="C1" s="42"/>
      <c r="D1" s="40">
        <f>'Project Summary'!B14</f>
        <v>0</v>
      </c>
    </row>
    <row r="2" spans="1:18" x14ac:dyDescent="0.25">
      <c r="A2" s="39" t="s">
        <v>56</v>
      </c>
      <c r="B2" s="39"/>
      <c r="C2" s="42"/>
      <c r="D2" s="41">
        <f>'Project Summary'!B24</f>
        <v>0</v>
      </c>
    </row>
    <row r="3" spans="1:18" x14ac:dyDescent="0.25">
      <c r="A3" s="48"/>
      <c r="D3" s="49"/>
    </row>
    <row r="4" spans="1:18" ht="23.25" x14ac:dyDescent="0.25">
      <c r="A4" s="165" t="s">
        <v>12</v>
      </c>
    </row>
    <row r="5" spans="1:18" ht="27.75" customHeight="1" thickBot="1" x14ac:dyDescent="0.3">
      <c r="A5" s="295" t="s">
        <v>57</v>
      </c>
      <c r="B5" s="295"/>
      <c r="C5" s="50" t="s">
        <v>5</v>
      </c>
      <c r="D5" s="50" t="s">
        <v>5</v>
      </c>
      <c r="G5" s="19"/>
      <c r="H5" s="19"/>
      <c r="I5" s="19"/>
      <c r="J5" s="19"/>
      <c r="K5" s="51"/>
      <c r="L5" s="51"/>
      <c r="M5" s="138"/>
    </row>
    <row r="6" spans="1:18" ht="38.25" customHeight="1" thickBot="1" x14ac:dyDescent="0.3">
      <c r="A6" s="52" t="s">
        <v>58</v>
      </c>
      <c r="B6" s="53" t="s">
        <v>60</v>
      </c>
      <c r="C6" s="53" t="s">
        <v>61</v>
      </c>
      <c r="D6" s="54" t="s">
        <v>62</v>
      </c>
      <c r="E6" s="54" t="s">
        <v>63</v>
      </c>
      <c r="F6" s="54" t="s">
        <v>102</v>
      </c>
      <c r="G6" s="54" t="s">
        <v>68</v>
      </c>
      <c r="H6" s="54" t="s">
        <v>72</v>
      </c>
      <c r="I6" s="54" t="s">
        <v>73</v>
      </c>
      <c r="J6" s="55" t="s">
        <v>74</v>
      </c>
      <c r="K6" s="55" t="s">
        <v>75</v>
      </c>
      <c r="L6" s="55" t="s">
        <v>103</v>
      </c>
      <c r="M6" s="55" t="s">
        <v>77</v>
      </c>
      <c r="N6" s="56" t="s">
        <v>47</v>
      </c>
      <c r="O6" s="293" t="s">
        <v>78</v>
      </c>
      <c r="P6" s="294"/>
      <c r="Q6" s="294" t="s">
        <v>104</v>
      </c>
      <c r="R6" s="294"/>
    </row>
    <row r="7" spans="1:18" x14ac:dyDescent="0.25">
      <c r="A7" s="30">
        <v>0</v>
      </c>
      <c r="B7" s="31" t="s">
        <v>105</v>
      </c>
      <c r="C7" s="30" t="str">
        <f>VLOOKUP(B7,'Measure&amp;Incentive Picklist'!D:I,2,FALSE)</f>
        <v>FAUC-AER-BATH</v>
      </c>
      <c r="D7" s="31" t="s">
        <v>106</v>
      </c>
      <c r="E7" s="30">
        <v>2</v>
      </c>
      <c r="F7" s="30">
        <v>1.5</v>
      </c>
      <c r="G7" s="31" t="s">
        <v>107</v>
      </c>
      <c r="H7" s="31" t="s">
        <v>86</v>
      </c>
      <c r="I7" s="31" t="s">
        <v>87</v>
      </c>
      <c r="J7" s="57">
        <v>25</v>
      </c>
      <c r="K7" s="57">
        <v>50</v>
      </c>
      <c r="L7" s="57">
        <f>$J7+$K7</f>
        <v>75</v>
      </c>
      <c r="M7" s="57">
        <f>IFERROR(MIN(IF(B7="","",VLOOKUP(B7,'Measure&amp;Incentive Picklist'!D:I,4,FALSE)*E7),L7),"")</f>
        <v>4</v>
      </c>
      <c r="N7" s="31" t="s">
        <v>88</v>
      </c>
      <c r="O7" s="31" t="s">
        <v>108</v>
      </c>
      <c r="P7" s="31" t="s">
        <v>101</v>
      </c>
      <c r="Q7" s="31" t="s">
        <v>109</v>
      </c>
      <c r="R7" s="31" t="s">
        <v>110</v>
      </c>
    </row>
    <row r="8" spans="1:18" ht="16.5" customHeight="1" x14ac:dyDescent="0.25">
      <c r="A8" s="19">
        <v>1</v>
      </c>
      <c r="B8" s="35"/>
      <c r="C8" s="19" t="e">
        <f>VLOOKUP(B8,'Measure&amp;Incentive Picklist'!D:H,2,FALSE)</f>
        <v>#N/A</v>
      </c>
      <c r="D8" s="171"/>
      <c r="E8" s="172"/>
      <c r="F8" s="172"/>
      <c r="G8" s="35"/>
      <c r="H8" s="35"/>
      <c r="I8" s="35"/>
      <c r="J8" s="37"/>
      <c r="K8" s="37"/>
      <c r="L8" s="38" t="str">
        <f t="shared" ref="L8:L71" si="0">IF(AND(J8="",K8=""),"",$J8+$K8)</f>
        <v/>
      </c>
      <c r="M8" s="142" t="str">
        <f>IFERROR(MIN(IF(B8="","",VLOOKUP(B8,'Measure&amp;Incentive Picklist'!D:I,4,FALSE)*E8),L8),"")</f>
        <v/>
      </c>
      <c r="N8" s="58"/>
      <c r="O8" s="18">
        <f>IF(OR(B8&gt;"",D8&gt;0,E8&gt;0,G8&gt;"",H8&gt;0,I8&gt;0,J8&gt;0,K8&gt;0,N8&gt;0),1,0)</f>
        <v>0</v>
      </c>
      <c r="P8" s="18">
        <f t="shared" ref="P8:P71" si="1">IF(AND(B8&gt;0,ISERROR(O8)),1,0)</f>
        <v>0</v>
      </c>
      <c r="Q8" s="18" t="s">
        <v>111</v>
      </c>
      <c r="R8" s="18" t="s">
        <v>112</v>
      </c>
    </row>
    <row r="9" spans="1:18" x14ac:dyDescent="0.25">
      <c r="A9" s="19">
        <f>A8+1</f>
        <v>2</v>
      </c>
      <c r="B9" s="35"/>
      <c r="C9" s="19" t="e">
        <f>VLOOKUP(B9,'Measure&amp;Incentive Picklist'!D:H,2,FALSE)</f>
        <v>#N/A</v>
      </c>
      <c r="D9" s="171"/>
      <c r="E9" s="172"/>
      <c r="F9" s="172"/>
      <c r="G9" s="35"/>
      <c r="H9" s="35"/>
      <c r="I9" s="35"/>
      <c r="J9" s="37"/>
      <c r="K9" s="37"/>
      <c r="L9" s="38" t="str">
        <f t="shared" si="0"/>
        <v/>
      </c>
      <c r="M9" s="142" t="str">
        <f>IFERROR(MIN(IF(B9="","",VLOOKUP(B9,'Measure&amp;Incentive Picklist'!D:I,4,FALSE)*E9),L9),"")</f>
        <v/>
      </c>
      <c r="N9" s="58"/>
      <c r="O9" s="18">
        <f t="shared" ref="O9:O72" si="2">IF(OR(B9&gt;"",D9&gt;0,E9&gt;0,G9&gt;"",H9&gt;0,I9&gt;0,J9&gt;0,K9&gt;0,N9&gt;0),1,0)</f>
        <v>0</v>
      </c>
      <c r="P9" s="18">
        <f t="shared" si="1"/>
        <v>0</v>
      </c>
      <c r="Q9" s="18" t="s">
        <v>113</v>
      </c>
      <c r="R9" s="18" t="s">
        <v>114</v>
      </c>
    </row>
    <row r="10" spans="1:18" x14ac:dyDescent="0.25">
      <c r="A10" s="19">
        <f>A9+1</f>
        <v>3</v>
      </c>
      <c r="B10" s="35"/>
      <c r="C10" s="19" t="e">
        <f>VLOOKUP(B10,'Measure&amp;Incentive Picklist'!D:H,2,FALSE)</f>
        <v>#N/A</v>
      </c>
      <c r="D10" s="171"/>
      <c r="E10" s="172"/>
      <c r="F10" s="172"/>
      <c r="G10" s="35"/>
      <c r="H10" s="35"/>
      <c r="I10" s="35"/>
      <c r="J10" s="37"/>
      <c r="K10" s="37"/>
      <c r="L10" s="38" t="str">
        <f t="shared" si="0"/>
        <v/>
      </c>
      <c r="M10" s="142" t="str">
        <f>IFERROR(MIN(IF(B10="","",VLOOKUP(B10,'Measure&amp;Incentive Picklist'!D:I,4,FALSE)*E10),L10),"")</f>
        <v/>
      </c>
      <c r="N10" s="58"/>
      <c r="O10" s="18">
        <f t="shared" si="2"/>
        <v>0</v>
      </c>
      <c r="P10" s="18">
        <f t="shared" si="1"/>
        <v>0</v>
      </c>
      <c r="R10" s="18" t="s">
        <v>107</v>
      </c>
    </row>
    <row r="11" spans="1:18" x14ac:dyDescent="0.25">
      <c r="A11" s="19">
        <f t="shared" ref="A11:A74" si="3">A10+1</f>
        <v>4</v>
      </c>
      <c r="B11" s="35"/>
      <c r="C11" s="19" t="e">
        <f>VLOOKUP(B11,'Measure&amp;Incentive Picklist'!D:H,2,FALSE)</f>
        <v>#N/A</v>
      </c>
      <c r="D11" s="171"/>
      <c r="E11" s="172"/>
      <c r="F11" s="172"/>
      <c r="G11" s="35"/>
      <c r="H11" s="35"/>
      <c r="I11" s="35"/>
      <c r="J11" s="37"/>
      <c r="K11" s="37"/>
      <c r="L11" s="38" t="str">
        <f t="shared" si="0"/>
        <v/>
      </c>
      <c r="M11" s="142" t="str">
        <f>IFERROR(MIN(IF(B11="","",VLOOKUP(B11,'Measure&amp;Incentive Picklist'!D:I,4,FALSE)*E11),L11),"")</f>
        <v/>
      </c>
      <c r="N11" s="58"/>
      <c r="O11" s="18">
        <f t="shared" si="2"/>
        <v>0</v>
      </c>
      <c r="P11" s="18">
        <f t="shared" si="1"/>
        <v>0</v>
      </c>
      <c r="R11" s="18" t="s">
        <v>115</v>
      </c>
    </row>
    <row r="12" spans="1:18" x14ac:dyDescent="0.25">
      <c r="A12" s="19">
        <f t="shared" si="3"/>
        <v>5</v>
      </c>
      <c r="B12" s="35"/>
      <c r="C12" s="19" t="e">
        <f>VLOOKUP(B12,'Measure&amp;Incentive Picklist'!D:H,2,FALSE)</f>
        <v>#N/A</v>
      </c>
      <c r="D12" s="171"/>
      <c r="E12" s="172"/>
      <c r="F12" s="172"/>
      <c r="G12" s="35"/>
      <c r="H12" s="35"/>
      <c r="I12" s="35"/>
      <c r="J12" s="37"/>
      <c r="K12" s="37"/>
      <c r="L12" s="38" t="str">
        <f t="shared" si="0"/>
        <v/>
      </c>
      <c r="M12" s="142" t="str">
        <f>IFERROR(MIN(IF(B12="","",VLOOKUP(B12,'Measure&amp;Incentive Picklist'!D:I,4,FALSE)*E12),L12),"")</f>
        <v/>
      </c>
      <c r="N12" s="58"/>
      <c r="O12" s="18">
        <f t="shared" si="2"/>
        <v>0</v>
      </c>
      <c r="P12" s="18">
        <f t="shared" si="1"/>
        <v>0</v>
      </c>
      <c r="R12" s="18" t="s">
        <v>116</v>
      </c>
    </row>
    <row r="13" spans="1:18" x14ac:dyDescent="0.25">
      <c r="A13" s="19">
        <f t="shared" si="3"/>
        <v>6</v>
      </c>
      <c r="B13" s="35"/>
      <c r="C13" s="19" t="e">
        <f>VLOOKUP(B13,'Measure&amp;Incentive Picklist'!D:H,2,FALSE)</f>
        <v>#N/A</v>
      </c>
      <c r="D13" s="171"/>
      <c r="E13" s="172"/>
      <c r="F13" s="172"/>
      <c r="G13" s="35"/>
      <c r="H13" s="35"/>
      <c r="I13" s="35"/>
      <c r="J13" s="37"/>
      <c r="K13" s="37"/>
      <c r="L13" s="38" t="str">
        <f t="shared" si="0"/>
        <v/>
      </c>
      <c r="M13" s="142" t="str">
        <f>IFERROR(MIN(IF(B13="","",VLOOKUP(B13,'Measure&amp;Incentive Picklist'!D:I,4,FALSE)*E13),L13),"")</f>
        <v/>
      </c>
      <c r="N13" s="58"/>
      <c r="O13" s="18">
        <f t="shared" si="2"/>
        <v>0</v>
      </c>
      <c r="P13" s="18">
        <f t="shared" si="1"/>
        <v>0</v>
      </c>
      <c r="R13" s="18" t="s">
        <v>117</v>
      </c>
    </row>
    <row r="14" spans="1:18" x14ac:dyDescent="0.25">
      <c r="A14" s="19">
        <f t="shared" si="3"/>
        <v>7</v>
      </c>
      <c r="B14" s="35"/>
      <c r="C14" s="19" t="e">
        <f>VLOOKUP(B14,'Measure&amp;Incentive Picklist'!D:H,2,FALSE)</f>
        <v>#N/A</v>
      </c>
      <c r="D14" s="171"/>
      <c r="E14" s="172"/>
      <c r="F14" s="172"/>
      <c r="G14" s="35"/>
      <c r="H14" s="35"/>
      <c r="I14" s="35"/>
      <c r="J14" s="37"/>
      <c r="K14" s="37"/>
      <c r="L14" s="38" t="str">
        <f t="shared" si="0"/>
        <v/>
      </c>
      <c r="M14" s="142" t="str">
        <f>IFERROR(MIN(IF(B14="","",VLOOKUP(B14,'Measure&amp;Incentive Picklist'!D:I,4,FALSE)*E14),L14),"")</f>
        <v/>
      </c>
      <c r="N14" s="58"/>
      <c r="O14" s="18">
        <f t="shared" si="2"/>
        <v>0</v>
      </c>
      <c r="P14" s="18">
        <f t="shared" si="1"/>
        <v>0</v>
      </c>
      <c r="R14" s="18" t="s">
        <v>118</v>
      </c>
    </row>
    <row r="15" spans="1:18" x14ac:dyDescent="0.25">
      <c r="A15" s="19">
        <f t="shared" si="3"/>
        <v>8</v>
      </c>
      <c r="B15" s="35"/>
      <c r="C15" s="19" t="e">
        <f>VLOOKUP(B15,'Measure&amp;Incentive Picklist'!D:H,2,FALSE)</f>
        <v>#N/A</v>
      </c>
      <c r="D15" s="171"/>
      <c r="E15" s="172"/>
      <c r="F15" s="172"/>
      <c r="G15" s="35"/>
      <c r="H15" s="35"/>
      <c r="I15" s="35"/>
      <c r="J15" s="37"/>
      <c r="K15" s="37"/>
      <c r="L15" s="38" t="str">
        <f t="shared" si="0"/>
        <v/>
      </c>
      <c r="M15" s="142" t="str">
        <f>IFERROR(MIN(IF(B15="","",VLOOKUP(B15,'Measure&amp;Incentive Picklist'!D:I,4,FALSE)*E15),L15),"")</f>
        <v/>
      </c>
      <c r="N15" s="58"/>
      <c r="O15" s="18">
        <f t="shared" si="2"/>
        <v>0</v>
      </c>
      <c r="P15" s="18">
        <f t="shared" si="1"/>
        <v>0</v>
      </c>
      <c r="R15" s="18" t="s">
        <v>119</v>
      </c>
    </row>
    <row r="16" spans="1:18" x14ac:dyDescent="0.25">
      <c r="A16" s="19">
        <f t="shared" si="3"/>
        <v>9</v>
      </c>
      <c r="B16" s="35"/>
      <c r="C16" s="19" t="e">
        <f>VLOOKUP(B16,'Measure&amp;Incentive Picklist'!D:H,2,FALSE)</f>
        <v>#N/A</v>
      </c>
      <c r="D16" s="171"/>
      <c r="E16" s="172"/>
      <c r="F16" s="172"/>
      <c r="G16" s="35"/>
      <c r="H16" s="35"/>
      <c r="I16" s="35"/>
      <c r="J16" s="37"/>
      <c r="K16" s="37"/>
      <c r="L16" s="38" t="str">
        <f t="shared" si="0"/>
        <v/>
      </c>
      <c r="M16" s="142" t="str">
        <f>IFERROR(MIN(IF(B16="","",VLOOKUP(B16,'Measure&amp;Incentive Picklist'!D:I,4,FALSE)*E16),L16),"")</f>
        <v/>
      </c>
      <c r="N16" s="58"/>
      <c r="O16" s="18">
        <f t="shared" si="2"/>
        <v>0</v>
      </c>
      <c r="P16" s="18">
        <f t="shared" si="1"/>
        <v>0</v>
      </c>
      <c r="R16" s="18" t="s">
        <v>120</v>
      </c>
    </row>
    <row r="17" spans="1:18" x14ac:dyDescent="0.25">
      <c r="A17" s="19">
        <f t="shared" si="3"/>
        <v>10</v>
      </c>
      <c r="B17" s="35"/>
      <c r="C17" s="19" t="e">
        <f>VLOOKUP(B17,'Measure&amp;Incentive Picklist'!D:H,2,FALSE)</f>
        <v>#N/A</v>
      </c>
      <c r="D17" s="171"/>
      <c r="E17" s="172"/>
      <c r="F17" s="172"/>
      <c r="G17" s="35"/>
      <c r="H17" s="35"/>
      <c r="I17" s="35"/>
      <c r="J17" s="37"/>
      <c r="K17" s="37"/>
      <c r="L17" s="38" t="str">
        <f t="shared" si="0"/>
        <v/>
      </c>
      <c r="M17" s="142" t="str">
        <f>IFERROR(MIN(IF(B17="","",VLOOKUP(B17,'Measure&amp;Incentive Picklist'!D:I,4,FALSE)*E17),L17),"")</f>
        <v/>
      </c>
      <c r="N17" s="58"/>
      <c r="O17" s="18">
        <f t="shared" si="2"/>
        <v>0</v>
      </c>
      <c r="P17" s="18">
        <f t="shared" si="1"/>
        <v>0</v>
      </c>
      <c r="R17" s="18" t="s">
        <v>121</v>
      </c>
    </row>
    <row r="18" spans="1:18" x14ac:dyDescent="0.25">
      <c r="A18" s="19">
        <f t="shared" si="3"/>
        <v>11</v>
      </c>
      <c r="B18" s="35"/>
      <c r="C18" s="19" t="e">
        <f>VLOOKUP(B18,'Measure&amp;Incentive Picklist'!D:H,2,FALSE)</f>
        <v>#N/A</v>
      </c>
      <c r="D18" s="171"/>
      <c r="E18" s="172"/>
      <c r="F18" s="172"/>
      <c r="G18" s="35"/>
      <c r="H18" s="35"/>
      <c r="I18" s="35"/>
      <c r="J18" s="37"/>
      <c r="K18" s="37"/>
      <c r="L18" s="38" t="str">
        <f t="shared" si="0"/>
        <v/>
      </c>
      <c r="M18" s="142" t="str">
        <f>IFERROR(MIN(IF(B18="","",VLOOKUP(B18,'Measure&amp;Incentive Picklist'!D:I,4,FALSE)*E18),L18),"")</f>
        <v/>
      </c>
      <c r="N18" s="58"/>
      <c r="O18" s="18">
        <f t="shared" si="2"/>
        <v>0</v>
      </c>
      <c r="P18" s="18">
        <f t="shared" si="1"/>
        <v>0</v>
      </c>
      <c r="R18" s="18" t="s">
        <v>122</v>
      </c>
    </row>
    <row r="19" spans="1:18" x14ac:dyDescent="0.25">
      <c r="A19" s="19">
        <f t="shared" si="3"/>
        <v>12</v>
      </c>
      <c r="B19" s="35"/>
      <c r="C19" s="19" t="e">
        <f>VLOOKUP(B19,'Measure&amp;Incentive Picklist'!D:H,2,FALSE)</f>
        <v>#N/A</v>
      </c>
      <c r="D19" s="171"/>
      <c r="E19" s="172"/>
      <c r="F19" s="172"/>
      <c r="G19" s="35"/>
      <c r="H19" s="35"/>
      <c r="I19" s="35"/>
      <c r="J19" s="37"/>
      <c r="K19" s="37"/>
      <c r="L19" s="38" t="str">
        <f t="shared" si="0"/>
        <v/>
      </c>
      <c r="M19" s="142" t="str">
        <f>IFERROR(MIN(IF(B19="","",VLOOKUP(B19,'Measure&amp;Incentive Picklist'!D:I,4,FALSE)*E19),L19),"")</f>
        <v/>
      </c>
      <c r="N19" s="58"/>
      <c r="O19" s="18">
        <f t="shared" si="2"/>
        <v>0</v>
      </c>
      <c r="P19" s="18">
        <f t="shared" si="1"/>
        <v>0</v>
      </c>
      <c r="R19" s="18" t="s">
        <v>123</v>
      </c>
    </row>
    <row r="20" spans="1:18" x14ac:dyDescent="0.25">
      <c r="A20" s="19">
        <f t="shared" si="3"/>
        <v>13</v>
      </c>
      <c r="B20" s="35"/>
      <c r="C20" s="19" t="e">
        <f>VLOOKUP(B20,'Measure&amp;Incentive Picklist'!D:H,2,FALSE)</f>
        <v>#N/A</v>
      </c>
      <c r="D20" s="171"/>
      <c r="E20" s="172"/>
      <c r="F20" s="172"/>
      <c r="G20" s="35"/>
      <c r="H20" s="35"/>
      <c r="I20" s="35"/>
      <c r="J20" s="37"/>
      <c r="K20" s="37"/>
      <c r="L20" s="38" t="str">
        <f t="shared" si="0"/>
        <v/>
      </c>
      <c r="M20" s="142" t="str">
        <f>IFERROR(MIN(IF(B20="","",VLOOKUP(B20,'Measure&amp;Incentive Picklist'!D:I,4,FALSE)*E20),L20),"")</f>
        <v/>
      </c>
      <c r="N20" s="58"/>
      <c r="O20" s="18">
        <f t="shared" si="2"/>
        <v>0</v>
      </c>
      <c r="P20" s="18">
        <f t="shared" si="1"/>
        <v>0</v>
      </c>
    </row>
    <row r="21" spans="1:18" x14ac:dyDescent="0.25">
      <c r="A21" s="19">
        <f t="shared" si="3"/>
        <v>14</v>
      </c>
      <c r="B21" s="35"/>
      <c r="C21" s="19" t="e">
        <f>VLOOKUP(B21,'Measure&amp;Incentive Picklist'!D:H,2,FALSE)</f>
        <v>#N/A</v>
      </c>
      <c r="D21" s="171"/>
      <c r="E21" s="172"/>
      <c r="F21" s="172"/>
      <c r="G21" s="35"/>
      <c r="H21" s="35"/>
      <c r="I21" s="35"/>
      <c r="J21" s="37"/>
      <c r="K21" s="37"/>
      <c r="L21" s="38" t="str">
        <f t="shared" si="0"/>
        <v/>
      </c>
      <c r="M21" s="142" t="str">
        <f>IFERROR(MIN(IF(B21="","",VLOOKUP(B21,'Measure&amp;Incentive Picklist'!D:I,4,FALSE)*E21),L21),"")</f>
        <v/>
      </c>
      <c r="N21" s="58"/>
      <c r="O21" s="18">
        <f t="shared" si="2"/>
        <v>0</v>
      </c>
      <c r="P21" s="18">
        <f t="shared" si="1"/>
        <v>0</v>
      </c>
    </row>
    <row r="22" spans="1:18" x14ac:dyDescent="0.25">
      <c r="A22" s="19">
        <f t="shared" si="3"/>
        <v>15</v>
      </c>
      <c r="B22" s="35"/>
      <c r="C22" s="19" t="e">
        <f>VLOOKUP(B22,'Measure&amp;Incentive Picklist'!D:H,2,FALSE)</f>
        <v>#N/A</v>
      </c>
      <c r="D22" s="171"/>
      <c r="E22" s="172"/>
      <c r="F22" s="172"/>
      <c r="G22" s="35"/>
      <c r="H22" s="35"/>
      <c r="I22" s="35"/>
      <c r="J22" s="37"/>
      <c r="K22" s="37"/>
      <c r="L22" s="38" t="str">
        <f t="shared" si="0"/>
        <v/>
      </c>
      <c r="M22" s="142" t="str">
        <f>IFERROR(MIN(IF(B22="","",VLOOKUP(B22,'Measure&amp;Incentive Picklist'!D:I,4,FALSE)*E22),L22),"")</f>
        <v/>
      </c>
      <c r="N22" s="58"/>
      <c r="O22" s="18">
        <f t="shared" si="2"/>
        <v>0</v>
      </c>
      <c r="P22" s="18">
        <f t="shared" si="1"/>
        <v>0</v>
      </c>
    </row>
    <row r="23" spans="1:18" x14ac:dyDescent="0.25">
      <c r="A23" s="19">
        <f t="shared" si="3"/>
        <v>16</v>
      </c>
      <c r="B23" s="35"/>
      <c r="C23" s="19" t="e">
        <f>VLOOKUP(B23,'Measure&amp;Incentive Picklist'!D:H,2,FALSE)</f>
        <v>#N/A</v>
      </c>
      <c r="D23" s="171"/>
      <c r="E23" s="172"/>
      <c r="F23" s="172"/>
      <c r="G23" s="35"/>
      <c r="H23" s="35"/>
      <c r="I23" s="35"/>
      <c r="J23" s="37"/>
      <c r="K23" s="37"/>
      <c r="L23" s="38" t="str">
        <f t="shared" si="0"/>
        <v/>
      </c>
      <c r="M23" s="142" t="str">
        <f>IFERROR(MIN(IF(B23="","",VLOOKUP(B23,'Measure&amp;Incentive Picklist'!D:I,4,FALSE)*E23),L23),"")</f>
        <v/>
      </c>
      <c r="N23" s="58"/>
      <c r="O23" s="18">
        <f t="shared" si="2"/>
        <v>0</v>
      </c>
      <c r="P23" s="18">
        <f t="shared" si="1"/>
        <v>0</v>
      </c>
    </row>
    <row r="24" spans="1:18" x14ac:dyDescent="0.25">
      <c r="A24" s="19">
        <f t="shared" si="3"/>
        <v>17</v>
      </c>
      <c r="B24" s="35"/>
      <c r="C24" s="19" t="e">
        <f>VLOOKUP(B24,'Measure&amp;Incentive Picklist'!D:H,2,FALSE)</f>
        <v>#N/A</v>
      </c>
      <c r="D24" s="171"/>
      <c r="E24" s="172"/>
      <c r="F24" s="172"/>
      <c r="G24" s="35"/>
      <c r="H24" s="35"/>
      <c r="I24" s="35"/>
      <c r="J24" s="37"/>
      <c r="K24" s="37"/>
      <c r="L24" s="38" t="str">
        <f t="shared" si="0"/>
        <v/>
      </c>
      <c r="M24" s="142" t="str">
        <f>IFERROR(MIN(IF(B24="","",VLOOKUP(B24,'Measure&amp;Incentive Picklist'!D:I,4,FALSE)*E24),L24),"")</f>
        <v/>
      </c>
      <c r="N24" s="58"/>
      <c r="O24" s="18">
        <f t="shared" si="2"/>
        <v>0</v>
      </c>
      <c r="P24" s="18">
        <f t="shared" si="1"/>
        <v>0</v>
      </c>
    </row>
    <row r="25" spans="1:18" x14ac:dyDescent="0.25">
      <c r="A25" s="19">
        <f t="shared" si="3"/>
        <v>18</v>
      </c>
      <c r="B25" s="35"/>
      <c r="C25" s="19" t="e">
        <f>VLOOKUP(B25,'Measure&amp;Incentive Picklist'!D:H,2,FALSE)</f>
        <v>#N/A</v>
      </c>
      <c r="D25" s="171"/>
      <c r="E25" s="172"/>
      <c r="F25" s="172"/>
      <c r="G25" s="35"/>
      <c r="H25" s="35"/>
      <c r="I25" s="35"/>
      <c r="J25" s="37"/>
      <c r="K25" s="37"/>
      <c r="L25" s="38" t="str">
        <f t="shared" si="0"/>
        <v/>
      </c>
      <c r="M25" s="142" t="str">
        <f>IFERROR(MIN(IF(B25="","",VLOOKUP(B25,'Measure&amp;Incentive Picklist'!D:I,4,FALSE)*E25),L25),"")</f>
        <v/>
      </c>
      <c r="N25" s="58"/>
      <c r="O25" s="18">
        <f t="shared" si="2"/>
        <v>0</v>
      </c>
      <c r="P25" s="18">
        <f t="shared" si="1"/>
        <v>0</v>
      </c>
    </row>
    <row r="26" spans="1:18" x14ac:dyDescent="0.25">
      <c r="A26" s="19">
        <f t="shared" si="3"/>
        <v>19</v>
      </c>
      <c r="B26" s="35"/>
      <c r="C26" s="19" t="e">
        <f>VLOOKUP(B26,'Measure&amp;Incentive Picklist'!D:H,2,FALSE)</f>
        <v>#N/A</v>
      </c>
      <c r="D26" s="171"/>
      <c r="E26" s="172"/>
      <c r="F26" s="172"/>
      <c r="G26" s="35"/>
      <c r="H26" s="35"/>
      <c r="I26" s="35"/>
      <c r="J26" s="37"/>
      <c r="K26" s="37"/>
      <c r="L26" s="38" t="str">
        <f t="shared" si="0"/>
        <v/>
      </c>
      <c r="M26" s="142" t="str">
        <f>IFERROR(MIN(IF(B26="","",VLOOKUP(B26,'Measure&amp;Incentive Picklist'!D:I,4,FALSE)*E26),L26),"")</f>
        <v/>
      </c>
      <c r="N26" s="58"/>
      <c r="O26" s="18">
        <f t="shared" si="2"/>
        <v>0</v>
      </c>
      <c r="P26" s="18">
        <f t="shared" si="1"/>
        <v>0</v>
      </c>
    </row>
    <row r="27" spans="1:18" x14ac:dyDescent="0.25">
      <c r="A27" s="19">
        <f t="shared" si="3"/>
        <v>20</v>
      </c>
      <c r="B27" s="35"/>
      <c r="C27" s="19" t="e">
        <f>VLOOKUP(B27,'Measure&amp;Incentive Picklist'!D:H,2,FALSE)</f>
        <v>#N/A</v>
      </c>
      <c r="D27" s="171"/>
      <c r="E27" s="172"/>
      <c r="F27" s="172"/>
      <c r="G27" s="35"/>
      <c r="H27" s="35"/>
      <c r="I27" s="35"/>
      <c r="J27" s="37"/>
      <c r="K27" s="37"/>
      <c r="L27" s="38" t="str">
        <f t="shared" si="0"/>
        <v/>
      </c>
      <c r="M27" s="142" t="str">
        <f>IFERROR(MIN(IF(B27="","",VLOOKUP(B27,'Measure&amp;Incentive Picklist'!D:I,4,FALSE)*E27),L27),"")</f>
        <v/>
      </c>
      <c r="N27" s="58"/>
      <c r="O27" s="18">
        <f t="shared" si="2"/>
        <v>0</v>
      </c>
      <c r="P27" s="18">
        <f t="shared" si="1"/>
        <v>0</v>
      </c>
    </row>
    <row r="28" spans="1:18" x14ac:dyDescent="0.25">
      <c r="A28" s="19">
        <f t="shared" si="3"/>
        <v>21</v>
      </c>
      <c r="B28" s="35"/>
      <c r="C28" s="19" t="e">
        <f>VLOOKUP(B28,'Measure&amp;Incentive Picklist'!D:H,2,FALSE)</f>
        <v>#N/A</v>
      </c>
      <c r="D28" s="171"/>
      <c r="E28" s="172"/>
      <c r="F28" s="172"/>
      <c r="G28" s="35"/>
      <c r="H28" s="35"/>
      <c r="I28" s="35"/>
      <c r="J28" s="37"/>
      <c r="K28" s="37"/>
      <c r="L28" s="38" t="str">
        <f t="shared" si="0"/>
        <v/>
      </c>
      <c r="M28" s="142" t="str">
        <f>IFERROR(MIN(IF(B28="","",VLOOKUP(B28,'Measure&amp;Incentive Picklist'!D:I,4,FALSE)*E28),L28),"")</f>
        <v/>
      </c>
      <c r="N28" s="58"/>
      <c r="O28" s="18">
        <f t="shared" si="2"/>
        <v>0</v>
      </c>
      <c r="P28" s="18">
        <f t="shared" si="1"/>
        <v>0</v>
      </c>
    </row>
    <row r="29" spans="1:18" x14ac:dyDescent="0.25">
      <c r="A29" s="19">
        <f t="shared" si="3"/>
        <v>22</v>
      </c>
      <c r="B29" s="35"/>
      <c r="C29" s="19" t="e">
        <f>VLOOKUP(B29,'Measure&amp;Incentive Picklist'!D:H,2,FALSE)</f>
        <v>#N/A</v>
      </c>
      <c r="D29" s="171"/>
      <c r="E29" s="172"/>
      <c r="F29" s="172"/>
      <c r="G29" s="35"/>
      <c r="H29" s="35"/>
      <c r="I29" s="35"/>
      <c r="J29" s="37"/>
      <c r="K29" s="37"/>
      <c r="L29" s="38" t="str">
        <f t="shared" si="0"/>
        <v/>
      </c>
      <c r="M29" s="142" t="str">
        <f>IFERROR(MIN(IF(B29="","",VLOOKUP(B29,'Measure&amp;Incentive Picklist'!D:I,4,FALSE)*E29),L29),"")</f>
        <v/>
      </c>
      <c r="N29" s="58"/>
      <c r="O29" s="18">
        <f t="shared" si="2"/>
        <v>0</v>
      </c>
      <c r="P29" s="18">
        <f t="shared" si="1"/>
        <v>0</v>
      </c>
    </row>
    <row r="30" spans="1:18" x14ac:dyDescent="0.25">
      <c r="A30" s="19">
        <f t="shared" si="3"/>
        <v>23</v>
      </c>
      <c r="B30" s="35"/>
      <c r="C30" s="19" t="e">
        <f>VLOOKUP(B30,'Measure&amp;Incentive Picklist'!D:H,2,FALSE)</f>
        <v>#N/A</v>
      </c>
      <c r="D30" s="171"/>
      <c r="E30" s="172"/>
      <c r="F30" s="172"/>
      <c r="G30" s="35"/>
      <c r="H30" s="35"/>
      <c r="I30" s="35"/>
      <c r="J30" s="37"/>
      <c r="K30" s="37"/>
      <c r="L30" s="38" t="str">
        <f t="shared" si="0"/>
        <v/>
      </c>
      <c r="M30" s="142" t="str">
        <f>IFERROR(MIN(IF(B30="","",VLOOKUP(B30,'Measure&amp;Incentive Picklist'!D:I,4,FALSE)*E30),L30),"")</f>
        <v/>
      </c>
      <c r="N30" s="58"/>
      <c r="O30" s="18">
        <f t="shared" si="2"/>
        <v>0</v>
      </c>
      <c r="P30" s="18">
        <f t="shared" si="1"/>
        <v>0</v>
      </c>
    </row>
    <row r="31" spans="1:18" x14ac:dyDescent="0.25">
      <c r="A31" s="19">
        <f t="shared" si="3"/>
        <v>24</v>
      </c>
      <c r="B31" s="35"/>
      <c r="C31" s="19" t="e">
        <f>VLOOKUP(B31,'Measure&amp;Incentive Picklist'!D:H,2,FALSE)</f>
        <v>#N/A</v>
      </c>
      <c r="D31" s="171"/>
      <c r="E31" s="172"/>
      <c r="F31" s="172"/>
      <c r="G31" s="35"/>
      <c r="H31" s="35"/>
      <c r="I31" s="35"/>
      <c r="J31" s="37"/>
      <c r="K31" s="37"/>
      <c r="L31" s="38" t="str">
        <f t="shared" si="0"/>
        <v/>
      </c>
      <c r="M31" s="142" t="str">
        <f>IFERROR(MIN(IF(B31="","",VLOOKUP(B31,'Measure&amp;Incentive Picklist'!D:I,4,FALSE)*E31),L31),"")</f>
        <v/>
      </c>
      <c r="N31" s="58"/>
      <c r="O31" s="18">
        <f t="shared" si="2"/>
        <v>0</v>
      </c>
      <c r="P31" s="18">
        <f t="shared" si="1"/>
        <v>0</v>
      </c>
    </row>
    <row r="32" spans="1:18" x14ac:dyDescent="0.25">
      <c r="A32" s="19">
        <f t="shared" si="3"/>
        <v>25</v>
      </c>
      <c r="B32" s="35"/>
      <c r="C32" s="19" t="e">
        <f>VLOOKUP(B32,'Measure&amp;Incentive Picklist'!D:H,2,FALSE)</f>
        <v>#N/A</v>
      </c>
      <c r="D32" s="171"/>
      <c r="E32" s="172"/>
      <c r="F32" s="172"/>
      <c r="G32" s="35"/>
      <c r="H32" s="35"/>
      <c r="I32" s="35"/>
      <c r="J32" s="37"/>
      <c r="K32" s="37"/>
      <c r="L32" s="38" t="str">
        <f t="shared" si="0"/>
        <v/>
      </c>
      <c r="M32" s="142" t="str">
        <f>IFERROR(MIN(IF(B32="","",VLOOKUP(B32,'Measure&amp;Incentive Picklist'!D:I,4,FALSE)*E32),L32),"")</f>
        <v/>
      </c>
      <c r="N32" s="58"/>
      <c r="O32" s="18">
        <f t="shared" si="2"/>
        <v>0</v>
      </c>
      <c r="P32" s="18">
        <f t="shared" si="1"/>
        <v>0</v>
      </c>
    </row>
    <row r="33" spans="1:16" x14ac:dyDescent="0.25">
      <c r="A33" s="19">
        <f t="shared" si="3"/>
        <v>26</v>
      </c>
      <c r="B33" s="35"/>
      <c r="C33" s="19" t="e">
        <f>VLOOKUP(B33,'Measure&amp;Incentive Picklist'!D:H,2,FALSE)</f>
        <v>#N/A</v>
      </c>
      <c r="D33" s="171"/>
      <c r="E33" s="172"/>
      <c r="F33" s="172"/>
      <c r="G33" s="35"/>
      <c r="H33" s="35"/>
      <c r="I33" s="35"/>
      <c r="J33" s="37"/>
      <c r="K33" s="37"/>
      <c r="L33" s="38" t="str">
        <f t="shared" si="0"/>
        <v/>
      </c>
      <c r="M33" s="142" t="str">
        <f>IFERROR(MIN(IF(B33="","",VLOOKUP(B33,'Measure&amp;Incentive Picklist'!D:I,4,FALSE)*E33),L33),"")</f>
        <v/>
      </c>
      <c r="N33" s="58"/>
      <c r="O33" s="18">
        <f t="shared" si="2"/>
        <v>0</v>
      </c>
      <c r="P33" s="18">
        <f t="shared" si="1"/>
        <v>0</v>
      </c>
    </row>
    <row r="34" spans="1:16" x14ac:dyDescent="0.25">
      <c r="A34" s="19">
        <f t="shared" si="3"/>
        <v>27</v>
      </c>
      <c r="B34" s="35"/>
      <c r="C34" s="19" t="e">
        <f>VLOOKUP(B34,'Measure&amp;Incentive Picklist'!D:H,2,FALSE)</f>
        <v>#N/A</v>
      </c>
      <c r="D34" s="171"/>
      <c r="E34" s="172"/>
      <c r="F34" s="172"/>
      <c r="G34" s="35"/>
      <c r="H34" s="35"/>
      <c r="I34" s="35"/>
      <c r="J34" s="37"/>
      <c r="K34" s="37"/>
      <c r="L34" s="38" t="str">
        <f t="shared" si="0"/>
        <v/>
      </c>
      <c r="M34" s="142" t="str">
        <f>IFERROR(MIN(IF(B34="","",VLOOKUP(B34,'Measure&amp;Incentive Picklist'!D:I,4,FALSE)*E34),L34),"")</f>
        <v/>
      </c>
      <c r="N34" s="58"/>
      <c r="O34" s="18">
        <f t="shared" si="2"/>
        <v>0</v>
      </c>
      <c r="P34" s="18">
        <f t="shared" si="1"/>
        <v>0</v>
      </c>
    </row>
    <row r="35" spans="1:16" x14ac:dyDescent="0.25">
      <c r="A35" s="19">
        <f t="shared" si="3"/>
        <v>28</v>
      </c>
      <c r="B35" s="35"/>
      <c r="C35" s="19" t="e">
        <f>VLOOKUP(B35,'Measure&amp;Incentive Picklist'!D:H,2,FALSE)</f>
        <v>#N/A</v>
      </c>
      <c r="D35" s="171"/>
      <c r="E35" s="172"/>
      <c r="F35" s="172"/>
      <c r="G35" s="35"/>
      <c r="H35" s="35"/>
      <c r="I35" s="35"/>
      <c r="J35" s="37"/>
      <c r="K35" s="37"/>
      <c r="L35" s="38" t="str">
        <f t="shared" si="0"/>
        <v/>
      </c>
      <c r="M35" s="142" t="str">
        <f>IFERROR(MIN(IF(B35="","",VLOOKUP(B35,'Measure&amp;Incentive Picklist'!D:I,4,FALSE)*E35),L35),"")</f>
        <v/>
      </c>
      <c r="N35" s="58"/>
      <c r="O35" s="18">
        <f t="shared" si="2"/>
        <v>0</v>
      </c>
      <c r="P35" s="18">
        <f t="shared" si="1"/>
        <v>0</v>
      </c>
    </row>
    <row r="36" spans="1:16" x14ac:dyDescent="0.25">
      <c r="A36" s="19">
        <f t="shared" si="3"/>
        <v>29</v>
      </c>
      <c r="B36" s="35"/>
      <c r="C36" s="19" t="e">
        <f>VLOOKUP(B36,'Measure&amp;Incentive Picklist'!D:H,2,FALSE)</f>
        <v>#N/A</v>
      </c>
      <c r="D36" s="171"/>
      <c r="E36" s="172"/>
      <c r="F36" s="172"/>
      <c r="G36" s="35"/>
      <c r="H36" s="35"/>
      <c r="I36" s="35"/>
      <c r="J36" s="37"/>
      <c r="K36" s="37"/>
      <c r="L36" s="38" t="str">
        <f t="shared" si="0"/>
        <v/>
      </c>
      <c r="M36" s="142" t="str">
        <f>IFERROR(MIN(IF(B36="","",VLOOKUP(B36,'Measure&amp;Incentive Picklist'!D:I,4,FALSE)*E36),L36),"")</f>
        <v/>
      </c>
      <c r="N36" s="58"/>
      <c r="O36" s="18">
        <f t="shared" si="2"/>
        <v>0</v>
      </c>
      <c r="P36" s="18">
        <f t="shared" si="1"/>
        <v>0</v>
      </c>
    </row>
    <row r="37" spans="1:16" x14ac:dyDescent="0.25">
      <c r="A37" s="19">
        <f t="shared" si="3"/>
        <v>30</v>
      </c>
      <c r="B37" s="35"/>
      <c r="C37" s="19" t="e">
        <f>VLOOKUP(B37,'Measure&amp;Incentive Picklist'!D:H,2,FALSE)</f>
        <v>#N/A</v>
      </c>
      <c r="D37" s="171"/>
      <c r="E37" s="172"/>
      <c r="F37" s="172"/>
      <c r="G37" s="35"/>
      <c r="H37" s="35"/>
      <c r="I37" s="35"/>
      <c r="J37" s="37"/>
      <c r="K37" s="37"/>
      <c r="L37" s="38" t="str">
        <f t="shared" si="0"/>
        <v/>
      </c>
      <c r="M37" s="142" t="str">
        <f>IFERROR(MIN(IF(B37="","",VLOOKUP(B37,'Measure&amp;Incentive Picklist'!D:I,4,FALSE)*E37),L37),"")</f>
        <v/>
      </c>
      <c r="N37" s="58"/>
      <c r="O37" s="18">
        <f t="shared" si="2"/>
        <v>0</v>
      </c>
      <c r="P37" s="18">
        <f t="shared" si="1"/>
        <v>0</v>
      </c>
    </row>
    <row r="38" spans="1:16" x14ac:dyDescent="0.25">
      <c r="A38" s="19">
        <f t="shared" si="3"/>
        <v>31</v>
      </c>
      <c r="B38" s="35"/>
      <c r="C38" s="19" t="e">
        <f>VLOOKUP(B38,'Measure&amp;Incentive Picklist'!D:H,2,FALSE)</f>
        <v>#N/A</v>
      </c>
      <c r="D38" s="171"/>
      <c r="E38" s="172"/>
      <c r="F38" s="172"/>
      <c r="G38" s="35"/>
      <c r="H38" s="35"/>
      <c r="I38" s="35"/>
      <c r="J38" s="37"/>
      <c r="K38" s="37"/>
      <c r="L38" s="38" t="str">
        <f t="shared" si="0"/>
        <v/>
      </c>
      <c r="M38" s="142" t="str">
        <f>IFERROR(MIN(IF(B38="","",VLOOKUP(B38,'Measure&amp;Incentive Picklist'!D:I,4,FALSE)*E38),L38),"")</f>
        <v/>
      </c>
      <c r="N38" s="58"/>
      <c r="O38" s="18">
        <f t="shared" si="2"/>
        <v>0</v>
      </c>
      <c r="P38" s="18">
        <f t="shared" si="1"/>
        <v>0</v>
      </c>
    </row>
    <row r="39" spans="1:16" x14ac:dyDescent="0.25">
      <c r="A39" s="19">
        <f t="shared" si="3"/>
        <v>32</v>
      </c>
      <c r="B39" s="35"/>
      <c r="C39" s="19" t="e">
        <f>VLOOKUP(B39,'Measure&amp;Incentive Picklist'!D:H,2,FALSE)</f>
        <v>#N/A</v>
      </c>
      <c r="D39" s="171"/>
      <c r="E39" s="172"/>
      <c r="F39" s="172"/>
      <c r="G39" s="35"/>
      <c r="H39" s="35"/>
      <c r="I39" s="35"/>
      <c r="J39" s="37"/>
      <c r="K39" s="37"/>
      <c r="L39" s="38" t="str">
        <f t="shared" si="0"/>
        <v/>
      </c>
      <c r="M39" s="142" t="str">
        <f>IFERROR(MIN(IF(B39="","",VLOOKUP(B39,'Measure&amp;Incentive Picklist'!D:I,4,FALSE)*E39),L39),"")</f>
        <v/>
      </c>
      <c r="N39" s="58"/>
      <c r="O39" s="18">
        <f t="shared" si="2"/>
        <v>0</v>
      </c>
      <c r="P39" s="18">
        <f t="shared" si="1"/>
        <v>0</v>
      </c>
    </row>
    <row r="40" spans="1:16" x14ac:dyDescent="0.25">
      <c r="A40" s="19">
        <f t="shared" si="3"/>
        <v>33</v>
      </c>
      <c r="B40" s="35"/>
      <c r="C40" s="19" t="e">
        <f>VLOOKUP(B40,'Measure&amp;Incentive Picklist'!D:H,2,FALSE)</f>
        <v>#N/A</v>
      </c>
      <c r="D40" s="171"/>
      <c r="E40" s="172"/>
      <c r="F40" s="172"/>
      <c r="G40" s="35"/>
      <c r="H40" s="35"/>
      <c r="I40" s="35"/>
      <c r="J40" s="37"/>
      <c r="K40" s="37"/>
      <c r="L40" s="38" t="str">
        <f t="shared" si="0"/>
        <v/>
      </c>
      <c r="M40" s="142" t="str">
        <f>IFERROR(MIN(IF(B40="","",VLOOKUP(B40,'Measure&amp;Incentive Picklist'!D:I,4,FALSE)*E40),L40),"")</f>
        <v/>
      </c>
      <c r="N40" s="58"/>
      <c r="O40" s="18">
        <f t="shared" si="2"/>
        <v>0</v>
      </c>
      <c r="P40" s="18">
        <f t="shared" si="1"/>
        <v>0</v>
      </c>
    </row>
    <row r="41" spans="1:16" x14ac:dyDescent="0.25">
      <c r="A41" s="19">
        <f t="shared" si="3"/>
        <v>34</v>
      </c>
      <c r="B41" s="35"/>
      <c r="C41" s="19" t="e">
        <f>VLOOKUP(B41,'Measure&amp;Incentive Picklist'!D:H,2,FALSE)</f>
        <v>#N/A</v>
      </c>
      <c r="D41" s="171"/>
      <c r="E41" s="172"/>
      <c r="F41" s="172"/>
      <c r="G41" s="35"/>
      <c r="H41" s="35"/>
      <c r="I41" s="35"/>
      <c r="J41" s="37"/>
      <c r="K41" s="37"/>
      <c r="L41" s="38" t="str">
        <f t="shared" si="0"/>
        <v/>
      </c>
      <c r="M41" s="142" t="str">
        <f>IFERROR(MIN(IF(B41="","",VLOOKUP(B41,'Measure&amp;Incentive Picklist'!D:I,4,FALSE)*E41),L41),"")</f>
        <v/>
      </c>
      <c r="N41" s="58"/>
      <c r="O41" s="18">
        <f t="shared" si="2"/>
        <v>0</v>
      </c>
      <c r="P41" s="18">
        <f t="shared" si="1"/>
        <v>0</v>
      </c>
    </row>
    <row r="42" spans="1:16" x14ac:dyDescent="0.25">
      <c r="A42" s="19">
        <f t="shared" si="3"/>
        <v>35</v>
      </c>
      <c r="B42" s="35"/>
      <c r="C42" s="19" t="e">
        <f>VLOOKUP(B42,'Measure&amp;Incentive Picklist'!D:H,2,FALSE)</f>
        <v>#N/A</v>
      </c>
      <c r="D42" s="171"/>
      <c r="E42" s="172"/>
      <c r="F42" s="172"/>
      <c r="G42" s="35"/>
      <c r="H42" s="35"/>
      <c r="I42" s="35"/>
      <c r="J42" s="37"/>
      <c r="K42" s="37"/>
      <c r="L42" s="38" t="str">
        <f t="shared" si="0"/>
        <v/>
      </c>
      <c r="M42" s="142" t="str">
        <f>IFERROR(MIN(IF(B42="","",VLOOKUP(B42,'Measure&amp;Incentive Picklist'!D:I,4,FALSE)*E42),L42),"")</f>
        <v/>
      </c>
      <c r="N42" s="58"/>
      <c r="O42" s="18">
        <f t="shared" si="2"/>
        <v>0</v>
      </c>
      <c r="P42" s="18">
        <f t="shared" si="1"/>
        <v>0</v>
      </c>
    </row>
    <row r="43" spans="1:16" x14ac:dyDescent="0.25">
      <c r="A43" s="19">
        <f t="shared" si="3"/>
        <v>36</v>
      </c>
      <c r="B43" s="35"/>
      <c r="C43" s="19" t="e">
        <f>VLOOKUP(B43,'Measure&amp;Incentive Picklist'!D:H,2,FALSE)</f>
        <v>#N/A</v>
      </c>
      <c r="D43" s="171"/>
      <c r="E43" s="172"/>
      <c r="F43" s="172"/>
      <c r="G43" s="35"/>
      <c r="H43" s="35"/>
      <c r="I43" s="35"/>
      <c r="J43" s="37"/>
      <c r="K43" s="37"/>
      <c r="L43" s="38" t="str">
        <f t="shared" si="0"/>
        <v/>
      </c>
      <c r="M43" s="142" t="str">
        <f>IFERROR(MIN(IF(B43="","",VLOOKUP(B43,'Measure&amp;Incentive Picklist'!D:I,4,FALSE)*E43),L43),"")</f>
        <v/>
      </c>
      <c r="N43" s="58"/>
      <c r="O43" s="18">
        <f t="shared" si="2"/>
        <v>0</v>
      </c>
      <c r="P43" s="18">
        <f t="shared" si="1"/>
        <v>0</v>
      </c>
    </row>
    <row r="44" spans="1:16" x14ac:dyDescent="0.25">
      <c r="A44" s="19">
        <f t="shared" si="3"/>
        <v>37</v>
      </c>
      <c r="B44" s="35"/>
      <c r="C44" s="19" t="e">
        <f>VLOOKUP(B44,'Measure&amp;Incentive Picklist'!D:H,2,FALSE)</f>
        <v>#N/A</v>
      </c>
      <c r="D44" s="171"/>
      <c r="E44" s="172"/>
      <c r="F44" s="172"/>
      <c r="G44" s="35"/>
      <c r="H44" s="35"/>
      <c r="I44" s="35"/>
      <c r="J44" s="37"/>
      <c r="K44" s="37"/>
      <c r="L44" s="38" t="str">
        <f t="shared" si="0"/>
        <v/>
      </c>
      <c r="M44" s="142" t="str">
        <f>IFERROR(MIN(IF(B44="","",VLOOKUP(B44,'Measure&amp;Incentive Picklist'!D:I,4,FALSE)*E44),L44),"")</f>
        <v/>
      </c>
      <c r="N44" s="58"/>
      <c r="O44" s="18">
        <f t="shared" si="2"/>
        <v>0</v>
      </c>
      <c r="P44" s="18">
        <f t="shared" si="1"/>
        <v>0</v>
      </c>
    </row>
    <row r="45" spans="1:16" x14ac:dyDescent="0.25">
      <c r="A45" s="19">
        <f t="shared" si="3"/>
        <v>38</v>
      </c>
      <c r="B45" s="35"/>
      <c r="C45" s="19" t="e">
        <f>VLOOKUP(B45,'Measure&amp;Incentive Picklist'!D:H,2,FALSE)</f>
        <v>#N/A</v>
      </c>
      <c r="D45" s="171"/>
      <c r="E45" s="172"/>
      <c r="F45" s="172"/>
      <c r="G45" s="35"/>
      <c r="H45" s="35"/>
      <c r="I45" s="35"/>
      <c r="J45" s="37"/>
      <c r="K45" s="37"/>
      <c r="L45" s="38" t="str">
        <f t="shared" si="0"/>
        <v/>
      </c>
      <c r="M45" s="142" t="str">
        <f>IFERROR(MIN(IF(B45="","",VLOOKUP(B45,'Measure&amp;Incentive Picklist'!D:I,4,FALSE)*E45),L45),"")</f>
        <v/>
      </c>
      <c r="N45" s="58"/>
      <c r="O45" s="18">
        <f t="shared" si="2"/>
        <v>0</v>
      </c>
      <c r="P45" s="18">
        <f t="shared" si="1"/>
        <v>0</v>
      </c>
    </row>
    <row r="46" spans="1:16" x14ac:dyDescent="0.25">
      <c r="A46" s="19">
        <f t="shared" si="3"/>
        <v>39</v>
      </c>
      <c r="B46" s="35"/>
      <c r="C46" s="19" t="e">
        <f>VLOOKUP(B46,'Measure&amp;Incentive Picklist'!D:H,2,FALSE)</f>
        <v>#N/A</v>
      </c>
      <c r="D46" s="171"/>
      <c r="E46" s="172"/>
      <c r="F46" s="172"/>
      <c r="G46" s="35"/>
      <c r="H46" s="35"/>
      <c r="I46" s="35"/>
      <c r="J46" s="37"/>
      <c r="K46" s="37"/>
      <c r="L46" s="38" t="str">
        <f t="shared" si="0"/>
        <v/>
      </c>
      <c r="M46" s="142" t="str">
        <f>IFERROR(MIN(IF(B46="","",VLOOKUP(B46,'Measure&amp;Incentive Picklist'!D:I,4,FALSE)*E46),L46),"")</f>
        <v/>
      </c>
      <c r="N46" s="58"/>
      <c r="O46" s="18">
        <f t="shared" si="2"/>
        <v>0</v>
      </c>
      <c r="P46" s="18">
        <f t="shared" si="1"/>
        <v>0</v>
      </c>
    </row>
    <row r="47" spans="1:16" x14ac:dyDescent="0.25">
      <c r="A47" s="19">
        <f t="shared" si="3"/>
        <v>40</v>
      </c>
      <c r="B47" s="35"/>
      <c r="C47" s="19" t="e">
        <f>VLOOKUP(B47,'Measure&amp;Incentive Picklist'!D:H,2,FALSE)</f>
        <v>#N/A</v>
      </c>
      <c r="D47" s="171"/>
      <c r="E47" s="172"/>
      <c r="F47" s="172"/>
      <c r="G47" s="35"/>
      <c r="H47" s="35"/>
      <c r="I47" s="35"/>
      <c r="J47" s="37"/>
      <c r="K47" s="37"/>
      <c r="L47" s="38" t="str">
        <f t="shared" si="0"/>
        <v/>
      </c>
      <c r="M47" s="142" t="str">
        <f>IFERROR(MIN(IF(B47="","",VLOOKUP(B47,'Measure&amp;Incentive Picklist'!D:I,4,FALSE)*E47),L47),"")</f>
        <v/>
      </c>
      <c r="N47" s="58"/>
      <c r="O47" s="18">
        <f t="shared" si="2"/>
        <v>0</v>
      </c>
      <c r="P47" s="18">
        <f t="shared" si="1"/>
        <v>0</v>
      </c>
    </row>
    <row r="48" spans="1:16" x14ac:dyDescent="0.25">
      <c r="A48" s="19">
        <f t="shared" si="3"/>
        <v>41</v>
      </c>
      <c r="B48" s="35"/>
      <c r="C48" s="19" t="e">
        <f>VLOOKUP(B48,'Measure&amp;Incentive Picklist'!D:H,2,FALSE)</f>
        <v>#N/A</v>
      </c>
      <c r="D48" s="171"/>
      <c r="E48" s="172"/>
      <c r="F48" s="172"/>
      <c r="G48" s="35"/>
      <c r="H48" s="35"/>
      <c r="I48" s="35"/>
      <c r="J48" s="37"/>
      <c r="K48" s="37"/>
      <c r="L48" s="38" t="str">
        <f t="shared" si="0"/>
        <v/>
      </c>
      <c r="M48" s="142" t="str">
        <f>IFERROR(MIN(IF(B48="","",VLOOKUP(B48,'Measure&amp;Incentive Picklist'!D:I,4,FALSE)*E48),L48),"")</f>
        <v/>
      </c>
      <c r="N48" s="58"/>
      <c r="O48" s="18">
        <f t="shared" si="2"/>
        <v>0</v>
      </c>
      <c r="P48" s="18">
        <f t="shared" si="1"/>
        <v>0</v>
      </c>
    </row>
    <row r="49" spans="1:16" x14ac:dyDescent="0.25">
      <c r="A49" s="19">
        <f t="shared" si="3"/>
        <v>42</v>
      </c>
      <c r="B49" s="35"/>
      <c r="C49" s="19" t="e">
        <f>VLOOKUP(B49,'Measure&amp;Incentive Picklist'!D:H,2,FALSE)</f>
        <v>#N/A</v>
      </c>
      <c r="D49" s="171"/>
      <c r="E49" s="172"/>
      <c r="F49" s="172"/>
      <c r="G49" s="35"/>
      <c r="H49" s="35"/>
      <c r="I49" s="35"/>
      <c r="J49" s="37"/>
      <c r="K49" s="37"/>
      <c r="L49" s="38" t="str">
        <f t="shared" si="0"/>
        <v/>
      </c>
      <c r="M49" s="142" t="str">
        <f>IFERROR(MIN(IF(B49="","",VLOOKUP(B49,'Measure&amp;Incentive Picklist'!D:I,4,FALSE)*E49),L49),"")</f>
        <v/>
      </c>
      <c r="N49" s="58"/>
      <c r="O49" s="18">
        <f t="shared" si="2"/>
        <v>0</v>
      </c>
      <c r="P49" s="18">
        <f t="shared" si="1"/>
        <v>0</v>
      </c>
    </row>
    <row r="50" spans="1:16" x14ac:dyDescent="0.25">
      <c r="A50" s="19">
        <f t="shared" si="3"/>
        <v>43</v>
      </c>
      <c r="B50" s="35"/>
      <c r="C50" s="19" t="e">
        <f>VLOOKUP(B50,'Measure&amp;Incentive Picklist'!D:H,2,FALSE)</f>
        <v>#N/A</v>
      </c>
      <c r="D50" s="171"/>
      <c r="E50" s="172"/>
      <c r="F50" s="172"/>
      <c r="G50" s="35"/>
      <c r="H50" s="35"/>
      <c r="I50" s="35"/>
      <c r="J50" s="37"/>
      <c r="K50" s="37"/>
      <c r="L50" s="38" t="str">
        <f t="shared" si="0"/>
        <v/>
      </c>
      <c r="M50" s="142" t="str">
        <f>IFERROR(MIN(IF(B50="","",VLOOKUP(B50,'Measure&amp;Incentive Picklist'!D:I,4,FALSE)*E50),L50),"")</f>
        <v/>
      </c>
      <c r="N50" s="58"/>
      <c r="O50" s="18">
        <f t="shared" si="2"/>
        <v>0</v>
      </c>
      <c r="P50" s="18">
        <f t="shared" si="1"/>
        <v>0</v>
      </c>
    </row>
    <row r="51" spans="1:16" x14ac:dyDescent="0.25">
      <c r="A51" s="19">
        <f t="shared" si="3"/>
        <v>44</v>
      </c>
      <c r="B51" s="35"/>
      <c r="C51" s="19" t="e">
        <f>VLOOKUP(B51,'Measure&amp;Incentive Picklist'!D:H,2,FALSE)</f>
        <v>#N/A</v>
      </c>
      <c r="D51" s="171"/>
      <c r="E51" s="172"/>
      <c r="F51" s="172"/>
      <c r="G51" s="35"/>
      <c r="H51" s="35"/>
      <c r="I51" s="35"/>
      <c r="J51" s="37"/>
      <c r="K51" s="37"/>
      <c r="L51" s="38" t="str">
        <f t="shared" si="0"/>
        <v/>
      </c>
      <c r="M51" s="142" t="str">
        <f>IFERROR(MIN(IF(B51="","",VLOOKUP(B51,'Measure&amp;Incentive Picklist'!D:I,4,FALSE)*E51),L51),"")</f>
        <v/>
      </c>
      <c r="N51" s="58"/>
      <c r="O51" s="18">
        <f t="shared" si="2"/>
        <v>0</v>
      </c>
      <c r="P51" s="18">
        <f t="shared" si="1"/>
        <v>0</v>
      </c>
    </row>
    <row r="52" spans="1:16" x14ac:dyDescent="0.25">
      <c r="A52" s="19">
        <f t="shared" si="3"/>
        <v>45</v>
      </c>
      <c r="B52" s="35"/>
      <c r="C52" s="19" t="e">
        <f>VLOOKUP(B52,'Measure&amp;Incentive Picklist'!D:H,2,FALSE)</f>
        <v>#N/A</v>
      </c>
      <c r="D52" s="171"/>
      <c r="E52" s="172"/>
      <c r="F52" s="172"/>
      <c r="G52" s="35"/>
      <c r="H52" s="35"/>
      <c r="I52" s="35"/>
      <c r="J52" s="37"/>
      <c r="K52" s="37"/>
      <c r="L52" s="38" t="str">
        <f t="shared" si="0"/>
        <v/>
      </c>
      <c r="M52" s="142" t="str">
        <f>IFERROR(MIN(IF(B52="","",VLOOKUP(B52,'Measure&amp;Incentive Picklist'!D:I,4,FALSE)*E52),L52),"")</f>
        <v/>
      </c>
      <c r="N52" s="58"/>
      <c r="O52" s="18">
        <f t="shared" si="2"/>
        <v>0</v>
      </c>
      <c r="P52" s="18">
        <f t="shared" si="1"/>
        <v>0</v>
      </c>
    </row>
    <row r="53" spans="1:16" x14ac:dyDescent="0.25">
      <c r="A53" s="19">
        <f t="shared" si="3"/>
        <v>46</v>
      </c>
      <c r="B53" s="35"/>
      <c r="C53" s="19" t="e">
        <f>VLOOKUP(B53,'Measure&amp;Incentive Picklist'!D:H,2,FALSE)</f>
        <v>#N/A</v>
      </c>
      <c r="D53" s="171"/>
      <c r="E53" s="172"/>
      <c r="F53" s="172"/>
      <c r="G53" s="35"/>
      <c r="H53" s="35"/>
      <c r="I53" s="35"/>
      <c r="J53" s="37"/>
      <c r="K53" s="37"/>
      <c r="L53" s="38" t="str">
        <f t="shared" si="0"/>
        <v/>
      </c>
      <c r="M53" s="142" t="str">
        <f>IFERROR(MIN(IF(B53="","",VLOOKUP(B53,'Measure&amp;Incentive Picklist'!D:I,4,FALSE)*E53),L53),"")</f>
        <v/>
      </c>
      <c r="N53" s="58"/>
      <c r="O53" s="18">
        <f t="shared" si="2"/>
        <v>0</v>
      </c>
      <c r="P53" s="18">
        <f t="shared" si="1"/>
        <v>0</v>
      </c>
    </row>
    <row r="54" spans="1:16" x14ac:dyDescent="0.25">
      <c r="A54" s="19">
        <f t="shared" si="3"/>
        <v>47</v>
      </c>
      <c r="B54" s="35"/>
      <c r="C54" s="19" t="e">
        <f>VLOOKUP(B54,'Measure&amp;Incentive Picklist'!D:H,2,FALSE)</f>
        <v>#N/A</v>
      </c>
      <c r="D54" s="171"/>
      <c r="E54" s="172"/>
      <c r="F54" s="172"/>
      <c r="G54" s="35"/>
      <c r="H54" s="35"/>
      <c r="I54" s="35"/>
      <c r="J54" s="37"/>
      <c r="K54" s="37"/>
      <c r="L54" s="38" t="str">
        <f t="shared" si="0"/>
        <v/>
      </c>
      <c r="M54" s="142" t="str">
        <f>IFERROR(MIN(IF(B54="","",VLOOKUP(B54,'Measure&amp;Incentive Picklist'!D:I,4,FALSE)*E54),L54),"")</f>
        <v/>
      </c>
      <c r="N54" s="58"/>
      <c r="O54" s="18">
        <f t="shared" si="2"/>
        <v>0</v>
      </c>
      <c r="P54" s="18">
        <f t="shared" si="1"/>
        <v>0</v>
      </c>
    </row>
    <row r="55" spans="1:16" x14ac:dyDescent="0.25">
      <c r="A55" s="19">
        <f t="shared" si="3"/>
        <v>48</v>
      </c>
      <c r="B55" s="35"/>
      <c r="C55" s="19" t="e">
        <f>VLOOKUP(B55,'Measure&amp;Incentive Picklist'!D:H,2,FALSE)</f>
        <v>#N/A</v>
      </c>
      <c r="D55" s="171"/>
      <c r="E55" s="172"/>
      <c r="F55" s="172"/>
      <c r="G55" s="35"/>
      <c r="H55" s="35"/>
      <c r="I55" s="35"/>
      <c r="J55" s="37"/>
      <c r="K55" s="37"/>
      <c r="L55" s="38" t="str">
        <f t="shared" si="0"/>
        <v/>
      </c>
      <c r="M55" s="142" t="str">
        <f>IFERROR(MIN(IF(B55="","",VLOOKUP(B55,'Measure&amp;Incentive Picklist'!D:I,4,FALSE)*E55),L55),"")</f>
        <v/>
      </c>
      <c r="N55" s="58"/>
      <c r="O55" s="18">
        <f t="shared" si="2"/>
        <v>0</v>
      </c>
      <c r="P55" s="18">
        <f t="shared" si="1"/>
        <v>0</v>
      </c>
    </row>
    <row r="56" spans="1:16" x14ac:dyDescent="0.25">
      <c r="A56" s="19">
        <f t="shared" si="3"/>
        <v>49</v>
      </c>
      <c r="B56" s="35"/>
      <c r="C56" s="19" t="e">
        <f>VLOOKUP(B56,'Measure&amp;Incentive Picklist'!D:H,2,FALSE)</f>
        <v>#N/A</v>
      </c>
      <c r="D56" s="171"/>
      <c r="E56" s="172"/>
      <c r="F56" s="172"/>
      <c r="G56" s="35"/>
      <c r="H56" s="35"/>
      <c r="I56" s="35"/>
      <c r="J56" s="37"/>
      <c r="K56" s="37"/>
      <c r="L56" s="38" t="str">
        <f t="shared" si="0"/>
        <v/>
      </c>
      <c r="M56" s="142" t="str">
        <f>IFERROR(MIN(IF(B56="","",VLOOKUP(B56,'Measure&amp;Incentive Picklist'!D:I,4,FALSE)*E56),L56),"")</f>
        <v/>
      </c>
      <c r="N56" s="58"/>
      <c r="O56" s="18">
        <f t="shared" si="2"/>
        <v>0</v>
      </c>
      <c r="P56" s="18">
        <f t="shared" si="1"/>
        <v>0</v>
      </c>
    </row>
    <row r="57" spans="1:16" x14ac:dyDescent="0.25">
      <c r="A57" s="19">
        <f t="shared" si="3"/>
        <v>50</v>
      </c>
      <c r="B57" s="35"/>
      <c r="C57" s="19" t="e">
        <f>VLOOKUP(B57,'Measure&amp;Incentive Picklist'!D:H,2,FALSE)</f>
        <v>#N/A</v>
      </c>
      <c r="D57" s="171"/>
      <c r="E57" s="172"/>
      <c r="F57" s="172"/>
      <c r="G57" s="35"/>
      <c r="H57" s="35"/>
      <c r="I57" s="35"/>
      <c r="J57" s="37"/>
      <c r="K57" s="37"/>
      <c r="L57" s="38" t="str">
        <f t="shared" si="0"/>
        <v/>
      </c>
      <c r="M57" s="142" t="str">
        <f>IFERROR(MIN(IF(B57="","",VLOOKUP(B57,'Measure&amp;Incentive Picklist'!D:I,4,FALSE)*E57),L57),"")</f>
        <v/>
      </c>
      <c r="N57" s="58"/>
      <c r="O57" s="18">
        <f t="shared" si="2"/>
        <v>0</v>
      </c>
      <c r="P57" s="18">
        <f t="shared" si="1"/>
        <v>0</v>
      </c>
    </row>
    <row r="58" spans="1:16" x14ac:dyDescent="0.25">
      <c r="A58" s="19">
        <f t="shared" si="3"/>
        <v>51</v>
      </c>
      <c r="B58" s="35"/>
      <c r="C58" s="19" t="e">
        <f>VLOOKUP(B58,'Measure&amp;Incentive Picklist'!D:H,2,FALSE)</f>
        <v>#N/A</v>
      </c>
      <c r="D58" s="171"/>
      <c r="E58" s="172"/>
      <c r="F58" s="172"/>
      <c r="G58" s="35"/>
      <c r="H58" s="35"/>
      <c r="I58" s="35"/>
      <c r="J58" s="37"/>
      <c r="K58" s="37"/>
      <c r="L58" s="38" t="str">
        <f t="shared" si="0"/>
        <v/>
      </c>
      <c r="M58" s="142" t="str">
        <f>IFERROR(MIN(IF(B58="","",VLOOKUP(B58,'Measure&amp;Incentive Picklist'!D:I,4,FALSE)*E58),L58),"")</f>
        <v/>
      </c>
      <c r="N58" s="58"/>
      <c r="O58" s="18">
        <f t="shared" si="2"/>
        <v>0</v>
      </c>
      <c r="P58" s="18">
        <f t="shared" si="1"/>
        <v>0</v>
      </c>
    </row>
    <row r="59" spans="1:16" x14ac:dyDescent="0.25">
      <c r="A59" s="19">
        <f t="shared" si="3"/>
        <v>52</v>
      </c>
      <c r="B59" s="35"/>
      <c r="C59" s="19" t="e">
        <f>VLOOKUP(B59,'Measure&amp;Incentive Picklist'!D:H,2,FALSE)</f>
        <v>#N/A</v>
      </c>
      <c r="D59" s="171"/>
      <c r="E59" s="172"/>
      <c r="F59" s="172"/>
      <c r="G59" s="35"/>
      <c r="H59" s="35"/>
      <c r="I59" s="35"/>
      <c r="J59" s="37"/>
      <c r="K59" s="37"/>
      <c r="L59" s="38" t="str">
        <f t="shared" si="0"/>
        <v/>
      </c>
      <c r="M59" s="142" t="str">
        <f>IFERROR(MIN(IF(B59="","",VLOOKUP(B59,'Measure&amp;Incentive Picklist'!D:I,4,FALSE)*E59),L59),"")</f>
        <v/>
      </c>
      <c r="N59" s="58"/>
      <c r="O59" s="18">
        <f t="shared" si="2"/>
        <v>0</v>
      </c>
      <c r="P59" s="18">
        <f t="shared" si="1"/>
        <v>0</v>
      </c>
    </row>
    <row r="60" spans="1:16" x14ac:dyDescent="0.25">
      <c r="A60" s="19">
        <f t="shared" si="3"/>
        <v>53</v>
      </c>
      <c r="B60" s="35"/>
      <c r="C60" s="19" t="e">
        <f>VLOOKUP(B60,'Measure&amp;Incentive Picklist'!D:H,2,FALSE)</f>
        <v>#N/A</v>
      </c>
      <c r="D60" s="171"/>
      <c r="E60" s="172"/>
      <c r="F60" s="172"/>
      <c r="G60" s="35"/>
      <c r="H60" s="35"/>
      <c r="I60" s="35"/>
      <c r="J60" s="37"/>
      <c r="K60" s="37"/>
      <c r="L60" s="38" t="str">
        <f t="shared" si="0"/>
        <v/>
      </c>
      <c r="M60" s="142" t="str">
        <f>IFERROR(MIN(IF(B60="","",VLOOKUP(B60,'Measure&amp;Incentive Picklist'!D:I,4,FALSE)*E60),L60),"")</f>
        <v/>
      </c>
      <c r="N60" s="58"/>
      <c r="O60" s="18">
        <f t="shared" si="2"/>
        <v>0</v>
      </c>
      <c r="P60" s="18">
        <f t="shared" si="1"/>
        <v>0</v>
      </c>
    </row>
    <row r="61" spans="1:16" x14ac:dyDescent="0.25">
      <c r="A61" s="19">
        <f t="shared" si="3"/>
        <v>54</v>
      </c>
      <c r="B61" s="35"/>
      <c r="C61" s="19" t="e">
        <f>VLOOKUP(B61,'Measure&amp;Incentive Picklist'!D:H,2,FALSE)</f>
        <v>#N/A</v>
      </c>
      <c r="D61" s="171"/>
      <c r="E61" s="172"/>
      <c r="F61" s="172"/>
      <c r="G61" s="35"/>
      <c r="H61" s="35"/>
      <c r="I61" s="35"/>
      <c r="J61" s="37"/>
      <c r="K61" s="37"/>
      <c r="L61" s="38" t="str">
        <f t="shared" si="0"/>
        <v/>
      </c>
      <c r="M61" s="142" t="str">
        <f>IFERROR(MIN(IF(B61="","",VLOOKUP(B61,'Measure&amp;Incentive Picklist'!D:I,4,FALSE)*E61),L61),"")</f>
        <v/>
      </c>
      <c r="N61" s="58"/>
      <c r="O61" s="18">
        <f t="shared" si="2"/>
        <v>0</v>
      </c>
      <c r="P61" s="18">
        <f t="shared" si="1"/>
        <v>0</v>
      </c>
    </row>
    <row r="62" spans="1:16" x14ac:dyDescent="0.25">
      <c r="A62" s="19">
        <f t="shared" si="3"/>
        <v>55</v>
      </c>
      <c r="B62" s="35"/>
      <c r="C62" s="19" t="e">
        <f>VLOOKUP(B62,'Measure&amp;Incentive Picklist'!D:H,2,FALSE)</f>
        <v>#N/A</v>
      </c>
      <c r="D62" s="171"/>
      <c r="E62" s="172"/>
      <c r="F62" s="172"/>
      <c r="G62" s="35"/>
      <c r="H62" s="35"/>
      <c r="I62" s="35"/>
      <c r="J62" s="37"/>
      <c r="K62" s="37"/>
      <c r="L62" s="38" t="str">
        <f t="shared" si="0"/>
        <v/>
      </c>
      <c r="M62" s="142" t="str">
        <f>IFERROR(MIN(IF(B62="","",VLOOKUP(B62,'Measure&amp;Incentive Picklist'!D:I,4,FALSE)*E62),L62),"")</f>
        <v/>
      </c>
      <c r="N62" s="58"/>
      <c r="O62" s="18">
        <f t="shared" si="2"/>
        <v>0</v>
      </c>
      <c r="P62" s="18">
        <f t="shared" si="1"/>
        <v>0</v>
      </c>
    </row>
    <row r="63" spans="1:16" x14ac:dyDescent="0.25">
      <c r="A63" s="19">
        <f t="shared" si="3"/>
        <v>56</v>
      </c>
      <c r="B63" s="35"/>
      <c r="C63" s="19" t="e">
        <f>VLOOKUP(B63,'Measure&amp;Incentive Picklist'!D:H,2,FALSE)</f>
        <v>#N/A</v>
      </c>
      <c r="D63" s="171"/>
      <c r="E63" s="172"/>
      <c r="F63" s="172"/>
      <c r="G63" s="35"/>
      <c r="H63" s="35"/>
      <c r="I63" s="35"/>
      <c r="J63" s="37"/>
      <c r="K63" s="37"/>
      <c r="L63" s="38" t="str">
        <f t="shared" si="0"/>
        <v/>
      </c>
      <c r="M63" s="142" t="str">
        <f>IFERROR(MIN(IF(B63="","",VLOOKUP(B63,'Measure&amp;Incentive Picklist'!D:I,4,FALSE)*E63),L63),"")</f>
        <v/>
      </c>
      <c r="N63" s="58"/>
      <c r="O63" s="18">
        <f t="shared" si="2"/>
        <v>0</v>
      </c>
      <c r="P63" s="18">
        <f t="shared" si="1"/>
        <v>0</v>
      </c>
    </row>
    <row r="64" spans="1:16" x14ac:dyDescent="0.25">
      <c r="A64" s="19">
        <f t="shared" si="3"/>
        <v>57</v>
      </c>
      <c r="B64" s="35"/>
      <c r="C64" s="19" t="e">
        <f>VLOOKUP(B64,'Measure&amp;Incentive Picklist'!D:H,2,FALSE)</f>
        <v>#N/A</v>
      </c>
      <c r="D64" s="171"/>
      <c r="E64" s="172"/>
      <c r="F64" s="172"/>
      <c r="G64" s="35"/>
      <c r="H64" s="35"/>
      <c r="I64" s="35"/>
      <c r="J64" s="37"/>
      <c r="K64" s="37"/>
      <c r="L64" s="38" t="str">
        <f t="shared" si="0"/>
        <v/>
      </c>
      <c r="M64" s="142" t="str">
        <f>IFERROR(MIN(IF(B64="","",VLOOKUP(B64,'Measure&amp;Incentive Picklist'!D:I,4,FALSE)*E64),L64),"")</f>
        <v/>
      </c>
      <c r="N64" s="58"/>
      <c r="O64" s="18">
        <f t="shared" si="2"/>
        <v>0</v>
      </c>
      <c r="P64" s="18">
        <f t="shared" si="1"/>
        <v>0</v>
      </c>
    </row>
    <row r="65" spans="1:16" x14ac:dyDescent="0.25">
      <c r="A65" s="19">
        <f t="shared" si="3"/>
        <v>58</v>
      </c>
      <c r="B65" s="35"/>
      <c r="C65" s="19" t="e">
        <f>VLOOKUP(B65,'Measure&amp;Incentive Picklist'!D:H,2,FALSE)</f>
        <v>#N/A</v>
      </c>
      <c r="D65" s="171"/>
      <c r="E65" s="172"/>
      <c r="F65" s="172"/>
      <c r="G65" s="35"/>
      <c r="H65" s="35"/>
      <c r="I65" s="35"/>
      <c r="J65" s="37"/>
      <c r="K65" s="37"/>
      <c r="L65" s="38" t="str">
        <f t="shared" si="0"/>
        <v/>
      </c>
      <c r="M65" s="142" t="str">
        <f>IFERROR(MIN(IF(B65="","",VLOOKUP(B65,'Measure&amp;Incentive Picklist'!D:I,4,FALSE)*E65),L65),"")</f>
        <v/>
      </c>
      <c r="N65" s="58"/>
      <c r="O65" s="18">
        <f t="shared" si="2"/>
        <v>0</v>
      </c>
      <c r="P65" s="18">
        <f t="shared" si="1"/>
        <v>0</v>
      </c>
    </row>
    <row r="66" spans="1:16" x14ac:dyDescent="0.25">
      <c r="A66" s="19">
        <f t="shared" si="3"/>
        <v>59</v>
      </c>
      <c r="B66" s="35"/>
      <c r="C66" s="19" t="e">
        <f>VLOOKUP(B66,'Measure&amp;Incentive Picklist'!D:H,2,FALSE)</f>
        <v>#N/A</v>
      </c>
      <c r="D66" s="171"/>
      <c r="E66" s="172"/>
      <c r="F66" s="172"/>
      <c r="G66" s="35"/>
      <c r="H66" s="35"/>
      <c r="I66" s="35"/>
      <c r="J66" s="37"/>
      <c r="K66" s="37"/>
      <c r="L66" s="38" t="str">
        <f t="shared" si="0"/>
        <v/>
      </c>
      <c r="M66" s="142" t="str">
        <f>IFERROR(MIN(IF(B66="","",VLOOKUP(B66,'Measure&amp;Incentive Picklist'!D:I,4,FALSE)*E66),L66),"")</f>
        <v/>
      </c>
      <c r="N66" s="58"/>
      <c r="O66" s="18">
        <f t="shared" si="2"/>
        <v>0</v>
      </c>
      <c r="P66" s="18">
        <f t="shared" si="1"/>
        <v>0</v>
      </c>
    </row>
    <row r="67" spans="1:16" x14ac:dyDescent="0.25">
      <c r="A67" s="19">
        <f t="shared" si="3"/>
        <v>60</v>
      </c>
      <c r="B67" s="35"/>
      <c r="C67" s="19" t="e">
        <f>VLOOKUP(B67,'Measure&amp;Incentive Picklist'!D:H,2,FALSE)</f>
        <v>#N/A</v>
      </c>
      <c r="D67" s="171"/>
      <c r="E67" s="172"/>
      <c r="F67" s="172"/>
      <c r="G67" s="35"/>
      <c r="H67" s="35"/>
      <c r="I67" s="35"/>
      <c r="J67" s="37"/>
      <c r="K67" s="37"/>
      <c r="L67" s="38" t="str">
        <f t="shared" si="0"/>
        <v/>
      </c>
      <c r="M67" s="142" t="str">
        <f>IFERROR(MIN(IF(B67="","",VLOOKUP(B67,'Measure&amp;Incentive Picklist'!D:I,4,FALSE)*E67),L67),"")</f>
        <v/>
      </c>
      <c r="N67" s="58"/>
      <c r="O67" s="18">
        <f t="shared" si="2"/>
        <v>0</v>
      </c>
      <c r="P67" s="18">
        <f t="shared" si="1"/>
        <v>0</v>
      </c>
    </row>
    <row r="68" spans="1:16" x14ac:dyDescent="0.25">
      <c r="A68" s="19">
        <f t="shared" si="3"/>
        <v>61</v>
      </c>
      <c r="B68" s="35"/>
      <c r="C68" s="19" t="e">
        <f>VLOOKUP(B68,'Measure&amp;Incentive Picklist'!D:H,2,FALSE)</f>
        <v>#N/A</v>
      </c>
      <c r="D68" s="171"/>
      <c r="E68" s="172"/>
      <c r="F68" s="172"/>
      <c r="G68" s="35"/>
      <c r="H68" s="35"/>
      <c r="I68" s="35"/>
      <c r="J68" s="37"/>
      <c r="K68" s="37"/>
      <c r="L68" s="38" t="str">
        <f t="shared" si="0"/>
        <v/>
      </c>
      <c r="M68" s="142" t="str">
        <f>IFERROR(MIN(IF(B68="","",VLOOKUP(B68,'Measure&amp;Incentive Picklist'!D:I,4,FALSE)*E68),L68),"")</f>
        <v/>
      </c>
      <c r="N68" s="58"/>
      <c r="O68" s="18">
        <f t="shared" si="2"/>
        <v>0</v>
      </c>
      <c r="P68" s="18">
        <f t="shared" si="1"/>
        <v>0</v>
      </c>
    </row>
    <row r="69" spans="1:16" x14ac:dyDescent="0.25">
      <c r="A69" s="19">
        <f t="shared" si="3"/>
        <v>62</v>
      </c>
      <c r="B69" s="35"/>
      <c r="C69" s="19" t="e">
        <f>VLOOKUP(B69,'Measure&amp;Incentive Picklist'!D:H,2,FALSE)</f>
        <v>#N/A</v>
      </c>
      <c r="D69" s="171"/>
      <c r="E69" s="172"/>
      <c r="F69" s="172"/>
      <c r="G69" s="35"/>
      <c r="H69" s="35"/>
      <c r="I69" s="35"/>
      <c r="J69" s="37"/>
      <c r="K69" s="37"/>
      <c r="L69" s="38" t="str">
        <f t="shared" si="0"/>
        <v/>
      </c>
      <c r="M69" s="142" t="str">
        <f>IFERROR(MIN(IF(B69="","",VLOOKUP(B69,'Measure&amp;Incentive Picklist'!D:I,4,FALSE)*E69),L69),"")</f>
        <v/>
      </c>
      <c r="N69" s="58"/>
      <c r="O69" s="18">
        <f t="shared" si="2"/>
        <v>0</v>
      </c>
      <c r="P69" s="18">
        <f t="shared" si="1"/>
        <v>0</v>
      </c>
    </row>
    <row r="70" spans="1:16" x14ac:dyDescent="0.25">
      <c r="A70" s="19">
        <f t="shared" si="3"/>
        <v>63</v>
      </c>
      <c r="B70" s="35"/>
      <c r="C70" s="19" t="e">
        <f>VLOOKUP(B70,'Measure&amp;Incentive Picklist'!D:H,2,FALSE)</f>
        <v>#N/A</v>
      </c>
      <c r="D70" s="171"/>
      <c r="E70" s="172"/>
      <c r="F70" s="172"/>
      <c r="G70" s="35"/>
      <c r="H70" s="35"/>
      <c r="I70" s="35"/>
      <c r="J70" s="37"/>
      <c r="K70" s="37"/>
      <c r="L70" s="38" t="str">
        <f t="shared" si="0"/>
        <v/>
      </c>
      <c r="M70" s="142" t="str">
        <f>IFERROR(MIN(IF(B70="","",VLOOKUP(B70,'Measure&amp;Incentive Picklist'!D:I,4,FALSE)*E70),L70),"")</f>
        <v/>
      </c>
      <c r="N70" s="58"/>
      <c r="O70" s="18">
        <f t="shared" si="2"/>
        <v>0</v>
      </c>
      <c r="P70" s="18">
        <f t="shared" si="1"/>
        <v>0</v>
      </c>
    </row>
    <row r="71" spans="1:16" x14ac:dyDescent="0.25">
      <c r="A71" s="19">
        <f t="shared" si="3"/>
        <v>64</v>
      </c>
      <c r="B71" s="35"/>
      <c r="C71" s="19" t="e">
        <f>VLOOKUP(B71,'Measure&amp;Incentive Picklist'!D:H,2,FALSE)</f>
        <v>#N/A</v>
      </c>
      <c r="D71" s="171"/>
      <c r="E71" s="172"/>
      <c r="F71" s="172"/>
      <c r="G71" s="35"/>
      <c r="H71" s="35"/>
      <c r="I71" s="35"/>
      <c r="J71" s="37"/>
      <c r="K71" s="37"/>
      <c r="L71" s="38" t="str">
        <f t="shared" si="0"/>
        <v/>
      </c>
      <c r="M71" s="142" t="str">
        <f>IFERROR(MIN(IF(B71="","",VLOOKUP(B71,'Measure&amp;Incentive Picklist'!D:I,4,FALSE)*E71),L71),"")</f>
        <v/>
      </c>
      <c r="N71" s="58"/>
      <c r="O71" s="18">
        <f t="shared" si="2"/>
        <v>0</v>
      </c>
      <c r="P71" s="18">
        <f t="shared" si="1"/>
        <v>0</v>
      </c>
    </row>
    <row r="72" spans="1:16" x14ac:dyDescent="0.25">
      <c r="A72" s="19">
        <f t="shared" si="3"/>
        <v>65</v>
      </c>
      <c r="B72" s="35"/>
      <c r="C72" s="19" t="e">
        <f>VLOOKUP(B72,'Measure&amp;Incentive Picklist'!D:H,2,FALSE)</f>
        <v>#N/A</v>
      </c>
      <c r="D72" s="171"/>
      <c r="E72" s="172"/>
      <c r="F72" s="172"/>
      <c r="G72" s="35"/>
      <c r="H72" s="35"/>
      <c r="I72" s="35"/>
      <c r="J72" s="37"/>
      <c r="K72" s="37"/>
      <c r="L72" s="38" t="str">
        <f t="shared" ref="L72:L135" si="4">IF(AND(J72="",K72=""),"",$J72+$K72)</f>
        <v/>
      </c>
      <c r="M72" s="142" t="str">
        <f>IFERROR(MIN(IF(B72="","",VLOOKUP(B72,'Measure&amp;Incentive Picklist'!D:I,4,FALSE)*E72),L72),"")</f>
        <v/>
      </c>
      <c r="N72" s="58"/>
      <c r="O72" s="18">
        <f t="shared" si="2"/>
        <v>0</v>
      </c>
      <c r="P72" s="18">
        <f t="shared" ref="P72:P135" si="5">IF(AND(B72&gt;0,ISERROR(O72)),1,0)</f>
        <v>0</v>
      </c>
    </row>
    <row r="73" spans="1:16" x14ac:dyDescent="0.25">
      <c r="A73" s="19">
        <f t="shared" si="3"/>
        <v>66</v>
      </c>
      <c r="B73" s="35"/>
      <c r="C73" s="19" t="e">
        <f>VLOOKUP(B73,'Measure&amp;Incentive Picklist'!D:H,2,FALSE)</f>
        <v>#N/A</v>
      </c>
      <c r="D73" s="171"/>
      <c r="E73" s="172"/>
      <c r="F73" s="172"/>
      <c r="G73" s="35"/>
      <c r="H73" s="35"/>
      <c r="I73" s="35"/>
      <c r="J73" s="37"/>
      <c r="K73" s="37"/>
      <c r="L73" s="38" t="str">
        <f t="shared" si="4"/>
        <v/>
      </c>
      <c r="M73" s="142" t="str">
        <f>IFERROR(MIN(IF(B73="","",VLOOKUP(B73,'Measure&amp;Incentive Picklist'!D:I,4,FALSE)*E73),L73),"")</f>
        <v/>
      </c>
      <c r="N73" s="58"/>
      <c r="O73" s="18">
        <f t="shared" ref="O73:O136" si="6">IF(OR(B73&gt;"",D73&gt;0,E73&gt;0,G73&gt;"",H73&gt;0,I73&gt;0,J73&gt;0,K73&gt;0,N73&gt;0),1,0)</f>
        <v>0</v>
      </c>
      <c r="P73" s="18">
        <f t="shared" si="5"/>
        <v>0</v>
      </c>
    </row>
    <row r="74" spans="1:16" x14ac:dyDescent="0.25">
      <c r="A74" s="19">
        <f t="shared" si="3"/>
        <v>67</v>
      </c>
      <c r="B74" s="35"/>
      <c r="C74" s="19" t="e">
        <f>VLOOKUP(B74,'Measure&amp;Incentive Picklist'!D:H,2,FALSE)</f>
        <v>#N/A</v>
      </c>
      <c r="D74" s="171"/>
      <c r="E74" s="172"/>
      <c r="F74" s="172"/>
      <c r="G74" s="35"/>
      <c r="H74" s="35"/>
      <c r="I74" s="35"/>
      <c r="J74" s="37"/>
      <c r="K74" s="37"/>
      <c r="L74" s="38" t="str">
        <f t="shared" si="4"/>
        <v/>
      </c>
      <c r="M74" s="142" t="str">
        <f>IFERROR(MIN(IF(B74="","",VLOOKUP(B74,'Measure&amp;Incentive Picklist'!D:I,4,FALSE)*E74),L74),"")</f>
        <v/>
      </c>
      <c r="N74" s="58"/>
      <c r="O74" s="18">
        <f t="shared" si="6"/>
        <v>0</v>
      </c>
      <c r="P74" s="18">
        <f t="shared" si="5"/>
        <v>0</v>
      </c>
    </row>
    <row r="75" spans="1:16" x14ac:dyDescent="0.25">
      <c r="A75" s="19">
        <f t="shared" ref="A75:A138" si="7">A74+1</f>
        <v>68</v>
      </c>
      <c r="B75" s="35"/>
      <c r="C75" s="19" t="e">
        <f>VLOOKUP(B75,'Measure&amp;Incentive Picklist'!D:H,2,FALSE)</f>
        <v>#N/A</v>
      </c>
      <c r="D75" s="171"/>
      <c r="E75" s="172"/>
      <c r="F75" s="172"/>
      <c r="G75" s="35"/>
      <c r="H75" s="35"/>
      <c r="I75" s="35"/>
      <c r="J75" s="37"/>
      <c r="K75" s="37"/>
      <c r="L75" s="38" t="str">
        <f t="shared" si="4"/>
        <v/>
      </c>
      <c r="M75" s="142" t="str">
        <f>IFERROR(MIN(IF(B75="","",VLOOKUP(B75,'Measure&amp;Incentive Picklist'!D:I,4,FALSE)*E75),L75),"")</f>
        <v/>
      </c>
      <c r="N75" s="58"/>
      <c r="O75" s="18">
        <f t="shared" si="6"/>
        <v>0</v>
      </c>
      <c r="P75" s="18">
        <f t="shared" si="5"/>
        <v>0</v>
      </c>
    </row>
    <row r="76" spans="1:16" x14ac:dyDescent="0.25">
      <c r="A76" s="19">
        <f t="shared" si="7"/>
        <v>69</v>
      </c>
      <c r="B76" s="35"/>
      <c r="C76" s="19" t="e">
        <f>VLOOKUP(B76,'Measure&amp;Incentive Picklist'!D:H,2,FALSE)</f>
        <v>#N/A</v>
      </c>
      <c r="D76" s="171"/>
      <c r="E76" s="172"/>
      <c r="F76" s="172"/>
      <c r="G76" s="35"/>
      <c r="H76" s="35"/>
      <c r="I76" s="35"/>
      <c r="J76" s="37"/>
      <c r="K76" s="37"/>
      <c r="L76" s="38" t="str">
        <f t="shared" si="4"/>
        <v/>
      </c>
      <c r="M76" s="142" t="str">
        <f>IFERROR(MIN(IF(B76="","",VLOOKUP(B76,'Measure&amp;Incentive Picklist'!D:I,4,FALSE)*E76),L76),"")</f>
        <v/>
      </c>
      <c r="N76" s="58"/>
      <c r="O76" s="18">
        <f t="shared" si="6"/>
        <v>0</v>
      </c>
      <c r="P76" s="18">
        <f t="shared" si="5"/>
        <v>0</v>
      </c>
    </row>
    <row r="77" spans="1:16" x14ac:dyDescent="0.25">
      <c r="A77" s="19">
        <f t="shared" si="7"/>
        <v>70</v>
      </c>
      <c r="B77" s="35"/>
      <c r="C77" s="19" t="e">
        <f>VLOOKUP(B77,'Measure&amp;Incentive Picklist'!D:H,2,FALSE)</f>
        <v>#N/A</v>
      </c>
      <c r="D77" s="171"/>
      <c r="E77" s="172"/>
      <c r="F77" s="172"/>
      <c r="G77" s="35"/>
      <c r="H77" s="35"/>
      <c r="I77" s="35"/>
      <c r="J77" s="37"/>
      <c r="K77" s="37"/>
      <c r="L77" s="38" t="str">
        <f t="shared" si="4"/>
        <v/>
      </c>
      <c r="M77" s="142" t="str">
        <f>IFERROR(MIN(IF(B77="","",VLOOKUP(B77,'Measure&amp;Incentive Picklist'!D:I,4,FALSE)*E77),L77),"")</f>
        <v/>
      </c>
      <c r="N77" s="58"/>
      <c r="O77" s="18">
        <f t="shared" si="6"/>
        <v>0</v>
      </c>
      <c r="P77" s="18">
        <f t="shared" si="5"/>
        <v>0</v>
      </c>
    </row>
    <row r="78" spans="1:16" x14ac:dyDescent="0.25">
      <c r="A78" s="19">
        <f t="shared" si="7"/>
        <v>71</v>
      </c>
      <c r="B78" s="35"/>
      <c r="C78" s="19" t="e">
        <f>VLOOKUP(B78,'Measure&amp;Incentive Picklist'!D:H,2,FALSE)</f>
        <v>#N/A</v>
      </c>
      <c r="D78" s="171"/>
      <c r="E78" s="172"/>
      <c r="F78" s="172"/>
      <c r="G78" s="35"/>
      <c r="H78" s="35"/>
      <c r="I78" s="35"/>
      <c r="J78" s="37"/>
      <c r="K78" s="37"/>
      <c r="L78" s="38" t="str">
        <f t="shared" si="4"/>
        <v/>
      </c>
      <c r="M78" s="142" t="str">
        <f>IFERROR(MIN(IF(B78="","",VLOOKUP(B78,'Measure&amp;Incentive Picklist'!D:I,4,FALSE)*E78),L78),"")</f>
        <v/>
      </c>
      <c r="N78" s="58"/>
      <c r="O78" s="18">
        <f t="shared" si="6"/>
        <v>0</v>
      </c>
      <c r="P78" s="18">
        <f t="shared" si="5"/>
        <v>0</v>
      </c>
    </row>
    <row r="79" spans="1:16" x14ac:dyDescent="0.25">
      <c r="A79" s="19">
        <f t="shared" si="7"/>
        <v>72</v>
      </c>
      <c r="B79" s="35"/>
      <c r="C79" s="19" t="e">
        <f>VLOOKUP(B79,'Measure&amp;Incentive Picklist'!D:H,2,FALSE)</f>
        <v>#N/A</v>
      </c>
      <c r="D79" s="171"/>
      <c r="E79" s="172"/>
      <c r="F79" s="172"/>
      <c r="G79" s="35"/>
      <c r="H79" s="35"/>
      <c r="I79" s="35"/>
      <c r="J79" s="37"/>
      <c r="K79" s="37"/>
      <c r="L79" s="38" t="str">
        <f t="shared" si="4"/>
        <v/>
      </c>
      <c r="M79" s="142" t="str">
        <f>IFERROR(MIN(IF(B79="","",VLOOKUP(B79,'Measure&amp;Incentive Picklist'!D:I,4,FALSE)*E79),L79),"")</f>
        <v/>
      </c>
      <c r="N79" s="58"/>
      <c r="O79" s="18">
        <f t="shared" si="6"/>
        <v>0</v>
      </c>
      <c r="P79" s="18">
        <f t="shared" si="5"/>
        <v>0</v>
      </c>
    </row>
    <row r="80" spans="1:16" x14ac:dyDescent="0.25">
      <c r="A80" s="19">
        <f t="shared" si="7"/>
        <v>73</v>
      </c>
      <c r="B80" s="35"/>
      <c r="C80" s="19" t="e">
        <f>VLOOKUP(B80,'Measure&amp;Incentive Picklist'!D:H,2,FALSE)</f>
        <v>#N/A</v>
      </c>
      <c r="D80" s="171"/>
      <c r="E80" s="172"/>
      <c r="F80" s="172"/>
      <c r="G80" s="35"/>
      <c r="H80" s="35"/>
      <c r="I80" s="35"/>
      <c r="J80" s="37"/>
      <c r="K80" s="37"/>
      <c r="L80" s="38" t="str">
        <f t="shared" si="4"/>
        <v/>
      </c>
      <c r="M80" s="142" t="str">
        <f>IFERROR(MIN(IF(B80="","",VLOOKUP(B80,'Measure&amp;Incentive Picklist'!D:I,4,FALSE)*E80),L80),"")</f>
        <v/>
      </c>
      <c r="N80" s="58"/>
      <c r="O80" s="18">
        <f t="shared" si="6"/>
        <v>0</v>
      </c>
      <c r="P80" s="18">
        <f t="shared" si="5"/>
        <v>0</v>
      </c>
    </row>
    <row r="81" spans="1:16" x14ac:dyDescent="0.25">
      <c r="A81" s="19">
        <f t="shared" si="7"/>
        <v>74</v>
      </c>
      <c r="B81" s="35"/>
      <c r="C81" s="19" t="e">
        <f>VLOOKUP(B81,'Measure&amp;Incentive Picklist'!D:H,2,FALSE)</f>
        <v>#N/A</v>
      </c>
      <c r="D81" s="171"/>
      <c r="E81" s="172"/>
      <c r="F81" s="172"/>
      <c r="G81" s="35"/>
      <c r="H81" s="35"/>
      <c r="I81" s="35"/>
      <c r="J81" s="37"/>
      <c r="K81" s="37"/>
      <c r="L81" s="38" t="str">
        <f t="shared" si="4"/>
        <v/>
      </c>
      <c r="M81" s="142" t="str">
        <f>IFERROR(MIN(IF(B81="","",VLOOKUP(B81,'Measure&amp;Incentive Picklist'!D:I,4,FALSE)*E81),L81),"")</f>
        <v/>
      </c>
      <c r="N81" s="58"/>
      <c r="O81" s="18">
        <f t="shared" si="6"/>
        <v>0</v>
      </c>
      <c r="P81" s="18">
        <f t="shared" si="5"/>
        <v>0</v>
      </c>
    </row>
    <row r="82" spans="1:16" x14ac:dyDescent="0.25">
      <c r="A82" s="19">
        <f t="shared" si="7"/>
        <v>75</v>
      </c>
      <c r="B82" s="35"/>
      <c r="C82" s="19" t="e">
        <f>VLOOKUP(B82,'Measure&amp;Incentive Picklist'!D:H,2,FALSE)</f>
        <v>#N/A</v>
      </c>
      <c r="D82" s="171"/>
      <c r="E82" s="172"/>
      <c r="F82" s="172"/>
      <c r="G82" s="35"/>
      <c r="H82" s="35"/>
      <c r="I82" s="35"/>
      <c r="J82" s="37"/>
      <c r="K82" s="37"/>
      <c r="L82" s="38" t="str">
        <f t="shared" si="4"/>
        <v/>
      </c>
      <c r="M82" s="142" t="str">
        <f>IFERROR(MIN(IF(B82="","",VLOOKUP(B82,'Measure&amp;Incentive Picklist'!D:I,4,FALSE)*E82),L82),"")</f>
        <v/>
      </c>
      <c r="N82" s="58"/>
      <c r="O82" s="18">
        <f t="shared" si="6"/>
        <v>0</v>
      </c>
      <c r="P82" s="18">
        <f t="shared" si="5"/>
        <v>0</v>
      </c>
    </row>
    <row r="83" spans="1:16" x14ac:dyDescent="0.25">
      <c r="A83" s="19">
        <f t="shared" si="7"/>
        <v>76</v>
      </c>
      <c r="B83" s="35"/>
      <c r="C83" s="19" t="e">
        <f>VLOOKUP(B83,'Measure&amp;Incentive Picklist'!D:H,2,FALSE)</f>
        <v>#N/A</v>
      </c>
      <c r="D83" s="171"/>
      <c r="E83" s="172"/>
      <c r="F83" s="172"/>
      <c r="G83" s="35"/>
      <c r="H83" s="35"/>
      <c r="I83" s="35"/>
      <c r="J83" s="37"/>
      <c r="K83" s="37"/>
      <c r="L83" s="38" t="str">
        <f t="shared" si="4"/>
        <v/>
      </c>
      <c r="M83" s="142" t="str">
        <f>IFERROR(MIN(IF(B83="","",VLOOKUP(B83,'Measure&amp;Incentive Picklist'!D:I,4,FALSE)*E83),L83),"")</f>
        <v/>
      </c>
      <c r="N83" s="58"/>
      <c r="O83" s="18">
        <f t="shared" si="6"/>
        <v>0</v>
      </c>
      <c r="P83" s="18">
        <f t="shared" si="5"/>
        <v>0</v>
      </c>
    </row>
    <row r="84" spans="1:16" x14ac:dyDescent="0.25">
      <c r="A84" s="19">
        <f t="shared" si="7"/>
        <v>77</v>
      </c>
      <c r="B84" s="35"/>
      <c r="C84" s="19" t="e">
        <f>VLOOKUP(B84,'Measure&amp;Incentive Picklist'!D:H,2,FALSE)</f>
        <v>#N/A</v>
      </c>
      <c r="D84" s="171"/>
      <c r="E84" s="172"/>
      <c r="F84" s="172"/>
      <c r="G84" s="35"/>
      <c r="H84" s="35"/>
      <c r="I84" s="35"/>
      <c r="J84" s="37"/>
      <c r="K84" s="37"/>
      <c r="L84" s="38" t="str">
        <f t="shared" si="4"/>
        <v/>
      </c>
      <c r="M84" s="142" t="str">
        <f>IFERROR(MIN(IF(B84="","",VLOOKUP(B84,'Measure&amp;Incentive Picklist'!D:I,4,FALSE)*E84),L84),"")</f>
        <v/>
      </c>
      <c r="N84" s="58"/>
      <c r="O84" s="18">
        <f t="shared" si="6"/>
        <v>0</v>
      </c>
      <c r="P84" s="18">
        <f t="shared" si="5"/>
        <v>0</v>
      </c>
    </row>
    <row r="85" spans="1:16" x14ac:dyDescent="0.25">
      <c r="A85" s="19">
        <f t="shared" si="7"/>
        <v>78</v>
      </c>
      <c r="B85" s="35"/>
      <c r="C85" s="19" t="e">
        <f>VLOOKUP(B85,'Measure&amp;Incentive Picklist'!D:H,2,FALSE)</f>
        <v>#N/A</v>
      </c>
      <c r="D85" s="171"/>
      <c r="E85" s="172"/>
      <c r="F85" s="172"/>
      <c r="G85" s="35"/>
      <c r="H85" s="35"/>
      <c r="I85" s="35"/>
      <c r="J85" s="37"/>
      <c r="K85" s="37"/>
      <c r="L85" s="38" t="str">
        <f t="shared" si="4"/>
        <v/>
      </c>
      <c r="M85" s="142" t="str">
        <f>IFERROR(MIN(IF(B85="","",VLOOKUP(B85,'Measure&amp;Incentive Picklist'!D:I,4,FALSE)*E85),L85),"")</f>
        <v/>
      </c>
      <c r="N85" s="58"/>
      <c r="O85" s="18">
        <f t="shared" si="6"/>
        <v>0</v>
      </c>
      <c r="P85" s="18">
        <f t="shared" si="5"/>
        <v>0</v>
      </c>
    </row>
    <row r="86" spans="1:16" x14ac:dyDescent="0.25">
      <c r="A86" s="19">
        <f t="shared" si="7"/>
        <v>79</v>
      </c>
      <c r="B86" s="35"/>
      <c r="C86" s="19" t="e">
        <f>VLOOKUP(B86,'Measure&amp;Incentive Picklist'!D:H,2,FALSE)</f>
        <v>#N/A</v>
      </c>
      <c r="D86" s="171"/>
      <c r="E86" s="172"/>
      <c r="F86" s="172"/>
      <c r="G86" s="35"/>
      <c r="H86" s="35"/>
      <c r="I86" s="35"/>
      <c r="J86" s="37"/>
      <c r="K86" s="37"/>
      <c r="L86" s="38" t="str">
        <f t="shared" si="4"/>
        <v/>
      </c>
      <c r="M86" s="142" t="str">
        <f>IFERROR(MIN(IF(B86="","",VLOOKUP(B86,'Measure&amp;Incentive Picklist'!D:I,4,FALSE)*E86),L86),"")</f>
        <v/>
      </c>
      <c r="N86" s="58"/>
      <c r="O86" s="18">
        <f t="shared" si="6"/>
        <v>0</v>
      </c>
      <c r="P86" s="18">
        <f t="shared" si="5"/>
        <v>0</v>
      </c>
    </row>
    <row r="87" spans="1:16" x14ac:dyDescent="0.25">
      <c r="A87" s="19">
        <f t="shared" si="7"/>
        <v>80</v>
      </c>
      <c r="B87" s="35"/>
      <c r="C87" s="19" t="e">
        <f>VLOOKUP(B87,'Measure&amp;Incentive Picklist'!D:H,2,FALSE)</f>
        <v>#N/A</v>
      </c>
      <c r="D87" s="171"/>
      <c r="E87" s="172"/>
      <c r="F87" s="172"/>
      <c r="G87" s="35"/>
      <c r="H87" s="35"/>
      <c r="I87" s="35"/>
      <c r="J87" s="37"/>
      <c r="K87" s="37"/>
      <c r="L87" s="38" t="str">
        <f t="shared" si="4"/>
        <v/>
      </c>
      <c r="M87" s="142" t="str">
        <f>IFERROR(MIN(IF(B87="","",VLOOKUP(B87,'Measure&amp;Incentive Picklist'!D:I,4,FALSE)*E87),L87),"")</f>
        <v/>
      </c>
      <c r="N87" s="58"/>
      <c r="O87" s="18">
        <f t="shared" si="6"/>
        <v>0</v>
      </c>
      <c r="P87" s="18">
        <f t="shared" si="5"/>
        <v>0</v>
      </c>
    </row>
    <row r="88" spans="1:16" x14ac:dyDescent="0.25">
      <c r="A88" s="19">
        <f t="shared" si="7"/>
        <v>81</v>
      </c>
      <c r="B88" s="35"/>
      <c r="C88" s="19" t="e">
        <f>VLOOKUP(B88,'Measure&amp;Incentive Picklist'!D:H,2,FALSE)</f>
        <v>#N/A</v>
      </c>
      <c r="D88" s="171"/>
      <c r="E88" s="172"/>
      <c r="F88" s="172"/>
      <c r="G88" s="35"/>
      <c r="H88" s="35"/>
      <c r="I88" s="35"/>
      <c r="J88" s="37"/>
      <c r="K88" s="37"/>
      <c r="L88" s="38" t="str">
        <f t="shared" si="4"/>
        <v/>
      </c>
      <c r="M88" s="142" t="str">
        <f>IFERROR(MIN(IF(B88="","",VLOOKUP(B88,'Measure&amp;Incentive Picklist'!D:I,4,FALSE)*E88),L88),"")</f>
        <v/>
      </c>
      <c r="N88" s="58"/>
      <c r="O88" s="18">
        <f t="shared" si="6"/>
        <v>0</v>
      </c>
      <c r="P88" s="18">
        <f t="shared" si="5"/>
        <v>0</v>
      </c>
    </row>
    <row r="89" spans="1:16" x14ac:dyDescent="0.25">
      <c r="A89" s="19">
        <f t="shared" si="7"/>
        <v>82</v>
      </c>
      <c r="B89" s="35"/>
      <c r="C89" s="19" t="e">
        <f>VLOOKUP(B89,'Measure&amp;Incentive Picklist'!D:H,2,FALSE)</f>
        <v>#N/A</v>
      </c>
      <c r="D89" s="171"/>
      <c r="E89" s="172"/>
      <c r="F89" s="172"/>
      <c r="G89" s="35"/>
      <c r="H89" s="35"/>
      <c r="I89" s="35"/>
      <c r="J89" s="37"/>
      <c r="K89" s="37"/>
      <c r="L89" s="38" t="str">
        <f t="shared" si="4"/>
        <v/>
      </c>
      <c r="M89" s="142" t="str">
        <f>IFERROR(MIN(IF(B89="","",VLOOKUP(B89,'Measure&amp;Incentive Picklist'!D:I,4,FALSE)*E89),L89),"")</f>
        <v/>
      </c>
      <c r="N89" s="58"/>
      <c r="O89" s="18">
        <f t="shared" si="6"/>
        <v>0</v>
      </c>
      <c r="P89" s="18">
        <f t="shared" si="5"/>
        <v>0</v>
      </c>
    </row>
    <row r="90" spans="1:16" x14ac:dyDescent="0.25">
      <c r="A90" s="19">
        <f t="shared" si="7"/>
        <v>83</v>
      </c>
      <c r="B90" s="35"/>
      <c r="C90" s="19" t="e">
        <f>VLOOKUP(B90,'Measure&amp;Incentive Picklist'!D:H,2,FALSE)</f>
        <v>#N/A</v>
      </c>
      <c r="D90" s="171"/>
      <c r="E90" s="172"/>
      <c r="F90" s="172"/>
      <c r="G90" s="35"/>
      <c r="H90" s="35"/>
      <c r="I90" s="35"/>
      <c r="J90" s="37"/>
      <c r="K90" s="37"/>
      <c r="L90" s="38" t="str">
        <f t="shared" si="4"/>
        <v/>
      </c>
      <c r="M90" s="142" t="str">
        <f>IFERROR(MIN(IF(B90="","",VLOOKUP(B90,'Measure&amp;Incentive Picklist'!D:I,4,FALSE)*E90),L90),"")</f>
        <v/>
      </c>
      <c r="N90" s="58"/>
      <c r="O90" s="18">
        <f t="shared" si="6"/>
        <v>0</v>
      </c>
      <c r="P90" s="18">
        <f t="shared" si="5"/>
        <v>0</v>
      </c>
    </row>
    <row r="91" spans="1:16" x14ac:dyDescent="0.25">
      <c r="A91" s="19">
        <f t="shared" si="7"/>
        <v>84</v>
      </c>
      <c r="B91" s="35"/>
      <c r="C91" s="19" t="e">
        <f>VLOOKUP(B91,'Measure&amp;Incentive Picklist'!D:H,2,FALSE)</f>
        <v>#N/A</v>
      </c>
      <c r="D91" s="171"/>
      <c r="E91" s="172"/>
      <c r="F91" s="172"/>
      <c r="G91" s="35"/>
      <c r="H91" s="35"/>
      <c r="I91" s="35"/>
      <c r="J91" s="37"/>
      <c r="K91" s="37"/>
      <c r="L91" s="38" t="str">
        <f t="shared" si="4"/>
        <v/>
      </c>
      <c r="M91" s="142" t="str">
        <f>IFERROR(MIN(IF(B91="","",VLOOKUP(B91,'Measure&amp;Incentive Picklist'!D:I,4,FALSE)*E91),L91),"")</f>
        <v/>
      </c>
      <c r="N91" s="58"/>
      <c r="O91" s="18">
        <f t="shared" si="6"/>
        <v>0</v>
      </c>
      <c r="P91" s="18">
        <f t="shared" si="5"/>
        <v>0</v>
      </c>
    </row>
    <row r="92" spans="1:16" x14ac:dyDescent="0.25">
      <c r="A92" s="19">
        <f t="shared" si="7"/>
        <v>85</v>
      </c>
      <c r="B92" s="35"/>
      <c r="C92" s="19" t="e">
        <f>VLOOKUP(B92,'Measure&amp;Incentive Picklist'!D:H,2,FALSE)</f>
        <v>#N/A</v>
      </c>
      <c r="D92" s="171"/>
      <c r="E92" s="172"/>
      <c r="F92" s="172"/>
      <c r="G92" s="35"/>
      <c r="H92" s="35"/>
      <c r="I92" s="35"/>
      <c r="J92" s="37"/>
      <c r="K92" s="37"/>
      <c r="L92" s="38" t="str">
        <f t="shared" si="4"/>
        <v/>
      </c>
      <c r="M92" s="142" t="str">
        <f>IFERROR(MIN(IF(B92="","",VLOOKUP(B92,'Measure&amp;Incentive Picklist'!D:I,4,FALSE)*E92),L92),"")</f>
        <v/>
      </c>
      <c r="N92" s="58"/>
      <c r="O92" s="18">
        <f t="shared" si="6"/>
        <v>0</v>
      </c>
      <c r="P92" s="18">
        <f t="shared" si="5"/>
        <v>0</v>
      </c>
    </row>
    <row r="93" spans="1:16" x14ac:dyDescent="0.25">
      <c r="A93" s="19">
        <f t="shared" si="7"/>
        <v>86</v>
      </c>
      <c r="B93" s="35"/>
      <c r="C93" s="19" t="e">
        <f>VLOOKUP(B93,'Measure&amp;Incentive Picklist'!D:H,2,FALSE)</f>
        <v>#N/A</v>
      </c>
      <c r="D93" s="171"/>
      <c r="E93" s="172"/>
      <c r="F93" s="172"/>
      <c r="G93" s="35"/>
      <c r="H93" s="35"/>
      <c r="I93" s="35"/>
      <c r="J93" s="37"/>
      <c r="K93" s="37"/>
      <c r="L93" s="38" t="str">
        <f t="shared" si="4"/>
        <v/>
      </c>
      <c r="M93" s="142" t="str">
        <f>IFERROR(MIN(IF(B93="","",VLOOKUP(B93,'Measure&amp;Incentive Picklist'!D:I,4,FALSE)*E93),L93),"")</f>
        <v/>
      </c>
      <c r="N93" s="58"/>
      <c r="O93" s="18">
        <f t="shared" si="6"/>
        <v>0</v>
      </c>
      <c r="P93" s="18">
        <f t="shared" si="5"/>
        <v>0</v>
      </c>
    </row>
    <row r="94" spans="1:16" x14ac:dyDescent="0.25">
      <c r="A94" s="19">
        <f t="shared" si="7"/>
        <v>87</v>
      </c>
      <c r="B94" s="35"/>
      <c r="C94" s="19" t="e">
        <f>VLOOKUP(B94,'Measure&amp;Incentive Picklist'!D:H,2,FALSE)</f>
        <v>#N/A</v>
      </c>
      <c r="D94" s="171"/>
      <c r="E94" s="172"/>
      <c r="F94" s="172"/>
      <c r="G94" s="35"/>
      <c r="H94" s="35"/>
      <c r="I94" s="35"/>
      <c r="J94" s="37"/>
      <c r="K94" s="37"/>
      <c r="L94" s="38" t="str">
        <f t="shared" si="4"/>
        <v/>
      </c>
      <c r="M94" s="142" t="str">
        <f>IFERROR(MIN(IF(B94="","",VLOOKUP(B94,'Measure&amp;Incentive Picklist'!D:I,4,FALSE)*E94),L94),"")</f>
        <v/>
      </c>
      <c r="N94" s="58"/>
      <c r="O94" s="18">
        <f t="shared" si="6"/>
        <v>0</v>
      </c>
      <c r="P94" s="18">
        <f t="shared" si="5"/>
        <v>0</v>
      </c>
    </row>
    <row r="95" spans="1:16" x14ac:dyDescent="0.25">
      <c r="A95" s="19">
        <f t="shared" si="7"/>
        <v>88</v>
      </c>
      <c r="B95" s="35"/>
      <c r="C95" s="19" t="e">
        <f>VLOOKUP(B95,'Measure&amp;Incentive Picklist'!D:H,2,FALSE)</f>
        <v>#N/A</v>
      </c>
      <c r="D95" s="171"/>
      <c r="E95" s="172"/>
      <c r="F95" s="172"/>
      <c r="G95" s="35"/>
      <c r="H95" s="35"/>
      <c r="I95" s="35"/>
      <c r="J95" s="37"/>
      <c r="K95" s="37"/>
      <c r="L95" s="38" t="str">
        <f t="shared" si="4"/>
        <v/>
      </c>
      <c r="M95" s="142" t="str">
        <f>IFERROR(MIN(IF(B95="","",VLOOKUP(B95,'Measure&amp;Incentive Picklist'!D:I,4,FALSE)*E95),L95),"")</f>
        <v/>
      </c>
      <c r="N95" s="58"/>
      <c r="O95" s="18">
        <f t="shared" si="6"/>
        <v>0</v>
      </c>
      <c r="P95" s="18">
        <f t="shared" si="5"/>
        <v>0</v>
      </c>
    </row>
    <row r="96" spans="1:16" x14ac:dyDescent="0.25">
      <c r="A96" s="19">
        <f t="shared" si="7"/>
        <v>89</v>
      </c>
      <c r="B96" s="35"/>
      <c r="C96" s="19" t="e">
        <f>VLOOKUP(B96,'Measure&amp;Incentive Picklist'!D:H,2,FALSE)</f>
        <v>#N/A</v>
      </c>
      <c r="D96" s="171"/>
      <c r="E96" s="172"/>
      <c r="F96" s="172"/>
      <c r="G96" s="35"/>
      <c r="H96" s="35"/>
      <c r="I96" s="35"/>
      <c r="J96" s="37"/>
      <c r="K96" s="37"/>
      <c r="L96" s="38" t="str">
        <f t="shared" si="4"/>
        <v/>
      </c>
      <c r="M96" s="142" t="str">
        <f>IFERROR(MIN(IF(B96="","",VLOOKUP(B96,'Measure&amp;Incentive Picklist'!D:I,4,FALSE)*E96),L96),"")</f>
        <v/>
      </c>
      <c r="N96" s="58"/>
      <c r="O96" s="18">
        <f t="shared" si="6"/>
        <v>0</v>
      </c>
      <c r="P96" s="18">
        <f t="shared" si="5"/>
        <v>0</v>
      </c>
    </row>
    <row r="97" spans="1:16" x14ac:dyDescent="0.25">
      <c r="A97" s="19">
        <f t="shared" si="7"/>
        <v>90</v>
      </c>
      <c r="B97" s="35"/>
      <c r="C97" s="19" t="e">
        <f>VLOOKUP(B97,'Measure&amp;Incentive Picklist'!D:H,2,FALSE)</f>
        <v>#N/A</v>
      </c>
      <c r="D97" s="171"/>
      <c r="E97" s="172"/>
      <c r="F97" s="172"/>
      <c r="G97" s="35"/>
      <c r="H97" s="35"/>
      <c r="I97" s="35"/>
      <c r="J97" s="37"/>
      <c r="K97" s="37"/>
      <c r="L97" s="38" t="str">
        <f t="shared" si="4"/>
        <v/>
      </c>
      <c r="M97" s="142" t="str">
        <f>IFERROR(MIN(IF(B97="","",VLOOKUP(B97,'Measure&amp;Incentive Picklist'!D:I,4,FALSE)*E97),L97),"")</f>
        <v/>
      </c>
      <c r="N97" s="58"/>
      <c r="O97" s="18">
        <f t="shared" si="6"/>
        <v>0</v>
      </c>
      <c r="P97" s="18">
        <f t="shared" si="5"/>
        <v>0</v>
      </c>
    </row>
    <row r="98" spans="1:16" x14ac:dyDescent="0.25">
      <c r="A98" s="19">
        <f t="shared" si="7"/>
        <v>91</v>
      </c>
      <c r="B98" s="35"/>
      <c r="C98" s="19" t="e">
        <f>VLOOKUP(B98,'Measure&amp;Incentive Picklist'!D:H,2,FALSE)</f>
        <v>#N/A</v>
      </c>
      <c r="D98" s="171"/>
      <c r="E98" s="172"/>
      <c r="F98" s="172"/>
      <c r="G98" s="35"/>
      <c r="H98" s="35"/>
      <c r="I98" s="35"/>
      <c r="J98" s="37"/>
      <c r="K98" s="37"/>
      <c r="L98" s="38" t="str">
        <f t="shared" si="4"/>
        <v/>
      </c>
      <c r="M98" s="142" t="str">
        <f>IFERROR(MIN(IF(B98="","",VLOOKUP(B98,'Measure&amp;Incentive Picklist'!D:I,4,FALSE)*E98),L98),"")</f>
        <v/>
      </c>
      <c r="N98" s="58"/>
      <c r="O98" s="18">
        <f t="shared" si="6"/>
        <v>0</v>
      </c>
      <c r="P98" s="18">
        <f t="shared" si="5"/>
        <v>0</v>
      </c>
    </row>
    <row r="99" spans="1:16" x14ac:dyDescent="0.25">
      <c r="A99" s="19">
        <f t="shared" si="7"/>
        <v>92</v>
      </c>
      <c r="B99" s="35"/>
      <c r="C99" s="19" t="e">
        <f>VLOOKUP(B99,'Measure&amp;Incentive Picklist'!D:H,2,FALSE)</f>
        <v>#N/A</v>
      </c>
      <c r="D99" s="171"/>
      <c r="E99" s="172"/>
      <c r="F99" s="172"/>
      <c r="G99" s="35"/>
      <c r="H99" s="35"/>
      <c r="I99" s="35"/>
      <c r="J99" s="37"/>
      <c r="K99" s="37"/>
      <c r="L99" s="38" t="str">
        <f t="shared" si="4"/>
        <v/>
      </c>
      <c r="M99" s="142" t="str">
        <f>IFERROR(MIN(IF(B99="","",VLOOKUP(B99,'Measure&amp;Incentive Picklist'!D:I,4,FALSE)*E99),L99),"")</f>
        <v/>
      </c>
      <c r="N99" s="58"/>
      <c r="O99" s="18">
        <f t="shared" si="6"/>
        <v>0</v>
      </c>
      <c r="P99" s="18">
        <f t="shared" si="5"/>
        <v>0</v>
      </c>
    </row>
    <row r="100" spans="1:16" x14ac:dyDescent="0.25">
      <c r="A100" s="19">
        <f t="shared" si="7"/>
        <v>93</v>
      </c>
      <c r="B100" s="35"/>
      <c r="C100" s="19" t="e">
        <f>VLOOKUP(B100,'Measure&amp;Incentive Picklist'!D:H,2,FALSE)</f>
        <v>#N/A</v>
      </c>
      <c r="D100" s="171"/>
      <c r="E100" s="172"/>
      <c r="F100" s="172"/>
      <c r="G100" s="35"/>
      <c r="H100" s="35"/>
      <c r="I100" s="35"/>
      <c r="J100" s="37"/>
      <c r="K100" s="37"/>
      <c r="L100" s="38" t="str">
        <f t="shared" si="4"/>
        <v/>
      </c>
      <c r="M100" s="142" t="str">
        <f>IFERROR(MIN(IF(B100="","",VLOOKUP(B100,'Measure&amp;Incentive Picklist'!D:I,4,FALSE)*E100),L100),"")</f>
        <v/>
      </c>
      <c r="N100" s="58"/>
      <c r="O100" s="18">
        <f t="shared" si="6"/>
        <v>0</v>
      </c>
      <c r="P100" s="18">
        <f t="shared" si="5"/>
        <v>0</v>
      </c>
    </row>
    <row r="101" spans="1:16" x14ac:dyDescent="0.25">
      <c r="A101" s="19">
        <f t="shared" si="7"/>
        <v>94</v>
      </c>
      <c r="B101" s="35"/>
      <c r="C101" s="19" t="e">
        <f>VLOOKUP(B101,'Measure&amp;Incentive Picklist'!D:H,2,FALSE)</f>
        <v>#N/A</v>
      </c>
      <c r="D101" s="171"/>
      <c r="E101" s="172"/>
      <c r="F101" s="172"/>
      <c r="G101" s="35"/>
      <c r="H101" s="35"/>
      <c r="I101" s="35"/>
      <c r="J101" s="37"/>
      <c r="K101" s="37"/>
      <c r="L101" s="38" t="str">
        <f t="shared" si="4"/>
        <v/>
      </c>
      <c r="M101" s="142" t="str">
        <f>IFERROR(MIN(IF(B101="","",VLOOKUP(B101,'Measure&amp;Incentive Picklist'!D:I,4,FALSE)*E101),L101),"")</f>
        <v/>
      </c>
      <c r="N101" s="58"/>
      <c r="O101" s="18">
        <f t="shared" si="6"/>
        <v>0</v>
      </c>
      <c r="P101" s="18">
        <f t="shared" si="5"/>
        <v>0</v>
      </c>
    </row>
    <row r="102" spans="1:16" x14ac:dyDescent="0.25">
      <c r="A102" s="19">
        <f t="shared" si="7"/>
        <v>95</v>
      </c>
      <c r="B102" s="35"/>
      <c r="C102" s="19" t="e">
        <f>VLOOKUP(B102,'Measure&amp;Incentive Picklist'!D:H,2,FALSE)</f>
        <v>#N/A</v>
      </c>
      <c r="D102" s="171"/>
      <c r="E102" s="172"/>
      <c r="F102" s="172"/>
      <c r="G102" s="35"/>
      <c r="H102" s="35"/>
      <c r="I102" s="35"/>
      <c r="J102" s="37"/>
      <c r="K102" s="37"/>
      <c r="L102" s="38" t="str">
        <f t="shared" si="4"/>
        <v/>
      </c>
      <c r="M102" s="142" t="str">
        <f>IFERROR(MIN(IF(B102="","",VLOOKUP(B102,'Measure&amp;Incentive Picklist'!D:I,4,FALSE)*E102),L102),"")</f>
        <v/>
      </c>
      <c r="N102" s="58"/>
      <c r="O102" s="18">
        <f t="shared" si="6"/>
        <v>0</v>
      </c>
      <c r="P102" s="18">
        <f t="shared" si="5"/>
        <v>0</v>
      </c>
    </row>
    <row r="103" spans="1:16" x14ac:dyDescent="0.25">
      <c r="A103" s="19">
        <f t="shared" si="7"/>
        <v>96</v>
      </c>
      <c r="B103" s="35"/>
      <c r="C103" s="19" t="e">
        <f>VLOOKUP(B103,'Measure&amp;Incentive Picklist'!D:H,2,FALSE)</f>
        <v>#N/A</v>
      </c>
      <c r="D103" s="171"/>
      <c r="E103" s="172"/>
      <c r="F103" s="172"/>
      <c r="G103" s="35"/>
      <c r="H103" s="35"/>
      <c r="I103" s="35"/>
      <c r="J103" s="37"/>
      <c r="K103" s="37"/>
      <c r="L103" s="38" t="str">
        <f t="shared" si="4"/>
        <v/>
      </c>
      <c r="M103" s="142" t="str">
        <f>IFERROR(MIN(IF(B103="","",VLOOKUP(B103,'Measure&amp;Incentive Picklist'!D:I,4,FALSE)*E103),L103),"")</f>
        <v/>
      </c>
      <c r="N103" s="58"/>
      <c r="O103" s="18">
        <f t="shared" si="6"/>
        <v>0</v>
      </c>
      <c r="P103" s="18">
        <f t="shared" si="5"/>
        <v>0</v>
      </c>
    </row>
    <row r="104" spans="1:16" x14ac:dyDescent="0.25">
      <c r="A104" s="19">
        <f t="shared" si="7"/>
        <v>97</v>
      </c>
      <c r="B104" s="35"/>
      <c r="C104" s="19" t="e">
        <f>VLOOKUP(B104,'Measure&amp;Incentive Picklist'!D:H,2,FALSE)</f>
        <v>#N/A</v>
      </c>
      <c r="D104" s="171"/>
      <c r="E104" s="172"/>
      <c r="F104" s="172"/>
      <c r="G104" s="35"/>
      <c r="H104" s="35"/>
      <c r="I104" s="35"/>
      <c r="J104" s="37"/>
      <c r="K104" s="37"/>
      <c r="L104" s="38" t="str">
        <f t="shared" si="4"/>
        <v/>
      </c>
      <c r="M104" s="142" t="str">
        <f>IFERROR(MIN(IF(B104="","",VLOOKUP(B104,'Measure&amp;Incentive Picklist'!D:I,4,FALSE)*E104),L104),"")</f>
        <v/>
      </c>
      <c r="N104" s="58"/>
      <c r="O104" s="18">
        <f t="shared" si="6"/>
        <v>0</v>
      </c>
      <c r="P104" s="18">
        <f t="shared" si="5"/>
        <v>0</v>
      </c>
    </row>
    <row r="105" spans="1:16" x14ac:dyDescent="0.25">
      <c r="A105" s="19">
        <f t="shared" si="7"/>
        <v>98</v>
      </c>
      <c r="B105" s="35"/>
      <c r="C105" s="19" t="e">
        <f>VLOOKUP(B105,'Measure&amp;Incentive Picklist'!D:H,2,FALSE)</f>
        <v>#N/A</v>
      </c>
      <c r="D105" s="171"/>
      <c r="E105" s="172"/>
      <c r="F105" s="172"/>
      <c r="G105" s="35"/>
      <c r="H105" s="35"/>
      <c r="I105" s="35"/>
      <c r="J105" s="37"/>
      <c r="K105" s="37"/>
      <c r="L105" s="38" t="str">
        <f t="shared" si="4"/>
        <v/>
      </c>
      <c r="M105" s="142" t="str">
        <f>IFERROR(MIN(IF(B105="","",VLOOKUP(B105,'Measure&amp;Incentive Picklist'!D:I,4,FALSE)*E105),L105),"")</f>
        <v/>
      </c>
      <c r="N105" s="58"/>
      <c r="O105" s="18">
        <f t="shared" si="6"/>
        <v>0</v>
      </c>
      <c r="P105" s="18">
        <f t="shared" si="5"/>
        <v>0</v>
      </c>
    </row>
    <row r="106" spans="1:16" x14ac:dyDescent="0.25">
      <c r="A106" s="19">
        <f t="shared" si="7"/>
        <v>99</v>
      </c>
      <c r="B106" s="35"/>
      <c r="C106" s="19" t="e">
        <f>VLOOKUP(B106,'Measure&amp;Incentive Picklist'!D:H,2,FALSE)</f>
        <v>#N/A</v>
      </c>
      <c r="D106" s="171"/>
      <c r="E106" s="172"/>
      <c r="F106" s="172"/>
      <c r="G106" s="35"/>
      <c r="H106" s="35"/>
      <c r="I106" s="35"/>
      <c r="J106" s="37"/>
      <c r="K106" s="37"/>
      <c r="L106" s="38" t="str">
        <f t="shared" si="4"/>
        <v/>
      </c>
      <c r="M106" s="142" t="str">
        <f>IFERROR(MIN(IF(B106="","",VLOOKUP(B106,'Measure&amp;Incentive Picklist'!D:I,4,FALSE)*E106),L106),"")</f>
        <v/>
      </c>
      <c r="N106" s="58"/>
      <c r="O106" s="18">
        <f t="shared" si="6"/>
        <v>0</v>
      </c>
      <c r="P106" s="18">
        <f t="shared" si="5"/>
        <v>0</v>
      </c>
    </row>
    <row r="107" spans="1:16" x14ac:dyDescent="0.25">
      <c r="A107" s="19">
        <f t="shared" si="7"/>
        <v>100</v>
      </c>
      <c r="B107" s="35"/>
      <c r="C107" s="19" t="e">
        <f>VLOOKUP(B107,'Measure&amp;Incentive Picklist'!D:H,2,FALSE)</f>
        <v>#N/A</v>
      </c>
      <c r="D107" s="171"/>
      <c r="E107" s="172"/>
      <c r="F107" s="172"/>
      <c r="G107" s="35"/>
      <c r="H107" s="35"/>
      <c r="I107" s="35"/>
      <c r="J107" s="37"/>
      <c r="K107" s="37"/>
      <c r="L107" s="38" t="str">
        <f t="shared" si="4"/>
        <v/>
      </c>
      <c r="M107" s="142" t="str">
        <f>IFERROR(MIN(IF(B107="","",VLOOKUP(B107,'Measure&amp;Incentive Picklist'!D:I,4,FALSE)*E107),L107),"")</f>
        <v/>
      </c>
      <c r="N107" s="58"/>
      <c r="O107" s="18">
        <f t="shared" si="6"/>
        <v>0</v>
      </c>
      <c r="P107" s="18">
        <f t="shared" si="5"/>
        <v>0</v>
      </c>
    </row>
    <row r="108" spans="1:16" x14ac:dyDescent="0.25">
      <c r="A108" s="19">
        <f t="shared" si="7"/>
        <v>101</v>
      </c>
      <c r="B108" s="35"/>
      <c r="C108" s="19" t="e">
        <f>VLOOKUP(B108,'Measure&amp;Incentive Picklist'!D:H,2,FALSE)</f>
        <v>#N/A</v>
      </c>
      <c r="D108" s="171"/>
      <c r="E108" s="172"/>
      <c r="F108" s="172"/>
      <c r="G108" s="35"/>
      <c r="H108" s="35"/>
      <c r="I108" s="35"/>
      <c r="J108" s="37"/>
      <c r="K108" s="37"/>
      <c r="L108" s="38" t="str">
        <f t="shared" si="4"/>
        <v/>
      </c>
      <c r="M108" s="142" t="str">
        <f>IFERROR(MIN(IF(B108="","",VLOOKUP(B108,'Measure&amp;Incentive Picklist'!D:I,4,FALSE)*E108),L108),"")</f>
        <v/>
      </c>
      <c r="N108" s="58"/>
      <c r="O108" s="18">
        <f t="shared" si="6"/>
        <v>0</v>
      </c>
      <c r="P108" s="18">
        <f t="shared" si="5"/>
        <v>0</v>
      </c>
    </row>
    <row r="109" spans="1:16" x14ac:dyDescent="0.25">
      <c r="A109" s="19">
        <f t="shared" si="7"/>
        <v>102</v>
      </c>
      <c r="B109" s="35"/>
      <c r="C109" s="19" t="e">
        <f>VLOOKUP(B109,'Measure&amp;Incentive Picklist'!D:H,2,FALSE)</f>
        <v>#N/A</v>
      </c>
      <c r="D109" s="171"/>
      <c r="E109" s="172"/>
      <c r="F109" s="172"/>
      <c r="G109" s="35"/>
      <c r="H109" s="35"/>
      <c r="I109" s="35"/>
      <c r="J109" s="37"/>
      <c r="K109" s="37"/>
      <c r="L109" s="38" t="str">
        <f t="shared" si="4"/>
        <v/>
      </c>
      <c r="M109" s="142" t="str">
        <f>IFERROR(MIN(IF(B109="","",VLOOKUP(B109,'Measure&amp;Incentive Picklist'!D:I,4,FALSE)*E109),L109),"")</f>
        <v/>
      </c>
      <c r="N109" s="58"/>
      <c r="O109" s="18">
        <f t="shared" si="6"/>
        <v>0</v>
      </c>
      <c r="P109" s="18">
        <f t="shared" si="5"/>
        <v>0</v>
      </c>
    </row>
    <row r="110" spans="1:16" x14ac:dyDescent="0.25">
      <c r="A110" s="19">
        <f t="shared" si="7"/>
        <v>103</v>
      </c>
      <c r="B110" s="35"/>
      <c r="C110" s="19" t="e">
        <f>VLOOKUP(B110,'Measure&amp;Incentive Picklist'!D:H,2,FALSE)</f>
        <v>#N/A</v>
      </c>
      <c r="D110" s="171"/>
      <c r="E110" s="172"/>
      <c r="F110" s="172"/>
      <c r="G110" s="35"/>
      <c r="H110" s="35"/>
      <c r="I110" s="35"/>
      <c r="J110" s="37"/>
      <c r="K110" s="37"/>
      <c r="L110" s="38" t="str">
        <f t="shared" si="4"/>
        <v/>
      </c>
      <c r="M110" s="142" t="str">
        <f>IFERROR(MIN(IF(B110="","",VLOOKUP(B110,'Measure&amp;Incentive Picklist'!D:I,4,FALSE)*E110),L110),"")</f>
        <v/>
      </c>
      <c r="N110" s="58"/>
      <c r="O110" s="18">
        <f t="shared" si="6"/>
        <v>0</v>
      </c>
      <c r="P110" s="18">
        <f t="shared" si="5"/>
        <v>0</v>
      </c>
    </row>
    <row r="111" spans="1:16" x14ac:dyDescent="0.25">
      <c r="A111" s="19">
        <f t="shared" si="7"/>
        <v>104</v>
      </c>
      <c r="B111" s="35"/>
      <c r="C111" s="19" t="e">
        <f>VLOOKUP(B111,'Measure&amp;Incentive Picklist'!D:H,2,FALSE)</f>
        <v>#N/A</v>
      </c>
      <c r="D111" s="171"/>
      <c r="E111" s="172"/>
      <c r="F111" s="172"/>
      <c r="G111" s="35"/>
      <c r="H111" s="35"/>
      <c r="I111" s="35"/>
      <c r="J111" s="37"/>
      <c r="K111" s="37"/>
      <c r="L111" s="38" t="str">
        <f t="shared" si="4"/>
        <v/>
      </c>
      <c r="M111" s="142" t="str">
        <f>IFERROR(MIN(IF(B111="","",VLOOKUP(B111,'Measure&amp;Incentive Picklist'!D:I,4,FALSE)*E111),L111),"")</f>
        <v/>
      </c>
      <c r="N111" s="58"/>
      <c r="O111" s="18">
        <f t="shared" si="6"/>
        <v>0</v>
      </c>
      <c r="P111" s="18">
        <f t="shared" si="5"/>
        <v>0</v>
      </c>
    </row>
    <row r="112" spans="1:16" x14ac:dyDescent="0.25">
      <c r="A112" s="19">
        <f t="shared" si="7"/>
        <v>105</v>
      </c>
      <c r="B112" s="35"/>
      <c r="C112" s="19" t="e">
        <f>VLOOKUP(B112,'Measure&amp;Incentive Picklist'!D:H,2,FALSE)</f>
        <v>#N/A</v>
      </c>
      <c r="D112" s="171"/>
      <c r="E112" s="172"/>
      <c r="F112" s="172"/>
      <c r="G112" s="35"/>
      <c r="H112" s="35"/>
      <c r="I112" s="35"/>
      <c r="J112" s="37"/>
      <c r="K112" s="37"/>
      <c r="L112" s="38" t="str">
        <f t="shared" si="4"/>
        <v/>
      </c>
      <c r="M112" s="142" t="str">
        <f>IFERROR(MIN(IF(B112="","",VLOOKUP(B112,'Measure&amp;Incentive Picklist'!D:I,4,FALSE)*E112),L112),"")</f>
        <v/>
      </c>
      <c r="N112" s="58"/>
      <c r="O112" s="18">
        <f t="shared" si="6"/>
        <v>0</v>
      </c>
      <c r="P112" s="18">
        <f t="shared" si="5"/>
        <v>0</v>
      </c>
    </row>
    <row r="113" spans="1:16" x14ac:dyDescent="0.25">
      <c r="A113" s="19">
        <f t="shared" si="7"/>
        <v>106</v>
      </c>
      <c r="B113" s="35"/>
      <c r="C113" s="19" t="e">
        <f>VLOOKUP(B113,'Measure&amp;Incentive Picklist'!D:H,2,FALSE)</f>
        <v>#N/A</v>
      </c>
      <c r="D113" s="171"/>
      <c r="E113" s="172"/>
      <c r="F113" s="172"/>
      <c r="G113" s="35"/>
      <c r="H113" s="35"/>
      <c r="I113" s="35"/>
      <c r="J113" s="37"/>
      <c r="K113" s="37"/>
      <c r="L113" s="38" t="str">
        <f t="shared" si="4"/>
        <v/>
      </c>
      <c r="M113" s="142" t="str">
        <f>IFERROR(MIN(IF(B113="","",VLOOKUP(B113,'Measure&amp;Incentive Picklist'!D:I,4,FALSE)*E113),L113),"")</f>
        <v/>
      </c>
      <c r="N113" s="58"/>
      <c r="O113" s="18">
        <f t="shared" si="6"/>
        <v>0</v>
      </c>
      <c r="P113" s="18">
        <f t="shared" si="5"/>
        <v>0</v>
      </c>
    </row>
    <row r="114" spans="1:16" x14ac:dyDescent="0.25">
      <c r="A114" s="19">
        <f t="shared" si="7"/>
        <v>107</v>
      </c>
      <c r="B114" s="35"/>
      <c r="C114" s="19" t="e">
        <f>VLOOKUP(B114,'Measure&amp;Incentive Picklist'!D:H,2,FALSE)</f>
        <v>#N/A</v>
      </c>
      <c r="D114" s="171"/>
      <c r="E114" s="172"/>
      <c r="F114" s="172"/>
      <c r="G114" s="35"/>
      <c r="H114" s="35"/>
      <c r="I114" s="35"/>
      <c r="J114" s="37"/>
      <c r="K114" s="37"/>
      <c r="L114" s="38" t="str">
        <f t="shared" si="4"/>
        <v/>
      </c>
      <c r="M114" s="142" t="str">
        <f>IFERROR(MIN(IF(B114="","",VLOOKUP(B114,'Measure&amp;Incentive Picklist'!D:I,4,FALSE)*E114),L114),"")</f>
        <v/>
      </c>
      <c r="N114" s="58"/>
      <c r="O114" s="18">
        <f t="shared" si="6"/>
        <v>0</v>
      </c>
      <c r="P114" s="18">
        <f t="shared" si="5"/>
        <v>0</v>
      </c>
    </row>
    <row r="115" spans="1:16" x14ac:dyDescent="0.25">
      <c r="A115" s="19">
        <f t="shared" si="7"/>
        <v>108</v>
      </c>
      <c r="B115" s="35"/>
      <c r="C115" s="19" t="e">
        <f>VLOOKUP(B115,'Measure&amp;Incentive Picklist'!D:H,2,FALSE)</f>
        <v>#N/A</v>
      </c>
      <c r="D115" s="171"/>
      <c r="E115" s="172"/>
      <c r="F115" s="172"/>
      <c r="G115" s="35"/>
      <c r="H115" s="35"/>
      <c r="I115" s="35"/>
      <c r="J115" s="37"/>
      <c r="K115" s="37"/>
      <c r="L115" s="38" t="str">
        <f t="shared" si="4"/>
        <v/>
      </c>
      <c r="M115" s="142" t="str">
        <f>IFERROR(MIN(IF(B115="","",VLOOKUP(B115,'Measure&amp;Incentive Picklist'!D:I,4,FALSE)*E115),L115),"")</f>
        <v/>
      </c>
      <c r="N115" s="58"/>
      <c r="O115" s="18">
        <f t="shared" si="6"/>
        <v>0</v>
      </c>
      <c r="P115" s="18">
        <f t="shared" si="5"/>
        <v>0</v>
      </c>
    </row>
    <row r="116" spans="1:16" x14ac:dyDescent="0.25">
      <c r="A116" s="19">
        <f t="shared" si="7"/>
        <v>109</v>
      </c>
      <c r="B116" s="35"/>
      <c r="C116" s="19" t="e">
        <f>VLOOKUP(B116,'Measure&amp;Incentive Picklist'!D:H,2,FALSE)</f>
        <v>#N/A</v>
      </c>
      <c r="D116" s="171"/>
      <c r="E116" s="172"/>
      <c r="F116" s="172"/>
      <c r="G116" s="35"/>
      <c r="H116" s="35"/>
      <c r="I116" s="35"/>
      <c r="J116" s="37"/>
      <c r="K116" s="37"/>
      <c r="L116" s="38" t="str">
        <f t="shared" si="4"/>
        <v/>
      </c>
      <c r="M116" s="142" t="str">
        <f>IFERROR(MIN(IF(B116="","",VLOOKUP(B116,'Measure&amp;Incentive Picklist'!D:I,4,FALSE)*E116),L116),"")</f>
        <v/>
      </c>
      <c r="N116" s="58"/>
      <c r="O116" s="18">
        <f t="shared" si="6"/>
        <v>0</v>
      </c>
      <c r="P116" s="18">
        <f t="shared" si="5"/>
        <v>0</v>
      </c>
    </row>
    <row r="117" spans="1:16" x14ac:dyDescent="0.25">
      <c r="A117" s="19">
        <f t="shared" si="7"/>
        <v>110</v>
      </c>
      <c r="B117" s="35"/>
      <c r="C117" s="19" t="e">
        <f>VLOOKUP(B117,'Measure&amp;Incentive Picklist'!D:H,2,FALSE)</f>
        <v>#N/A</v>
      </c>
      <c r="D117" s="171"/>
      <c r="E117" s="172"/>
      <c r="F117" s="172"/>
      <c r="G117" s="35"/>
      <c r="H117" s="35"/>
      <c r="I117" s="35"/>
      <c r="J117" s="37"/>
      <c r="K117" s="37"/>
      <c r="L117" s="38" t="str">
        <f t="shared" si="4"/>
        <v/>
      </c>
      <c r="M117" s="142" t="str">
        <f>IFERROR(MIN(IF(B117="","",VLOOKUP(B117,'Measure&amp;Incentive Picklist'!D:I,4,FALSE)*E117),L117),"")</f>
        <v/>
      </c>
      <c r="N117" s="58"/>
      <c r="O117" s="18">
        <f t="shared" si="6"/>
        <v>0</v>
      </c>
      <c r="P117" s="18">
        <f t="shared" si="5"/>
        <v>0</v>
      </c>
    </row>
    <row r="118" spans="1:16" x14ac:dyDescent="0.25">
      <c r="A118" s="19">
        <f t="shared" si="7"/>
        <v>111</v>
      </c>
      <c r="B118" s="35"/>
      <c r="C118" s="19" t="e">
        <f>VLOOKUP(B118,'Measure&amp;Incentive Picklist'!D:H,2,FALSE)</f>
        <v>#N/A</v>
      </c>
      <c r="D118" s="171"/>
      <c r="E118" s="172"/>
      <c r="F118" s="172"/>
      <c r="G118" s="35"/>
      <c r="H118" s="35"/>
      <c r="I118" s="35"/>
      <c r="J118" s="37"/>
      <c r="K118" s="37"/>
      <c r="L118" s="38" t="str">
        <f t="shared" si="4"/>
        <v/>
      </c>
      <c r="M118" s="142" t="str">
        <f>IFERROR(MIN(IF(B118="","",VLOOKUP(B118,'Measure&amp;Incentive Picklist'!D:I,4,FALSE)*E118),L118),"")</f>
        <v/>
      </c>
      <c r="N118" s="58"/>
      <c r="O118" s="18">
        <f t="shared" si="6"/>
        <v>0</v>
      </c>
      <c r="P118" s="18">
        <f t="shared" si="5"/>
        <v>0</v>
      </c>
    </row>
    <row r="119" spans="1:16" x14ac:dyDescent="0.25">
      <c r="A119" s="19">
        <f t="shared" si="7"/>
        <v>112</v>
      </c>
      <c r="B119" s="35"/>
      <c r="C119" s="19" t="e">
        <f>VLOOKUP(B119,'Measure&amp;Incentive Picklist'!D:H,2,FALSE)</f>
        <v>#N/A</v>
      </c>
      <c r="D119" s="171"/>
      <c r="E119" s="172"/>
      <c r="F119" s="172"/>
      <c r="G119" s="35"/>
      <c r="H119" s="35"/>
      <c r="I119" s="35"/>
      <c r="J119" s="37"/>
      <c r="K119" s="37"/>
      <c r="L119" s="38" t="str">
        <f t="shared" si="4"/>
        <v/>
      </c>
      <c r="M119" s="142" t="str">
        <f>IFERROR(MIN(IF(B119="","",VLOOKUP(B119,'Measure&amp;Incentive Picklist'!D:I,4,FALSE)*E119),L119),"")</f>
        <v/>
      </c>
      <c r="N119" s="58"/>
      <c r="O119" s="18">
        <f t="shared" si="6"/>
        <v>0</v>
      </c>
      <c r="P119" s="18">
        <f t="shared" si="5"/>
        <v>0</v>
      </c>
    </row>
    <row r="120" spans="1:16" x14ac:dyDescent="0.25">
      <c r="A120" s="19">
        <f t="shared" si="7"/>
        <v>113</v>
      </c>
      <c r="B120" s="35"/>
      <c r="C120" s="19" t="e">
        <f>VLOOKUP(B120,'Measure&amp;Incentive Picklist'!D:H,2,FALSE)</f>
        <v>#N/A</v>
      </c>
      <c r="D120" s="171"/>
      <c r="E120" s="172"/>
      <c r="F120" s="172"/>
      <c r="G120" s="35"/>
      <c r="H120" s="35"/>
      <c r="I120" s="35"/>
      <c r="J120" s="37"/>
      <c r="K120" s="37"/>
      <c r="L120" s="38" t="str">
        <f t="shared" si="4"/>
        <v/>
      </c>
      <c r="M120" s="142" t="str">
        <f>IFERROR(MIN(IF(B120="","",VLOOKUP(B120,'Measure&amp;Incentive Picklist'!D:I,4,FALSE)*E120),L120),"")</f>
        <v/>
      </c>
      <c r="N120" s="58"/>
      <c r="O120" s="18">
        <f t="shared" si="6"/>
        <v>0</v>
      </c>
      <c r="P120" s="18">
        <f t="shared" si="5"/>
        <v>0</v>
      </c>
    </row>
    <row r="121" spans="1:16" x14ac:dyDescent="0.25">
      <c r="A121" s="19">
        <f t="shared" si="7"/>
        <v>114</v>
      </c>
      <c r="B121" s="35"/>
      <c r="C121" s="19" t="e">
        <f>VLOOKUP(B121,'Measure&amp;Incentive Picklist'!D:H,2,FALSE)</f>
        <v>#N/A</v>
      </c>
      <c r="D121" s="171"/>
      <c r="E121" s="172"/>
      <c r="F121" s="172"/>
      <c r="G121" s="35"/>
      <c r="H121" s="35"/>
      <c r="I121" s="35"/>
      <c r="J121" s="37"/>
      <c r="K121" s="37"/>
      <c r="L121" s="38" t="str">
        <f t="shared" si="4"/>
        <v/>
      </c>
      <c r="M121" s="142" t="str">
        <f>IFERROR(MIN(IF(B121="","",VLOOKUP(B121,'Measure&amp;Incentive Picklist'!D:I,4,FALSE)*E121),L121),"")</f>
        <v/>
      </c>
      <c r="N121" s="58"/>
      <c r="O121" s="18">
        <f t="shared" si="6"/>
        <v>0</v>
      </c>
      <c r="P121" s="18">
        <f t="shared" si="5"/>
        <v>0</v>
      </c>
    </row>
    <row r="122" spans="1:16" x14ac:dyDescent="0.25">
      <c r="A122" s="19">
        <f t="shared" si="7"/>
        <v>115</v>
      </c>
      <c r="B122" s="35"/>
      <c r="C122" s="19" t="e">
        <f>VLOOKUP(B122,'Measure&amp;Incentive Picklist'!D:H,2,FALSE)</f>
        <v>#N/A</v>
      </c>
      <c r="D122" s="171"/>
      <c r="E122" s="172"/>
      <c r="F122" s="172"/>
      <c r="G122" s="35"/>
      <c r="H122" s="35"/>
      <c r="I122" s="35"/>
      <c r="J122" s="37"/>
      <c r="K122" s="37"/>
      <c r="L122" s="38" t="str">
        <f t="shared" si="4"/>
        <v/>
      </c>
      <c r="M122" s="142" t="str">
        <f>IFERROR(MIN(IF(B122="","",VLOOKUP(B122,'Measure&amp;Incentive Picklist'!D:I,4,FALSE)*E122),L122),"")</f>
        <v/>
      </c>
      <c r="N122" s="58"/>
      <c r="O122" s="18">
        <f t="shared" si="6"/>
        <v>0</v>
      </c>
      <c r="P122" s="18">
        <f t="shared" si="5"/>
        <v>0</v>
      </c>
    </row>
    <row r="123" spans="1:16" x14ac:dyDescent="0.25">
      <c r="A123" s="19">
        <f t="shared" si="7"/>
        <v>116</v>
      </c>
      <c r="B123" s="35"/>
      <c r="C123" s="19" t="e">
        <f>VLOOKUP(B123,'Measure&amp;Incentive Picklist'!D:H,2,FALSE)</f>
        <v>#N/A</v>
      </c>
      <c r="D123" s="171"/>
      <c r="E123" s="172"/>
      <c r="F123" s="172"/>
      <c r="G123" s="35"/>
      <c r="H123" s="35"/>
      <c r="I123" s="35"/>
      <c r="J123" s="37"/>
      <c r="K123" s="37"/>
      <c r="L123" s="38" t="str">
        <f t="shared" si="4"/>
        <v/>
      </c>
      <c r="M123" s="142" t="str">
        <f>IFERROR(MIN(IF(B123="","",VLOOKUP(B123,'Measure&amp;Incentive Picklist'!D:I,4,FALSE)*E123),L123),"")</f>
        <v/>
      </c>
      <c r="N123" s="58"/>
      <c r="O123" s="18">
        <f t="shared" si="6"/>
        <v>0</v>
      </c>
      <c r="P123" s="18">
        <f t="shared" si="5"/>
        <v>0</v>
      </c>
    </row>
    <row r="124" spans="1:16" x14ac:dyDescent="0.25">
      <c r="A124" s="19">
        <f t="shared" si="7"/>
        <v>117</v>
      </c>
      <c r="B124" s="35"/>
      <c r="C124" s="19" t="e">
        <f>VLOOKUP(B124,'Measure&amp;Incentive Picklist'!D:H,2,FALSE)</f>
        <v>#N/A</v>
      </c>
      <c r="D124" s="171"/>
      <c r="E124" s="172"/>
      <c r="F124" s="172"/>
      <c r="G124" s="35"/>
      <c r="H124" s="35"/>
      <c r="I124" s="35"/>
      <c r="J124" s="37"/>
      <c r="K124" s="37"/>
      <c r="L124" s="38" t="str">
        <f t="shared" si="4"/>
        <v/>
      </c>
      <c r="M124" s="142" t="str">
        <f>IFERROR(MIN(IF(B124="","",VLOOKUP(B124,'Measure&amp;Incentive Picklist'!D:I,4,FALSE)*E124),L124),"")</f>
        <v/>
      </c>
      <c r="N124" s="58"/>
      <c r="O124" s="18">
        <f t="shared" si="6"/>
        <v>0</v>
      </c>
      <c r="P124" s="18">
        <f t="shared" si="5"/>
        <v>0</v>
      </c>
    </row>
    <row r="125" spans="1:16" x14ac:dyDescent="0.25">
      <c r="A125" s="19">
        <f t="shared" si="7"/>
        <v>118</v>
      </c>
      <c r="B125" s="35"/>
      <c r="C125" s="19" t="e">
        <f>VLOOKUP(B125,'Measure&amp;Incentive Picklist'!D:H,2,FALSE)</f>
        <v>#N/A</v>
      </c>
      <c r="D125" s="171"/>
      <c r="E125" s="172"/>
      <c r="F125" s="172"/>
      <c r="G125" s="35"/>
      <c r="H125" s="35"/>
      <c r="I125" s="35"/>
      <c r="J125" s="37"/>
      <c r="K125" s="37"/>
      <c r="L125" s="38" t="str">
        <f t="shared" si="4"/>
        <v/>
      </c>
      <c r="M125" s="142" t="str">
        <f>IFERROR(MIN(IF(B125="","",VLOOKUP(B125,'Measure&amp;Incentive Picklist'!D:I,4,FALSE)*E125),L125),"")</f>
        <v/>
      </c>
      <c r="N125" s="58"/>
      <c r="O125" s="18">
        <f t="shared" si="6"/>
        <v>0</v>
      </c>
      <c r="P125" s="18">
        <f t="shared" si="5"/>
        <v>0</v>
      </c>
    </row>
    <row r="126" spans="1:16" x14ac:dyDescent="0.25">
      <c r="A126" s="19">
        <f t="shared" si="7"/>
        <v>119</v>
      </c>
      <c r="B126" s="35"/>
      <c r="C126" s="19" t="e">
        <f>VLOOKUP(B126,'Measure&amp;Incentive Picklist'!D:H,2,FALSE)</f>
        <v>#N/A</v>
      </c>
      <c r="D126" s="171"/>
      <c r="E126" s="172"/>
      <c r="F126" s="172"/>
      <c r="G126" s="35"/>
      <c r="H126" s="35"/>
      <c r="I126" s="35"/>
      <c r="J126" s="37"/>
      <c r="K126" s="37"/>
      <c r="L126" s="38" t="str">
        <f t="shared" si="4"/>
        <v/>
      </c>
      <c r="M126" s="142" t="str">
        <f>IFERROR(MIN(IF(B126="","",VLOOKUP(B126,'Measure&amp;Incentive Picklist'!D:I,4,FALSE)*E126),L126),"")</f>
        <v/>
      </c>
      <c r="N126" s="58"/>
      <c r="O126" s="18">
        <f t="shared" si="6"/>
        <v>0</v>
      </c>
      <c r="P126" s="18">
        <f t="shared" si="5"/>
        <v>0</v>
      </c>
    </row>
    <row r="127" spans="1:16" x14ac:dyDescent="0.25">
      <c r="A127" s="19">
        <f t="shared" si="7"/>
        <v>120</v>
      </c>
      <c r="B127" s="35"/>
      <c r="C127" s="19" t="e">
        <f>VLOOKUP(B127,'Measure&amp;Incentive Picklist'!D:H,2,FALSE)</f>
        <v>#N/A</v>
      </c>
      <c r="D127" s="171"/>
      <c r="E127" s="172"/>
      <c r="F127" s="172"/>
      <c r="G127" s="35"/>
      <c r="H127" s="35"/>
      <c r="I127" s="35"/>
      <c r="J127" s="37"/>
      <c r="K127" s="37"/>
      <c r="L127" s="38" t="str">
        <f t="shared" si="4"/>
        <v/>
      </c>
      <c r="M127" s="142" t="str">
        <f>IFERROR(MIN(IF(B127="","",VLOOKUP(B127,'Measure&amp;Incentive Picklist'!D:I,4,FALSE)*E127),L127),"")</f>
        <v/>
      </c>
      <c r="N127" s="58"/>
      <c r="O127" s="18">
        <f t="shared" si="6"/>
        <v>0</v>
      </c>
      <c r="P127" s="18">
        <f t="shared" si="5"/>
        <v>0</v>
      </c>
    </row>
    <row r="128" spans="1:16" x14ac:dyDescent="0.25">
      <c r="A128" s="19">
        <f t="shared" si="7"/>
        <v>121</v>
      </c>
      <c r="B128" s="35"/>
      <c r="C128" s="19" t="e">
        <f>VLOOKUP(B128,'Measure&amp;Incentive Picklist'!D:H,2,FALSE)</f>
        <v>#N/A</v>
      </c>
      <c r="D128" s="171"/>
      <c r="E128" s="172"/>
      <c r="F128" s="172"/>
      <c r="G128" s="35"/>
      <c r="H128" s="35"/>
      <c r="I128" s="35"/>
      <c r="J128" s="37"/>
      <c r="K128" s="37"/>
      <c r="L128" s="38" t="str">
        <f t="shared" si="4"/>
        <v/>
      </c>
      <c r="M128" s="142" t="str">
        <f>IFERROR(MIN(IF(B128="","",VLOOKUP(B128,'Measure&amp;Incentive Picklist'!D:I,4,FALSE)*E128),L128),"")</f>
        <v/>
      </c>
      <c r="N128" s="58"/>
      <c r="O128" s="18">
        <f t="shared" si="6"/>
        <v>0</v>
      </c>
      <c r="P128" s="18">
        <f t="shared" si="5"/>
        <v>0</v>
      </c>
    </row>
    <row r="129" spans="1:16" x14ac:dyDescent="0.25">
      <c r="A129" s="19">
        <f t="shared" si="7"/>
        <v>122</v>
      </c>
      <c r="B129" s="35"/>
      <c r="C129" s="19" t="e">
        <f>VLOOKUP(B129,'Measure&amp;Incentive Picklist'!D:H,2,FALSE)</f>
        <v>#N/A</v>
      </c>
      <c r="D129" s="171"/>
      <c r="E129" s="172"/>
      <c r="F129" s="172"/>
      <c r="G129" s="35"/>
      <c r="H129" s="35"/>
      <c r="I129" s="35"/>
      <c r="J129" s="37"/>
      <c r="K129" s="37"/>
      <c r="L129" s="38" t="str">
        <f t="shared" si="4"/>
        <v/>
      </c>
      <c r="M129" s="142" t="str">
        <f>IFERROR(MIN(IF(B129="","",VLOOKUP(B129,'Measure&amp;Incentive Picklist'!D:I,4,FALSE)*E129),L129),"")</f>
        <v/>
      </c>
      <c r="N129" s="58"/>
      <c r="O129" s="18">
        <f t="shared" si="6"/>
        <v>0</v>
      </c>
      <c r="P129" s="18">
        <f t="shared" si="5"/>
        <v>0</v>
      </c>
    </row>
    <row r="130" spans="1:16" x14ac:dyDescent="0.25">
      <c r="A130" s="19">
        <f t="shared" si="7"/>
        <v>123</v>
      </c>
      <c r="B130" s="35"/>
      <c r="C130" s="19" t="e">
        <f>VLOOKUP(B130,'Measure&amp;Incentive Picklist'!D:H,2,FALSE)</f>
        <v>#N/A</v>
      </c>
      <c r="D130" s="171"/>
      <c r="E130" s="172"/>
      <c r="F130" s="172"/>
      <c r="G130" s="35"/>
      <c r="H130" s="35"/>
      <c r="I130" s="35"/>
      <c r="J130" s="37"/>
      <c r="K130" s="37"/>
      <c r="L130" s="38" t="str">
        <f t="shared" si="4"/>
        <v/>
      </c>
      <c r="M130" s="142" t="str">
        <f>IFERROR(MIN(IF(B130="","",VLOOKUP(B130,'Measure&amp;Incentive Picklist'!D:I,4,FALSE)*E130),L130),"")</f>
        <v/>
      </c>
      <c r="N130" s="58"/>
      <c r="O130" s="18">
        <f t="shared" si="6"/>
        <v>0</v>
      </c>
      <c r="P130" s="18">
        <f t="shared" si="5"/>
        <v>0</v>
      </c>
    </row>
    <row r="131" spans="1:16" x14ac:dyDescent="0.25">
      <c r="A131" s="19">
        <f t="shared" si="7"/>
        <v>124</v>
      </c>
      <c r="B131" s="35"/>
      <c r="C131" s="19" t="e">
        <f>VLOOKUP(B131,'Measure&amp;Incentive Picklist'!D:H,2,FALSE)</f>
        <v>#N/A</v>
      </c>
      <c r="D131" s="171"/>
      <c r="E131" s="172"/>
      <c r="F131" s="172"/>
      <c r="G131" s="35"/>
      <c r="H131" s="35"/>
      <c r="I131" s="35"/>
      <c r="J131" s="37"/>
      <c r="K131" s="37"/>
      <c r="L131" s="38" t="str">
        <f t="shared" si="4"/>
        <v/>
      </c>
      <c r="M131" s="142" t="str">
        <f>IFERROR(MIN(IF(B131="","",VLOOKUP(B131,'Measure&amp;Incentive Picklist'!D:I,4,FALSE)*E131),L131),"")</f>
        <v/>
      </c>
      <c r="N131" s="58"/>
      <c r="O131" s="18">
        <f t="shared" si="6"/>
        <v>0</v>
      </c>
      <c r="P131" s="18">
        <f t="shared" si="5"/>
        <v>0</v>
      </c>
    </row>
    <row r="132" spans="1:16" x14ac:dyDescent="0.25">
      <c r="A132" s="19">
        <f t="shared" si="7"/>
        <v>125</v>
      </c>
      <c r="B132" s="35"/>
      <c r="C132" s="19" t="e">
        <f>VLOOKUP(B132,'Measure&amp;Incentive Picklist'!D:H,2,FALSE)</f>
        <v>#N/A</v>
      </c>
      <c r="D132" s="171"/>
      <c r="E132" s="172"/>
      <c r="F132" s="172"/>
      <c r="G132" s="35"/>
      <c r="H132" s="35"/>
      <c r="I132" s="35"/>
      <c r="J132" s="37"/>
      <c r="K132" s="37"/>
      <c r="L132" s="38" t="str">
        <f t="shared" si="4"/>
        <v/>
      </c>
      <c r="M132" s="142" t="str">
        <f>IFERROR(MIN(IF(B132="","",VLOOKUP(B132,'Measure&amp;Incentive Picklist'!D:I,4,FALSE)*E132),L132),"")</f>
        <v/>
      </c>
      <c r="N132" s="58"/>
      <c r="O132" s="18">
        <f t="shared" si="6"/>
        <v>0</v>
      </c>
      <c r="P132" s="18">
        <f t="shared" si="5"/>
        <v>0</v>
      </c>
    </row>
    <row r="133" spans="1:16" x14ac:dyDescent="0.25">
      <c r="A133" s="19">
        <f t="shared" si="7"/>
        <v>126</v>
      </c>
      <c r="B133" s="35"/>
      <c r="C133" s="19" t="e">
        <f>VLOOKUP(B133,'Measure&amp;Incentive Picklist'!D:H,2,FALSE)</f>
        <v>#N/A</v>
      </c>
      <c r="D133" s="171"/>
      <c r="E133" s="172"/>
      <c r="F133" s="172"/>
      <c r="G133" s="35"/>
      <c r="H133" s="35"/>
      <c r="I133" s="35"/>
      <c r="J133" s="37"/>
      <c r="K133" s="37"/>
      <c r="L133" s="38" t="str">
        <f t="shared" si="4"/>
        <v/>
      </c>
      <c r="M133" s="142" t="str">
        <f>IFERROR(MIN(IF(B133="","",VLOOKUP(B133,'Measure&amp;Incentive Picklist'!D:I,4,FALSE)*E133),L133),"")</f>
        <v/>
      </c>
      <c r="N133" s="58"/>
      <c r="O133" s="18">
        <f t="shared" si="6"/>
        <v>0</v>
      </c>
      <c r="P133" s="18">
        <f t="shared" si="5"/>
        <v>0</v>
      </c>
    </row>
    <row r="134" spans="1:16" x14ac:dyDescent="0.25">
      <c r="A134" s="19">
        <f t="shared" si="7"/>
        <v>127</v>
      </c>
      <c r="B134" s="35"/>
      <c r="C134" s="19" t="e">
        <f>VLOOKUP(B134,'Measure&amp;Incentive Picklist'!D:H,2,FALSE)</f>
        <v>#N/A</v>
      </c>
      <c r="D134" s="171"/>
      <c r="E134" s="172"/>
      <c r="F134" s="172"/>
      <c r="G134" s="35"/>
      <c r="H134" s="35"/>
      <c r="I134" s="35"/>
      <c r="J134" s="37"/>
      <c r="K134" s="37"/>
      <c r="L134" s="38" t="str">
        <f t="shared" si="4"/>
        <v/>
      </c>
      <c r="M134" s="142" t="str">
        <f>IFERROR(MIN(IF(B134="","",VLOOKUP(B134,'Measure&amp;Incentive Picklist'!D:I,4,FALSE)*E134),L134),"")</f>
        <v/>
      </c>
      <c r="N134" s="58"/>
      <c r="O134" s="18">
        <f t="shared" si="6"/>
        <v>0</v>
      </c>
      <c r="P134" s="18">
        <f t="shared" si="5"/>
        <v>0</v>
      </c>
    </row>
    <row r="135" spans="1:16" x14ac:dyDescent="0.25">
      <c r="A135" s="19">
        <f t="shared" si="7"/>
        <v>128</v>
      </c>
      <c r="B135" s="35"/>
      <c r="C135" s="19" t="e">
        <f>VLOOKUP(B135,'Measure&amp;Incentive Picklist'!D:H,2,FALSE)</f>
        <v>#N/A</v>
      </c>
      <c r="D135" s="171"/>
      <c r="E135" s="172"/>
      <c r="F135" s="172"/>
      <c r="G135" s="35"/>
      <c r="H135" s="35"/>
      <c r="I135" s="35"/>
      <c r="J135" s="37"/>
      <c r="K135" s="37"/>
      <c r="L135" s="38" t="str">
        <f t="shared" si="4"/>
        <v/>
      </c>
      <c r="M135" s="142" t="str">
        <f>IFERROR(MIN(IF(B135="","",VLOOKUP(B135,'Measure&amp;Incentive Picklist'!D:I,4,FALSE)*E135),L135),"")</f>
        <v/>
      </c>
      <c r="N135" s="58"/>
      <c r="O135" s="18">
        <f t="shared" si="6"/>
        <v>0</v>
      </c>
      <c r="P135" s="18">
        <f t="shared" si="5"/>
        <v>0</v>
      </c>
    </row>
    <row r="136" spans="1:16" x14ac:dyDescent="0.25">
      <c r="A136" s="19">
        <f t="shared" si="7"/>
        <v>129</v>
      </c>
      <c r="B136" s="35"/>
      <c r="C136" s="19" t="e">
        <f>VLOOKUP(B136,'Measure&amp;Incentive Picklist'!D:H,2,FALSE)</f>
        <v>#N/A</v>
      </c>
      <c r="D136" s="171"/>
      <c r="E136" s="172"/>
      <c r="F136" s="172"/>
      <c r="G136" s="35"/>
      <c r="H136" s="35"/>
      <c r="I136" s="35"/>
      <c r="J136" s="37"/>
      <c r="K136" s="37"/>
      <c r="L136" s="38" t="str">
        <f t="shared" ref="L136:L199" si="8">IF(AND(J136="",K136=""),"",$J136+$K136)</f>
        <v/>
      </c>
      <c r="M136" s="142" t="str">
        <f>IFERROR(MIN(IF(B136="","",VLOOKUP(B136,'Measure&amp;Incentive Picklist'!D:I,4,FALSE)*E136),L136),"")</f>
        <v/>
      </c>
      <c r="N136" s="58"/>
      <c r="O136" s="18">
        <f t="shared" si="6"/>
        <v>0</v>
      </c>
      <c r="P136" s="18">
        <f t="shared" ref="P136:P199" si="9">IF(AND(B136&gt;0,ISERROR(O136)),1,0)</f>
        <v>0</v>
      </c>
    </row>
    <row r="137" spans="1:16" x14ac:dyDescent="0.25">
      <c r="A137" s="19">
        <f t="shared" si="7"/>
        <v>130</v>
      </c>
      <c r="B137" s="35"/>
      <c r="C137" s="19" t="e">
        <f>VLOOKUP(B137,'Measure&amp;Incentive Picklist'!D:H,2,FALSE)</f>
        <v>#N/A</v>
      </c>
      <c r="D137" s="171"/>
      <c r="E137" s="172"/>
      <c r="F137" s="172"/>
      <c r="G137" s="35"/>
      <c r="H137" s="35"/>
      <c r="I137" s="35"/>
      <c r="J137" s="37"/>
      <c r="K137" s="37"/>
      <c r="L137" s="38" t="str">
        <f t="shared" si="8"/>
        <v/>
      </c>
      <c r="M137" s="142" t="str">
        <f>IFERROR(MIN(IF(B137="","",VLOOKUP(B137,'Measure&amp;Incentive Picklist'!D:I,4,FALSE)*E137),L137),"")</f>
        <v/>
      </c>
      <c r="N137" s="58"/>
      <c r="O137" s="18">
        <f t="shared" ref="O137:O200" si="10">IF(OR(B137&gt;"",D137&gt;0,E137&gt;0,G137&gt;"",H137&gt;0,I137&gt;0,J137&gt;0,K137&gt;0,N137&gt;0),1,0)</f>
        <v>0</v>
      </c>
      <c r="P137" s="18">
        <f t="shared" si="9"/>
        <v>0</v>
      </c>
    </row>
    <row r="138" spans="1:16" x14ac:dyDescent="0.25">
      <c r="A138" s="19">
        <f t="shared" si="7"/>
        <v>131</v>
      </c>
      <c r="B138" s="35"/>
      <c r="C138" s="19" t="e">
        <f>VLOOKUP(B138,'Measure&amp;Incentive Picklist'!D:H,2,FALSE)</f>
        <v>#N/A</v>
      </c>
      <c r="D138" s="171"/>
      <c r="E138" s="172"/>
      <c r="F138" s="172"/>
      <c r="G138" s="35"/>
      <c r="H138" s="35"/>
      <c r="I138" s="35"/>
      <c r="J138" s="37"/>
      <c r="K138" s="37"/>
      <c r="L138" s="38" t="str">
        <f t="shared" si="8"/>
        <v/>
      </c>
      <c r="M138" s="142" t="str">
        <f>IFERROR(MIN(IF(B138="","",VLOOKUP(B138,'Measure&amp;Incentive Picklist'!D:I,4,FALSE)*E138),L138),"")</f>
        <v/>
      </c>
      <c r="N138" s="58"/>
      <c r="O138" s="18">
        <f t="shared" si="10"/>
        <v>0</v>
      </c>
      <c r="P138" s="18">
        <f t="shared" si="9"/>
        <v>0</v>
      </c>
    </row>
    <row r="139" spans="1:16" x14ac:dyDescent="0.25">
      <c r="A139" s="19">
        <f t="shared" ref="A139:A202" si="11">A138+1</f>
        <v>132</v>
      </c>
      <c r="B139" s="35"/>
      <c r="C139" s="19" t="e">
        <f>VLOOKUP(B139,'Measure&amp;Incentive Picklist'!D:H,2,FALSE)</f>
        <v>#N/A</v>
      </c>
      <c r="D139" s="171"/>
      <c r="E139" s="172"/>
      <c r="F139" s="172"/>
      <c r="G139" s="35"/>
      <c r="H139" s="35"/>
      <c r="I139" s="35"/>
      <c r="J139" s="37"/>
      <c r="K139" s="37"/>
      <c r="L139" s="38" t="str">
        <f t="shared" si="8"/>
        <v/>
      </c>
      <c r="M139" s="142" t="str">
        <f>IFERROR(MIN(IF(B139="","",VLOOKUP(B139,'Measure&amp;Incentive Picklist'!D:I,4,FALSE)*E139),L139),"")</f>
        <v/>
      </c>
      <c r="N139" s="58"/>
      <c r="O139" s="18">
        <f t="shared" si="10"/>
        <v>0</v>
      </c>
      <c r="P139" s="18">
        <f t="shared" si="9"/>
        <v>0</v>
      </c>
    </row>
    <row r="140" spans="1:16" x14ac:dyDescent="0.25">
      <c r="A140" s="19">
        <f t="shared" si="11"/>
        <v>133</v>
      </c>
      <c r="B140" s="35"/>
      <c r="C140" s="19" t="e">
        <f>VLOOKUP(B140,'Measure&amp;Incentive Picklist'!D:H,2,FALSE)</f>
        <v>#N/A</v>
      </c>
      <c r="D140" s="171"/>
      <c r="E140" s="172"/>
      <c r="F140" s="172"/>
      <c r="G140" s="35"/>
      <c r="H140" s="35"/>
      <c r="I140" s="35"/>
      <c r="J140" s="37"/>
      <c r="K140" s="37"/>
      <c r="L140" s="38" t="str">
        <f t="shared" si="8"/>
        <v/>
      </c>
      <c r="M140" s="142" t="str">
        <f>IFERROR(MIN(IF(B140="","",VLOOKUP(B140,'Measure&amp;Incentive Picklist'!D:I,4,FALSE)*E140),L140),"")</f>
        <v/>
      </c>
      <c r="N140" s="58"/>
      <c r="O140" s="18">
        <f t="shared" si="10"/>
        <v>0</v>
      </c>
      <c r="P140" s="18">
        <f t="shared" si="9"/>
        <v>0</v>
      </c>
    </row>
    <row r="141" spans="1:16" x14ac:dyDescent="0.25">
      <c r="A141" s="19">
        <f t="shared" si="11"/>
        <v>134</v>
      </c>
      <c r="B141" s="35"/>
      <c r="C141" s="19" t="e">
        <f>VLOOKUP(B141,'Measure&amp;Incentive Picklist'!D:H,2,FALSE)</f>
        <v>#N/A</v>
      </c>
      <c r="D141" s="171"/>
      <c r="E141" s="172"/>
      <c r="F141" s="172"/>
      <c r="G141" s="35"/>
      <c r="H141" s="35"/>
      <c r="I141" s="35"/>
      <c r="J141" s="37"/>
      <c r="K141" s="37"/>
      <c r="L141" s="38" t="str">
        <f t="shared" si="8"/>
        <v/>
      </c>
      <c r="M141" s="142" t="str">
        <f>IFERROR(MIN(IF(B141="","",VLOOKUP(B141,'Measure&amp;Incentive Picklist'!D:I,4,FALSE)*E141),L141),"")</f>
        <v/>
      </c>
      <c r="N141" s="58"/>
      <c r="O141" s="18">
        <f t="shared" si="10"/>
        <v>0</v>
      </c>
      <c r="P141" s="18">
        <f t="shared" si="9"/>
        <v>0</v>
      </c>
    </row>
    <row r="142" spans="1:16" x14ac:dyDescent="0.25">
      <c r="A142" s="19">
        <f t="shared" si="11"/>
        <v>135</v>
      </c>
      <c r="B142" s="35"/>
      <c r="C142" s="19" t="e">
        <f>VLOOKUP(B142,'Measure&amp;Incentive Picklist'!D:H,2,FALSE)</f>
        <v>#N/A</v>
      </c>
      <c r="D142" s="171"/>
      <c r="E142" s="172"/>
      <c r="F142" s="172"/>
      <c r="G142" s="35"/>
      <c r="H142" s="35"/>
      <c r="I142" s="35"/>
      <c r="J142" s="37"/>
      <c r="K142" s="37"/>
      <c r="L142" s="38" t="str">
        <f t="shared" si="8"/>
        <v/>
      </c>
      <c r="M142" s="142" t="str">
        <f>IFERROR(MIN(IF(B142="","",VLOOKUP(B142,'Measure&amp;Incentive Picklist'!D:I,4,FALSE)*E142),L142),"")</f>
        <v/>
      </c>
      <c r="N142" s="58"/>
      <c r="O142" s="18">
        <f t="shared" si="10"/>
        <v>0</v>
      </c>
      <c r="P142" s="18">
        <f t="shared" si="9"/>
        <v>0</v>
      </c>
    </row>
    <row r="143" spans="1:16" x14ac:dyDescent="0.25">
      <c r="A143" s="19">
        <f t="shared" si="11"/>
        <v>136</v>
      </c>
      <c r="B143" s="35"/>
      <c r="C143" s="19" t="e">
        <f>VLOOKUP(B143,'Measure&amp;Incentive Picklist'!D:H,2,FALSE)</f>
        <v>#N/A</v>
      </c>
      <c r="D143" s="171"/>
      <c r="E143" s="172"/>
      <c r="F143" s="172"/>
      <c r="G143" s="35"/>
      <c r="H143" s="35"/>
      <c r="I143" s="35"/>
      <c r="J143" s="37"/>
      <c r="K143" s="37"/>
      <c r="L143" s="38" t="str">
        <f t="shared" si="8"/>
        <v/>
      </c>
      <c r="M143" s="142" t="str">
        <f>IFERROR(MIN(IF(B143="","",VLOOKUP(B143,'Measure&amp;Incentive Picklist'!D:I,4,FALSE)*E143),L143),"")</f>
        <v/>
      </c>
      <c r="N143" s="58"/>
      <c r="O143" s="18">
        <f t="shared" si="10"/>
        <v>0</v>
      </c>
      <c r="P143" s="18">
        <f t="shared" si="9"/>
        <v>0</v>
      </c>
    </row>
    <row r="144" spans="1:16" x14ac:dyDescent="0.25">
      <c r="A144" s="19">
        <f t="shared" si="11"/>
        <v>137</v>
      </c>
      <c r="B144" s="35"/>
      <c r="C144" s="19" t="e">
        <f>VLOOKUP(B144,'Measure&amp;Incentive Picklist'!D:H,2,FALSE)</f>
        <v>#N/A</v>
      </c>
      <c r="D144" s="171"/>
      <c r="E144" s="172"/>
      <c r="F144" s="172"/>
      <c r="G144" s="35"/>
      <c r="H144" s="35"/>
      <c r="I144" s="35"/>
      <c r="J144" s="37"/>
      <c r="K144" s="37"/>
      <c r="L144" s="38" t="str">
        <f t="shared" si="8"/>
        <v/>
      </c>
      <c r="M144" s="142" t="str">
        <f>IFERROR(MIN(IF(B144="","",VLOOKUP(B144,'Measure&amp;Incentive Picklist'!D:I,4,FALSE)*E144),L144),"")</f>
        <v/>
      </c>
      <c r="N144" s="58"/>
      <c r="O144" s="18">
        <f t="shared" si="10"/>
        <v>0</v>
      </c>
      <c r="P144" s="18">
        <f t="shared" si="9"/>
        <v>0</v>
      </c>
    </row>
    <row r="145" spans="1:16" x14ac:dyDescent="0.25">
      <c r="A145" s="19">
        <f t="shared" si="11"/>
        <v>138</v>
      </c>
      <c r="B145" s="35"/>
      <c r="C145" s="19" t="e">
        <f>VLOOKUP(B145,'Measure&amp;Incentive Picklist'!D:H,2,FALSE)</f>
        <v>#N/A</v>
      </c>
      <c r="D145" s="171"/>
      <c r="E145" s="172"/>
      <c r="F145" s="172"/>
      <c r="G145" s="35"/>
      <c r="H145" s="35"/>
      <c r="I145" s="35"/>
      <c r="J145" s="37"/>
      <c r="K145" s="37"/>
      <c r="L145" s="38" t="str">
        <f t="shared" si="8"/>
        <v/>
      </c>
      <c r="M145" s="142" t="str">
        <f>IFERROR(MIN(IF(B145="","",VLOOKUP(B145,'Measure&amp;Incentive Picklist'!D:I,4,FALSE)*E145),L145),"")</f>
        <v/>
      </c>
      <c r="N145" s="58"/>
      <c r="O145" s="18">
        <f t="shared" si="10"/>
        <v>0</v>
      </c>
      <c r="P145" s="18">
        <f t="shared" si="9"/>
        <v>0</v>
      </c>
    </row>
    <row r="146" spans="1:16" x14ac:dyDescent="0.25">
      <c r="A146" s="19">
        <f t="shared" si="11"/>
        <v>139</v>
      </c>
      <c r="B146" s="35"/>
      <c r="C146" s="19" t="e">
        <f>VLOOKUP(B146,'Measure&amp;Incentive Picklist'!D:H,2,FALSE)</f>
        <v>#N/A</v>
      </c>
      <c r="D146" s="171"/>
      <c r="E146" s="172"/>
      <c r="F146" s="172"/>
      <c r="G146" s="35"/>
      <c r="H146" s="35"/>
      <c r="I146" s="35"/>
      <c r="J146" s="37"/>
      <c r="K146" s="37"/>
      <c r="L146" s="38" t="str">
        <f t="shared" si="8"/>
        <v/>
      </c>
      <c r="M146" s="142" t="str">
        <f>IFERROR(MIN(IF(B146="","",VLOOKUP(B146,'Measure&amp;Incentive Picklist'!D:I,4,FALSE)*E146),L146),"")</f>
        <v/>
      </c>
      <c r="N146" s="58"/>
      <c r="O146" s="18">
        <f t="shared" si="10"/>
        <v>0</v>
      </c>
      <c r="P146" s="18">
        <f t="shared" si="9"/>
        <v>0</v>
      </c>
    </row>
    <row r="147" spans="1:16" x14ac:dyDescent="0.25">
      <c r="A147" s="19">
        <f t="shared" si="11"/>
        <v>140</v>
      </c>
      <c r="B147" s="35"/>
      <c r="C147" s="19" t="e">
        <f>VLOOKUP(B147,'Measure&amp;Incentive Picklist'!D:H,2,FALSE)</f>
        <v>#N/A</v>
      </c>
      <c r="D147" s="171"/>
      <c r="E147" s="172"/>
      <c r="F147" s="172"/>
      <c r="G147" s="35"/>
      <c r="H147" s="35"/>
      <c r="I147" s="35"/>
      <c r="J147" s="37"/>
      <c r="K147" s="37"/>
      <c r="L147" s="38" t="str">
        <f t="shared" si="8"/>
        <v/>
      </c>
      <c r="M147" s="142" t="str">
        <f>IFERROR(MIN(IF(B147="","",VLOOKUP(B147,'Measure&amp;Incentive Picklist'!D:I,4,FALSE)*E147),L147),"")</f>
        <v/>
      </c>
      <c r="N147" s="58"/>
      <c r="O147" s="18">
        <f t="shared" si="10"/>
        <v>0</v>
      </c>
      <c r="P147" s="18">
        <f t="shared" si="9"/>
        <v>0</v>
      </c>
    </row>
    <row r="148" spans="1:16" x14ac:dyDescent="0.25">
      <c r="A148" s="19">
        <f t="shared" si="11"/>
        <v>141</v>
      </c>
      <c r="B148" s="35"/>
      <c r="C148" s="19" t="e">
        <f>VLOOKUP(B148,'Measure&amp;Incentive Picklist'!D:H,2,FALSE)</f>
        <v>#N/A</v>
      </c>
      <c r="D148" s="171"/>
      <c r="E148" s="172"/>
      <c r="F148" s="172"/>
      <c r="G148" s="35"/>
      <c r="H148" s="35"/>
      <c r="I148" s="35"/>
      <c r="J148" s="37"/>
      <c r="K148" s="37"/>
      <c r="L148" s="38" t="str">
        <f t="shared" si="8"/>
        <v/>
      </c>
      <c r="M148" s="142" t="str">
        <f>IFERROR(MIN(IF(B148="","",VLOOKUP(B148,'Measure&amp;Incentive Picklist'!D:I,4,FALSE)*E148),L148),"")</f>
        <v/>
      </c>
      <c r="N148" s="58"/>
      <c r="O148" s="18">
        <f t="shared" si="10"/>
        <v>0</v>
      </c>
      <c r="P148" s="18">
        <f t="shared" si="9"/>
        <v>0</v>
      </c>
    </row>
    <row r="149" spans="1:16" x14ac:dyDescent="0.25">
      <c r="A149" s="19">
        <f t="shared" si="11"/>
        <v>142</v>
      </c>
      <c r="B149" s="35"/>
      <c r="C149" s="19" t="e">
        <f>VLOOKUP(B149,'Measure&amp;Incentive Picklist'!D:H,2,FALSE)</f>
        <v>#N/A</v>
      </c>
      <c r="D149" s="171"/>
      <c r="E149" s="172"/>
      <c r="F149" s="172"/>
      <c r="G149" s="35"/>
      <c r="H149" s="35"/>
      <c r="I149" s="35"/>
      <c r="J149" s="37"/>
      <c r="K149" s="37"/>
      <c r="L149" s="38" t="str">
        <f t="shared" si="8"/>
        <v/>
      </c>
      <c r="M149" s="142" t="str">
        <f>IFERROR(MIN(IF(B149="","",VLOOKUP(B149,'Measure&amp;Incentive Picklist'!D:I,4,FALSE)*E149),L149),"")</f>
        <v/>
      </c>
      <c r="N149" s="58"/>
      <c r="O149" s="18">
        <f t="shared" si="10"/>
        <v>0</v>
      </c>
      <c r="P149" s="18">
        <f t="shared" si="9"/>
        <v>0</v>
      </c>
    </row>
    <row r="150" spans="1:16" x14ac:dyDescent="0.25">
      <c r="A150" s="19">
        <f t="shared" si="11"/>
        <v>143</v>
      </c>
      <c r="B150" s="35"/>
      <c r="C150" s="19" t="e">
        <f>VLOOKUP(B150,'Measure&amp;Incentive Picklist'!D:H,2,FALSE)</f>
        <v>#N/A</v>
      </c>
      <c r="D150" s="171"/>
      <c r="E150" s="172"/>
      <c r="F150" s="172"/>
      <c r="G150" s="35"/>
      <c r="H150" s="35"/>
      <c r="I150" s="35"/>
      <c r="J150" s="37"/>
      <c r="K150" s="37"/>
      <c r="L150" s="38" t="str">
        <f t="shared" si="8"/>
        <v/>
      </c>
      <c r="M150" s="142" t="str">
        <f>IFERROR(MIN(IF(B150="","",VLOOKUP(B150,'Measure&amp;Incentive Picklist'!D:I,4,FALSE)*E150),L150),"")</f>
        <v/>
      </c>
      <c r="N150" s="58"/>
      <c r="O150" s="18">
        <f t="shared" si="10"/>
        <v>0</v>
      </c>
      <c r="P150" s="18">
        <f t="shared" si="9"/>
        <v>0</v>
      </c>
    </row>
    <row r="151" spans="1:16" x14ac:dyDescent="0.25">
      <c r="A151" s="19">
        <f t="shared" si="11"/>
        <v>144</v>
      </c>
      <c r="B151" s="35"/>
      <c r="C151" s="19" t="e">
        <f>VLOOKUP(B151,'Measure&amp;Incentive Picklist'!D:H,2,FALSE)</f>
        <v>#N/A</v>
      </c>
      <c r="D151" s="171"/>
      <c r="E151" s="172"/>
      <c r="F151" s="172"/>
      <c r="G151" s="35"/>
      <c r="H151" s="35"/>
      <c r="I151" s="35"/>
      <c r="J151" s="37"/>
      <c r="K151" s="37"/>
      <c r="L151" s="38" t="str">
        <f t="shared" si="8"/>
        <v/>
      </c>
      <c r="M151" s="142" t="str">
        <f>IFERROR(MIN(IF(B151="","",VLOOKUP(B151,'Measure&amp;Incentive Picklist'!D:I,4,FALSE)*E151),L151),"")</f>
        <v/>
      </c>
      <c r="N151" s="58"/>
      <c r="O151" s="18">
        <f t="shared" si="10"/>
        <v>0</v>
      </c>
      <c r="P151" s="18">
        <f t="shared" si="9"/>
        <v>0</v>
      </c>
    </row>
    <row r="152" spans="1:16" x14ac:dyDescent="0.25">
      <c r="A152" s="19">
        <f t="shared" si="11"/>
        <v>145</v>
      </c>
      <c r="B152" s="35"/>
      <c r="C152" s="19" t="e">
        <f>VLOOKUP(B152,'Measure&amp;Incentive Picklist'!D:H,2,FALSE)</f>
        <v>#N/A</v>
      </c>
      <c r="D152" s="171"/>
      <c r="E152" s="172"/>
      <c r="F152" s="172"/>
      <c r="G152" s="35"/>
      <c r="H152" s="35"/>
      <c r="I152" s="35"/>
      <c r="J152" s="37"/>
      <c r="K152" s="37"/>
      <c r="L152" s="38" t="str">
        <f t="shared" si="8"/>
        <v/>
      </c>
      <c r="M152" s="142" t="str">
        <f>IFERROR(MIN(IF(B152="","",VLOOKUP(B152,'Measure&amp;Incentive Picklist'!D:I,4,FALSE)*E152),L152),"")</f>
        <v/>
      </c>
      <c r="N152" s="58"/>
      <c r="O152" s="18">
        <f t="shared" si="10"/>
        <v>0</v>
      </c>
      <c r="P152" s="18">
        <f t="shared" si="9"/>
        <v>0</v>
      </c>
    </row>
    <row r="153" spans="1:16" x14ac:dyDescent="0.25">
      <c r="A153" s="19">
        <f t="shared" si="11"/>
        <v>146</v>
      </c>
      <c r="B153" s="35"/>
      <c r="C153" s="19" t="e">
        <f>VLOOKUP(B153,'Measure&amp;Incentive Picklist'!D:H,2,FALSE)</f>
        <v>#N/A</v>
      </c>
      <c r="D153" s="171"/>
      <c r="E153" s="172"/>
      <c r="F153" s="172"/>
      <c r="G153" s="35"/>
      <c r="H153" s="35"/>
      <c r="I153" s="35"/>
      <c r="J153" s="37"/>
      <c r="K153" s="37"/>
      <c r="L153" s="38" t="str">
        <f t="shared" si="8"/>
        <v/>
      </c>
      <c r="M153" s="142" t="str">
        <f>IFERROR(MIN(IF(B153="","",VLOOKUP(B153,'Measure&amp;Incentive Picklist'!D:I,4,FALSE)*E153),L153),"")</f>
        <v/>
      </c>
      <c r="N153" s="58"/>
      <c r="O153" s="18">
        <f t="shared" si="10"/>
        <v>0</v>
      </c>
      <c r="P153" s="18">
        <f t="shared" si="9"/>
        <v>0</v>
      </c>
    </row>
    <row r="154" spans="1:16" x14ac:dyDescent="0.25">
      <c r="A154" s="19">
        <f t="shared" si="11"/>
        <v>147</v>
      </c>
      <c r="B154" s="35"/>
      <c r="C154" s="19" t="e">
        <f>VLOOKUP(B154,'Measure&amp;Incentive Picklist'!D:H,2,FALSE)</f>
        <v>#N/A</v>
      </c>
      <c r="D154" s="171"/>
      <c r="E154" s="172"/>
      <c r="F154" s="172"/>
      <c r="G154" s="35"/>
      <c r="H154" s="35"/>
      <c r="I154" s="35"/>
      <c r="J154" s="37"/>
      <c r="K154" s="37"/>
      <c r="L154" s="38" t="str">
        <f t="shared" si="8"/>
        <v/>
      </c>
      <c r="M154" s="142" t="str">
        <f>IFERROR(MIN(IF(B154="","",VLOOKUP(B154,'Measure&amp;Incentive Picklist'!D:I,4,FALSE)*E154),L154),"")</f>
        <v/>
      </c>
      <c r="N154" s="58"/>
      <c r="O154" s="18">
        <f t="shared" si="10"/>
        <v>0</v>
      </c>
      <c r="P154" s="18">
        <f t="shared" si="9"/>
        <v>0</v>
      </c>
    </row>
    <row r="155" spans="1:16" x14ac:dyDescent="0.25">
      <c r="A155" s="19">
        <f t="shared" si="11"/>
        <v>148</v>
      </c>
      <c r="B155" s="35"/>
      <c r="C155" s="19" t="e">
        <f>VLOOKUP(B155,'Measure&amp;Incentive Picklist'!D:H,2,FALSE)</f>
        <v>#N/A</v>
      </c>
      <c r="D155" s="171"/>
      <c r="E155" s="172"/>
      <c r="F155" s="172"/>
      <c r="G155" s="35"/>
      <c r="H155" s="35"/>
      <c r="I155" s="35"/>
      <c r="J155" s="37"/>
      <c r="K155" s="37"/>
      <c r="L155" s="38" t="str">
        <f t="shared" si="8"/>
        <v/>
      </c>
      <c r="M155" s="142" t="str">
        <f>IFERROR(MIN(IF(B155="","",VLOOKUP(B155,'Measure&amp;Incentive Picklist'!D:I,4,FALSE)*E155),L155),"")</f>
        <v/>
      </c>
      <c r="N155" s="58"/>
      <c r="O155" s="18">
        <f t="shared" si="10"/>
        <v>0</v>
      </c>
      <c r="P155" s="18">
        <f t="shared" si="9"/>
        <v>0</v>
      </c>
    </row>
    <row r="156" spans="1:16" x14ac:dyDescent="0.25">
      <c r="A156" s="19">
        <f t="shared" si="11"/>
        <v>149</v>
      </c>
      <c r="B156" s="35"/>
      <c r="C156" s="19" t="e">
        <f>VLOOKUP(B156,'Measure&amp;Incentive Picklist'!D:H,2,FALSE)</f>
        <v>#N/A</v>
      </c>
      <c r="D156" s="171"/>
      <c r="E156" s="172"/>
      <c r="F156" s="172"/>
      <c r="G156" s="35"/>
      <c r="H156" s="35"/>
      <c r="I156" s="35"/>
      <c r="J156" s="37"/>
      <c r="K156" s="37"/>
      <c r="L156" s="38" t="str">
        <f t="shared" si="8"/>
        <v/>
      </c>
      <c r="M156" s="142" t="str">
        <f>IFERROR(MIN(IF(B156="","",VLOOKUP(B156,'Measure&amp;Incentive Picklist'!D:I,4,FALSE)*E156),L156),"")</f>
        <v/>
      </c>
      <c r="N156" s="58"/>
      <c r="O156" s="18">
        <f t="shared" si="10"/>
        <v>0</v>
      </c>
      <c r="P156" s="18">
        <f t="shared" si="9"/>
        <v>0</v>
      </c>
    </row>
    <row r="157" spans="1:16" x14ac:dyDescent="0.25">
      <c r="A157" s="19">
        <f t="shared" si="11"/>
        <v>150</v>
      </c>
      <c r="B157" s="35"/>
      <c r="C157" s="19" t="e">
        <f>VLOOKUP(B157,'Measure&amp;Incentive Picklist'!D:H,2,FALSE)</f>
        <v>#N/A</v>
      </c>
      <c r="D157" s="171"/>
      <c r="E157" s="172"/>
      <c r="F157" s="172"/>
      <c r="G157" s="35"/>
      <c r="H157" s="35"/>
      <c r="I157" s="35"/>
      <c r="J157" s="37"/>
      <c r="K157" s="37"/>
      <c r="L157" s="38" t="str">
        <f t="shared" si="8"/>
        <v/>
      </c>
      <c r="M157" s="142" t="str">
        <f>IFERROR(MIN(IF(B157="","",VLOOKUP(B157,'Measure&amp;Incentive Picklist'!D:I,4,FALSE)*E157),L157),"")</f>
        <v/>
      </c>
      <c r="N157" s="58"/>
      <c r="O157" s="18">
        <f t="shared" si="10"/>
        <v>0</v>
      </c>
      <c r="P157" s="18">
        <f t="shared" si="9"/>
        <v>0</v>
      </c>
    </row>
    <row r="158" spans="1:16" x14ac:dyDescent="0.25">
      <c r="A158" s="19">
        <f t="shared" si="11"/>
        <v>151</v>
      </c>
      <c r="B158" s="35"/>
      <c r="C158" s="19" t="e">
        <f>VLOOKUP(B158,'Measure&amp;Incentive Picklist'!D:H,2,FALSE)</f>
        <v>#N/A</v>
      </c>
      <c r="D158" s="171"/>
      <c r="E158" s="172"/>
      <c r="F158" s="172"/>
      <c r="G158" s="35"/>
      <c r="H158" s="35"/>
      <c r="I158" s="35"/>
      <c r="J158" s="37"/>
      <c r="K158" s="37"/>
      <c r="L158" s="38" t="str">
        <f t="shared" si="8"/>
        <v/>
      </c>
      <c r="M158" s="142" t="str">
        <f>IFERROR(MIN(IF(B158="","",VLOOKUP(B158,'Measure&amp;Incentive Picklist'!D:I,4,FALSE)*E158),L158),"")</f>
        <v/>
      </c>
      <c r="N158" s="58"/>
      <c r="O158" s="18">
        <f t="shared" si="10"/>
        <v>0</v>
      </c>
      <c r="P158" s="18">
        <f t="shared" si="9"/>
        <v>0</v>
      </c>
    </row>
    <row r="159" spans="1:16" x14ac:dyDescent="0.25">
      <c r="A159" s="19">
        <f t="shared" si="11"/>
        <v>152</v>
      </c>
      <c r="B159" s="35"/>
      <c r="C159" s="19" t="e">
        <f>VLOOKUP(B159,'Measure&amp;Incentive Picklist'!D:H,2,FALSE)</f>
        <v>#N/A</v>
      </c>
      <c r="D159" s="171"/>
      <c r="E159" s="172"/>
      <c r="F159" s="172"/>
      <c r="G159" s="35"/>
      <c r="H159" s="35"/>
      <c r="I159" s="35"/>
      <c r="J159" s="37"/>
      <c r="K159" s="37"/>
      <c r="L159" s="38" t="str">
        <f t="shared" si="8"/>
        <v/>
      </c>
      <c r="M159" s="142" t="str">
        <f>IFERROR(MIN(IF(B159="","",VLOOKUP(B159,'Measure&amp;Incentive Picklist'!D:I,4,FALSE)*E159),L159),"")</f>
        <v/>
      </c>
      <c r="N159" s="58"/>
      <c r="O159" s="18">
        <f t="shared" si="10"/>
        <v>0</v>
      </c>
      <c r="P159" s="18">
        <f t="shared" si="9"/>
        <v>0</v>
      </c>
    </row>
    <row r="160" spans="1:16" x14ac:dyDescent="0.25">
      <c r="A160" s="19">
        <f t="shared" si="11"/>
        <v>153</v>
      </c>
      <c r="B160" s="35"/>
      <c r="C160" s="19" t="e">
        <f>VLOOKUP(B160,'Measure&amp;Incentive Picklist'!D:H,2,FALSE)</f>
        <v>#N/A</v>
      </c>
      <c r="D160" s="171"/>
      <c r="E160" s="172"/>
      <c r="F160" s="172"/>
      <c r="G160" s="35"/>
      <c r="H160" s="35"/>
      <c r="I160" s="35"/>
      <c r="J160" s="37"/>
      <c r="K160" s="37"/>
      <c r="L160" s="38" t="str">
        <f t="shared" si="8"/>
        <v/>
      </c>
      <c r="M160" s="142" t="str">
        <f>IFERROR(MIN(IF(B160="","",VLOOKUP(B160,'Measure&amp;Incentive Picklist'!D:I,4,FALSE)*E160),L160),"")</f>
        <v/>
      </c>
      <c r="N160" s="58"/>
      <c r="O160" s="18">
        <f t="shared" si="10"/>
        <v>0</v>
      </c>
      <c r="P160" s="18">
        <f t="shared" si="9"/>
        <v>0</v>
      </c>
    </row>
    <row r="161" spans="1:16" x14ac:dyDescent="0.25">
      <c r="A161" s="19">
        <f t="shared" si="11"/>
        <v>154</v>
      </c>
      <c r="B161" s="35"/>
      <c r="C161" s="19" t="e">
        <f>VLOOKUP(B161,'Measure&amp;Incentive Picklist'!D:H,2,FALSE)</f>
        <v>#N/A</v>
      </c>
      <c r="D161" s="171"/>
      <c r="E161" s="172"/>
      <c r="F161" s="172"/>
      <c r="G161" s="35"/>
      <c r="H161" s="35"/>
      <c r="I161" s="35"/>
      <c r="J161" s="37"/>
      <c r="K161" s="37"/>
      <c r="L161" s="38" t="str">
        <f t="shared" si="8"/>
        <v/>
      </c>
      <c r="M161" s="142" t="str">
        <f>IFERROR(MIN(IF(B161="","",VLOOKUP(B161,'Measure&amp;Incentive Picklist'!D:I,4,FALSE)*E161),L161),"")</f>
        <v/>
      </c>
      <c r="N161" s="58"/>
      <c r="O161" s="18">
        <f t="shared" si="10"/>
        <v>0</v>
      </c>
      <c r="P161" s="18">
        <f t="shared" si="9"/>
        <v>0</v>
      </c>
    </row>
    <row r="162" spans="1:16" x14ac:dyDescent="0.25">
      <c r="A162" s="19">
        <f t="shared" si="11"/>
        <v>155</v>
      </c>
      <c r="B162" s="35"/>
      <c r="C162" s="19" t="e">
        <f>VLOOKUP(B162,'Measure&amp;Incentive Picklist'!D:H,2,FALSE)</f>
        <v>#N/A</v>
      </c>
      <c r="D162" s="171"/>
      <c r="E162" s="172"/>
      <c r="F162" s="172"/>
      <c r="G162" s="35"/>
      <c r="H162" s="35"/>
      <c r="I162" s="35"/>
      <c r="J162" s="37"/>
      <c r="K162" s="37"/>
      <c r="L162" s="38" t="str">
        <f t="shared" si="8"/>
        <v/>
      </c>
      <c r="M162" s="142" t="str">
        <f>IFERROR(MIN(IF(B162="","",VLOOKUP(B162,'Measure&amp;Incentive Picklist'!D:I,4,FALSE)*E162),L162),"")</f>
        <v/>
      </c>
      <c r="N162" s="58"/>
      <c r="O162" s="18">
        <f t="shared" si="10"/>
        <v>0</v>
      </c>
      <c r="P162" s="18">
        <f t="shared" si="9"/>
        <v>0</v>
      </c>
    </row>
    <row r="163" spans="1:16" x14ac:dyDescent="0.25">
      <c r="A163" s="19">
        <f t="shared" si="11"/>
        <v>156</v>
      </c>
      <c r="B163" s="35"/>
      <c r="C163" s="19" t="e">
        <f>VLOOKUP(B163,'Measure&amp;Incentive Picklist'!D:H,2,FALSE)</f>
        <v>#N/A</v>
      </c>
      <c r="D163" s="171"/>
      <c r="E163" s="172"/>
      <c r="F163" s="172"/>
      <c r="G163" s="35"/>
      <c r="H163" s="35"/>
      <c r="I163" s="35"/>
      <c r="J163" s="37"/>
      <c r="K163" s="37"/>
      <c r="L163" s="38" t="str">
        <f t="shared" si="8"/>
        <v/>
      </c>
      <c r="M163" s="142" t="str">
        <f>IFERROR(MIN(IF(B163="","",VLOOKUP(B163,'Measure&amp;Incentive Picklist'!D:I,4,FALSE)*E163),L163),"")</f>
        <v/>
      </c>
      <c r="N163" s="58"/>
      <c r="O163" s="18">
        <f t="shared" si="10"/>
        <v>0</v>
      </c>
      <c r="P163" s="18">
        <f t="shared" si="9"/>
        <v>0</v>
      </c>
    </row>
    <row r="164" spans="1:16" x14ac:dyDescent="0.25">
      <c r="A164" s="19">
        <f t="shared" si="11"/>
        <v>157</v>
      </c>
      <c r="B164" s="35"/>
      <c r="C164" s="19" t="e">
        <f>VLOOKUP(B164,'Measure&amp;Incentive Picklist'!D:H,2,FALSE)</f>
        <v>#N/A</v>
      </c>
      <c r="D164" s="171"/>
      <c r="E164" s="172"/>
      <c r="F164" s="172"/>
      <c r="G164" s="35"/>
      <c r="H164" s="35"/>
      <c r="I164" s="35"/>
      <c r="J164" s="37"/>
      <c r="K164" s="37"/>
      <c r="L164" s="38" t="str">
        <f t="shared" si="8"/>
        <v/>
      </c>
      <c r="M164" s="142" t="str">
        <f>IFERROR(MIN(IF(B164="","",VLOOKUP(B164,'Measure&amp;Incentive Picklist'!D:I,4,FALSE)*E164),L164),"")</f>
        <v/>
      </c>
      <c r="N164" s="58"/>
      <c r="O164" s="18">
        <f t="shared" si="10"/>
        <v>0</v>
      </c>
      <c r="P164" s="18">
        <f t="shared" si="9"/>
        <v>0</v>
      </c>
    </row>
    <row r="165" spans="1:16" x14ac:dyDescent="0.25">
      <c r="A165" s="19">
        <f t="shared" si="11"/>
        <v>158</v>
      </c>
      <c r="B165" s="35"/>
      <c r="C165" s="19" t="e">
        <f>VLOOKUP(B165,'Measure&amp;Incentive Picklist'!D:H,2,FALSE)</f>
        <v>#N/A</v>
      </c>
      <c r="D165" s="171"/>
      <c r="E165" s="172"/>
      <c r="F165" s="172"/>
      <c r="G165" s="35"/>
      <c r="H165" s="35"/>
      <c r="I165" s="35"/>
      <c r="J165" s="37"/>
      <c r="K165" s="37"/>
      <c r="L165" s="38" t="str">
        <f t="shared" si="8"/>
        <v/>
      </c>
      <c r="M165" s="142" t="str">
        <f>IFERROR(MIN(IF(B165="","",VLOOKUP(B165,'Measure&amp;Incentive Picklist'!D:I,4,FALSE)*E165),L165),"")</f>
        <v/>
      </c>
      <c r="N165" s="58"/>
      <c r="O165" s="18">
        <f t="shared" si="10"/>
        <v>0</v>
      </c>
      <c r="P165" s="18">
        <f t="shared" si="9"/>
        <v>0</v>
      </c>
    </row>
    <row r="166" spans="1:16" x14ac:dyDescent="0.25">
      <c r="A166" s="19">
        <f t="shared" si="11"/>
        <v>159</v>
      </c>
      <c r="B166" s="35"/>
      <c r="C166" s="19" t="e">
        <f>VLOOKUP(B166,'Measure&amp;Incentive Picklist'!D:H,2,FALSE)</f>
        <v>#N/A</v>
      </c>
      <c r="D166" s="171"/>
      <c r="E166" s="172"/>
      <c r="F166" s="172"/>
      <c r="G166" s="35"/>
      <c r="H166" s="35"/>
      <c r="I166" s="35"/>
      <c r="J166" s="37"/>
      <c r="K166" s="37"/>
      <c r="L166" s="38" t="str">
        <f t="shared" si="8"/>
        <v/>
      </c>
      <c r="M166" s="142" t="str">
        <f>IFERROR(MIN(IF(B166="","",VLOOKUP(B166,'Measure&amp;Incentive Picklist'!D:I,4,FALSE)*E166),L166),"")</f>
        <v/>
      </c>
      <c r="N166" s="58"/>
      <c r="O166" s="18">
        <f t="shared" si="10"/>
        <v>0</v>
      </c>
      <c r="P166" s="18">
        <f t="shared" si="9"/>
        <v>0</v>
      </c>
    </row>
    <row r="167" spans="1:16" x14ac:dyDescent="0.25">
      <c r="A167" s="19">
        <f t="shared" si="11"/>
        <v>160</v>
      </c>
      <c r="B167" s="35"/>
      <c r="C167" s="19" t="e">
        <f>VLOOKUP(B167,'Measure&amp;Incentive Picklist'!D:H,2,FALSE)</f>
        <v>#N/A</v>
      </c>
      <c r="D167" s="171"/>
      <c r="E167" s="172"/>
      <c r="F167" s="172"/>
      <c r="G167" s="35"/>
      <c r="H167" s="35"/>
      <c r="I167" s="35"/>
      <c r="J167" s="37"/>
      <c r="K167" s="37"/>
      <c r="L167" s="38" t="str">
        <f t="shared" si="8"/>
        <v/>
      </c>
      <c r="M167" s="142" t="str">
        <f>IFERROR(MIN(IF(B167="","",VLOOKUP(B167,'Measure&amp;Incentive Picklist'!D:I,4,FALSE)*E167),L167),"")</f>
        <v/>
      </c>
      <c r="N167" s="58"/>
      <c r="O167" s="18">
        <f t="shared" si="10"/>
        <v>0</v>
      </c>
      <c r="P167" s="18">
        <f t="shared" si="9"/>
        <v>0</v>
      </c>
    </row>
    <row r="168" spans="1:16" x14ac:dyDescent="0.25">
      <c r="A168" s="19">
        <f t="shared" si="11"/>
        <v>161</v>
      </c>
      <c r="B168" s="35"/>
      <c r="C168" s="19" t="e">
        <f>VLOOKUP(B168,'Measure&amp;Incentive Picklist'!D:H,2,FALSE)</f>
        <v>#N/A</v>
      </c>
      <c r="D168" s="171"/>
      <c r="E168" s="172"/>
      <c r="F168" s="172"/>
      <c r="G168" s="35"/>
      <c r="H168" s="35"/>
      <c r="I168" s="35"/>
      <c r="J168" s="37"/>
      <c r="K168" s="37"/>
      <c r="L168" s="38" t="str">
        <f t="shared" si="8"/>
        <v/>
      </c>
      <c r="M168" s="142" t="str">
        <f>IFERROR(MIN(IF(B168="","",VLOOKUP(B168,'Measure&amp;Incentive Picklist'!D:I,4,FALSE)*E168),L168),"")</f>
        <v/>
      </c>
      <c r="N168" s="58"/>
      <c r="O168" s="18">
        <f t="shared" si="10"/>
        <v>0</v>
      </c>
      <c r="P168" s="18">
        <f t="shared" si="9"/>
        <v>0</v>
      </c>
    </row>
    <row r="169" spans="1:16" x14ac:dyDescent="0.25">
      <c r="A169" s="19">
        <f t="shared" si="11"/>
        <v>162</v>
      </c>
      <c r="B169" s="35"/>
      <c r="C169" s="19" t="e">
        <f>VLOOKUP(B169,'Measure&amp;Incentive Picklist'!D:H,2,FALSE)</f>
        <v>#N/A</v>
      </c>
      <c r="D169" s="171"/>
      <c r="E169" s="172"/>
      <c r="F169" s="172"/>
      <c r="G169" s="35"/>
      <c r="H169" s="35"/>
      <c r="I169" s="35"/>
      <c r="J169" s="37"/>
      <c r="K169" s="37"/>
      <c r="L169" s="38" t="str">
        <f t="shared" si="8"/>
        <v/>
      </c>
      <c r="M169" s="142" t="str">
        <f>IFERROR(MIN(IF(B169="","",VLOOKUP(B169,'Measure&amp;Incentive Picklist'!D:I,4,FALSE)*E169),L169),"")</f>
        <v/>
      </c>
      <c r="N169" s="58"/>
      <c r="O169" s="18">
        <f t="shared" si="10"/>
        <v>0</v>
      </c>
      <c r="P169" s="18">
        <f t="shared" si="9"/>
        <v>0</v>
      </c>
    </row>
    <row r="170" spans="1:16" x14ac:dyDescent="0.25">
      <c r="A170" s="19">
        <f t="shared" si="11"/>
        <v>163</v>
      </c>
      <c r="B170" s="35"/>
      <c r="C170" s="19" t="e">
        <f>VLOOKUP(B170,'Measure&amp;Incentive Picklist'!D:H,2,FALSE)</f>
        <v>#N/A</v>
      </c>
      <c r="D170" s="171"/>
      <c r="E170" s="172"/>
      <c r="F170" s="172"/>
      <c r="G170" s="35"/>
      <c r="H170" s="35"/>
      <c r="I170" s="35"/>
      <c r="J170" s="37"/>
      <c r="K170" s="37"/>
      <c r="L170" s="38" t="str">
        <f t="shared" si="8"/>
        <v/>
      </c>
      <c r="M170" s="142" t="str">
        <f>IFERROR(MIN(IF(B170="","",VLOOKUP(B170,'Measure&amp;Incentive Picklist'!D:I,4,FALSE)*E170),L170),"")</f>
        <v/>
      </c>
      <c r="N170" s="58"/>
      <c r="O170" s="18">
        <f t="shared" si="10"/>
        <v>0</v>
      </c>
      <c r="P170" s="18">
        <f t="shared" si="9"/>
        <v>0</v>
      </c>
    </row>
    <row r="171" spans="1:16" x14ac:dyDescent="0.25">
      <c r="A171" s="19">
        <f t="shared" si="11"/>
        <v>164</v>
      </c>
      <c r="B171" s="35"/>
      <c r="C171" s="19" t="e">
        <f>VLOOKUP(B171,'Measure&amp;Incentive Picklist'!D:H,2,FALSE)</f>
        <v>#N/A</v>
      </c>
      <c r="D171" s="171"/>
      <c r="E171" s="172"/>
      <c r="F171" s="172"/>
      <c r="G171" s="35"/>
      <c r="H171" s="35"/>
      <c r="I171" s="35"/>
      <c r="J171" s="37"/>
      <c r="K171" s="37"/>
      <c r="L171" s="38" t="str">
        <f t="shared" si="8"/>
        <v/>
      </c>
      <c r="M171" s="142" t="str">
        <f>IFERROR(MIN(IF(B171="","",VLOOKUP(B171,'Measure&amp;Incentive Picklist'!D:I,4,FALSE)*E171),L171),"")</f>
        <v/>
      </c>
      <c r="N171" s="58"/>
      <c r="O171" s="18">
        <f t="shared" si="10"/>
        <v>0</v>
      </c>
      <c r="P171" s="18">
        <f t="shared" si="9"/>
        <v>0</v>
      </c>
    </row>
    <row r="172" spans="1:16" x14ac:dyDescent="0.25">
      <c r="A172" s="19">
        <f t="shared" si="11"/>
        <v>165</v>
      </c>
      <c r="B172" s="35"/>
      <c r="C172" s="19" t="e">
        <f>VLOOKUP(B172,'Measure&amp;Incentive Picklist'!D:H,2,FALSE)</f>
        <v>#N/A</v>
      </c>
      <c r="D172" s="171"/>
      <c r="E172" s="172"/>
      <c r="F172" s="172"/>
      <c r="G172" s="35"/>
      <c r="H172" s="35"/>
      <c r="I172" s="35"/>
      <c r="J172" s="37"/>
      <c r="K172" s="37"/>
      <c r="L172" s="38" t="str">
        <f t="shared" si="8"/>
        <v/>
      </c>
      <c r="M172" s="142" t="str">
        <f>IFERROR(MIN(IF(B172="","",VLOOKUP(B172,'Measure&amp;Incentive Picklist'!D:I,4,FALSE)*E172),L172),"")</f>
        <v/>
      </c>
      <c r="N172" s="58"/>
      <c r="O172" s="18">
        <f t="shared" si="10"/>
        <v>0</v>
      </c>
      <c r="P172" s="18">
        <f t="shared" si="9"/>
        <v>0</v>
      </c>
    </row>
    <row r="173" spans="1:16" x14ac:dyDescent="0.25">
      <c r="A173" s="19">
        <f t="shared" si="11"/>
        <v>166</v>
      </c>
      <c r="B173" s="35"/>
      <c r="C173" s="19" t="e">
        <f>VLOOKUP(B173,'Measure&amp;Incentive Picklist'!D:H,2,FALSE)</f>
        <v>#N/A</v>
      </c>
      <c r="D173" s="171"/>
      <c r="E173" s="172"/>
      <c r="F173" s="172"/>
      <c r="G173" s="35"/>
      <c r="H173" s="35"/>
      <c r="I173" s="35"/>
      <c r="J173" s="37"/>
      <c r="K173" s="37"/>
      <c r="L173" s="38" t="str">
        <f t="shared" si="8"/>
        <v/>
      </c>
      <c r="M173" s="142" t="str">
        <f>IFERROR(MIN(IF(B173="","",VLOOKUP(B173,'Measure&amp;Incentive Picklist'!D:I,4,FALSE)*E173),L173),"")</f>
        <v/>
      </c>
      <c r="N173" s="58"/>
      <c r="O173" s="18">
        <f t="shared" si="10"/>
        <v>0</v>
      </c>
      <c r="P173" s="18">
        <f t="shared" si="9"/>
        <v>0</v>
      </c>
    </row>
    <row r="174" spans="1:16" x14ac:dyDescent="0.25">
      <c r="A174" s="19">
        <f t="shared" si="11"/>
        <v>167</v>
      </c>
      <c r="B174" s="35"/>
      <c r="C174" s="19" t="e">
        <f>VLOOKUP(B174,'Measure&amp;Incentive Picklist'!D:H,2,FALSE)</f>
        <v>#N/A</v>
      </c>
      <c r="D174" s="171"/>
      <c r="E174" s="172"/>
      <c r="F174" s="172"/>
      <c r="G174" s="35"/>
      <c r="H174" s="35"/>
      <c r="I174" s="35"/>
      <c r="J174" s="37"/>
      <c r="K174" s="37"/>
      <c r="L174" s="38" t="str">
        <f t="shared" si="8"/>
        <v/>
      </c>
      <c r="M174" s="142" t="str">
        <f>IFERROR(MIN(IF(B174="","",VLOOKUP(B174,'Measure&amp;Incentive Picklist'!D:I,4,FALSE)*E174),L174),"")</f>
        <v/>
      </c>
      <c r="N174" s="58"/>
      <c r="O174" s="18">
        <f t="shared" si="10"/>
        <v>0</v>
      </c>
      <c r="P174" s="18">
        <f t="shared" si="9"/>
        <v>0</v>
      </c>
    </row>
    <row r="175" spans="1:16" x14ac:dyDescent="0.25">
      <c r="A175" s="19">
        <f t="shared" si="11"/>
        <v>168</v>
      </c>
      <c r="B175" s="35"/>
      <c r="C175" s="19" t="e">
        <f>VLOOKUP(B175,'Measure&amp;Incentive Picklist'!D:H,2,FALSE)</f>
        <v>#N/A</v>
      </c>
      <c r="D175" s="171"/>
      <c r="E175" s="172"/>
      <c r="F175" s="172"/>
      <c r="G175" s="35"/>
      <c r="H175" s="35"/>
      <c r="I175" s="35"/>
      <c r="J175" s="37"/>
      <c r="K175" s="37"/>
      <c r="L175" s="38" t="str">
        <f t="shared" si="8"/>
        <v/>
      </c>
      <c r="M175" s="142" t="str">
        <f>IFERROR(MIN(IF(B175="","",VLOOKUP(B175,'Measure&amp;Incentive Picklist'!D:I,4,FALSE)*E175),L175),"")</f>
        <v/>
      </c>
      <c r="N175" s="58"/>
      <c r="O175" s="18">
        <f t="shared" si="10"/>
        <v>0</v>
      </c>
      <c r="P175" s="18">
        <f t="shared" si="9"/>
        <v>0</v>
      </c>
    </row>
    <row r="176" spans="1:16" x14ac:dyDescent="0.25">
      <c r="A176" s="19">
        <f t="shared" si="11"/>
        <v>169</v>
      </c>
      <c r="B176" s="35"/>
      <c r="C176" s="19" t="e">
        <f>VLOOKUP(B176,'Measure&amp;Incentive Picklist'!D:H,2,FALSE)</f>
        <v>#N/A</v>
      </c>
      <c r="D176" s="171"/>
      <c r="E176" s="172"/>
      <c r="F176" s="172"/>
      <c r="G176" s="35"/>
      <c r="H176" s="35"/>
      <c r="I176" s="35"/>
      <c r="J176" s="37"/>
      <c r="K176" s="37"/>
      <c r="L176" s="38" t="str">
        <f t="shared" si="8"/>
        <v/>
      </c>
      <c r="M176" s="142" t="str">
        <f>IFERROR(MIN(IF(B176="","",VLOOKUP(B176,'Measure&amp;Incentive Picklist'!D:I,4,FALSE)*E176),L176),"")</f>
        <v/>
      </c>
      <c r="N176" s="58"/>
      <c r="O176" s="18">
        <f t="shared" si="10"/>
        <v>0</v>
      </c>
      <c r="P176" s="18">
        <f t="shared" si="9"/>
        <v>0</v>
      </c>
    </row>
    <row r="177" spans="1:16" x14ac:dyDescent="0.25">
      <c r="A177" s="19">
        <f t="shared" si="11"/>
        <v>170</v>
      </c>
      <c r="B177" s="35"/>
      <c r="C177" s="19" t="e">
        <f>VLOOKUP(B177,'Measure&amp;Incentive Picklist'!D:H,2,FALSE)</f>
        <v>#N/A</v>
      </c>
      <c r="D177" s="171"/>
      <c r="E177" s="172"/>
      <c r="F177" s="172"/>
      <c r="G177" s="35"/>
      <c r="H177" s="35"/>
      <c r="I177" s="35"/>
      <c r="J177" s="37"/>
      <c r="K177" s="37"/>
      <c r="L177" s="38" t="str">
        <f t="shared" si="8"/>
        <v/>
      </c>
      <c r="M177" s="142" t="str">
        <f>IFERROR(MIN(IF(B177="","",VLOOKUP(B177,'Measure&amp;Incentive Picklist'!D:I,4,FALSE)*E177),L177),"")</f>
        <v/>
      </c>
      <c r="N177" s="58"/>
      <c r="O177" s="18">
        <f t="shared" si="10"/>
        <v>0</v>
      </c>
      <c r="P177" s="18">
        <f t="shared" si="9"/>
        <v>0</v>
      </c>
    </row>
    <row r="178" spans="1:16" x14ac:dyDescent="0.25">
      <c r="A178" s="19">
        <f t="shared" si="11"/>
        <v>171</v>
      </c>
      <c r="B178" s="35"/>
      <c r="C178" s="19" t="e">
        <f>VLOOKUP(B178,'Measure&amp;Incentive Picklist'!D:H,2,FALSE)</f>
        <v>#N/A</v>
      </c>
      <c r="D178" s="171"/>
      <c r="E178" s="172"/>
      <c r="F178" s="172"/>
      <c r="G178" s="35"/>
      <c r="H178" s="35"/>
      <c r="I178" s="35"/>
      <c r="J178" s="37"/>
      <c r="K178" s="37"/>
      <c r="L178" s="38" t="str">
        <f t="shared" si="8"/>
        <v/>
      </c>
      <c r="M178" s="142" t="str">
        <f>IFERROR(MIN(IF(B178="","",VLOOKUP(B178,'Measure&amp;Incentive Picklist'!D:I,4,FALSE)*E178),L178),"")</f>
        <v/>
      </c>
      <c r="N178" s="58"/>
      <c r="O178" s="18">
        <f t="shared" si="10"/>
        <v>0</v>
      </c>
      <c r="P178" s="18">
        <f t="shared" si="9"/>
        <v>0</v>
      </c>
    </row>
    <row r="179" spans="1:16" x14ac:dyDescent="0.25">
      <c r="A179" s="19">
        <f t="shared" si="11"/>
        <v>172</v>
      </c>
      <c r="B179" s="35"/>
      <c r="C179" s="19" t="e">
        <f>VLOOKUP(B179,'Measure&amp;Incentive Picklist'!D:H,2,FALSE)</f>
        <v>#N/A</v>
      </c>
      <c r="D179" s="171"/>
      <c r="E179" s="172"/>
      <c r="F179" s="172"/>
      <c r="G179" s="35"/>
      <c r="H179" s="35"/>
      <c r="I179" s="35"/>
      <c r="J179" s="37"/>
      <c r="K179" s="37"/>
      <c r="L179" s="38" t="str">
        <f t="shared" si="8"/>
        <v/>
      </c>
      <c r="M179" s="142" t="str">
        <f>IFERROR(MIN(IF(B179="","",VLOOKUP(B179,'Measure&amp;Incentive Picklist'!D:I,4,FALSE)*E179),L179),"")</f>
        <v/>
      </c>
      <c r="N179" s="58"/>
      <c r="O179" s="18">
        <f t="shared" si="10"/>
        <v>0</v>
      </c>
      <c r="P179" s="18">
        <f t="shared" si="9"/>
        <v>0</v>
      </c>
    </row>
    <row r="180" spans="1:16" x14ac:dyDescent="0.25">
      <c r="A180" s="19">
        <f t="shared" si="11"/>
        <v>173</v>
      </c>
      <c r="B180" s="35"/>
      <c r="C180" s="19" t="e">
        <f>VLOOKUP(B180,'Measure&amp;Incentive Picklist'!D:H,2,FALSE)</f>
        <v>#N/A</v>
      </c>
      <c r="D180" s="171"/>
      <c r="E180" s="172"/>
      <c r="F180" s="172"/>
      <c r="G180" s="35"/>
      <c r="H180" s="35"/>
      <c r="I180" s="35"/>
      <c r="J180" s="37"/>
      <c r="K180" s="37"/>
      <c r="L180" s="38" t="str">
        <f t="shared" si="8"/>
        <v/>
      </c>
      <c r="M180" s="142" t="str">
        <f>IFERROR(MIN(IF(B180="","",VLOOKUP(B180,'Measure&amp;Incentive Picklist'!D:I,4,FALSE)*E180),L180),"")</f>
        <v/>
      </c>
      <c r="N180" s="58"/>
      <c r="O180" s="18">
        <f t="shared" si="10"/>
        <v>0</v>
      </c>
      <c r="P180" s="18">
        <f t="shared" si="9"/>
        <v>0</v>
      </c>
    </row>
    <row r="181" spans="1:16" x14ac:dyDescent="0.25">
      <c r="A181" s="19">
        <f t="shared" si="11"/>
        <v>174</v>
      </c>
      <c r="B181" s="35"/>
      <c r="C181" s="19" t="e">
        <f>VLOOKUP(B181,'Measure&amp;Incentive Picklist'!D:H,2,FALSE)</f>
        <v>#N/A</v>
      </c>
      <c r="D181" s="171"/>
      <c r="E181" s="172"/>
      <c r="F181" s="172"/>
      <c r="G181" s="35"/>
      <c r="H181" s="35"/>
      <c r="I181" s="35"/>
      <c r="J181" s="37"/>
      <c r="K181" s="37"/>
      <c r="L181" s="38" t="str">
        <f t="shared" si="8"/>
        <v/>
      </c>
      <c r="M181" s="142" t="str">
        <f>IFERROR(MIN(IF(B181="","",VLOOKUP(B181,'Measure&amp;Incentive Picklist'!D:I,4,FALSE)*E181),L181),"")</f>
        <v/>
      </c>
      <c r="N181" s="58"/>
      <c r="O181" s="18">
        <f t="shared" si="10"/>
        <v>0</v>
      </c>
      <c r="P181" s="18">
        <f t="shared" si="9"/>
        <v>0</v>
      </c>
    </row>
    <row r="182" spans="1:16" x14ac:dyDescent="0.25">
      <c r="A182" s="19">
        <f t="shared" si="11"/>
        <v>175</v>
      </c>
      <c r="B182" s="35"/>
      <c r="C182" s="19" t="e">
        <f>VLOOKUP(B182,'Measure&amp;Incentive Picklist'!D:H,2,FALSE)</f>
        <v>#N/A</v>
      </c>
      <c r="D182" s="171"/>
      <c r="E182" s="172"/>
      <c r="F182" s="172"/>
      <c r="G182" s="35"/>
      <c r="H182" s="35"/>
      <c r="I182" s="35"/>
      <c r="J182" s="37"/>
      <c r="K182" s="37"/>
      <c r="L182" s="38" t="str">
        <f t="shared" si="8"/>
        <v/>
      </c>
      <c r="M182" s="142" t="str">
        <f>IFERROR(MIN(IF(B182="","",VLOOKUP(B182,'Measure&amp;Incentive Picklist'!D:I,4,FALSE)*E182),L182),"")</f>
        <v/>
      </c>
      <c r="N182" s="58"/>
      <c r="O182" s="18">
        <f t="shared" si="10"/>
        <v>0</v>
      </c>
      <c r="P182" s="18">
        <f t="shared" si="9"/>
        <v>0</v>
      </c>
    </row>
    <row r="183" spans="1:16" x14ac:dyDescent="0.25">
      <c r="A183" s="19">
        <f t="shared" si="11"/>
        <v>176</v>
      </c>
      <c r="B183" s="35"/>
      <c r="C183" s="19" t="e">
        <f>VLOOKUP(B183,'Measure&amp;Incentive Picklist'!D:H,2,FALSE)</f>
        <v>#N/A</v>
      </c>
      <c r="D183" s="171"/>
      <c r="E183" s="172"/>
      <c r="F183" s="172"/>
      <c r="G183" s="35"/>
      <c r="H183" s="35"/>
      <c r="I183" s="35"/>
      <c r="J183" s="37"/>
      <c r="K183" s="37"/>
      <c r="L183" s="38" t="str">
        <f t="shared" si="8"/>
        <v/>
      </c>
      <c r="M183" s="142" t="str">
        <f>IFERROR(MIN(IF(B183="","",VLOOKUP(B183,'Measure&amp;Incentive Picklist'!D:I,4,FALSE)*E183),L183),"")</f>
        <v/>
      </c>
      <c r="N183" s="58"/>
      <c r="O183" s="18">
        <f t="shared" si="10"/>
        <v>0</v>
      </c>
      <c r="P183" s="18">
        <f t="shared" si="9"/>
        <v>0</v>
      </c>
    </row>
    <row r="184" spans="1:16" x14ac:dyDescent="0.25">
      <c r="A184" s="19">
        <f t="shared" si="11"/>
        <v>177</v>
      </c>
      <c r="B184" s="35"/>
      <c r="C184" s="19" t="e">
        <f>VLOOKUP(B184,'Measure&amp;Incentive Picklist'!D:H,2,FALSE)</f>
        <v>#N/A</v>
      </c>
      <c r="D184" s="171"/>
      <c r="E184" s="172"/>
      <c r="F184" s="172"/>
      <c r="G184" s="35"/>
      <c r="H184" s="35"/>
      <c r="I184" s="35"/>
      <c r="J184" s="37"/>
      <c r="K184" s="37"/>
      <c r="L184" s="38" t="str">
        <f t="shared" si="8"/>
        <v/>
      </c>
      <c r="M184" s="142" t="str">
        <f>IFERROR(MIN(IF(B184="","",VLOOKUP(B184,'Measure&amp;Incentive Picklist'!D:I,4,FALSE)*E184),L184),"")</f>
        <v/>
      </c>
      <c r="N184" s="58"/>
      <c r="O184" s="18">
        <f t="shared" si="10"/>
        <v>0</v>
      </c>
      <c r="P184" s="18">
        <f t="shared" si="9"/>
        <v>0</v>
      </c>
    </row>
    <row r="185" spans="1:16" x14ac:dyDescent="0.25">
      <c r="A185" s="19">
        <f t="shared" si="11"/>
        <v>178</v>
      </c>
      <c r="B185" s="35"/>
      <c r="C185" s="19" t="e">
        <f>VLOOKUP(B185,'Measure&amp;Incentive Picklist'!D:H,2,FALSE)</f>
        <v>#N/A</v>
      </c>
      <c r="D185" s="171"/>
      <c r="E185" s="172"/>
      <c r="F185" s="172"/>
      <c r="G185" s="35"/>
      <c r="H185" s="35"/>
      <c r="I185" s="35"/>
      <c r="J185" s="37"/>
      <c r="K185" s="37"/>
      <c r="L185" s="38" t="str">
        <f t="shared" si="8"/>
        <v/>
      </c>
      <c r="M185" s="142" t="str">
        <f>IFERROR(MIN(IF(B185="","",VLOOKUP(B185,'Measure&amp;Incentive Picklist'!D:I,4,FALSE)*E185),L185),"")</f>
        <v/>
      </c>
      <c r="N185" s="58"/>
      <c r="O185" s="18">
        <f t="shared" si="10"/>
        <v>0</v>
      </c>
      <c r="P185" s="18">
        <f t="shared" si="9"/>
        <v>0</v>
      </c>
    </row>
    <row r="186" spans="1:16" x14ac:dyDescent="0.25">
      <c r="A186" s="19">
        <f t="shared" si="11"/>
        <v>179</v>
      </c>
      <c r="B186" s="35"/>
      <c r="C186" s="19" t="e">
        <f>VLOOKUP(B186,'Measure&amp;Incentive Picklist'!D:H,2,FALSE)</f>
        <v>#N/A</v>
      </c>
      <c r="D186" s="171"/>
      <c r="E186" s="172"/>
      <c r="F186" s="172"/>
      <c r="G186" s="35"/>
      <c r="H186" s="35"/>
      <c r="I186" s="35"/>
      <c r="J186" s="37"/>
      <c r="K186" s="37"/>
      <c r="L186" s="38" t="str">
        <f t="shared" si="8"/>
        <v/>
      </c>
      <c r="M186" s="142" t="str">
        <f>IFERROR(MIN(IF(B186="","",VLOOKUP(B186,'Measure&amp;Incentive Picklist'!D:I,4,FALSE)*E186),L186),"")</f>
        <v/>
      </c>
      <c r="N186" s="58"/>
      <c r="O186" s="18">
        <f t="shared" si="10"/>
        <v>0</v>
      </c>
      <c r="P186" s="18">
        <f t="shared" si="9"/>
        <v>0</v>
      </c>
    </row>
    <row r="187" spans="1:16" x14ac:dyDescent="0.25">
      <c r="A187" s="19">
        <f t="shared" si="11"/>
        <v>180</v>
      </c>
      <c r="B187" s="35"/>
      <c r="C187" s="19" t="e">
        <f>VLOOKUP(B187,'Measure&amp;Incentive Picklist'!D:H,2,FALSE)</f>
        <v>#N/A</v>
      </c>
      <c r="D187" s="171"/>
      <c r="E187" s="172"/>
      <c r="F187" s="172"/>
      <c r="G187" s="35"/>
      <c r="H187" s="35"/>
      <c r="I187" s="35"/>
      <c r="J187" s="37"/>
      <c r="K187" s="37"/>
      <c r="L187" s="38" t="str">
        <f t="shared" si="8"/>
        <v/>
      </c>
      <c r="M187" s="142" t="str">
        <f>IFERROR(MIN(IF(B187="","",VLOOKUP(B187,'Measure&amp;Incentive Picklist'!D:I,4,FALSE)*E187),L187),"")</f>
        <v/>
      </c>
      <c r="N187" s="58"/>
      <c r="O187" s="18">
        <f t="shared" si="10"/>
        <v>0</v>
      </c>
      <c r="P187" s="18">
        <f t="shared" si="9"/>
        <v>0</v>
      </c>
    </row>
    <row r="188" spans="1:16" x14ac:dyDescent="0.25">
      <c r="A188" s="19">
        <f t="shared" si="11"/>
        <v>181</v>
      </c>
      <c r="B188" s="35"/>
      <c r="C188" s="19" t="e">
        <f>VLOOKUP(B188,'Measure&amp;Incentive Picklist'!D:H,2,FALSE)</f>
        <v>#N/A</v>
      </c>
      <c r="D188" s="171"/>
      <c r="E188" s="172"/>
      <c r="F188" s="172"/>
      <c r="G188" s="35"/>
      <c r="H188" s="35"/>
      <c r="I188" s="35"/>
      <c r="J188" s="37"/>
      <c r="K188" s="37"/>
      <c r="L188" s="38" t="str">
        <f t="shared" si="8"/>
        <v/>
      </c>
      <c r="M188" s="142" t="str">
        <f>IFERROR(MIN(IF(B188="","",VLOOKUP(B188,'Measure&amp;Incentive Picklist'!D:I,4,FALSE)*E188),L188),"")</f>
        <v/>
      </c>
      <c r="N188" s="58"/>
      <c r="O188" s="18">
        <f t="shared" si="10"/>
        <v>0</v>
      </c>
      <c r="P188" s="18">
        <f t="shared" si="9"/>
        <v>0</v>
      </c>
    </row>
    <row r="189" spans="1:16" x14ac:dyDescent="0.25">
      <c r="A189" s="19">
        <f t="shared" si="11"/>
        <v>182</v>
      </c>
      <c r="B189" s="35"/>
      <c r="C189" s="19" t="e">
        <f>VLOOKUP(B189,'Measure&amp;Incentive Picklist'!D:H,2,FALSE)</f>
        <v>#N/A</v>
      </c>
      <c r="D189" s="171"/>
      <c r="E189" s="172"/>
      <c r="F189" s="172"/>
      <c r="G189" s="35"/>
      <c r="H189" s="35"/>
      <c r="I189" s="35"/>
      <c r="J189" s="37"/>
      <c r="K189" s="37"/>
      <c r="L189" s="38" t="str">
        <f t="shared" si="8"/>
        <v/>
      </c>
      <c r="M189" s="142" t="str">
        <f>IFERROR(MIN(IF(B189="","",VLOOKUP(B189,'Measure&amp;Incentive Picklist'!D:I,4,FALSE)*E189),L189),"")</f>
        <v/>
      </c>
      <c r="N189" s="58"/>
      <c r="O189" s="18">
        <f t="shared" si="10"/>
        <v>0</v>
      </c>
      <c r="P189" s="18">
        <f t="shared" si="9"/>
        <v>0</v>
      </c>
    </row>
    <row r="190" spans="1:16" x14ac:dyDescent="0.25">
      <c r="A190" s="19">
        <f t="shared" si="11"/>
        <v>183</v>
      </c>
      <c r="B190" s="35"/>
      <c r="C190" s="19" t="e">
        <f>VLOOKUP(B190,'Measure&amp;Incentive Picklist'!D:H,2,FALSE)</f>
        <v>#N/A</v>
      </c>
      <c r="D190" s="171"/>
      <c r="E190" s="172"/>
      <c r="F190" s="172"/>
      <c r="G190" s="35"/>
      <c r="H190" s="35"/>
      <c r="I190" s="35"/>
      <c r="J190" s="37"/>
      <c r="K190" s="37"/>
      <c r="L190" s="38" t="str">
        <f t="shared" si="8"/>
        <v/>
      </c>
      <c r="M190" s="142" t="str">
        <f>IFERROR(MIN(IF(B190="","",VLOOKUP(B190,'Measure&amp;Incentive Picklist'!D:I,4,FALSE)*E190),L190),"")</f>
        <v/>
      </c>
      <c r="N190" s="58"/>
      <c r="O190" s="18">
        <f t="shared" si="10"/>
        <v>0</v>
      </c>
      <c r="P190" s="18">
        <f t="shared" si="9"/>
        <v>0</v>
      </c>
    </row>
    <row r="191" spans="1:16" x14ac:dyDescent="0.25">
      <c r="A191" s="19">
        <f t="shared" si="11"/>
        <v>184</v>
      </c>
      <c r="B191" s="35"/>
      <c r="C191" s="19" t="e">
        <f>VLOOKUP(B191,'Measure&amp;Incentive Picklist'!D:H,2,FALSE)</f>
        <v>#N/A</v>
      </c>
      <c r="D191" s="171"/>
      <c r="E191" s="172"/>
      <c r="F191" s="172"/>
      <c r="G191" s="35"/>
      <c r="H191" s="35"/>
      <c r="I191" s="35"/>
      <c r="J191" s="37"/>
      <c r="K191" s="37"/>
      <c r="L191" s="38" t="str">
        <f t="shared" si="8"/>
        <v/>
      </c>
      <c r="M191" s="142" t="str">
        <f>IFERROR(MIN(IF(B191="","",VLOOKUP(B191,'Measure&amp;Incentive Picklist'!D:I,4,FALSE)*E191),L191),"")</f>
        <v/>
      </c>
      <c r="N191" s="58"/>
      <c r="O191" s="18">
        <f t="shared" si="10"/>
        <v>0</v>
      </c>
      <c r="P191" s="18">
        <f t="shared" si="9"/>
        <v>0</v>
      </c>
    </row>
    <row r="192" spans="1:16" x14ac:dyDescent="0.25">
      <c r="A192" s="19">
        <f t="shared" si="11"/>
        <v>185</v>
      </c>
      <c r="B192" s="35"/>
      <c r="C192" s="19" t="e">
        <f>VLOOKUP(B192,'Measure&amp;Incentive Picklist'!D:H,2,FALSE)</f>
        <v>#N/A</v>
      </c>
      <c r="D192" s="171"/>
      <c r="E192" s="172"/>
      <c r="F192" s="172"/>
      <c r="G192" s="35"/>
      <c r="H192" s="35"/>
      <c r="I192" s="35"/>
      <c r="J192" s="37"/>
      <c r="K192" s="37"/>
      <c r="L192" s="38" t="str">
        <f t="shared" si="8"/>
        <v/>
      </c>
      <c r="M192" s="142" t="str">
        <f>IFERROR(MIN(IF(B192="","",VLOOKUP(B192,'Measure&amp;Incentive Picklist'!D:I,4,FALSE)*E192),L192),"")</f>
        <v/>
      </c>
      <c r="N192" s="58"/>
      <c r="O192" s="18">
        <f t="shared" si="10"/>
        <v>0</v>
      </c>
      <c r="P192" s="18">
        <f t="shared" si="9"/>
        <v>0</v>
      </c>
    </row>
    <row r="193" spans="1:16" x14ac:dyDescent="0.25">
      <c r="A193" s="19">
        <f t="shared" si="11"/>
        <v>186</v>
      </c>
      <c r="B193" s="35"/>
      <c r="C193" s="19" t="e">
        <f>VLOOKUP(B193,'Measure&amp;Incentive Picklist'!D:H,2,FALSE)</f>
        <v>#N/A</v>
      </c>
      <c r="D193" s="171"/>
      <c r="E193" s="172"/>
      <c r="F193" s="172"/>
      <c r="G193" s="35"/>
      <c r="H193" s="35"/>
      <c r="I193" s="35"/>
      <c r="J193" s="37"/>
      <c r="K193" s="37"/>
      <c r="L193" s="38" t="str">
        <f t="shared" si="8"/>
        <v/>
      </c>
      <c r="M193" s="142" t="str">
        <f>IFERROR(MIN(IF(B193="","",VLOOKUP(B193,'Measure&amp;Incentive Picklist'!D:I,4,FALSE)*E193),L193),"")</f>
        <v/>
      </c>
      <c r="N193" s="58"/>
      <c r="O193" s="18">
        <f t="shared" si="10"/>
        <v>0</v>
      </c>
      <c r="P193" s="18">
        <f t="shared" si="9"/>
        <v>0</v>
      </c>
    </row>
    <row r="194" spans="1:16" x14ac:dyDescent="0.25">
      <c r="A194" s="19">
        <f t="shared" si="11"/>
        <v>187</v>
      </c>
      <c r="B194" s="35"/>
      <c r="C194" s="19" t="e">
        <f>VLOOKUP(B194,'Measure&amp;Incentive Picklist'!D:H,2,FALSE)</f>
        <v>#N/A</v>
      </c>
      <c r="D194" s="171"/>
      <c r="E194" s="172"/>
      <c r="F194" s="172"/>
      <c r="G194" s="35"/>
      <c r="H194" s="35"/>
      <c r="I194" s="35"/>
      <c r="J194" s="37"/>
      <c r="K194" s="37"/>
      <c r="L194" s="38" t="str">
        <f t="shared" si="8"/>
        <v/>
      </c>
      <c r="M194" s="142" t="str">
        <f>IFERROR(MIN(IF(B194="","",VLOOKUP(B194,'Measure&amp;Incentive Picklist'!D:I,4,FALSE)*E194),L194),"")</f>
        <v/>
      </c>
      <c r="N194" s="58"/>
      <c r="O194" s="18">
        <f t="shared" si="10"/>
        <v>0</v>
      </c>
      <c r="P194" s="18">
        <f t="shared" si="9"/>
        <v>0</v>
      </c>
    </row>
    <row r="195" spans="1:16" x14ac:dyDescent="0.25">
      <c r="A195" s="19">
        <f t="shared" si="11"/>
        <v>188</v>
      </c>
      <c r="B195" s="35"/>
      <c r="C195" s="19" t="e">
        <f>VLOOKUP(B195,'Measure&amp;Incentive Picklist'!D:H,2,FALSE)</f>
        <v>#N/A</v>
      </c>
      <c r="D195" s="171"/>
      <c r="E195" s="172"/>
      <c r="F195" s="172"/>
      <c r="G195" s="35"/>
      <c r="H195" s="35"/>
      <c r="I195" s="35"/>
      <c r="J195" s="37"/>
      <c r="K195" s="37"/>
      <c r="L195" s="38" t="str">
        <f t="shared" si="8"/>
        <v/>
      </c>
      <c r="M195" s="142" t="str">
        <f>IFERROR(MIN(IF(B195="","",VLOOKUP(B195,'Measure&amp;Incentive Picklist'!D:I,4,FALSE)*E195),L195),"")</f>
        <v/>
      </c>
      <c r="N195" s="58"/>
      <c r="O195" s="18">
        <f t="shared" si="10"/>
        <v>0</v>
      </c>
      <c r="P195" s="18">
        <f t="shared" si="9"/>
        <v>0</v>
      </c>
    </row>
    <row r="196" spans="1:16" x14ac:dyDescent="0.25">
      <c r="A196" s="19">
        <f t="shared" si="11"/>
        <v>189</v>
      </c>
      <c r="B196" s="35"/>
      <c r="C196" s="19" t="e">
        <f>VLOOKUP(B196,'Measure&amp;Incentive Picklist'!D:H,2,FALSE)</f>
        <v>#N/A</v>
      </c>
      <c r="D196" s="171"/>
      <c r="E196" s="172"/>
      <c r="F196" s="172"/>
      <c r="G196" s="35"/>
      <c r="H196" s="35"/>
      <c r="I196" s="35"/>
      <c r="J196" s="37"/>
      <c r="K196" s="37"/>
      <c r="L196" s="38" t="str">
        <f t="shared" si="8"/>
        <v/>
      </c>
      <c r="M196" s="142" t="str">
        <f>IFERROR(MIN(IF(B196="","",VLOOKUP(B196,'Measure&amp;Incentive Picklist'!D:I,4,FALSE)*E196),L196),"")</f>
        <v/>
      </c>
      <c r="N196" s="58"/>
      <c r="O196" s="18">
        <f t="shared" si="10"/>
        <v>0</v>
      </c>
      <c r="P196" s="18">
        <f t="shared" si="9"/>
        <v>0</v>
      </c>
    </row>
    <row r="197" spans="1:16" x14ac:dyDescent="0.25">
      <c r="A197" s="19">
        <f t="shared" si="11"/>
        <v>190</v>
      </c>
      <c r="B197" s="35"/>
      <c r="C197" s="19" t="e">
        <f>VLOOKUP(B197,'Measure&amp;Incentive Picklist'!D:H,2,FALSE)</f>
        <v>#N/A</v>
      </c>
      <c r="D197" s="171"/>
      <c r="E197" s="172"/>
      <c r="F197" s="172"/>
      <c r="G197" s="35"/>
      <c r="H197" s="35"/>
      <c r="I197" s="35"/>
      <c r="J197" s="37"/>
      <c r="K197" s="37"/>
      <c r="L197" s="38" t="str">
        <f t="shared" si="8"/>
        <v/>
      </c>
      <c r="M197" s="142" t="str">
        <f>IFERROR(MIN(IF(B197="","",VLOOKUP(B197,'Measure&amp;Incentive Picklist'!D:I,4,FALSE)*E197),L197),"")</f>
        <v/>
      </c>
      <c r="N197" s="58"/>
      <c r="O197" s="18">
        <f t="shared" si="10"/>
        <v>0</v>
      </c>
      <c r="P197" s="18">
        <f t="shared" si="9"/>
        <v>0</v>
      </c>
    </row>
    <row r="198" spans="1:16" x14ac:dyDescent="0.25">
      <c r="A198" s="19">
        <f t="shared" si="11"/>
        <v>191</v>
      </c>
      <c r="B198" s="35"/>
      <c r="C198" s="19" t="e">
        <f>VLOOKUP(B198,'Measure&amp;Incentive Picklist'!D:H,2,FALSE)</f>
        <v>#N/A</v>
      </c>
      <c r="D198" s="171"/>
      <c r="E198" s="172"/>
      <c r="F198" s="172"/>
      <c r="G198" s="35"/>
      <c r="H198" s="35"/>
      <c r="I198" s="35"/>
      <c r="J198" s="37"/>
      <c r="K198" s="37"/>
      <c r="L198" s="38" t="str">
        <f t="shared" si="8"/>
        <v/>
      </c>
      <c r="M198" s="142" t="str">
        <f>IFERROR(MIN(IF(B198="","",VLOOKUP(B198,'Measure&amp;Incentive Picklist'!D:I,4,FALSE)*E198),L198),"")</f>
        <v/>
      </c>
      <c r="N198" s="58"/>
      <c r="O198" s="18">
        <f t="shared" si="10"/>
        <v>0</v>
      </c>
      <c r="P198" s="18">
        <f t="shared" si="9"/>
        <v>0</v>
      </c>
    </row>
    <row r="199" spans="1:16" x14ac:dyDescent="0.25">
      <c r="A199" s="19">
        <f t="shared" si="11"/>
        <v>192</v>
      </c>
      <c r="B199" s="35"/>
      <c r="C199" s="19" t="e">
        <f>VLOOKUP(B199,'Measure&amp;Incentive Picklist'!D:H,2,FALSE)</f>
        <v>#N/A</v>
      </c>
      <c r="D199" s="171"/>
      <c r="E199" s="172"/>
      <c r="F199" s="172"/>
      <c r="G199" s="35"/>
      <c r="H199" s="35"/>
      <c r="I199" s="35"/>
      <c r="J199" s="37"/>
      <c r="K199" s="37"/>
      <c r="L199" s="38" t="str">
        <f t="shared" si="8"/>
        <v/>
      </c>
      <c r="M199" s="142" t="str">
        <f>IFERROR(MIN(IF(B199="","",VLOOKUP(B199,'Measure&amp;Incentive Picklist'!D:I,4,FALSE)*E199),L199),"")</f>
        <v/>
      </c>
      <c r="N199" s="58"/>
      <c r="O199" s="18">
        <f t="shared" si="10"/>
        <v>0</v>
      </c>
      <c r="P199" s="18">
        <f t="shared" si="9"/>
        <v>0</v>
      </c>
    </row>
    <row r="200" spans="1:16" x14ac:dyDescent="0.25">
      <c r="A200" s="19">
        <f t="shared" si="11"/>
        <v>193</v>
      </c>
      <c r="B200" s="35"/>
      <c r="C200" s="19" t="e">
        <f>VLOOKUP(B200,'Measure&amp;Incentive Picklist'!D:H,2,FALSE)</f>
        <v>#N/A</v>
      </c>
      <c r="D200" s="171"/>
      <c r="E200" s="172"/>
      <c r="F200" s="172"/>
      <c r="G200" s="35"/>
      <c r="H200" s="35"/>
      <c r="I200" s="35"/>
      <c r="J200" s="37"/>
      <c r="K200" s="37"/>
      <c r="L200" s="38" t="str">
        <f t="shared" ref="L200:L207" si="12">IF(AND(J200="",K200=""),"",$J200+$K200)</f>
        <v/>
      </c>
      <c r="M200" s="142" t="str">
        <f>IFERROR(MIN(IF(B200="","",VLOOKUP(B200,'Measure&amp;Incentive Picklist'!D:I,4,FALSE)*E200),L200),"")</f>
        <v/>
      </c>
      <c r="N200" s="58"/>
      <c r="O200" s="18">
        <f t="shared" si="10"/>
        <v>0</v>
      </c>
      <c r="P200" s="18">
        <f t="shared" ref="P200:P207" si="13">IF(AND(B200&gt;0,ISERROR(O200)),1,0)</f>
        <v>0</v>
      </c>
    </row>
    <row r="201" spans="1:16" x14ac:dyDescent="0.25">
      <c r="A201" s="19">
        <f t="shared" si="11"/>
        <v>194</v>
      </c>
      <c r="B201" s="35"/>
      <c r="C201" s="19" t="e">
        <f>VLOOKUP(B201,'Measure&amp;Incentive Picklist'!D:H,2,FALSE)</f>
        <v>#N/A</v>
      </c>
      <c r="D201" s="171"/>
      <c r="E201" s="172"/>
      <c r="F201" s="172"/>
      <c r="G201" s="35"/>
      <c r="H201" s="35"/>
      <c r="I201" s="35"/>
      <c r="J201" s="37"/>
      <c r="K201" s="37"/>
      <c r="L201" s="38" t="str">
        <f t="shared" si="12"/>
        <v/>
      </c>
      <c r="M201" s="142" t="str">
        <f>IFERROR(MIN(IF(B201="","",VLOOKUP(B201,'Measure&amp;Incentive Picklist'!D:I,4,FALSE)*E201),L201),"")</f>
        <v/>
      </c>
      <c r="N201" s="58"/>
      <c r="O201" s="18">
        <f t="shared" ref="O201:O207" si="14">IF(OR(B201&gt;"",D201&gt;0,E201&gt;0,G201&gt;"",H201&gt;0,I201&gt;0,J201&gt;0,K201&gt;0,N201&gt;0),1,0)</f>
        <v>0</v>
      </c>
      <c r="P201" s="18">
        <f t="shared" si="13"/>
        <v>0</v>
      </c>
    </row>
    <row r="202" spans="1:16" x14ac:dyDescent="0.25">
      <c r="A202" s="19">
        <f t="shared" si="11"/>
        <v>195</v>
      </c>
      <c r="B202" s="35"/>
      <c r="C202" s="19" t="e">
        <f>VLOOKUP(B202,'Measure&amp;Incentive Picklist'!D:H,2,FALSE)</f>
        <v>#N/A</v>
      </c>
      <c r="D202" s="171"/>
      <c r="E202" s="172"/>
      <c r="F202" s="172"/>
      <c r="G202" s="35"/>
      <c r="H202" s="35"/>
      <c r="I202" s="35"/>
      <c r="J202" s="37"/>
      <c r="K202" s="37"/>
      <c r="L202" s="38" t="str">
        <f t="shared" si="12"/>
        <v/>
      </c>
      <c r="M202" s="142" t="str">
        <f>IFERROR(MIN(IF(B202="","",VLOOKUP(B202,'Measure&amp;Incentive Picklist'!D:I,4,FALSE)*E202),L202),"")</f>
        <v/>
      </c>
      <c r="N202" s="58"/>
      <c r="O202" s="18">
        <f t="shared" si="14"/>
        <v>0</v>
      </c>
      <c r="P202" s="18">
        <f t="shared" si="13"/>
        <v>0</v>
      </c>
    </row>
    <row r="203" spans="1:16" x14ac:dyDescent="0.25">
      <c r="A203" s="19">
        <f>A202+1</f>
        <v>196</v>
      </c>
      <c r="B203" s="35"/>
      <c r="C203" s="19" t="e">
        <f>VLOOKUP(B203,'Measure&amp;Incentive Picklist'!D:H,2,FALSE)</f>
        <v>#N/A</v>
      </c>
      <c r="D203" s="171"/>
      <c r="E203" s="172"/>
      <c r="F203" s="172"/>
      <c r="G203" s="35"/>
      <c r="H203" s="35"/>
      <c r="I203" s="35"/>
      <c r="J203" s="37"/>
      <c r="K203" s="37"/>
      <c r="L203" s="38" t="str">
        <f t="shared" si="12"/>
        <v/>
      </c>
      <c r="M203" s="142" t="str">
        <f>IFERROR(MIN(IF(B203="","",VLOOKUP(B203,'Measure&amp;Incentive Picklist'!D:I,4,FALSE)*E203),L203),"")</f>
        <v/>
      </c>
      <c r="N203" s="58"/>
      <c r="O203" s="18">
        <f t="shared" si="14"/>
        <v>0</v>
      </c>
      <c r="P203" s="18">
        <f t="shared" si="13"/>
        <v>0</v>
      </c>
    </row>
    <row r="204" spans="1:16" x14ac:dyDescent="0.25">
      <c r="A204" s="19">
        <f>A203+1</f>
        <v>197</v>
      </c>
      <c r="B204" s="35"/>
      <c r="C204" s="19" t="e">
        <f>VLOOKUP(B204,'Measure&amp;Incentive Picklist'!D:H,2,FALSE)</f>
        <v>#N/A</v>
      </c>
      <c r="D204" s="171"/>
      <c r="E204" s="172"/>
      <c r="F204" s="172"/>
      <c r="G204" s="35"/>
      <c r="H204" s="35"/>
      <c r="I204" s="35"/>
      <c r="J204" s="37"/>
      <c r="K204" s="37"/>
      <c r="L204" s="38" t="str">
        <f t="shared" si="12"/>
        <v/>
      </c>
      <c r="M204" s="142" t="str">
        <f>IFERROR(MIN(IF(B204="","",VLOOKUP(B204,'Measure&amp;Incentive Picklist'!D:I,4,FALSE)*E204),L204),"")</f>
        <v/>
      </c>
      <c r="N204" s="58"/>
      <c r="O204" s="18">
        <f t="shared" si="14"/>
        <v>0</v>
      </c>
      <c r="P204" s="18">
        <f t="shared" si="13"/>
        <v>0</v>
      </c>
    </row>
    <row r="205" spans="1:16" x14ac:dyDescent="0.25">
      <c r="A205" s="19">
        <f>A204+1</f>
        <v>198</v>
      </c>
      <c r="B205" s="35"/>
      <c r="C205" s="19" t="e">
        <f>VLOOKUP(B205,'Measure&amp;Incentive Picklist'!D:H,2,FALSE)</f>
        <v>#N/A</v>
      </c>
      <c r="D205" s="171"/>
      <c r="E205" s="172"/>
      <c r="F205" s="172"/>
      <c r="G205" s="35"/>
      <c r="H205" s="35"/>
      <c r="I205" s="35"/>
      <c r="J205" s="37"/>
      <c r="K205" s="37"/>
      <c r="L205" s="38" t="str">
        <f t="shared" si="12"/>
        <v/>
      </c>
      <c r="M205" s="142" t="str">
        <f>IFERROR(MIN(IF(B205="","",VLOOKUP(B205,'Measure&amp;Incentive Picklist'!D:I,4,FALSE)*E205),L205),"")</f>
        <v/>
      </c>
      <c r="N205" s="58"/>
      <c r="O205" s="18">
        <f t="shared" si="14"/>
        <v>0</v>
      </c>
      <c r="P205" s="18">
        <f t="shared" si="13"/>
        <v>0</v>
      </c>
    </row>
    <row r="206" spans="1:16" x14ac:dyDescent="0.25">
      <c r="A206" s="19">
        <f>A205+1</f>
        <v>199</v>
      </c>
      <c r="B206" s="35"/>
      <c r="C206" s="19" t="e">
        <f>VLOOKUP(B206,'Measure&amp;Incentive Picklist'!D:H,2,FALSE)</f>
        <v>#N/A</v>
      </c>
      <c r="D206" s="171"/>
      <c r="E206" s="172"/>
      <c r="F206" s="172"/>
      <c r="G206" s="35"/>
      <c r="H206" s="35"/>
      <c r="I206" s="35"/>
      <c r="J206" s="37"/>
      <c r="K206" s="37"/>
      <c r="L206" s="38" t="str">
        <f t="shared" si="12"/>
        <v/>
      </c>
      <c r="M206" s="142" t="str">
        <f>IFERROR(MIN(IF(B206="","",VLOOKUP(B206,'Measure&amp;Incentive Picklist'!D:I,4,FALSE)*E206),L206),"")</f>
        <v/>
      </c>
      <c r="N206" s="58"/>
      <c r="O206" s="18">
        <f t="shared" si="14"/>
        <v>0</v>
      </c>
      <c r="P206" s="18">
        <f t="shared" si="13"/>
        <v>0</v>
      </c>
    </row>
    <row r="207" spans="1:16" x14ac:dyDescent="0.25">
      <c r="A207" s="19">
        <f>A206+1</f>
        <v>200</v>
      </c>
      <c r="B207" s="35"/>
      <c r="C207" s="19" t="e">
        <f>VLOOKUP(B207,'Measure&amp;Incentive Picklist'!D:H,2,FALSE)</f>
        <v>#N/A</v>
      </c>
      <c r="D207" s="171"/>
      <c r="E207" s="172"/>
      <c r="F207" s="172"/>
      <c r="G207" s="35"/>
      <c r="H207" s="35"/>
      <c r="I207" s="35"/>
      <c r="J207" s="37"/>
      <c r="K207" s="37"/>
      <c r="L207" s="38" t="str">
        <f t="shared" si="12"/>
        <v/>
      </c>
      <c r="M207" s="142" t="str">
        <f>IFERROR(MIN(IF(B207="","",VLOOKUP(B207,'Measure&amp;Incentive Picklist'!D:I,4,FALSE)*E207),L207),"")</f>
        <v/>
      </c>
      <c r="N207" s="58"/>
      <c r="O207" s="18">
        <f t="shared" si="14"/>
        <v>0</v>
      </c>
      <c r="P207" s="18">
        <f t="shared" si="13"/>
        <v>0</v>
      </c>
    </row>
    <row r="208" spans="1:16" x14ac:dyDescent="0.25">
      <c r="A208" s="19"/>
      <c r="O208" s="18">
        <f>SUM(O8:O207)</f>
        <v>0</v>
      </c>
      <c r="P208" s="18">
        <f>SUM(P8:P207)</f>
        <v>0</v>
      </c>
    </row>
  </sheetData>
  <sheetProtection algorithmName="SHA-512" hashValue="SmHg/F7JqGaHhni5NoFpuRxKk5vWL2PHUddt2tmnyCOsMmFPb50CvcgXGkh/+Nj/uE2qTgsnno4lrOXGjnmwig==" saltValue="Ke9PR4Z9ThKq0zNOz4bbSw==" spinCount="100000" sheet="1" selectLockedCells="1" sort="0" autoFilter="0"/>
  <autoFilter ref="A6:N6" xr:uid="{00000000-0009-0000-0000-000004000000}"/>
  <mergeCells count="3">
    <mergeCell ref="A5:B5"/>
    <mergeCell ref="O6:P6"/>
    <mergeCell ref="Q6:R6"/>
  </mergeCells>
  <conditionalFormatting sqref="C5">
    <cfRule type="containsErrors" dxfId="35" priority="2">
      <formula>ISERROR(C5)</formula>
    </cfRule>
  </conditionalFormatting>
  <conditionalFormatting sqref="C7:C207">
    <cfRule type="containsErrors" dxfId="34" priority="13">
      <formula>ISERROR(C7)</formula>
    </cfRule>
  </conditionalFormatting>
  <conditionalFormatting sqref="D7">
    <cfRule type="containsErrors" dxfId="33" priority="15">
      <formula>ISERROR(D7)</formula>
    </cfRule>
  </conditionalFormatting>
  <conditionalFormatting sqref="K6:L6">
    <cfRule type="containsErrors" dxfId="32" priority="9">
      <formula>ISERROR(K6)</formula>
    </cfRule>
  </conditionalFormatting>
  <conditionalFormatting sqref="M8:M207">
    <cfRule type="containsErrors" dxfId="31" priority="16">
      <formula>ISERROR(M8)</formula>
    </cfRule>
  </conditionalFormatting>
  <dataValidations count="1">
    <dataValidation type="list" allowBlank="1" showInputMessage="1" showErrorMessage="1" sqref="G7:G207" xr:uid="{00000000-0002-0000-0400-000000000000}">
      <formula1>$R$8:$R$19</formula1>
    </dataValidation>
  </dataValidations>
  <hyperlinks>
    <hyperlink ref="A5" location="'Project Summary'!B9" tooltip="Back to Project Summary" display="Back to Project Summary" xr:uid="{00000000-0004-0000-0400-000000000000}"/>
  </hyperlinks>
  <pageMargins left="0.7" right="0.7" top="0.75" bottom="0.75" header="0.3" footer="0.3"/>
  <pageSetup orientation="portrait" r:id="rId1"/>
  <headerFooter>
    <oddFooter>&amp;C_x000D_&amp;1#&amp;"Calibri"&amp;22&amp;K0073CF INTERNAL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11" id="{8529F28D-DF04-4A5D-9357-A1A71E295054}">
            <xm:f>ISERROR('https://consolidatededison.sharepoint.com/Users/GolinoC/Desktop/coned/corp/Users/smithna/AppData/Local/Temp/[Con Edison CI Gas Tool v1.2.xlsx]Pre Rinse Spray Valve'!#REF!)</xm:f>
            <x14:dxf>
              <font>
                <color theme="0"/>
              </font>
            </x14:dxf>
          </x14:cfRule>
          <xm:sqref>H5:J5</xm:sqref>
        </x14:conditionalFormatting>
        <x14:conditionalFormatting xmlns:xm="http://schemas.microsoft.com/office/excel/2006/main">
          <x14:cfRule type="containsErrors" priority="12" id="{1C8C7ED7-39AA-41CA-8F4F-087B26E25D98}">
            <xm:f>ISERROR('https://consolidatededison.sharepoint.com/Users/GolinoC/Desktop/Coned/Corp/Users/smithna/Documents/Ad Hoc Projects/[Con Edison CI Electric Tool vEE18.2 .xlsx]Lighting - By Fixture Code'!#REF!)</xm:f>
            <x14:dxf>
              <font>
                <color theme="0"/>
              </font>
            </x14:dxf>
          </x14:cfRule>
          <xm:sqref>H6:J6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'Measure&amp;Incentive Picklist'!$D$20:$D$21</xm:f>
          </x14:formula1>
          <xm:sqref>B7:B207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U208"/>
  <sheetViews>
    <sheetView zoomScaleNormal="100" workbookViewId="0">
      <pane xSplit="4" ySplit="7" topLeftCell="E8" activePane="bottomRight" state="frozen"/>
      <selection pane="topRight" activeCell="A5" sqref="A5:B5"/>
      <selection pane="bottomLeft" activeCell="A5" sqref="A5:B5"/>
      <selection pane="bottomRight" activeCell="B8" sqref="B8"/>
    </sheetView>
  </sheetViews>
  <sheetFormatPr defaultColWidth="9.28515625" defaultRowHeight="15" x14ac:dyDescent="0.25"/>
  <cols>
    <col min="1" max="1" width="10.28515625" style="18" customWidth="1"/>
    <col min="2" max="2" width="35.5703125" style="18" customWidth="1"/>
    <col min="3" max="3" width="17.7109375" style="19" hidden="1" customWidth="1"/>
    <col min="4" max="4" width="35" style="18" customWidth="1"/>
    <col min="5" max="5" width="15.28515625" style="19" customWidth="1"/>
    <col min="6" max="6" width="22.5703125" style="19" customWidth="1"/>
    <col min="7" max="7" width="22.28515625" style="19" customWidth="1"/>
    <col min="8" max="8" width="34.28515625" style="18" bestFit="1" customWidth="1"/>
    <col min="9" max="10" width="15.28515625" style="18" hidden="1" customWidth="1"/>
    <col min="11" max="11" width="31" style="18" bestFit="1" customWidth="1"/>
    <col min="12" max="12" width="26.42578125" style="18" bestFit="1" customWidth="1"/>
    <col min="13" max="13" width="19" style="18" customWidth="1"/>
    <col min="14" max="14" width="20" style="18" customWidth="1"/>
    <col min="15" max="16" width="24.5703125" style="20" customWidth="1"/>
    <col min="17" max="17" width="23.28515625" style="20" customWidth="1"/>
    <col min="18" max="18" width="17.7109375" style="164" customWidth="1"/>
    <col min="19" max="19" width="61.7109375" style="18" customWidth="1"/>
    <col min="20" max="20" width="13.42578125" style="18" hidden="1" customWidth="1"/>
    <col min="21" max="21" width="15" style="18" hidden="1" customWidth="1"/>
    <col min="22" max="16384" width="9.28515625" style="18"/>
  </cols>
  <sheetData>
    <row r="1" spans="1:21" x14ac:dyDescent="0.25">
      <c r="A1" s="39" t="s">
        <v>55</v>
      </c>
      <c r="C1" s="163"/>
      <c r="D1" s="21">
        <f>Acct_No</f>
        <v>0</v>
      </c>
    </row>
    <row r="2" spans="1:21" x14ac:dyDescent="0.25">
      <c r="A2" s="39" t="s">
        <v>56</v>
      </c>
      <c r="C2" s="21"/>
      <c r="D2" s="21">
        <f>'Project Summary'!B24</f>
        <v>0</v>
      </c>
    </row>
    <row r="3" spans="1:21" x14ac:dyDescent="0.25">
      <c r="A3" s="48"/>
      <c r="C3" s="49"/>
    </row>
    <row r="4" spans="1:21" ht="23.25" x14ac:dyDescent="0.25">
      <c r="A4" s="165" t="s">
        <v>124</v>
      </c>
    </row>
    <row r="5" spans="1:21" ht="24.75" customHeight="1" thickBot="1" x14ac:dyDescent="0.3">
      <c r="A5" s="289" t="s">
        <v>57</v>
      </c>
      <c r="B5" s="289"/>
      <c r="C5" s="162"/>
      <c r="D5" s="170" t="s">
        <v>5</v>
      </c>
      <c r="H5" s="19"/>
      <c r="K5" s="19"/>
      <c r="L5" s="19"/>
      <c r="M5" s="19"/>
      <c r="N5" s="19"/>
      <c r="O5" s="19"/>
      <c r="P5" s="19"/>
      <c r="Q5" s="23"/>
      <c r="R5" s="166"/>
    </row>
    <row r="6" spans="1:21" ht="38.25" customHeight="1" thickBot="1" x14ac:dyDescent="0.3">
      <c r="A6" s="52" t="s">
        <v>58</v>
      </c>
      <c r="B6" s="53" t="s">
        <v>60</v>
      </c>
      <c r="C6" s="53" t="s">
        <v>61</v>
      </c>
      <c r="D6" s="54" t="s">
        <v>62</v>
      </c>
      <c r="E6" s="54" t="s">
        <v>63</v>
      </c>
      <c r="F6" s="54" t="s">
        <v>125</v>
      </c>
      <c r="G6" s="54" t="s">
        <v>126</v>
      </c>
      <c r="H6" s="54" t="s">
        <v>68</v>
      </c>
      <c r="I6" s="54" t="s">
        <v>69</v>
      </c>
      <c r="J6" s="54" t="s">
        <v>70</v>
      </c>
      <c r="K6" s="54" t="s">
        <v>71</v>
      </c>
      <c r="L6" s="54" t="s">
        <v>127</v>
      </c>
      <c r="M6" s="54" t="s">
        <v>72</v>
      </c>
      <c r="N6" s="54" t="s">
        <v>73</v>
      </c>
      <c r="O6" s="167" t="s">
        <v>74</v>
      </c>
      <c r="P6" s="167" t="s">
        <v>75</v>
      </c>
      <c r="Q6" s="167" t="s">
        <v>76</v>
      </c>
      <c r="R6" s="167" t="s">
        <v>77</v>
      </c>
      <c r="S6" s="56" t="s">
        <v>47</v>
      </c>
    </row>
    <row r="7" spans="1:21" s="34" customFormat="1" x14ac:dyDescent="0.25">
      <c r="A7" s="30">
        <v>0</v>
      </c>
      <c r="B7" s="31" t="s">
        <v>128</v>
      </c>
      <c r="C7" s="30" t="str">
        <f>VLOOKUP(B7,'Measure&amp;Incentive Picklist'!D:H,2,FALSE)</f>
        <v>HVAC000040</v>
      </c>
      <c r="D7" s="31" t="s">
        <v>129</v>
      </c>
      <c r="E7" s="30">
        <v>2</v>
      </c>
      <c r="F7" s="30">
        <v>5</v>
      </c>
      <c r="G7" s="30">
        <v>275</v>
      </c>
      <c r="H7" s="31" t="s">
        <v>130</v>
      </c>
      <c r="I7" s="31" t="str">
        <f>VLOOKUP(H7,'Heating picklists'!$A$2:$C$61,3,FALSE)</f>
        <v>Large_H</v>
      </c>
      <c r="J7" s="31" t="str">
        <f>VLOOKUP(H7,'Heating picklists'!$A$2:$D$61,4,FALSE)</f>
        <v>Large_V</v>
      </c>
      <c r="K7" s="31" t="s">
        <v>131</v>
      </c>
      <c r="L7" s="31" t="s">
        <v>132</v>
      </c>
      <c r="M7" s="31" t="s">
        <v>86</v>
      </c>
      <c r="N7" s="31" t="s">
        <v>87</v>
      </c>
      <c r="O7" s="32">
        <v>500</v>
      </c>
      <c r="P7" s="32">
        <v>20</v>
      </c>
      <c r="Q7" s="32">
        <v>20000</v>
      </c>
      <c r="R7" s="32">
        <f>IF(B7="","",VLOOKUP($B7,'Measure&amp;Incentive Picklist'!$D:$H,4,FALSE)*E7)</f>
        <v>60</v>
      </c>
      <c r="S7" s="31" t="s">
        <v>88</v>
      </c>
      <c r="T7" s="34" t="s">
        <v>89</v>
      </c>
      <c r="U7" s="34" t="s">
        <v>101</v>
      </c>
    </row>
    <row r="8" spans="1:21" x14ac:dyDescent="0.25">
      <c r="A8" s="19">
        <v>1</v>
      </c>
      <c r="B8" s="35"/>
      <c r="C8" s="19" t="e">
        <f>VLOOKUP(B8,'Measure&amp;Incentive Picklist'!D:H,2,FALSE)</f>
        <v>#N/A</v>
      </c>
      <c r="D8" s="35"/>
      <c r="E8" s="36"/>
      <c r="F8" s="36"/>
      <c r="G8" s="36"/>
      <c r="H8" s="35"/>
      <c r="I8" s="35" t="e">
        <f>VLOOKUP(H8,'Heating picklists'!$A$2:$C$61,3,FALSE)</f>
        <v>#N/A</v>
      </c>
      <c r="J8" s="35" t="e">
        <f>VLOOKUP(H8,'Heating picklists'!$A$2:$D$61,4,FALSE)</f>
        <v>#N/A</v>
      </c>
      <c r="K8" s="35"/>
      <c r="L8" s="168"/>
      <c r="M8" s="35"/>
      <c r="N8" s="35"/>
      <c r="O8" s="37"/>
      <c r="P8" s="37"/>
      <c r="Q8" s="38" t="str">
        <f>IF(AND(O8="",P8=""),"",$P8+$O8)</f>
        <v/>
      </c>
      <c r="R8" s="169" t="str">
        <f>IF(B8="","",VLOOKUP($B8,'Measure&amp;Incentive Picklist'!$D:$H,4,FALSE)*E8)</f>
        <v/>
      </c>
      <c r="S8" s="35"/>
      <c r="T8" s="18">
        <f>IF(OR(B8&gt;0,D8&gt;0,E8&gt;0,F8&gt;0,G8&gt;0,H8&gt;0,K8&gt;0,L8&gt;0,M8&gt;0,N8&gt;0,O8&gt;0,P8&gt;0,S8&gt;0),1,0)</f>
        <v>0</v>
      </c>
      <c r="U8" s="18">
        <f>IF(AND(B8&gt;0,ISERROR(T8)),1,0)</f>
        <v>0</v>
      </c>
    </row>
    <row r="9" spans="1:21" x14ac:dyDescent="0.25">
      <c r="A9" s="19">
        <f>A8+1</f>
        <v>2</v>
      </c>
      <c r="B9" s="35"/>
      <c r="C9" s="19" t="e">
        <f>VLOOKUP(B9,'Measure&amp;Incentive Picklist'!D:H,2,FALSE)</f>
        <v>#N/A</v>
      </c>
      <c r="D9" s="35"/>
      <c r="E9" s="36"/>
      <c r="F9" s="36"/>
      <c r="G9" s="36"/>
      <c r="H9" s="35"/>
      <c r="I9" s="35" t="e">
        <f>VLOOKUP(H9,'Heating picklists'!$A$2:$C$61,3,FALSE)</f>
        <v>#N/A</v>
      </c>
      <c r="J9" s="35" t="e">
        <f>VLOOKUP(H9,'Heating picklists'!$A$2:$D$61,4,FALSE)</f>
        <v>#N/A</v>
      </c>
      <c r="K9" s="35"/>
      <c r="L9" s="168"/>
      <c r="M9" s="35"/>
      <c r="N9" s="35"/>
      <c r="O9" s="37"/>
      <c r="P9" s="37"/>
      <c r="Q9" s="38" t="str">
        <f t="shared" ref="Q9:Q72" si="0">IF(AND(O9="",P9=""),"",$P9+$O9)</f>
        <v/>
      </c>
      <c r="R9" s="169" t="str">
        <f>IF(B9="","",VLOOKUP($B9,'Measure&amp;Incentive Picklist'!$D:$H,4,FALSE)*E9)</f>
        <v/>
      </c>
      <c r="S9" s="35"/>
      <c r="T9" s="18">
        <f t="shared" ref="T9:T72" si="1">IF(OR(B9&gt;0,D9&gt;0,E9&gt;0,F9&gt;0,G9&gt;0,H9&gt;0,K9&gt;0,L9&gt;0,M9&gt;0,N9&gt;0,O9&gt;0,P9&gt;0,S9&gt;0),1,0)</f>
        <v>0</v>
      </c>
      <c r="U9" s="18">
        <f t="shared" ref="U9:U72" si="2">IF(AND(B9&gt;0,ISERROR(T9)),1,0)</f>
        <v>0</v>
      </c>
    </row>
    <row r="10" spans="1:21" x14ac:dyDescent="0.25">
      <c r="A10" s="19">
        <f t="shared" ref="A10:A73" si="3">A9+1</f>
        <v>3</v>
      </c>
      <c r="B10" s="35"/>
      <c r="C10" s="19" t="e">
        <f>VLOOKUP(B10,'Measure&amp;Incentive Picklist'!D:H,2,FALSE)</f>
        <v>#N/A</v>
      </c>
      <c r="D10" s="35"/>
      <c r="E10" s="36"/>
      <c r="F10" s="36"/>
      <c r="G10" s="36"/>
      <c r="H10" s="35"/>
      <c r="I10" s="35" t="e">
        <f>VLOOKUP(H10,'Heating picklists'!$A$2:$C$61,3,FALSE)</f>
        <v>#N/A</v>
      </c>
      <c r="J10" s="35" t="e">
        <f>VLOOKUP(H10,'Heating picklists'!$A$2:$D$61,4,FALSE)</f>
        <v>#N/A</v>
      </c>
      <c r="K10" s="35"/>
      <c r="L10" s="168"/>
      <c r="M10" s="35"/>
      <c r="N10" s="35"/>
      <c r="O10" s="37"/>
      <c r="P10" s="37"/>
      <c r="Q10" s="38" t="str">
        <f t="shared" si="0"/>
        <v/>
      </c>
      <c r="R10" s="169" t="str">
        <f>IF(B10="","",VLOOKUP($B10,'Measure&amp;Incentive Picklist'!$D:$H,4,FALSE)*E10)</f>
        <v/>
      </c>
      <c r="S10" s="35"/>
      <c r="T10" s="18">
        <f t="shared" si="1"/>
        <v>0</v>
      </c>
      <c r="U10" s="18">
        <f t="shared" si="2"/>
        <v>0</v>
      </c>
    </row>
    <row r="11" spans="1:21" x14ac:dyDescent="0.25">
      <c r="A11" s="19">
        <f t="shared" si="3"/>
        <v>4</v>
      </c>
      <c r="B11" s="35"/>
      <c r="C11" s="19" t="e">
        <f>VLOOKUP(B11,'Measure&amp;Incentive Picklist'!D:H,2,FALSE)</f>
        <v>#N/A</v>
      </c>
      <c r="D11" s="35"/>
      <c r="E11" s="36"/>
      <c r="F11" s="36"/>
      <c r="G11" s="36"/>
      <c r="H11" s="35"/>
      <c r="I11" s="35" t="e">
        <f>VLOOKUP(H11,'Heating picklists'!$A$2:$C$61,3,FALSE)</f>
        <v>#N/A</v>
      </c>
      <c r="J11" s="35" t="e">
        <f>VLOOKUP(H11,'Heating picklists'!$A$2:$D$61,4,FALSE)</f>
        <v>#N/A</v>
      </c>
      <c r="K11" s="35"/>
      <c r="L11" s="168"/>
      <c r="M11" s="35"/>
      <c r="N11" s="35"/>
      <c r="O11" s="37"/>
      <c r="P11" s="37"/>
      <c r="Q11" s="38" t="str">
        <f t="shared" si="0"/>
        <v/>
      </c>
      <c r="R11" s="169" t="str">
        <f>IF(B11="","",VLOOKUP($B11,'Measure&amp;Incentive Picklist'!$D:$H,4,FALSE)*E11)</f>
        <v/>
      </c>
      <c r="S11" s="35"/>
      <c r="T11" s="18">
        <f t="shared" si="1"/>
        <v>0</v>
      </c>
      <c r="U11" s="18">
        <f t="shared" si="2"/>
        <v>0</v>
      </c>
    </row>
    <row r="12" spans="1:21" x14ac:dyDescent="0.25">
      <c r="A12" s="19">
        <f t="shared" si="3"/>
        <v>5</v>
      </c>
      <c r="B12" s="35"/>
      <c r="C12" s="19" t="e">
        <f>VLOOKUP(B12,'Measure&amp;Incentive Picklist'!D:H,2,FALSE)</f>
        <v>#N/A</v>
      </c>
      <c r="D12" s="35"/>
      <c r="E12" s="36"/>
      <c r="F12" s="36"/>
      <c r="G12" s="36"/>
      <c r="H12" s="35"/>
      <c r="I12" s="35" t="e">
        <f>VLOOKUP(H12,'Heating picklists'!$A$2:$C$61,3,FALSE)</f>
        <v>#N/A</v>
      </c>
      <c r="J12" s="35" t="e">
        <f>VLOOKUP(H12,'Heating picklists'!$A$2:$D$61,4,FALSE)</f>
        <v>#N/A</v>
      </c>
      <c r="K12" s="35"/>
      <c r="L12" s="168"/>
      <c r="M12" s="35"/>
      <c r="N12" s="35"/>
      <c r="O12" s="37"/>
      <c r="P12" s="37"/>
      <c r="Q12" s="38" t="str">
        <f t="shared" si="0"/>
        <v/>
      </c>
      <c r="R12" s="169" t="str">
        <f>IF(B12="","",VLOOKUP($B12,'Measure&amp;Incentive Picklist'!$D:$H,4,FALSE)*E12)</f>
        <v/>
      </c>
      <c r="S12" s="35"/>
      <c r="T12" s="18">
        <f t="shared" si="1"/>
        <v>0</v>
      </c>
      <c r="U12" s="18">
        <f t="shared" si="2"/>
        <v>0</v>
      </c>
    </row>
    <row r="13" spans="1:21" x14ac:dyDescent="0.25">
      <c r="A13" s="19">
        <f t="shared" si="3"/>
        <v>6</v>
      </c>
      <c r="B13" s="35"/>
      <c r="C13" s="19" t="e">
        <f>VLOOKUP(B13,'Measure&amp;Incentive Picklist'!D:H,2,FALSE)</f>
        <v>#N/A</v>
      </c>
      <c r="D13" s="35"/>
      <c r="E13" s="36"/>
      <c r="F13" s="36"/>
      <c r="G13" s="36"/>
      <c r="H13" s="35"/>
      <c r="I13" s="35" t="e">
        <f>VLOOKUP(H13,'Heating picklists'!$A$2:$C$61,3,FALSE)</f>
        <v>#N/A</v>
      </c>
      <c r="J13" s="35" t="e">
        <f>VLOOKUP(H13,'Heating picklists'!$A$2:$D$61,4,FALSE)</f>
        <v>#N/A</v>
      </c>
      <c r="K13" s="35"/>
      <c r="L13" s="168"/>
      <c r="M13" s="35"/>
      <c r="N13" s="35"/>
      <c r="O13" s="37"/>
      <c r="P13" s="37"/>
      <c r="Q13" s="38" t="str">
        <f t="shared" si="0"/>
        <v/>
      </c>
      <c r="R13" s="169" t="str">
        <f>IF(B13="","",VLOOKUP($B13,'Measure&amp;Incentive Picklist'!$D:$H,4,FALSE)*E13)</f>
        <v/>
      </c>
      <c r="S13" s="35"/>
      <c r="T13" s="18">
        <f t="shared" si="1"/>
        <v>0</v>
      </c>
      <c r="U13" s="18">
        <f t="shared" si="2"/>
        <v>0</v>
      </c>
    </row>
    <row r="14" spans="1:21" x14ac:dyDescent="0.25">
      <c r="A14" s="19">
        <f t="shared" si="3"/>
        <v>7</v>
      </c>
      <c r="B14" s="35"/>
      <c r="C14" s="19" t="e">
        <f>VLOOKUP(B14,'Measure&amp;Incentive Picklist'!D:H,2,FALSE)</f>
        <v>#N/A</v>
      </c>
      <c r="D14" s="35"/>
      <c r="E14" s="36"/>
      <c r="F14" s="36"/>
      <c r="G14" s="36"/>
      <c r="H14" s="35"/>
      <c r="I14" s="35" t="e">
        <f>VLOOKUP(H14,'Heating picklists'!$A$2:$C$61,3,FALSE)</f>
        <v>#N/A</v>
      </c>
      <c r="J14" s="35" t="e">
        <f>VLOOKUP(H14,'Heating picklists'!$A$2:$D$61,4,FALSE)</f>
        <v>#N/A</v>
      </c>
      <c r="K14" s="35"/>
      <c r="L14" s="168"/>
      <c r="M14" s="35"/>
      <c r="N14" s="35"/>
      <c r="O14" s="37"/>
      <c r="P14" s="37"/>
      <c r="Q14" s="38" t="str">
        <f t="shared" si="0"/>
        <v/>
      </c>
      <c r="R14" s="169" t="str">
        <f>IF(B14="","",VLOOKUP($B14,'Measure&amp;Incentive Picklist'!$D:$H,4,FALSE)*E14)</f>
        <v/>
      </c>
      <c r="S14" s="35"/>
      <c r="T14" s="18">
        <f t="shared" si="1"/>
        <v>0</v>
      </c>
      <c r="U14" s="18">
        <f t="shared" si="2"/>
        <v>0</v>
      </c>
    </row>
    <row r="15" spans="1:21" x14ac:dyDescent="0.25">
      <c r="A15" s="19">
        <f t="shared" si="3"/>
        <v>8</v>
      </c>
      <c r="B15" s="35"/>
      <c r="C15" s="19" t="e">
        <f>VLOOKUP(B15,'Measure&amp;Incentive Picklist'!D:H,2,FALSE)</f>
        <v>#N/A</v>
      </c>
      <c r="D15" s="35"/>
      <c r="E15" s="36"/>
      <c r="F15" s="36"/>
      <c r="G15" s="36"/>
      <c r="H15" s="35"/>
      <c r="I15" s="35" t="e">
        <f>VLOOKUP(H15,'Heating picklists'!$A$2:$C$61,3,FALSE)</f>
        <v>#N/A</v>
      </c>
      <c r="J15" s="35" t="e">
        <f>VLOOKUP(H15,'Heating picklists'!$A$2:$D$61,4,FALSE)</f>
        <v>#N/A</v>
      </c>
      <c r="K15" s="35"/>
      <c r="L15" s="168"/>
      <c r="M15" s="35"/>
      <c r="N15" s="35"/>
      <c r="O15" s="37"/>
      <c r="P15" s="37"/>
      <c r="Q15" s="38" t="str">
        <f t="shared" si="0"/>
        <v/>
      </c>
      <c r="R15" s="169" t="str">
        <f>IF(B15="","",VLOOKUP($B15,'Measure&amp;Incentive Picklist'!$D:$H,4,FALSE)*E15)</f>
        <v/>
      </c>
      <c r="S15" s="35"/>
      <c r="T15" s="18">
        <f t="shared" si="1"/>
        <v>0</v>
      </c>
      <c r="U15" s="18">
        <f t="shared" si="2"/>
        <v>0</v>
      </c>
    </row>
    <row r="16" spans="1:21" x14ac:dyDescent="0.25">
      <c r="A16" s="19">
        <f t="shared" si="3"/>
        <v>9</v>
      </c>
      <c r="B16" s="35"/>
      <c r="C16" s="19" t="e">
        <f>VLOOKUP(B16,'Measure&amp;Incentive Picklist'!D:H,2,FALSE)</f>
        <v>#N/A</v>
      </c>
      <c r="D16" s="35"/>
      <c r="E16" s="36"/>
      <c r="F16" s="36"/>
      <c r="G16" s="36"/>
      <c r="H16" s="35"/>
      <c r="I16" s="35" t="e">
        <f>VLOOKUP(H16,'Heating picklists'!$A$2:$C$61,3,FALSE)</f>
        <v>#N/A</v>
      </c>
      <c r="J16" s="35" t="e">
        <f>VLOOKUP(H16,'Heating picklists'!$A$2:$D$61,4,FALSE)</f>
        <v>#N/A</v>
      </c>
      <c r="K16" s="35"/>
      <c r="L16" s="168"/>
      <c r="M16" s="35"/>
      <c r="N16" s="35"/>
      <c r="O16" s="37"/>
      <c r="P16" s="37"/>
      <c r="Q16" s="38" t="str">
        <f t="shared" si="0"/>
        <v/>
      </c>
      <c r="R16" s="169" t="str">
        <f>IF(B16="","",VLOOKUP($B16,'Measure&amp;Incentive Picklist'!$D:$H,4,FALSE)*E16)</f>
        <v/>
      </c>
      <c r="S16" s="35"/>
      <c r="T16" s="18">
        <f t="shared" si="1"/>
        <v>0</v>
      </c>
      <c r="U16" s="18">
        <f t="shared" si="2"/>
        <v>0</v>
      </c>
    </row>
    <row r="17" spans="1:21" x14ac:dyDescent="0.25">
      <c r="A17" s="19">
        <f t="shared" si="3"/>
        <v>10</v>
      </c>
      <c r="B17" s="35"/>
      <c r="C17" s="19" t="e">
        <f>VLOOKUP(B17,'Measure&amp;Incentive Picklist'!D:H,2,FALSE)</f>
        <v>#N/A</v>
      </c>
      <c r="D17" s="35"/>
      <c r="E17" s="36"/>
      <c r="F17" s="36"/>
      <c r="G17" s="36"/>
      <c r="H17" s="35"/>
      <c r="I17" s="35" t="e">
        <f>VLOOKUP(H17,'Heating picklists'!$A$2:$C$61,3,FALSE)</f>
        <v>#N/A</v>
      </c>
      <c r="J17" s="35" t="e">
        <f>VLOOKUP(H17,'Heating picklists'!$A$2:$D$61,4,FALSE)</f>
        <v>#N/A</v>
      </c>
      <c r="K17" s="35"/>
      <c r="L17" s="168"/>
      <c r="M17" s="35"/>
      <c r="N17" s="35"/>
      <c r="O17" s="37"/>
      <c r="P17" s="37"/>
      <c r="Q17" s="38" t="str">
        <f t="shared" si="0"/>
        <v/>
      </c>
      <c r="R17" s="169" t="str">
        <f>IF(B17="","",VLOOKUP($B17,'Measure&amp;Incentive Picklist'!$D:$H,4,FALSE)*E17)</f>
        <v/>
      </c>
      <c r="S17" s="35"/>
      <c r="T17" s="18">
        <f t="shared" si="1"/>
        <v>0</v>
      </c>
      <c r="U17" s="18">
        <f t="shared" si="2"/>
        <v>0</v>
      </c>
    </row>
    <row r="18" spans="1:21" x14ac:dyDescent="0.25">
      <c r="A18" s="19">
        <f t="shared" si="3"/>
        <v>11</v>
      </c>
      <c r="B18" s="35"/>
      <c r="C18" s="19" t="e">
        <f>VLOOKUP(B18,'Measure&amp;Incentive Picklist'!D:H,2,FALSE)</f>
        <v>#N/A</v>
      </c>
      <c r="D18" s="35"/>
      <c r="E18" s="36"/>
      <c r="F18" s="36"/>
      <c r="G18" s="36"/>
      <c r="H18" s="35"/>
      <c r="I18" s="35" t="e">
        <f>VLOOKUP(H18,'Heating picklists'!$A$2:$C$61,3,FALSE)</f>
        <v>#N/A</v>
      </c>
      <c r="J18" s="35" t="e">
        <f>VLOOKUP(H18,'Heating picklists'!$A$2:$D$61,4,FALSE)</f>
        <v>#N/A</v>
      </c>
      <c r="K18" s="35"/>
      <c r="L18" s="168"/>
      <c r="M18" s="35"/>
      <c r="N18" s="35"/>
      <c r="O18" s="37"/>
      <c r="P18" s="37"/>
      <c r="Q18" s="38" t="str">
        <f t="shared" si="0"/>
        <v/>
      </c>
      <c r="R18" s="169" t="str">
        <f>IF(B18="","",VLOOKUP($B18,'Measure&amp;Incentive Picklist'!$D:$H,4,FALSE)*E18)</f>
        <v/>
      </c>
      <c r="S18" s="35"/>
      <c r="T18" s="18">
        <f t="shared" si="1"/>
        <v>0</v>
      </c>
      <c r="U18" s="18">
        <f t="shared" si="2"/>
        <v>0</v>
      </c>
    </row>
    <row r="19" spans="1:21" x14ac:dyDescent="0.25">
      <c r="A19" s="19">
        <f t="shared" si="3"/>
        <v>12</v>
      </c>
      <c r="B19" s="35"/>
      <c r="C19" s="19" t="e">
        <f>VLOOKUP(B19,'Measure&amp;Incentive Picklist'!D:H,2,FALSE)</f>
        <v>#N/A</v>
      </c>
      <c r="D19" s="35"/>
      <c r="E19" s="36"/>
      <c r="F19" s="36"/>
      <c r="G19" s="36"/>
      <c r="H19" s="35"/>
      <c r="I19" s="35" t="e">
        <f>VLOOKUP(H19,'Heating picklists'!$A$2:$C$61,3,FALSE)</f>
        <v>#N/A</v>
      </c>
      <c r="J19" s="35" t="e">
        <f>VLOOKUP(H19,'Heating picklists'!$A$2:$D$61,4,FALSE)</f>
        <v>#N/A</v>
      </c>
      <c r="K19" s="35"/>
      <c r="L19" s="168"/>
      <c r="M19" s="35"/>
      <c r="N19" s="35"/>
      <c r="O19" s="37"/>
      <c r="P19" s="37"/>
      <c r="Q19" s="38" t="str">
        <f t="shared" si="0"/>
        <v/>
      </c>
      <c r="R19" s="169" t="str">
        <f>IF(B19="","",VLOOKUP($B19,'Measure&amp;Incentive Picklist'!$D:$H,4,FALSE)*E19)</f>
        <v/>
      </c>
      <c r="S19" s="35"/>
      <c r="T19" s="18">
        <f t="shared" si="1"/>
        <v>0</v>
      </c>
      <c r="U19" s="18">
        <f t="shared" si="2"/>
        <v>0</v>
      </c>
    </row>
    <row r="20" spans="1:21" x14ac:dyDescent="0.25">
      <c r="A20" s="19">
        <f t="shared" si="3"/>
        <v>13</v>
      </c>
      <c r="B20" s="35"/>
      <c r="C20" s="19" t="e">
        <f>VLOOKUP(B20,'Measure&amp;Incentive Picklist'!D:H,2,FALSE)</f>
        <v>#N/A</v>
      </c>
      <c r="D20" s="35"/>
      <c r="E20" s="36"/>
      <c r="F20" s="36"/>
      <c r="G20" s="36"/>
      <c r="H20" s="35"/>
      <c r="I20" s="35" t="e">
        <f>VLOOKUP(H20,'Heating picklists'!$A$2:$C$61,3,FALSE)</f>
        <v>#N/A</v>
      </c>
      <c r="J20" s="35" t="e">
        <f>VLOOKUP(H20,'Heating picklists'!$A$2:$D$61,4,FALSE)</f>
        <v>#N/A</v>
      </c>
      <c r="K20" s="35"/>
      <c r="L20" s="168"/>
      <c r="M20" s="35"/>
      <c r="N20" s="35"/>
      <c r="O20" s="37"/>
      <c r="P20" s="37"/>
      <c r="Q20" s="38" t="str">
        <f t="shared" si="0"/>
        <v/>
      </c>
      <c r="R20" s="169" t="str">
        <f>IF(B20="","",VLOOKUP($B20,'Measure&amp;Incentive Picklist'!$D:$H,4,FALSE)*E20)</f>
        <v/>
      </c>
      <c r="S20" s="35"/>
      <c r="T20" s="18">
        <f t="shared" si="1"/>
        <v>0</v>
      </c>
      <c r="U20" s="18">
        <f t="shared" si="2"/>
        <v>0</v>
      </c>
    </row>
    <row r="21" spans="1:21" x14ac:dyDescent="0.25">
      <c r="A21" s="19">
        <f t="shared" si="3"/>
        <v>14</v>
      </c>
      <c r="B21" s="35"/>
      <c r="C21" s="19" t="e">
        <f>VLOOKUP(B21,'Measure&amp;Incentive Picklist'!D:H,2,FALSE)</f>
        <v>#N/A</v>
      </c>
      <c r="D21" s="35"/>
      <c r="E21" s="36"/>
      <c r="F21" s="36"/>
      <c r="G21" s="36"/>
      <c r="H21" s="35"/>
      <c r="I21" s="35" t="e">
        <f>VLOOKUP(H21,'Heating picklists'!$A$2:$C$61,3,FALSE)</f>
        <v>#N/A</v>
      </c>
      <c r="J21" s="35" t="e">
        <f>VLOOKUP(H21,'Heating picklists'!$A$2:$D$61,4,FALSE)</f>
        <v>#N/A</v>
      </c>
      <c r="K21" s="35"/>
      <c r="L21" s="168"/>
      <c r="M21" s="35"/>
      <c r="N21" s="35"/>
      <c r="O21" s="37"/>
      <c r="P21" s="37"/>
      <c r="Q21" s="38" t="str">
        <f t="shared" si="0"/>
        <v/>
      </c>
      <c r="R21" s="169" t="str">
        <f>IF(B21="","",VLOOKUP($B21,'Measure&amp;Incentive Picklist'!$D:$H,4,FALSE)*E21)</f>
        <v/>
      </c>
      <c r="S21" s="35"/>
      <c r="T21" s="18">
        <f t="shared" si="1"/>
        <v>0</v>
      </c>
      <c r="U21" s="18">
        <f t="shared" si="2"/>
        <v>0</v>
      </c>
    </row>
    <row r="22" spans="1:21" x14ac:dyDescent="0.25">
      <c r="A22" s="19">
        <f t="shared" si="3"/>
        <v>15</v>
      </c>
      <c r="B22" s="35"/>
      <c r="C22" s="19" t="e">
        <f>VLOOKUP(B22,'Measure&amp;Incentive Picklist'!D:H,2,FALSE)</f>
        <v>#N/A</v>
      </c>
      <c r="D22" s="35"/>
      <c r="E22" s="36"/>
      <c r="F22" s="36"/>
      <c r="G22" s="36"/>
      <c r="H22" s="35"/>
      <c r="I22" s="35" t="e">
        <f>VLOOKUP(H22,'Heating picklists'!$A$2:$C$61,3,FALSE)</f>
        <v>#N/A</v>
      </c>
      <c r="J22" s="35" t="e">
        <f>VLOOKUP(H22,'Heating picklists'!$A$2:$D$61,4,FALSE)</f>
        <v>#N/A</v>
      </c>
      <c r="K22" s="35"/>
      <c r="L22" s="168"/>
      <c r="M22" s="35"/>
      <c r="N22" s="35"/>
      <c r="O22" s="37"/>
      <c r="P22" s="37"/>
      <c r="Q22" s="38" t="str">
        <f t="shared" si="0"/>
        <v/>
      </c>
      <c r="R22" s="169" t="str">
        <f>IF(B22="","",VLOOKUP($B22,'Measure&amp;Incentive Picklist'!$D:$H,4,FALSE)*E22)</f>
        <v/>
      </c>
      <c r="S22" s="35"/>
      <c r="T22" s="18">
        <f t="shared" si="1"/>
        <v>0</v>
      </c>
      <c r="U22" s="18">
        <f t="shared" si="2"/>
        <v>0</v>
      </c>
    </row>
    <row r="23" spans="1:21" x14ac:dyDescent="0.25">
      <c r="A23" s="19">
        <f t="shared" si="3"/>
        <v>16</v>
      </c>
      <c r="B23" s="35"/>
      <c r="C23" s="19" t="e">
        <f>VLOOKUP(B23,'Measure&amp;Incentive Picklist'!D:H,2,FALSE)</f>
        <v>#N/A</v>
      </c>
      <c r="D23" s="35"/>
      <c r="E23" s="36"/>
      <c r="F23" s="36"/>
      <c r="G23" s="36"/>
      <c r="H23" s="35"/>
      <c r="I23" s="35" t="e">
        <f>VLOOKUP(H23,'Heating picklists'!$A$2:$C$61,3,FALSE)</f>
        <v>#N/A</v>
      </c>
      <c r="J23" s="35" t="e">
        <f>VLOOKUP(H23,'Heating picklists'!$A$2:$D$61,4,FALSE)</f>
        <v>#N/A</v>
      </c>
      <c r="K23" s="35"/>
      <c r="L23" s="168"/>
      <c r="M23" s="35"/>
      <c r="N23" s="35"/>
      <c r="O23" s="37"/>
      <c r="P23" s="37"/>
      <c r="Q23" s="38" t="str">
        <f t="shared" si="0"/>
        <v/>
      </c>
      <c r="R23" s="169" t="str">
        <f>IF(B23="","",VLOOKUP($B23,'Measure&amp;Incentive Picklist'!$D:$H,4,FALSE)*E23)</f>
        <v/>
      </c>
      <c r="S23" s="35"/>
      <c r="T23" s="18">
        <f t="shared" si="1"/>
        <v>0</v>
      </c>
      <c r="U23" s="18">
        <f t="shared" si="2"/>
        <v>0</v>
      </c>
    </row>
    <row r="24" spans="1:21" x14ac:dyDescent="0.25">
      <c r="A24" s="19">
        <f t="shared" si="3"/>
        <v>17</v>
      </c>
      <c r="B24" s="35"/>
      <c r="C24" s="19" t="e">
        <f>VLOOKUP(B24,'Measure&amp;Incentive Picklist'!D:H,2,FALSE)</f>
        <v>#N/A</v>
      </c>
      <c r="D24" s="35"/>
      <c r="E24" s="36"/>
      <c r="F24" s="36"/>
      <c r="G24" s="36"/>
      <c r="H24" s="35"/>
      <c r="I24" s="35" t="e">
        <f>VLOOKUP(H24,'Heating picklists'!$A$2:$C$61,3,FALSE)</f>
        <v>#N/A</v>
      </c>
      <c r="J24" s="35" t="e">
        <f>VLOOKUP(H24,'Heating picklists'!$A$2:$D$61,4,FALSE)</f>
        <v>#N/A</v>
      </c>
      <c r="K24" s="35"/>
      <c r="L24" s="168"/>
      <c r="M24" s="35"/>
      <c r="N24" s="35"/>
      <c r="O24" s="37"/>
      <c r="P24" s="37"/>
      <c r="Q24" s="38" t="str">
        <f t="shared" si="0"/>
        <v/>
      </c>
      <c r="R24" s="169" t="str">
        <f>IF(B24="","",VLOOKUP($B24,'Measure&amp;Incentive Picklist'!$D:$H,4,FALSE)*E24)</f>
        <v/>
      </c>
      <c r="S24" s="35"/>
      <c r="T24" s="18">
        <f t="shared" si="1"/>
        <v>0</v>
      </c>
      <c r="U24" s="18">
        <f t="shared" si="2"/>
        <v>0</v>
      </c>
    </row>
    <row r="25" spans="1:21" x14ac:dyDescent="0.25">
      <c r="A25" s="19">
        <f t="shared" si="3"/>
        <v>18</v>
      </c>
      <c r="B25" s="35"/>
      <c r="C25" s="19" t="e">
        <f>VLOOKUP(B25,'Measure&amp;Incentive Picklist'!D:H,2,FALSE)</f>
        <v>#N/A</v>
      </c>
      <c r="D25" s="35"/>
      <c r="E25" s="36"/>
      <c r="F25" s="36"/>
      <c r="G25" s="36"/>
      <c r="H25" s="35"/>
      <c r="I25" s="35" t="e">
        <f>VLOOKUP(H25,'Heating picklists'!$A$2:$C$61,3,FALSE)</f>
        <v>#N/A</v>
      </c>
      <c r="J25" s="35" t="e">
        <f>VLOOKUP(H25,'Heating picklists'!$A$2:$D$61,4,FALSE)</f>
        <v>#N/A</v>
      </c>
      <c r="K25" s="35"/>
      <c r="L25" s="168"/>
      <c r="M25" s="35"/>
      <c r="N25" s="35"/>
      <c r="O25" s="37"/>
      <c r="P25" s="37"/>
      <c r="Q25" s="38" t="str">
        <f t="shared" si="0"/>
        <v/>
      </c>
      <c r="R25" s="169" t="str">
        <f>IF(B25="","",VLOOKUP($B25,'Measure&amp;Incentive Picklist'!$D:$H,4,FALSE)*E25)</f>
        <v/>
      </c>
      <c r="S25" s="35"/>
      <c r="T25" s="18">
        <f t="shared" si="1"/>
        <v>0</v>
      </c>
      <c r="U25" s="18">
        <f t="shared" si="2"/>
        <v>0</v>
      </c>
    </row>
    <row r="26" spans="1:21" x14ac:dyDescent="0.25">
      <c r="A26" s="19">
        <f t="shared" si="3"/>
        <v>19</v>
      </c>
      <c r="B26" s="35"/>
      <c r="C26" s="19" t="e">
        <f>VLOOKUP(B26,'Measure&amp;Incentive Picklist'!D:H,2,FALSE)</f>
        <v>#N/A</v>
      </c>
      <c r="D26" s="35"/>
      <c r="E26" s="36"/>
      <c r="F26" s="36"/>
      <c r="G26" s="36"/>
      <c r="H26" s="35"/>
      <c r="I26" s="35" t="e">
        <f>VLOOKUP(H26,'Heating picklists'!$A$2:$C$61,3,FALSE)</f>
        <v>#N/A</v>
      </c>
      <c r="J26" s="35" t="e">
        <f>VLOOKUP(H26,'Heating picklists'!$A$2:$D$61,4,FALSE)</f>
        <v>#N/A</v>
      </c>
      <c r="K26" s="35"/>
      <c r="L26" s="168"/>
      <c r="M26" s="35"/>
      <c r="N26" s="35"/>
      <c r="O26" s="37"/>
      <c r="P26" s="37"/>
      <c r="Q26" s="38" t="str">
        <f t="shared" si="0"/>
        <v/>
      </c>
      <c r="R26" s="169" t="str">
        <f>IF(B26="","",VLOOKUP($B26,'Measure&amp;Incentive Picklist'!$D:$H,4,FALSE)*E26)</f>
        <v/>
      </c>
      <c r="S26" s="35"/>
      <c r="T26" s="18">
        <f t="shared" si="1"/>
        <v>0</v>
      </c>
      <c r="U26" s="18">
        <f t="shared" si="2"/>
        <v>0</v>
      </c>
    </row>
    <row r="27" spans="1:21" x14ac:dyDescent="0.25">
      <c r="A27" s="19">
        <f t="shared" si="3"/>
        <v>20</v>
      </c>
      <c r="B27" s="35"/>
      <c r="C27" s="19" t="e">
        <f>VLOOKUP(B27,'Measure&amp;Incentive Picklist'!D:H,2,FALSE)</f>
        <v>#N/A</v>
      </c>
      <c r="D27" s="35"/>
      <c r="E27" s="36"/>
      <c r="F27" s="36"/>
      <c r="G27" s="36"/>
      <c r="H27" s="35"/>
      <c r="I27" s="35" t="e">
        <f>VLOOKUP(H27,'Heating picklists'!$A$2:$C$61,3,FALSE)</f>
        <v>#N/A</v>
      </c>
      <c r="J27" s="35" t="e">
        <f>VLOOKUP(H27,'Heating picklists'!$A$2:$D$61,4,FALSE)</f>
        <v>#N/A</v>
      </c>
      <c r="K27" s="35"/>
      <c r="L27" s="168"/>
      <c r="M27" s="35"/>
      <c r="N27" s="35"/>
      <c r="O27" s="37"/>
      <c r="P27" s="37"/>
      <c r="Q27" s="38" t="str">
        <f t="shared" si="0"/>
        <v/>
      </c>
      <c r="R27" s="169" t="str">
        <f>IF(B27="","",VLOOKUP($B27,'Measure&amp;Incentive Picklist'!$D:$H,4,FALSE)*E27)</f>
        <v/>
      </c>
      <c r="S27" s="35"/>
      <c r="T27" s="18">
        <f t="shared" si="1"/>
        <v>0</v>
      </c>
      <c r="U27" s="18">
        <f t="shared" si="2"/>
        <v>0</v>
      </c>
    </row>
    <row r="28" spans="1:21" x14ac:dyDescent="0.25">
      <c r="A28" s="19">
        <f t="shared" si="3"/>
        <v>21</v>
      </c>
      <c r="B28" s="35"/>
      <c r="C28" s="19" t="e">
        <f>VLOOKUP(B28,'Measure&amp;Incentive Picklist'!D:H,2,FALSE)</f>
        <v>#N/A</v>
      </c>
      <c r="D28" s="35"/>
      <c r="E28" s="36"/>
      <c r="F28" s="36"/>
      <c r="G28" s="36"/>
      <c r="H28" s="35"/>
      <c r="I28" s="35" t="e">
        <f>VLOOKUP(H28,'Heating picklists'!$A$2:$C$61,3,FALSE)</f>
        <v>#N/A</v>
      </c>
      <c r="J28" s="35" t="e">
        <f>VLOOKUP(H28,'Heating picklists'!$A$2:$D$61,4,FALSE)</f>
        <v>#N/A</v>
      </c>
      <c r="K28" s="35"/>
      <c r="L28" s="168"/>
      <c r="M28" s="35"/>
      <c r="N28" s="35"/>
      <c r="O28" s="37"/>
      <c r="P28" s="37"/>
      <c r="Q28" s="38" t="str">
        <f t="shared" si="0"/>
        <v/>
      </c>
      <c r="R28" s="169" t="str">
        <f>IF(B28="","",VLOOKUP($B28,'Measure&amp;Incentive Picklist'!$D:$H,4,FALSE)*E28)</f>
        <v/>
      </c>
      <c r="S28" s="35"/>
      <c r="T28" s="18">
        <f t="shared" si="1"/>
        <v>0</v>
      </c>
      <c r="U28" s="18">
        <f t="shared" si="2"/>
        <v>0</v>
      </c>
    </row>
    <row r="29" spans="1:21" x14ac:dyDescent="0.25">
      <c r="A29" s="19">
        <f t="shared" si="3"/>
        <v>22</v>
      </c>
      <c r="B29" s="35"/>
      <c r="C29" s="19" t="e">
        <f>VLOOKUP(B29,'Measure&amp;Incentive Picklist'!D:H,2,FALSE)</f>
        <v>#N/A</v>
      </c>
      <c r="D29" s="35"/>
      <c r="E29" s="36"/>
      <c r="F29" s="36"/>
      <c r="G29" s="36"/>
      <c r="H29" s="35"/>
      <c r="I29" s="35" t="e">
        <f>VLOOKUP(H29,'Heating picklists'!$A$2:$C$61,3,FALSE)</f>
        <v>#N/A</v>
      </c>
      <c r="J29" s="35" t="e">
        <f>VLOOKUP(H29,'Heating picklists'!$A$2:$D$61,4,FALSE)</f>
        <v>#N/A</v>
      </c>
      <c r="K29" s="35"/>
      <c r="L29" s="168"/>
      <c r="M29" s="35"/>
      <c r="N29" s="35"/>
      <c r="O29" s="37"/>
      <c r="P29" s="37"/>
      <c r="Q29" s="38" t="str">
        <f t="shared" si="0"/>
        <v/>
      </c>
      <c r="R29" s="169" t="str">
        <f>IF(B29="","",VLOOKUP($B29,'Measure&amp;Incentive Picklist'!$D:$H,4,FALSE)*E29)</f>
        <v/>
      </c>
      <c r="S29" s="35"/>
      <c r="T29" s="18">
        <f t="shared" si="1"/>
        <v>0</v>
      </c>
      <c r="U29" s="18">
        <f t="shared" si="2"/>
        <v>0</v>
      </c>
    </row>
    <row r="30" spans="1:21" x14ac:dyDescent="0.25">
      <c r="A30" s="19">
        <f t="shared" si="3"/>
        <v>23</v>
      </c>
      <c r="B30" s="35"/>
      <c r="C30" s="19" t="e">
        <f>VLOOKUP(B30,'Measure&amp;Incentive Picklist'!D:H,2,FALSE)</f>
        <v>#N/A</v>
      </c>
      <c r="D30" s="35"/>
      <c r="E30" s="36"/>
      <c r="F30" s="36"/>
      <c r="G30" s="36"/>
      <c r="H30" s="35"/>
      <c r="I30" s="35" t="e">
        <f>VLOOKUP(H30,'Heating picklists'!$A$2:$C$61,3,FALSE)</f>
        <v>#N/A</v>
      </c>
      <c r="J30" s="35" t="e">
        <f>VLOOKUP(H30,'Heating picklists'!$A$2:$D$61,4,FALSE)</f>
        <v>#N/A</v>
      </c>
      <c r="K30" s="35"/>
      <c r="L30" s="168"/>
      <c r="M30" s="35"/>
      <c r="N30" s="35"/>
      <c r="O30" s="37"/>
      <c r="P30" s="37"/>
      <c r="Q30" s="38" t="str">
        <f t="shared" si="0"/>
        <v/>
      </c>
      <c r="R30" s="169" t="str">
        <f>IF(B30="","",VLOOKUP($B30,'Measure&amp;Incentive Picklist'!$D:$H,4,FALSE)*E30)</f>
        <v/>
      </c>
      <c r="S30" s="35"/>
      <c r="T30" s="18">
        <f t="shared" si="1"/>
        <v>0</v>
      </c>
      <c r="U30" s="18">
        <f t="shared" si="2"/>
        <v>0</v>
      </c>
    </row>
    <row r="31" spans="1:21" x14ac:dyDescent="0.25">
      <c r="A31" s="19">
        <f t="shared" si="3"/>
        <v>24</v>
      </c>
      <c r="B31" s="35"/>
      <c r="C31" s="19" t="e">
        <f>VLOOKUP(B31,'Measure&amp;Incentive Picklist'!D:H,2,FALSE)</f>
        <v>#N/A</v>
      </c>
      <c r="D31" s="35"/>
      <c r="E31" s="36"/>
      <c r="F31" s="36"/>
      <c r="G31" s="36"/>
      <c r="H31" s="35"/>
      <c r="I31" s="35" t="e">
        <f>VLOOKUP(H31,'Heating picklists'!$A$2:$C$61,3,FALSE)</f>
        <v>#N/A</v>
      </c>
      <c r="J31" s="35" t="e">
        <f>VLOOKUP(H31,'Heating picklists'!$A$2:$D$61,4,FALSE)</f>
        <v>#N/A</v>
      </c>
      <c r="K31" s="35"/>
      <c r="L31" s="168"/>
      <c r="M31" s="35"/>
      <c r="N31" s="35"/>
      <c r="O31" s="37"/>
      <c r="P31" s="37"/>
      <c r="Q31" s="38" t="str">
        <f t="shared" si="0"/>
        <v/>
      </c>
      <c r="R31" s="169" t="str">
        <f>IF(B31="","",VLOOKUP($B31,'Measure&amp;Incentive Picklist'!$D:$H,4,FALSE)*E31)</f>
        <v/>
      </c>
      <c r="S31" s="35"/>
      <c r="T31" s="18">
        <f t="shared" si="1"/>
        <v>0</v>
      </c>
      <c r="U31" s="18">
        <f t="shared" si="2"/>
        <v>0</v>
      </c>
    </row>
    <row r="32" spans="1:21" x14ac:dyDescent="0.25">
      <c r="A32" s="19">
        <f t="shared" si="3"/>
        <v>25</v>
      </c>
      <c r="B32" s="35"/>
      <c r="C32" s="19" t="e">
        <f>VLOOKUP(B32,'Measure&amp;Incentive Picklist'!D:H,2,FALSE)</f>
        <v>#N/A</v>
      </c>
      <c r="D32" s="35"/>
      <c r="E32" s="36"/>
      <c r="F32" s="36"/>
      <c r="G32" s="36"/>
      <c r="H32" s="35"/>
      <c r="I32" s="35" t="e">
        <f>VLOOKUP(H32,'Heating picklists'!$A$2:$C$61,3,FALSE)</f>
        <v>#N/A</v>
      </c>
      <c r="J32" s="35" t="e">
        <f>VLOOKUP(H32,'Heating picklists'!$A$2:$D$61,4,FALSE)</f>
        <v>#N/A</v>
      </c>
      <c r="K32" s="35"/>
      <c r="L32" s="168"/>
      <c r="M32" s="35"/>
      <c r="N32" s="35"/>
      <c r="O32" s="37"/>
      <c r="P32" s="37"/>
      <c r="Q32" s="38" t="str">
        <f t="shared" si="0"/>
        <v/>
      </c>
      <c r="R32" s="169" t="str">
        <f>IF(B32="","",VLOOKUP($B32,'Measure&amp;Incentive Picklist'!$D:$H,4,FALSE)*E32)</f>
        <v/>
      </c>
      <c r="S32" s="35"/>
      <c r="T32" s="18">
        <f t="shared" si="1"/>
        <v>0</v>
      </c>
      <c r="U32" s="18">
        <f t="shared" si="2"/>
        <v>0</v>
      </c>
    </row>
    <row r="33" spans="1:21" x14ac:dyDescent="0.25">
      <c r="A33" s="19">
        <f t="shared" si="3"/>
        <v>26</v>
      </c>
      <c r="B33" s="35"/>
      <c r="C33" s="19" t="e">
        <f>VLOOKUP(B33,'Measure&amp;Incentive Picklist'!D:H,2,FALSE)</f>
        <v>#N/A</v>
      </c>
      <c r="D33" s="35"/>
      <c r="E33" s="36"/>
      <c r="F33" s="36"/>
      <c r="G33" s="36"/>
      <c r="H33" s="35"/>
      <c r="I33" s="35" t="e">
        <f>VLOOKUP(H33,'Heating picklists'!$A$2:$C$61,3,FALSE)</f>
        <v>#N/A</v>
      </c>
      <c r="J33" s="35" t="e">
        <f>VLOOKUP(H33,'Heating picklists'!$A$2:$D$61,4,FALSE)</f>
        <v>#N/A</v>
      </c>
      <c r="K33" s="35"/>
      <c r="L33" s="168"/>
      <c r="M33" s="35"/>
      <c r="N33" s="35"/>
      <c r="O33" s="37"/>
      <c r="P33" s="37"/>
      <c r="Q33" s="38" t="str">
        <f t="shared" si="0"/>
        <v/>
      </c>
      <c r="R33" s="169" t="str">
        <f>IF(B33="","",VLOOKUP($B33,'Measure&amp;Incentive Picklist'!$D:$H,4,FALSE)*E33)</f>
        <v/>
      </c>
      <c r="S33" s="35"/>
      <c r="T33" s="18">
        <f t="shared" si="1"/>
        <v>0</v>
      </c>
      <c r="U33" s="18">
        <f t="shared" si="2"/>
        <v>0</v>
      </c>
    </row>
    <row r="34" spans="1:21" x14ac:dyDescent="0.25">
      <c r="A34" s="19">
        <f t="shared" si="3"/>
        <v>27</v>
      </c>
      <c r="B34" s="35"/>
      <c r="C34" s="19" t="e">
        <f>VLOOKUP(B34,'Measure&amp;Incentive Picklist'!D:H,2,FALSE)</f>
        <v>#N/A</v>
      </c>
      <c r="D34" s="35"/>
      <c r="E34" s="36"/>
      <c r="F34" s="36"/>
      <c r="G34" s="36"/>
      <c r="H34" s="35"/>
      <c r="I34" s="35" t="e">
        <f>VLOOKUP(H34,'Heating picklists'!$A$2:$C$61,3,FALSE)</f>
        <v>#N/A</v>
      </c>
      <c r="J34" s="35" t="e">
        <f>VLOOKUP(H34,'Heating picklists'!$A$2:$D$61,4,FALSE)</f>
        <v>#N/A</v>
      </c>
      <c r="K34" s="35"/>
      <c r="L34" s="168"/>
      <c r="M34" s="35"/>
      <c r="N34" s="35"/>
      <c r="O34" s="37"/>
      <c r="P34" s="37"/>
      <c r="Q34" s="38" t="str">
        <f t="shared" si="0"/>
        <v/>
      </c>
      <c r="R34" s="169" t="str">
        <f>IF(B34="","",VLOOKUP($B34,'Measure&amp;Incentive Picklist'!$D:$H,4,FALSE)*E34)</f>
        <v/>
      </c>
      <c r="S34" s="35"/>
      <c r="T34" s="18">
        <f t="shared" si="1"/>
        <v>0</v>
      </c>
      <c r="U34" s="18">
        <f t="shared" si="2"/>
        <v>0</v>
      </c>
    </row>
    <row r="35" spans="1:21" x14ac:dyDescent="0.25">
      <c r="A35" s="19">
        <f t="shared" si="3"/>
        <v>28</v>
      </c>
      <c r="B35" s="35"/>
      <c r="C35" s="19" t="e">
        <f>VLOOKUP(B35,'Measure&amp;Incentive Picklist'!D:H,2,FALSE)</f>
        <v>#N/A</v>
      </c>
      <c r="D35" s="35"/>
      <c r="E35" s="36"/>
      <c r="F35" s="36"/>
      <c r="G35" s="36"/>
      <c r="H35" s="35"/>
      <c r="I35" s="35" t="e">
        <f>VLOOKUP(H35,'Heating picklists'!$A$2:$C$61,3,FALSE)</f>
        <v>#N/A</v>
      </c>
      <c r="J35" s="35" t="e">
        <f>VLOOKUP(H35,'Heating picklists'!$A$2:$D$61,4,FALSE)</f>
        <v>#N/A</v>
      </c>
      <c r="K35" s="35"/>
      <c r="L35" s="168"/>
      <c r="M35" s="35"/>
      <c r="N35" s="35"/>
      <c r="O35" s="37"/>
      <c r="P35" s="37"/>
      <c r="Q35" s="38" t="str">
        <f t="shared" si="0"/>
        <v/>
      </c>
      <c r="R35" s="169" t="str">
        <f>IF(B35="","",VLOOKUP($B35,'Measure&amp;Incentive Picklist'!$D:$H,4,FALSE)*E35)</f>
        <v/>
      </c>
      <c r="S35" s="35"/>
      <c r="T35" s="18">
        <f t="shared" si="1"/>
        <v>0</v>
      </c>
      <c r="U35" s="18">
        <f t="shared" si="2"/>
        <v>0</v>
      </c>
    </row>
    <row r="36" spans="1:21" x14ac:dyDescent="0.25">
      <c r="A36" s="19">
        <f t="shared" si="3"/>
        <v>29</v>
      </c>
      <c r="B36" s="35"/>
      <c r="C36" s="19" t="e">
        <f>VLOOKUP(B36,'Measure&amp;Incentive Picklist'!D:H,2,FALSE)</f>
        <v>#N/A</v>
      </c>
      <c r="D36" s="35"/>
      <c r="E36" s="36"/>
      <c r="F36" s="36"/>
      <c r="G36" s="36"/>
      <c r="H36" s="35"/>
      <c r="I36" s="35" t="e">
        <f>VLOOKUP(H36,'Heating picklists'!$A$2:$C$61,3,FALSE)</f>
        <v>#N/A</v>
      </c>
      <c r="J36" s="35" t="e">
        <f>VLOOKUP(H36,'Heating picklists'!$A$2:$D$61,4,FALSE)</f>
        <v>#N/A</v>
      </c>
      <c r="K36" s="35"/>
      <c r="L36" s="168"/>
      <c r="M36" s="35"/>
      <c r="N36" s="35"/>
      <c r="O36" s="37"/>
      <c r="P36" s="37"/>
      <c r="Q36" s="38" t="str">
        <f t="shared" si="0"/>
        <v/>
      </c>
      <c r="R36" s="169" t="str">
        <f>IF(B36="","",VLOOKUP($B36,'Measure&amp;Incentive Picklist'!$D:$H,4,FALSE)*E36)</f>
        <v/>
      </c>
      <c r="S36" s="35"/>
      <c r="T36" s="18">
        <f t="shared" si="1"/>
        <v>0</v>
      </c>
      <c r="U36" s="18">
        <f t="shared" si="2"/>
        <v>0</v>
      </c>
    </row>
    <row r="37" spans="1:21" x14ac:dyDescent="0.25">
      <c r="A37" s="19">
        <f t="shared" si="3"/>
        <v>30</v>
      </c>
      <c r="B37" s="35"/>
      <c r="C37" s="19" t="e">
        <f>VLOOKUP(B37,'Measure&amp;Incentive Picklist'!D:H,2,FALSE)</f>
        <v>#N/A</v>
      </c>
      <c r="D37" s="35"/>
      <c r="E37" s="36"/>
      <c r="F37" s="36"/>
      <c r="G37" s="36"/>
      <c r="H37" s="35"/>
      <c r="I37" s="35" t="e">
        <f>VLOOKUP(H37,'Heating picklists'!$A$2:$C$61,3,FALSE)</f>
        <v>#N/A</v>
      </c>
      <c r="J37" s="35" t="e">
        <f>VLOOKUP(H37,'Heating picklists'!$A$2:$D$61,4,FALSE)</f>
        <v>#N/A</v>
      </c>
      <c r="K37" s="35"/>
      <c r="L37" s="168"/>
      <c r="M37" s="35"/>
      <c r="N37" s="35"/>
      <c r="O37" s="37"/>
      <c r="P37" s="37"/>
      <c r="Q37" s="38" t="str">
        <f t="shared" si="0"/>
        <v/>
      </c>
      <c r="R37" s="169" t="str">
        <f>IF(B37="","",VLOOKUP($B37,'Measure&amp;Incentive Picklist'!$D:$H,4,FALSE)*E37)</f>
        <v/>
      </c>
      <c r="S37" s="35"/>
      <c r="T37" s="18">
        <f t="shared" si="1"/>
        <v>0</v>
      </c>
      <c r="U37" s="18">
        <f t="shared" si="2"/>
        <v>0</v>
      </c>
    </row>
    <row r="38" spans="1:21" x14ac:dyDescent="0.25">
      <c r="A38" s="19">
        <f t="shared" si="3"/>
        <v>31</v>
      </c>
      <c r="B38" s="35"/>
      <c r="C38" s="19" t="e">
        <f>VLOOKUP(B38,'Measure&amp;Incentive Picklist'!D:H,2,FALSE)</f>
        <v>#N/A</v>
      </c>
      <c r="D38" s="35"/>
      <c r="E38" s="36"/>
      <c r="F38" s="36"/>
      <c r="G38" s="36"/>
      <c r="H38" s="35"/>
      <c r="I38" s="35" t="e">
        <f>VLOOKUP(H38,'Heating picklists'!$A$2:$C$61,3,FALSE)</f>
        <v>#N/A</v>
      </c>
      <c r="J38" s="35" t="e">
        <f>VLOOKUP(H38,'Heating picklists'!$A$2:$D$61,4,FALSE)</f>
        <v>#N/A</v>
      </c>
      <c r="K38" s="35"/>
      <c r="L38" s="168"/>
      <c r="M38" s="35"/>
      <c r="N38" s="35"/>
      <c r="O38" s="37"/>
      <c r="P38" s="37"/>
      <c r="Q38" s="38" t="str">
        <f t="shared" si="0"/>
        <v/>
      </c>
      <c r="R38" s="169" t="str">
        <f>IF(B38="","",VLOOKUP($B38,'Measure&amp;Incentive Picklist'!$D:$H,4,FALSE)*E38)</f>
        <v/>
      </c>
      <c r="S38" s="35"/>
      <c r="T38" s="18">
        <f t="shared" si="1"/>
        <v>0</v>
      </c>
      <c r="U38" s="18">
        <f t="shared" si="2"/>
        <v>0</v>
      </c>
    </row>
    <row r="39" spans="1:21" x14ac:dyDescent="0.25">
      <c r="A39" s="19">
        <f t="shared" si="3"/>
        <v>32</v>
      </c>
      <c r="B39" s="35"/>
      <c r="C39" s="19" t="e">
        <f>VLOOKUP(B39,'Measure&amp;Incentive Picklist'!D:H,2,FALSE)</f>
        <v>#N/A</v>
      </c>
      <c r="D39" s="35"/>
      <c r="E39" s="36"/>
      <c r="F39" s="36"/>
      <c r="G39" s="36"/>
      <c r="H39" s="35"/>
      <c r="I39" s="35" t="e">
        <f>VLOOKUP(H39,'Heating picklists'!$A$2:$C$61,3,FALSE)</f>
        <v>#N/A</v>
      </c>
      <c r="J39" s="35" t="e">
        <f>VLOOKUP(H39,'Heating picklists'!$A$2:$D$61,4,FALSE)</f>
        <v>#N/A</v>
      </c>
      <c r="K39" s="35"/>
      <c r="L39" s="168"/>
      <c r="M39" s="35"/>
      <c r="N39" s="35"/>
      <c r="O39" s="37"/>
      <c r="P39" s="37"/>
      <c r="Q39" s="38" t="str">
        <f t="shared" si="0"/>
        <v/>
      </c>
      <c r="R39" s="169" t="str">
        <f>IF(B39="","",VLOOKUP($B39,'Measure&amp;Incentive Picklist'!$D:$H,4,FALSE)*E39)</f>
        <v/>
      </c>
      <c r="S39" s="35"/>
      <c r="T39" s="18">
        <f t="shared" si="1"/>
        <v>0</v>
      </c>
      <c r="U39" s="18">
        <f t="shared" si="2"/>
        <v>0</v>
      </c>
    </row>
    <row r="40" spans="1:21" x14ac:dyDescent="0.25">
      <c r="A40" s="19">
        <f t="shared" si="3"/>
        <v>33</v>
      </c>
      <c r="B40" s="35"/>
      <c r="C40" s="19" t="e">
        <f>VLOOKUP(B40,'Measure&amp;Incentive Picklist'!D:H,2,FALSE)</f>
        <v>#N/A</v>
      </c>
      <c r="D40" s="35"/>
      <c r="E40" s="36"/>
      <c r="F40" s="36"/>
      <c r="G40" s="36"/>
      <c r="H40" s="35"/>
      <c r="I40" s="35" t="e">
        <f>VLOOKUP(H40,'Heating picklists'!$A$2:$C$61,3,FALSE)</f>
        <v>#N/A</v>
      </c>
      <c r="J40" s="35" t="e">
        <f>VLOOKUP(H40,'Heating picklists'!$A$2:$D$61,4,FALSE)</f>
        <v>#N/A</v>
      </c>
      <c r="K40" s="35"/>
      <c r="L40" s="168"/>
      <c r="M40" s="35"/>
      <c r="N40" s="35"/>
      <c r="O40" s="37"/>
      <c r="P40" s="37"/>
      <c r="Q40" s="38" t="str">
        <f t="shared" si="0"/>
        <v/>
      </c>
      <c r="R40" s="169" t="str">
        <f>IF(B40="","",VLOOKUP($B40,'Measure&amp;Incentive Picklist'!$D:$H,4,FALSE)*E40)</f>
        <v/>
      </c>
      <c r="S40" s="35"/>
      <c r="T40" s="18">
        <f t="shared" si="1"/>
        <v>0</v>
      </c>
      <c r="U40" s="18">
        <f t="shared" si="2"/>
        <v>0</v>
      </c>
    </row>
    <row r="41" spans="1:21" x14ac:dyDescent="0.25">
      <c r="A41" s="19">
        <f t="shared" si="3"/>
        <v>34</v>
      </c>
      <c r="B41" s="35"/>
      <c r="C41" s="19" t="e">
        <f>VLOOKUP(B41,'Measure&amp;Incentive Picklist'!D:H,2,FALSE)</f>
        <v>#N/A</v>
      </c>
      <c r="D41" s="35"/>
      <c r="E41" s="36"/>
      <c r="F41" s="36"/>
      <c r="G41" s="36"/>
      <c r="H41" s="35"/>
      <c r="I41" s="35" t="e">
        <f>VLOOKUP(H41,'Heating picklists'!$A$2:$C$61,3,FALSE)</f>
        <v>#N/A</v>
      </c>
      <c r="J41" s="35" t="e">
        <f>VLOOKUP(H41,'Heating picklists'!$A$2:$D$61,4,FALSE)</f>
        <v>#N/A</v>
      </c>
      <c r="K41" s="35"/>
      <c r="L41" s="168"/>
      <c r="M41" s="35"/>
      <c r="N41" s="35"/>
      <c r="O41" s="37"/>
      <c r="P41" s="37"/>
      <c r="Q41" s="38" t="str">
        <f t="shared" si="0"/>
        <v/>
      </c>
      <c r="R41" s="169" t="str">
        <f>IF(B41="","",VLOOKUP($B41,'Measure&amp;Incentive Picklist'!$D:$H,4,FALSE)*E41)</f>
        <v/>
      </c>
      <c r="S41" s="35"/>
      <c r="T41" s="18">
        <f t="shared" si="1"/>
        <v>0</v>
      </c>
      <c r="U41" s="18">
        <f t="shared" si="2"/>
        <v>0</v>
      </c>
    </row>
    <row r="42" spans="1:21" x14ac:dyDescent="0.25">
      <c r="A42" s="19">
        <f t="shared" si="3"/>
        <v>35</v>
      </c>
      <c r="B42" s="35"/>
      <c r="C42" s="19" t="e">
        <f>VLOOKUP(B42,'Measure&amp;Incentive Picklist'!D:H,2,FALSE)</f>
        <v>#N/A</v>
      </c>
      <c r="D42" s="35"/>
      <c r="E42" s="36"/>
      <c r="F42" s="36"/>
      <c r="G42" s="36"/>
      <c r="H42" s="35"/>
      <c r="I42" s="35" t="e">
        <f>VLOOKUP(H42,'Heating picklists'!$A$2:$C$61,3,FALSE)</f>
        <v>#N/A</v>
      </c>
      <c r="J42" s="35" t="e">
        <f>VLOOKUP(H42,'Heating picklists'!$A$2:$D$61,4,FALSE)</f>
        <v>#N/A</v>
      </c>
      <c r="K42" s="35"/>
      <c r="L42" s="168"/>
      <c r="M42" s="35"/>
      <c r="N42" s="35"/>
      <c r="O42" s="37"/>
      <c r="P42" s="37"/>
      <c r="Q42" s="38" t="str">
        <f t="shared" si="0"/>
        <v/>
      </c>
      <c r="R42" s="169" t="str">
        <f>IF(B42="","",VLOOKUP($B42,'Measure&amp;Incentive Picklist'!$D:$H,4,FALSE)*E42)</f>
        <v/>
      </c>
      <c r="S42" s="35"/>
      <c r="T42" s="18">
        <f t="shared" si="1"/>
        <v>0</v>
      </c>
      <c r="U42" s="18">
        <f t="shared" si="2"/>
        <v>0</v>
      </c>
    </row>
    <row r="43" spans="1:21" x14ac:dyDescent="0.25">
      <c r="A43" s="19">
        <f t="shared" si="3"/>
        <v>36</v>
      </c>
      <c r="B43" s="35"/>
      <c r="C43" s="19" t="e">
        <f>VLOOKUP(B43,'Measure&amp;Incentive Picklist'!D:H,2,FALSE)</f>
        <v>#N/A</v>
      </c>
      <c r="D43" s="35"/>
      <c r="E43" s="36"/>
      <c r="F43" s="36"/>
      <c r="G43" s="36"/>
      <c r="H43" s="35"/>
      <c r="I43" s="35" t="e">
        <f>VLOOKUP(H43,'Heating picklists'!$A$2:$C$61,3,FALSE)</f>
        <v>#N/A</v>
      </c>
      <c r="J43" s="35" t="e">
        <f>VLOOKUP(H43,'Heating picklists'!$A$2:$D$61,4,FALSE)</f>
        <v>#N/A</v>
      </c>
      <c r="K43" s="35"/>
      <c r="L43" s="168"/>
      <c r="M43" s="35"/>
      <c r="N43" s="35"/>
      <c r="O43" s="37"/>
      <c r="P43" s="37"/>
      <c r="Q43" s="38" t="str">
        <f t="shared" si="0"/>
        <v/>
      </c>
      <c r="R43" s="169" t="str">
        <f>IF(B43="","",VLOOKUP($B43,'Measure&amp;Incentive Picklist'!$D:$H,4,FALSE)*E43)</f>
        <v/>
      </c>
      <c r="S43" s="35"/>
      <c r="T43" s="18">
        <f t="shared" si="1"/>
        <v>0</v>
      </c>
      <c r="U43" s="18">
        <f t="shared" si="2"/>
        <v>0</v>
      </c>
    </row>
    <row r="44" spans="1:21" x14ac:dyDescent="0.25">
      <c r="A44" s="19">
        <f t="shared" si="3"/>
        <v>37</v>
      </c>
      <c r="B44" s="35"/>
      <c r="C44" s="19" t="e">
        <f>VLOOKUP(B44,'Measure&amp;Incentive Picklist'!D:H,2,FALSE)</f>
        <v>#N/A</v>
      </c>
      <c r="D44" s="35"/>
      <c r="E44" s="36"/>
      <c r="F44" s="36"/>
      <c r="G44" s="36"/>
      <c r="H44" s="35"/>
      <c r="I44" s="35" t="e">
        <f>VLOOKUP(H44,'Heating picklists'!$A$2:$C$61,3,FALSE)</f>
        <v>#N/A</v>
      </c>
      <c r="J44" s="35" t="e">
        <f>VLOOKUP(H44,'Heating picklists'!$A$2:$D$61,4,FALSE)</f>
        <v>#N/A</v>
      </c>
      <c r="K44" s="35"/>
      <c r="L44" s="168"/>
      <c r="M44" s="35"/>
      <c r="N44" s="35"/>
      <c r="O44" s="37"/>
      <c r="P44" s="37"/>
      <c r="Q44" s="38" t="str">
        <f t="shared" si="0"/>
        <v/>
      </c>
      <c r="R44" s="169" t="str">
        <f>IF(B44="","",VLOOKUP($B44,'Measure&amp;Incentive Picklist'!$D:$H,4,FALSE)*E44)</f>
        <v/>
      </c>
      <c r="S44" s="35"/>
      <c r="T44" s="18">
        <f t="shared" si="1"/>
        <v>0</v>
      </c>
      <c r="U44" s="18">
        <f t="shared" si="2"/>
        <v>0</v>
      </c>
    </row>
    <row r="45" spans="1:21" x14ac:dyDescent="0.25">
      <c r="A45" s="19">
        <f t="shared" si="3"/>
        <v>38</v>
      </c>
      <c r="B45" s="35"/>
      <c r="C45" s="19" t="e">
        <f>VLOOKUP(B45,'Measure&amp;Incentive Picklist'!D:H,2,FALSE)</f>
        <v>#N/A</v>
      </c>
      <c r="D45" s="35"/>
      <c r="E45" s="36"/>
      <c r="F45" s="36"/>
      <c r="G45" s="36"/>
      <c r="H45" s="35"/>
      <c r="I45" s="35" t="e">
        <f>VLOOKUP(H45,'Heating picklists'!$A$2:$C$61,3,FALSE)</f>
        <v>#N/A</v>
      </c>
      <c r="J45" s="35" t="e">
        <f>VLOOKUP(H45,'Heating picklists'!$A$2:$D$61,4,FALSE)</f>
        <v>#N/A</v>
      </c>
      <c r="K45" s="35"/>
      <c r="L45" s="168"/>
      <c r="M45" s="35"/>
      <c r="N45" s="35"/>
      <c r="O45" s="37"/>
      <c r="P45" s="37"/>
      <c r="Q45" s="38" t="str">
        <f t="shared" si="0"/>
        <v/>
      </c>
      <c r="R45" s="169" t="str">
        <f>IF(B45="","",VLOOKUP($B45,'Measure&amp;Incentive Picklist'!$D:$H,4,FALSE)*E45)</f>
        <v/>
      </c>
      <c r="S45" s="35"/>
      <c r="T45" s="18">
        <f t="shared" si="1"/>
        <v>0</v>
      </c>
      <c r="U45" s="18">
        <f t="shared" si="2"/>
        <v>0</v>
      </c>
    </row>
    <row r="46" spans="1:21" x14ac:dyDescent="0.25">
      <c r="A46" s="19">
        <f t="shared" si="3"/>
        <v>39</v>
      </c>
      <c r="B46" s="35"/>
      <c r="C46" s="19" t="e">
        <f>VLOOKUP(B46,'Measure&amp;Incentive Picklist'!D:H,2,FALSE)</f>
        <v>#N/A</v>
      </c>
      <c r="D46" s="35"/>
      <c r="E46" s="36"/>
      <c r="F46" s="36"/>
      <c r="G46" s="36"/>
      <c r="H46" s="35"/>
      <c r="I46" s="35" t="e">
        <f>VLOOKUP(H46,'Heating picklists'!$A$2:$C$61,3,FALSE)</f>
        <v>#N/A</v>
      </c>
      <c r="J46" s="35" t="e">
        <f>VLOOKUP(H46,'Heating picklists'!$A$2:$D$61,4,FALSE)</f>
        <v>#N/A</v>
      </c>
      <c r="K46" s="35"/>
      <c r="L46" s="168"/>
      <c r="M46" s="35"/>
      <c r="N46" s="35"/>
      <c r="O46" s="37"/>
      <c r="P46" s="37"/>
      <c r="Q46" s="38" t="str">
        <f t="shared" si="0"/>
        <v/>
      </c>
      <c r="R46" s="169" t="str">
        <f>IF(B46="","",VLOOKUP($B46,'Measure&amp;Incentive Picklist'!$D:$H,4,FALSE)*E46)</f>
        <v/>
      </c>
      <c r="S46" s="35"/>
      <c r="T46" s="18">
        <f t="shared" si="1"/>
        <v>0</v>
      </c>
      <c r="U46" s="18">
        <f t="shared" si="2"/>
        <v>0</v>
      </c>
    </row>
    <row r="47" spans="1:21" x14ac:dyDescent="0.25">
      <c r="A47" s="19">
        <f t="shared" si="3"/>
        <v>40</v>
      </c>
      <c r="B47" s="35"/>
      <c r="C47" s="19" t="e">
        <f>VLOOKUP(B47,'Measure&amp;Incentive Picklist'!D:H,2,FALSE)</f>
        <v>#N/A</v>
      </c>
      <c r="D47" s="35"/>
      <c r="E47" s="36"/>
      <c r="F47" s="36"/>
      <c r="G47" s="36"/>
      <c r="H47" s="35"/>
      <c r="I47" s="35" t="e">
        <f>VLOOKUP(H47,'Heating picklists'!$A$2:$C$61,3,FALSE)</f>
        <v>#N/A</v>
      </c>
      <c r="J47" s="35" t="e">
        <f>VLOOKUP(H47,'Heating picklists'!$A$2:$D$61,4,FALSE)</f>
        <v>#N/A</v>
      </c>
      <c r="K47" s="35"/>
      <c r="L47" s="168"/>
      <c r="M47" s="35"/>
      <c r="N47" s="35"/>
      <c r="O47" s="37"/>
      <c r="P47" s="37"/>
      <c r="Q47" s="38" t="str">
        <f t="shared" si="0"/>
        <v/>
      </c>
      <c r="R47" s="169" t="str">
        <f>IF(B47="","",VLOOKUP($B47,'Measure&amp;Incentive Picklist'!$D:$H,4,FALSE)*E47)</f>
        <v/>
      </c>
      <c r="S47" s="35"/>
      <c r="T47" s="18">
        <f t="shared" si="1"/>
        <v>0</v>
      </c>
      <c r="U47" s="18">
        <f t="shared" si="2"/>
        <v>0</v>
      </c>
    </row>
    <row r="48" spans="1:21" x14ac:dyDescent="0.25">
      <c r="A48" s="19">
        <f t="shared" si="3"/>
        <v>41</v>
      </c>
      <c r="B48" s="35"/>
      <c r="C48" s="19" t="e">
        <f>VLOOKUP(B48,'Measure&amp;Incentive Picklist'!D:H,2,FALSE)</f>
        <v>#N/A</v>
      </c>
      <c r="D48" s="35"/>
      <c r="E48" s="36"/>
      <c r="F48" s="36"/>
      <c r="G48" s="36"/>
      <c r="H48" s="35"/>
      <c r="I48" s="35" t="e">
        <f>VLOOKUP(H48,'Heating picklists'!$A$2:$C$61,3,FALSE)</f>
        <v>#N/A</v>
      </c>
      <c r="J48" s="35" t="e">
        <f>VLOOKUP(H48,'Heating picklists'!$A$2:$D$61,4,FALSE)</f>
        <v>#N/A</v>
      </c>
      <c r="K48" s="35"/>
      <c r="L48" s="168"/>
      <c r="M48" s="35"/>
      <c r="N48" s="35"/>
      <c r="O48" s="37"/>
      <c r="P48" s="37"/>
      <c r="Q48" s="38" t="str">
        <f t="shared" si="0"/>
        <v/>
      </c>
      <c r="R48" s="169" t="str">
        <f>IF(B48="","",VLOOKUP($B48,'Measure&amp;Incentive Picklist'!$D:$H,4,FALSE)*E48)</f>
        <v/>
      </c>
      <c r="S48" s="35"/>
      <c r="T48" s="18">
        <f t="shared" si="1"/>
        <v>0</v>
      </c>
      <c r="U48" s="18">
        <f t="shared" si="2"/>
        <v>0</v>
      </c>
    </row>
    <row r="49" spans="1:21" x14ac:dyDescent="0.25">
      <c r="A49" s="19">
        <f t="shared" si="3"/>
        <v>42</v>
      </c>
      <c r="B49" s="35"/>
      <c r="C49" s="19" t="e">
        <f>VLOOKUP(B49,'Measure&amp;Incentive Picklist'!D:H,2,FALSE)</f>
        <v>#N/A</v>
      </c>
      <c r="D49" s="35"/>
      <c r="E49" s="36"/>
      <c r="F49" s="36"/>
      <c r="G49" s="36"/>
      <c r="H49" s="35"/>
      <c r="I49" s="35" t="e">
        <f>VLOOKUP(H49,'Heating picklists'!$A$2:$C$61,3,FALSE)</f>
        <v>#N/A</v>
      </c>
      <c r="J49" s="35" t="e">
        <f>VLOOKUP(H49,'Heating picklists'!$A$2:$D$61,4,FALSE)</f>
        <v>#N/A</v>
      </c>
      <c r="K49" s="35"/>
      <c r="L49" s="168"/>
      <c r="M49" s="35"/>
      <c r="N49" s="35"/>
      <c r="O49" s="37"/>
      <c r="P49" s="37"/>
      <c r="Q49" s="38" t="str">
        <f t="shared" si="0"/>
        <v/>
      </c>
      <c r="R49" s="169" t="str">
        <f>IF(B49="","",VLOOKUP($B49,'Measure&amp;Incentive Picklist'!$D:$H,4,FALSE)*E49)</f>
        <v/>
      </c>
      <c r="S49" s="35"/>
      <c r="T49" s="18">
        <f t="shared" si="1"/>
        <v>0</v>
      </c>
      <c r="U49" s="18">
        <f t="shared" si="2"/>
        <v>0</v>
      </c>
    </row>
    <row r="50" spans="1:21" x14ac:dyDescent="0.25">
      <c r="A50" s="19">
        <f t="shared" si="3"/>
        <v>43</v>
      </c>
      <c r="B50" s="35"/>
      <c r="C50" s="19" t="e">
        <f>VLOOKUP(B50,'Measure&amp;Incentive Picklist'!D:H,2,FALSE)</f>
        <v>#N/A</v>
      </c>
      <c r="D50" s="35"/>
      <c r="E50" s="36"/>
      <c r="F50" s="36"/>
      <c r="G50" s="36"/>
      <c r="H50" s="35"/>
      <c r="I50" s="35" t="e">
        <f>VLOOKUP(H50,'Heating picklists'!$A$2:$C$61,3,FALSE)</f>
        <v>#N/A</v>
      </c>
      <c r="J50" s="35" t="e">
        <f>VLOOKUP(H50,'Heating picklists'!$A$2:$D$61,4,FALSE)</f>
        <v>#N/A</v>
      </c>
      <c r="K50" s="35"/>
      <c r="L50" s="168"/>
      <c r="M50" s="35"/>
      <c r="N50" s="35"/>
      <c r="O50" s="37"/>
      <c r="P50" s="37"/>
      <c r="Q50" s="38" t="str">
        <f t="shared" si="0"/>
        <v/>
      </c>
      <c r="R50" s="169" t="str">
        <f>IF(B50="","",VLOOKUP($B50,'Measure&amp;Incentive Picklist'!$D:$H,4,FALSE)*E50)</f>
        <v/>
      </c>
      <c r="S50" s="35"/>
      <c r="T50" s="18">
        <f t="shared" si="1"/>
        <v>0</v>
      </c>
      <c r="U50" s="18">
        <f t="shared" si="2"/>
        <v>0</v>
      </c>
    </row>
    <row r="51" spans="1:21" x14ac:dyDescent="0.25">
      <c r="A51" s="19">
        <f t="shared" si="3"/>
        <v>44</v>
      </c>
      <c r="B51" s="35"/>
      <c r="C51" s="19" t="e">
        <f>VLOOKUP(B51,'Measure&amp;Incentive Picklist'!D:H,2,FALSE)</f>
        <v>#N/A</v>
      </c>
      <c r="D51" s="35"/>
      <c r="E51" s="36"/>
      <c r="F51" s="36"/>
      <c r="G51" s="36"/>
      <c r="H51" s="35"/>
      <c r="I51" s="35" t="e">
        <f>VLOOKUP(H51,'Heating picklists'!$A$2:$C$61,3,FALSE)</f>
        <v>#N/A</v>
      </c>
      <c r="J51" s="35" t="e">
        <f>VLOOKUP(H51,'Heating picklists'!$A$2:$D$61,4,FALSE)</f>
        <v>#N/A</v>
      </c>
      <c r="K51" s="35"/>
      <c r="L51" s="168"/>
      <c r="M51" s="35"/>
      <c r="N51" s="35"/>
      <c r="O51" s="37"/>
      <c r="P51" s="37"/>
      <c r="Q51" s="38" t="str">
        <f t="shared" si="0"/>
        <v/>
      </c>
      <c r="R51" s="169" t="str">
        <f>IF(B51="","",VLOOKUP($B51,'Measure&amp;Incentive Picklist'!$D:$H,4,FALSE)*E51)</f>
        <v/>
      </c>
      <c r="S51" s="35"/>
      <c r="T51" s="18">
        <f t="shared" si="1"/>
        <v>0</v>
      </c>
      <c r="U51" s="18">
        <f t="shared" si="2"/>
        <v>0</v>
      </c>
    </row>
    <row r="52" spans="1:21" x14ac:dyDescent="0.25">
      <c r="A52" s="19">
        <f t="shared" si="3"/>
        <v>45</v>
      </c>
      <c r="B52" s="35"/>
      <c r="C52" s="19" t="e">
        <f>VLOOKUP(B52,'Measure&amp;Incentive Picklist'!D:H,2,FALSE)</f>
        <v>#N/A</v>
      </c>
      <c r="D52" s="35"/>
      <c r="E52" s="36"/>
      <c r="F52" s="36"/>
      <c r="G52" s="36"/>
      <c r="H52" s="35"/>
      <c r="I52" s="35" t="e">
        <f>VLOOKUP(H52,'Heating picklists'!$A$2:$C$61,3,FALSE)</f>
        <v>#N/A</v>
      </c>
      <c r="J52" s="35" t="e">
        <f>VLOOKUP(H52,'Heating picklists'!$A$2:$D$61,4,FALSE)</f>
        <v>#N/A</v>
      </c>
      <c r="K52" s="35"/>
      <c r="L52" s="168"/>
      <c r="M52" s="35"/>
      <c r="N52" s="35"/>
      <c r="O52" s="37"/>
      <c r="P52" s="37"/>
      <c r="Q52" s="38" t="str">
        <f t="shared" si="0"/>
        <v/>
      </c>
      <c r="R52" s="169" t="str">
        <f>IF(B52="","",VLOOKUP($B52,'Measure&amp;Incentive Picklist'!$D:$H,4,FALSE)*E52)</f>
        <v/>
      </c>
      <c r="S52" s="35"/>
      <c r="T52" s="18">
        <f t="shared" si="1"/>
        <v>0</v>
      </c>
      <c r="U52" s="18">
        <f t="shared" si="2"/>
        <v>0</v>
      </c>
    </row>
    <row r="53" spans="1:21" x14ac:dyDescent="0.25">
      <c r="A53" s="19">
        <f t="shared" si="3"/>
        <v>46</v>
      </c>
      <c r="B53" s="35"/>
      <c r="C53" s="19" t="e">
        <f>VLOOKUP(B53,'Measure&amp;Incentive Picklist'!D:H,2,FALSE)</f>
        <v>#N/A</v>
      </c>
      <c r="D53" s="35"/>
      <c r="E53" s="36"/>
      <c r="F53" s="36"/>
      <c r="G53" s="36"/>
      <c r="H53" s="35"/>
      <c r="I53" s="35" t="e">
        <f>VLOOKUP(H53,'Heating picklists'!$A$2:$C$61,3,FALSE)</f>
        <v>#N/A</v>
      </c>
      <c r="J53" s="35" t="e">
        <f>VLOOKUP(H53,'Heating picklists'!$A$2:$D$61,4,FALSE)</f>
        <v>#N/A</v>
      </c>
      <c r="K53" s="35"/>
      <c r="L53" s="168"/>
      <c r="M53" s="35"/>
      <c r="N53" s="35"/>
      <c r="O53" s="37"/>
      <c r="P53" s="37"/>
      <c r="Q53" s="38" t="str">
        <f t="shared" si="0"/>
        <v/>
      </c>
      <c r="R53" s="169" t="str">
        <f>IF(B53="","",VLOOKUP($B53,'Measure&amp;Incentive Picklist'!$D:$H,4,FALSE)*E53)</f>
        <v/>
      </c>
      <c r="S53" s="35"/>
      <c r="T53" s="18">
        <f t="shared" si="1"/>
        <v>0</v>
      </c>
      <c r="U53" s="18">
        <f t="shared" si="2"/>
        <v>0</v>
      </c>
    </row>
    <row r="54" spans="1:21" x14ac:dyDescent="0.25">
      <c r="A54" s="19">
        <f t="shared" si="3"/>
        <v>47</v>
      </c>
      <c r="B54" s="35"/>
      <c r="C54" s="19" t="e">
        <f>VLOOKUP(B54,'Measure&amp;Incentive Picklist'!D:H,2,FALSE)</f>
        <v>#N/A</v>
      </c>
      <c r="D54" s="35"/>
      <c r="E54" s="36"/>
      <c r="F54" s="36"/>
      <c r="G54" s="36"/>
      <c r="H54" s="35"/>
      <c r="I54" s="35" t="e">
        <f>VLOOKUP(H54,'Heating picklists'!$A$2:$C$61,3,FALSE)</f>
        <v>#N/A</v>
      </c>
      <c r="J54" s="35" t="e">
        <f>VLOOKUP(H54,'Heating picklists'!$A$2:$D$61,4,FALSE)</f>
        <v>#N/A</v>
      </c>
      <c r="K54" s="35"/>
      <c r="L54" s="168"/>
      <c r="M54" s="35"/>
      <c r="N54" s="35"/>
      <c r="O54" s="37"/>
      <c r="P54" s="37"/>
      <c r="Q54" s="38" t="str">
        <f t="shared" si="0"/>
        <v/>
      </c>
      <c r="R54" s="169" t="str">
        <f>IF(B54="","",VLOOKUP($B54,'Measure&amp;Incentive Picklist'!$D:$H,4,FALSE)*E54)</f>
        <v/>
      </c>
      <c r="S54" s="35"/>
      <c r="T54" s="18">
        <f t="shared" si="1"/>
        <v>0</v>
      </c>
      <c r="U54" s="18">
        <f t="shared" si="2"/>
        <v>0</v>
      </c>
    </row>
    <row r="55" spans="1:21" x14ac:dyDescent="0.25">
      <c r="A55" s="19">
        <f t="shared" si="3"/>
        <v>48</v>
      </c>
      <c r="B55" s="35"/>
      <c r="C55" s="19" t="e">
        <f>VLOOKUP(B55,'Measure&amp;Incentive Picklist'!D:H,2,FALSE)</f>
        <v>#N/A</v>
      </c>
      <c r="D55" s="35"/>
      <c r="E55" s="36"/>
      <c r="F55" s="36"/>
      <c r="G55" s="36"/>
      <c r="H55" s="35"/>
      <c r="I55" s="35" t="e">
        <f>VLOOKUP(H55,'Heating picklists'!$A$2:$C$61,3,FALSE)</f>
        <v>#N/A</v>
      </c>
      <c r="J55" s="35" t="e">
        <f>VLOOKUP(H55,'Heating picklists'!$A$2:$D$61,4,FALSE)</f>
        <v>#N/A</v>
      </c>
      <c r="K55" s="35"/>
      <c r="L55" s="168"/>
      <c r="M55" s="35"/>
      <c r="N55" s="35"/>
      <c r="O55" s="37"/>
      <c r="P55" s="37"/>
      <c r="Q55" s="38" t="str">
        <f t="shared" si="0"/>
        <v/>
      </c>
      <c r="R55" s="169" t="str">
        <f>IF(B55="","",VLOOKUP($B55,'Measure&amp;Incentive Picklist'!$D:$H,4,FALSE)*E55)</f>
        <v/>
      </c>
      <c r="S55" s="35"/>
      <c r="T55" s="18">
        <f t="shared" si="1"/>
        <v>0</v>
      </c>
      <c r="U55" s="18">
        <f t="shared" si="2"/>
        <v>0</v>
      </c>
    </row>
    <row r="56" spans="1:21" x14ac:dyDescent="0.25">
      <c r="A56" s="19">
        <f t="shared" si="3"/>
        <v>49</v>
      </c>
      <c r="B56" s="35"/>
      <c r="C56" s="19" t="e">
        <f>VLOOKUP(B56,'Measure&amp;Incentive Picklist'!D:H,2,FALSE)</f>
        <v>#N/A</v>
      </c>
      <c r="D56" s="35"/>
      <c r="E56" s="36"/>
      <c r="F56" s="36"/>
      <c r="G56" s="36"/>
      <c r="H56" s="35"/>
      <c r="I56" s="35" t="e">
        <f>VLOOKUP(H56,'Heating picklists'!$A$2:$C$61,3,FALSE)</f>
        <v>#N/A</v>
      </c>
      <c r="J56" s="35" t="e">
        <f>VLOOKUP(H56,'Heating picklists'!$A$2:$D$61,4,FALSE)</f>
        <v>#N/A</v>
      </c>
      <c r="K56" s="35"/>
      <c r="L56" s="168"/>
      <c r="M56" s="35"/>
      <c r="N56" s="35"/>
      <c r="O56" s="37"/>
      <c r="P56" s="37"/>
      <c r="Q56" s="38" t="str">
        <f t="shared" si="0"/>
        <v/>
      </c>
      <c r="R56" s="169" t="str">
        <f>IF(B56="","",VLOOKUP($B56,'Measure&amp;Incentive Picklist'!$D:$H,4,FALSE)*E56)</f>
        <v/>
      </c>
      <c r="S56" s="35"/>
      <c r="T56" s="18">
        <f t="shared" si="1"/>
        <v>0</v>
      </c>
      <c r="U56" s="18">
        <f t="shared" si="2"/>
        <v>0</v>
      </c>
    </row>
    <row r="57" spans="1:21" x14ac:dyDescent="0.25">
      <c r="A57" s="19">
        <f t="shared" si="3"/>
        <v>50</v>
      </c>
      <c r="B57" s="35"/>
      <c r="C57" s="19" t="e">
        <f>VLOOKUP(B57,'Measure&amp;Incentive Picklist'!D:H,2,FALSE)</f>
        <v>#N/A</v>
      </c>
      <c r="D57" s="35"/>
      <c r="E57" s="36"/>
      <c r="F57" s="36"/>
      <c r="G57" s="36"/>
      <c r="H57" s="35"/>
      <c r="I57" s="35" t="e">
        <f>VLOOKUP(H57,'Heating picklists'!$A$2:$C$61,3,FALSE)</f>
        <v>#N/A</v>
      </c>
      <c r="J57" s="35" t="e">
        <f>VLOOKUP(H57,'Heating picklists'!$A$2:$D$61,4,FALSE)</f>
        <v>#N/A</v>
      </c>
      <c r="K57" s="35"/>
      <c r="L57" s="168"/>
      <c r="M57" s="35"/>
      <c r="N57" s="35"/>
      <c r="O57" s="37"/>
      <c r="P57" s="37"/>
      <c r="Q57" s="38" t="str">
        <f t="shared" si="0"/>
        <v/>
      </c>
      <c r="R57" s="169" t="str">
        <f>IF(B57="","",VLOOKUP($B57,'Measure&amp;Incentive Picklist'!$D:$H,4,FALSE)*E57)</f>
        <v/>
      </c>
      <c r="S57" s="35"/>
      <c r="T57" s="18">
        <f t="shared" si="1"/>
        <v>0</v>
      </c>
      <c r="U57" s="18">
        <f t="shared" si="2"/>
        <v>0</v>
      </c>
    </row>
    <row r="58" spans="1:21" x14ac:dyDescent="0.25">
      <c r="A58" s="19">
        <f t="shared" si="3"/>
        <v>51</v>
      </c>
      <c r="B58" s="35"/>
      <c r="C58" s="19" t="e">
        <f>VLOOKUP(B58,'Measure&amp;Incentive Picklist'!D:H,2,FALSE)</f>
        <v>#N/A</v>
      </c>
      <c r="D58" s="35"/>
      <c r="E58" s="36"/>
      <c r="F58" s="36"/>
      <c r="G58" s="36"/>
      <c r="H58" s="35"/>
      <c r="I58" s="35" t="e">
        <f>VLOOKUP(H58,'Heating picklists'!$A$2:$C$61,3,FALSE)</f>
        <v>#N/A</v>
      </c>
      <c r="J58" s="35" t="e">
        <f>VLOOKUP(H58,'Heating picklists'!$A$2:$D$61,4,FALSE)</f>
        <v>#N/A</v>
      </c>
      <c r="K58" s="35"/>
      <c r="L58" s="168"/>
      <c r="M58" s="35"/>
      <c r="N58" s="35"/>
      <c r="O58" s="37"/>
      <c r="P58" s="37"/>
      <c r="Q58" s="38" t="str">
        <f t="shared" si="0"/>
        <v/>
      </c>
      <c r="R58" s="169" t="str">
        <f>IF(B58="","",VLOOKUP($B58,'Measure&amp;Incentive Picklist'!$D:$H,4,FALSE)*E58)</f>
        <v/>
      </c>
      <c r="S58" s="35"/>
      <c r="T58" s="18">
        <f t="shared" si="1"/>
        <v>0</v>
      </c>
      <c r="U58" s="18">
        <f t="shared" si="2"/>
        <v>0</v>
      </c>
    </row>
    <row r="59" spans="1:21" x14ac:dyDescent="0.25">
      <c r="A59" s="19">
        <f t="shared" si="3"/>
        <v>52</v>
      </c>
      <c r="B59" s="35"/>
      <c r="C59" s="19" t="e">
        <f>VLOOKUP(B59,'Measure&amp;Incentive Picklist'!D:H,2,FALSE)</f>
        <v>#N/A</v>
      </c>
      <c r="D59" s="35"/>
      <c r="E59" s="36"/>
      <c r="F59" s="36"/>
      <c r="G59" s="36"/>
      <c r="H59" s="35"/>
      <c r="I59" s="35" t="e">
        <f>VLOOKUP(H59,'Heating picklists'!$A$2:$C$61,3,FALSE)</f>
        <v>#N/A</v>
      </c>
      <c r="J59" s="35" t="e">
        <f>VLOOKUP(H59,'Heating picklists'!$A$2:$D$61,4,FALSE)</f>
        <v>#N/A</v>
      </c>
      <c r="K59" s="35"/>
      <c r="L59" s="168"/>
      <c r="M59" s="35"/>
      <c r="N59" s="35"/>
      <c r="O59" s="37"/>
      <c r="P59" s="37"/>
      <c r="Q59" s="38" t="str">
        <f t="shared" si="0"/>
        <v/>
      </c>
      <c r="R59" s="169" t="str">
        <f>IF(B59="","",VLOOKUP($B59,'Measure&amp;Incentive Picklist'!$D:$H,4,FALSE)*E59)</f>
        <v/>
      </c>
      <c r="S59" s="35"/>
      <c r="T59" s="18">
        <f t="shared" si="1"/>
        <v>0</v>
      </c>
      <c r="U59" s="18">
        <f t="shared" si="2"/>
        <v>0</v>
      </c>
    </row>
    <row r="60" spans="1:21" x14ac:dyDescent="0.25">
      <c r="A60" s="19">
        <f t="shared" si="3"/>
        <v>53</v>
      </c>
      <c r="B60" s="35"/>
      <c r="C60" s="19" t="e">
        <f>VLOOKUP(B60,'Measure&amp;Incentive Picklist'!D:H,2,FALSE)</f>
        <v>#N/A</v>
      </c>
      <c r="D60" s="35"/>
      <c r="E60" s="36"/>
      <c r="F60" s="36"/>
      <c r="G60" s="36"/>
      <c r="H60" s="35"/>
      <c r="I60" s="35" t="e">
        <f>VLOOKUP(H60,'Heating picklists'!$A$2:$C$61,3,FALSE)</f>
        <v>#N/A</v>
      </c>
      <c r="J60" s="35" t="e">
        <f>VLOOKUP(H60,'Heating picklists'!$A$2:$D$61,4,FALSE)</f>
        <v>#N/A</v>
      </c>
      <c r="K60" s="35"/>
      <c r="L60" s="168"/>
      <c r="M60" s="35"/>
      <c r="N60" s="35"/>
      <c r="O60" s="37"/>
      <c r="P60" s="37"/>
      <c r="Q60" s="38" t="str">
        <f t="shared" si="0"/>
        <v/>
      </c>
      <c r="R60" s="169" t="str">
        <f>IF(B60="","",VLOOKUP($B60,'Measure&amp;Incentive Picklist'!$D:$H,4,FALSE)*E60)</f>
        <v/>
      </c>
      <c r="S60" s="35"/>
      <c r="T60" s="18">
        <f t="shared" si="1"/>
        <v>0</v>
      </c>
      <c r="U60" s="18">
        <f t="shared" si="2"/>
        <v>0</v>
      </c>
    </row>
    <row r="61" spans="1:21" x14ac:dyDescent="0.25">
      <c r="A61" s="19">
        <f t="shared" si="3"/>
        <v>54</v>
      </c>
      <c r="B61" s="35"/>
      <c r="C61" s="19" t="e">
        <f>VLOOKUP(B61,'Measure&amp;Incentive Picklist'!D:H,2,FALSE)</f>
        <v>#N/A</v>
      </c>
      <c r="D61" s="35"/>
      <c r="E61" s="36"/>
      <c r="F61" s="36"/>
      <c r="G61" s="36"/>
      <c r="H61" s="35"/>
      <c r="I61" s="35" t="e">
        <f>VLOOKUP(H61,'Heating picklists'!$A$2:$C$61,3,FALSE)</f>
        <v>#N/A</v>
      </c>
      <c r="J61" s="35" t="e">
        <f>VLOOKUP(H61,'Heating picklists'!$A$2:$D$61,4,FALSE)</f>
        <v>#N/A</v>
      </c>
      <c r="K61" s="35"/>
      <c r="L61" s="168"/>
      <c r="M61" s="35"/>
      <c r="N61" s="35"/>
      <c r="O61" s="37"/>
      <c r="P61" s="37"/>
      <c r="Q61" s="38" t="str">
        <f t="shared" si="0"/>
        <v/>
      </c>
      <c r="R61" s="169" t="str">
        <f>IF(B61="","",VLOOKUP($B61,'Measure&amp;Incentive Picklist'!$D:$H,4,FALSE)*E61)</f>
        <v/>
      </c>
      <c r="S61" s="35"/>
      <c r="T61" s="18">
        <f t="shared" si="1"/>
        <v>0</v>
      </c>
      <c r="U61" s="18">
        <f t="shared" si="2"/>
        <v>0</v>
      </c>
    </row>
    <row r="62" spans="1:21" x14ac:dyDescent="0.25">
      <c r="A62" s="19">
        <f t="shared" si="3"/>
        <v>55</v>
      </c>
      <c r="B62" s="35"/>
      <c r="C62" s="19" t="e">
        <f>VLOOKUP(B62,'Measure&amp;Incentive Picklist'!D:H,2,FALSE)</f>
        <v>#N/A</v>
      </c>
      <c r="D62" s="35"/>
      <c r="E62" s="36"/>
      <c r="F62" s="36"/>
      <c r="G62" s="36"/>
      <c r="H62" s="35"/>
      <c r="I62" s="35" t="e">
        <f>VLOOKUP(H62,'Heating picklists'!$A$2:$C$61,3,FALSE)</f>
        <v>#N/A</v>
      </c>
      <c r="J62" s="35" t="e">
        <f>VLOOKUP(H62,'Heating picklists'!$A$2:$D$61,4,FALSE)</f>
        <v>#N/A</v>
      </c>
      <c r="K62" s="35"/>
      <c r="L62" s="168"/>
      <c r="M62" s="35"/>
      <c r="N62" s="35"/>
      <c r="O62" s="37"/>
      <c r="P62" s="37"/>
      <c r="Q62" s="38" t="str">
        <f t="shared" si="0"/>
        <v/>
      </c>
      <c r="R62" s="169" t="str">
        <f>IF(B62="","",VLOOKUP($B62,'Measure&amp;Incentive Picklist'!$D:$H,4,FALSE)*E62)</f>
        <v/>
      </c>
      <c r="S62" s="35"/>
      <c r="T62" s="18">
        <f t="shared" si="1"/>
        <v>0</v>
      </c>
      <c r="U62" s="18">
        <f t="shared" si="2"/>
        <v>0</v>
      </c>
    </row>
    <row r="63" spans="1:21" x14ac:dyDescent="0.25">
      <c r="A63" s="19">
        <f t="shared" si="3"/>
        <v>56</v>
      </c>
      <c r="B63" s="35"/>
      <c r="C63" s="19" t="e">
        <f>VLOOKUP(B63,'Measure&amp;Incentive Picklist'!D:H,2,FALSE)</f>
        <v>#N/A</v>
      </c>
      <c r="D63" s="35"/>
      <c r="E63" s="36"/>
      <c r="F63" s="36"/>
      <c r="G63" s="36"/>
      <c r="H63" s="35"/>
      <c r="I63" s="35" t="e">
        <f>VLOOKUP(H63,'Heating picklists'!$A$2:$C$61,3,FALSE)</f>
        <v>#N/A</v>
      </c>
      <c r="J63" s="35" t="e">
        <f>VLOOKUP(H63,'Heating picklists'!$A$2:$D$61,4,FALSE)</f>
        <v>#N/A</v>
      </c>
      <c r="K63" s="35"/>
      <c r="L63" s="168"/>
      <c r="M63" s="35"/>
      <c r="N63" s="35"/>
      <c r="O63" s="37"/>
      <c r="P63" s="37"/>
      <c r="Q63" s="38" t="str">
        <f t="shared" si="0"/>
        <v/>
      </c>
      <c r="R63" s="169" t="str">
        <f>IF(B63="","",VLOOKUP($B63,'Measure&amp;Incentive Picklist'!$D:$H,4,FALSE)*E63)</f>
        <v/>
      </c>
      <c r="S63" s="35"/>
      <c r="T63" s="18">
        <f t="shared" si="1"/>
        <v>0</v>
      </c>
      <c r="U63" s="18">
        <f t="shared" si="2"/>
        <v>0</v>
      </c>
    </row>
    <row r="64" spans="1:21" x14ac:dyDescent="0.25">
      <c r="A64" s="19">
        <f t="shared" si="3"/>
        <v>57</v>
      </c>
      <c r="B64" s="35"/>
      <c r="C64" s="19" t="e">
        <f>VLOOKUP(B64,'Measure&amp;Incentive Picklist'!D:H,2,FALSE)</f>
        <v>#N/A</v>
      </c>
      <c r="D64" s="35"/>
      <c r="E64" s="36"/>
      <c r="F64" s="36"/>
      <c r="G64" s="36"/>
      <c r="H64" s="35"/>
      <c r="I64" s="35"/>
      <c r="J64" s="35"/>
      <c r="K64" s="35"/>
      <c r="L64" s="168"/>
      <c r="M64" s="35"/>
      <c r="N64" s="35"/>
      <c r="O64" s="37"/>
      <c r="P64" s="37"/>
      <c r="Q64" s="38" t="str">
        <f t="shared" si="0"/>
        <v/>
      </c>
      <c r="R64" s="169" t="str">
        <f>IF(B64="","",VLOOKUP($B64,'Measure&amp;Incentive Picklist'!$D:$H,4,FALSE)*E64)</f>
        <v/>
      </c>
      <c r="S64" s="35"/>
      <c r="T64" s="18">
        <f t="shared" si="1"/>
        <v>0</v>
      </c>
      <c r="U64" s="18">
        <f t="shared" si="2"/>
        <v>0</v>
      </c>
    </row>
    <row r="65" spans="1:21" x14ac:dyDescent="0.25">
      <c r="A65" s="19">
        <f t="shared" si="3"/>
        <v>58</v>
      </c>
      <c r="B65" s="35"/>
      <c r="C65" s="19" t="e">
        <f>VLOOKUP(B65,'Measure&amp;Incentive Picklist'!D:H,2,FALSE)</f>
        <v>#N/A</v>
      </c>
      <c r="D65" s="35"/>
      <c r="E65" s="36"/>
      <c r="F65" s="36"/>
      <c r="G65" s="36"/>
      <c r="H65" s="35"/>
      <c r="I65" s="35" t="e">
        <f>VLOOKUP(H65,'Heating picklists'!$A$2:$C$61,3,FALSE)</f>
        <v>#N/A</v>
      </c>
      <c r="J65" s="35" t="e">
        <f>VLOOKUP(H65,'Heating picklists'!$A$2:$D$61,4,FALSE)</f>
        <v>#N/A</v>
      </c>
      <c r="K65" s="35"/>
      <c r="L65" s="168"/>
      <c r="M65" s="35"/>
      <c r="N65" s="35"/>
      <c r="O65" s="37"/>
      <c r="P65" s="37"/>
      <c r="Q65" s="38" t="str">
        <f t="shared" si="0"/>
        <v/>
      </c>
      <c r="R65" s="169" t="str">
        <f>IF(B65="","",VLOOKUP($B65,'Measure&amp;Incentive Picklist'!$D:$H,4,FALSE)*E65)</f>
        <v/>
      </c>
      <c r="S65" s="35"/>
      <c r="T65" s="18">
        <f t="shared" si="1"/>
        <v>0</v>
      </c>
      <c r="U65" s="18">
        <f t="shared" si="2"/>
        <v>0</v>
      </c>
    </row>
    <row r="66" spans="1:21" x14ac:dyDescent="0.25">
      <c r="A66" s="19">
        <f t="shared" si="3"/>
        <v>59</v>
      </c>
      <c r="B66" s="35"/>
      <c r="C66" s="19" t="e">
        <f>VLOOKUP(B66,'Measure&amp;Incentive Picklist'!D:H,2,FALSE)</f>
        <v>#N/A</v>
      </c>
      <c r="D66" s="35"/>
      <c r="E66" s="36"/>
      <c r="F66" s="36"/>
      <c r="G66" s="36"/>
      <c r="H66" s="35"/>
      <c r="I66" s="35" t="e">
        <f>VLOOKUP(H66,'Heating picklists'!$A$2:$C$61,3,FALSE)</f>
        <v>#N/A</v>
      </c>
      <c r="J66" s="35" t="e">
        <f>VLOOKUP(H66,'Heating picklists'!$A$2:$D$61,4,FALSE)</f>
        <v>#N/A</v>
      </c>
      <c r="K66" s="35"/>
      <c r="L66" s="168"/>
      <c r="M66" s="35"/>
      <c r="N66" s="35"/>
      <c r="O66" s="37"/>
      <c r="P66" s="37"/>
      <c r="Q66" s="38" t="str">
        <f t="shared" si="0"/>
        <v/>
      </c>
      <c r="R66" s="169" t="str">
        <f>IF(B66="","",VLOOKUP($B66,'Measure&amp;Incentive Picklist'!$D:$H,4,FALSE)*E66)</f>
        <v/>
      </c>
      <c r="S66" s="35"/>
      <c r="T66" s="18">
        <f t="shared" si="1"/>
        <v>0</v>
      </c>
      <c r="U66" s="18">
        <f t="shared" si="2"/>
        <v>0</v>
      </c>
    </row>
    <row r="67" spans="1:21" x14ac:dyDescent="0.25">
      <c r="A67" s="19">
        <f t="shared" si="3"/>
        <v>60</v>
      </c>
      <c r="B67" s="35"/>
      <c r="C67" s="19" t="e">
        <f>VLOOKUP(B67,'Measure&amp;Incentive Picklist'!D:H,2,FALSE)</f>
        <v>#N/A</v>
      </c>
      <c r="D67" s="35"/>
      <c r="E67" s="36"/>
      <c r="F67" s="36"/>
      <c r="G67" s="36"/>
      <c r="H67" s="35"/>
      <c r="I67" s="35" t="e">
        <f>VLOOKUP(H67,'Heating picklists'!$A$2:$C$61,3,FALSE)</f>
        <v>#N/A</v>
      </c>
      <c r="J67" s="35" t="e">
        <f>VLOOKUP(H67,'Heating picklists'!$A$2:$D$61,4,FALSE)</f>
        <v>#N/A</v>
      </c>
      <c r="K67" s="35"/>
      <c r="L67" s="168"/>
      <c r="M67" s="35"/>
      <c r="N67" s="35"/>
      <c r="O67" s="37"/>
      <c r="P67" s="37"/>
      <c r="Q67" s="38" t="str">
        <f t="shared" si="0"/>
        <v/>
      </c>
      <c r="R67" s="169" t="str">
        <f>IF(B67="","",VLOOKUP($B67,'Measure&amp;Incentive Picklist'!$D:$H,4,FALSE)*E67)</f>
        <v/>
      </c>
      <c r="S67" s="35"/>
      <c r="T67" s="18">
        <f t="shared" si="1"/>
        <v>0</v>
      </c>
      <c r="U67" s="18">
        <f t="shared" si="2"/>
        <v>0</v>
      </c>
    </row>
    <row r="68" spans="1:21" x14ac:dyDescent="0.25">
      <c r="A68" s="19">
        <f t="shared" si="3"/>
        <v>61</v>
      </c>
      <c r="B68" s="35"/>
      <c r="C68" s="19" t="e">
        <f>VLOOKUP(B68,'Measure&amp;Incentive Picklist'!D:H,2,FALSE)</f>
        <v>#N/A</v>
      </c>
      <c r="D68" s="35"/>
      <c r="E68" s="36"/>
      <c r="F68" s="36"/>
      <c r="G68" s="36"/>
      <c r="H68" s="35"/>
      <c r="I68" s="35" t="e">
        <f>VLOOKUP(H68,'Heating picklists'!$A$2:$C$61,3,FALSE)</f>
        <v>#N/A</v>
      </c>
      <c r="J68" s="35" t="e">
        <f>VLOOKUP(H68,'Heating picklists'!$A$2:$D$61,4,FALSE)</f>
        <v>#N/A</v>
      </c>
      <c r="K68" s="35"/>
      <c r="L68" s="168"/>
      <c r="M68" s="35"/>
      <c r="N68" s="35"/>
      <c r="O68" s="37"/>
      <c r="P68" s="37"/>
      <c r="Q68" s="38" t="str">
        <f t="shared" si="0"/>
        <v/>
      </c>
      <c r="R68" s="169" t="str">
        <f>IF(B68="","",VLOOKUP($B68,'Measure&amp;Incentive Picklist'!$D:$H,4,FALSE)*E68)</f>
        <v/>
      </c>
      <c r="S68" s="35"/>
      <c r="T68" s="18">
        <f t="shared" si="1"/>
        <v>0</v>
      </c>
      <c r="U68" s="18">
        <f t="shared" si="2"/>
        <v>0</v>
      </c>
    </row>
    <row r="69" spans="1:21" x14ac:dyDescent="0.25">
      <c r="A69" s="19">
        <f t="shared" si="3"/>
        <v>62</v>
      </c>
      <c r="B69" s="35"/>
      <c r="C69" s="19" t="e">
        <f>VLOOKUP(B69,'Measure&amp;Incentive Picklist'!D:H,2,FALSE)</f>
        <v>#N/A</v>
      </c>
      <c r="D69" s="35"/>
      <c r="E69" s="36"/>
      <c r="F69" s="36"/>
      <c r="G69" s="36"/>
      <c r="H69" s="35"/>
      <c r="I69" s="35" t="e">
        <f>VLOOKUP(H69,'Heating picklists'!$A$2:$C$61,3,FALSE)</f>
        <v>#N/A</v>
      </c>
      <c r="J69" s="35" t="e">
        <f>VLOOKUP(H69,'Heating picklists'!$A$2:$D$61,4,FALSE)</f>
        <v>#N/A</v>
      </c>
      <c r="K69" s="35"/>
      <c r="L69" s="168"/>
      <c r="M69" s="35"/>
      <c r="N69" s="35"/>
      <c r="O69" s="37"/>
      <c r="P69" s="37"/>
      <c r="Q69" s="38" t="str">
        <f t="shared" si="0"/>
        <v/>
      </c>
      <c r="R69" s="169" t="str">
        <f>IF(B69="","",VLOOKUP($B69,'Measure&amp;Incentive Picklist'!$D:$H,4,FALSE)*E69)</f>
        <v/>
      </c>
      <c r="S69" s="35"/>
      <c r="T69" s="18">
        <f t="shared" si="1"/>
        <v>0</v>
      </c>
      <c r="U69" s="18">
        <f t="shared" si="2"/>
        <v>0</v>
      </c>
    </row>
    <row r="70" spans="1:21" x14ac:dyDescent="0.25">
      <c r="A70" s="19">
        <f t="shared" si="3"/>
        <v>63</v>
      </c>
      <c r="B70" s="35"/>
      <c r="C70" s="19" t="e">
        <f>VLOOKUP(B70,'Measure&amp;Incentive Picklist'!D:H,2,FALSE)</f>
        <v>#N/A</v>
      </c>
      <c r="D70" s="35"/>
      <c r="E70" s="36"/>
      <c r="F70" s="36"/>
      <c r="G70" s="36"/>
      <c r="H70" s="35"/>
      <c r="I70" s="35" t="e">
        <f>VLOOKUP(H70,'Heating picklists'!$A$2:$C$61,3,FALSE)</f>
        <v>#N/A</v>
      </c>
      <c r="J70" s="35" t="e">
        <f>VLOOKUP(H70,'Heating picklists'!$A$2:$D$61,4,FALSE)</f>
        <v>#N/A</v>
      </c>
      <c r="K70" s="35"/>
      <c r="L70" s="168"/>
      <c r="M70" s="35"/>
      <c r="N70" s="35"/>
      <c r="O70" s="37"/>
      <c r="P70" s="37"/>
      <c r="Q70" s="38" t="str">
        <f t="shared" si="0"/>
        <v/>
      </c>
      <c r="R70" s="169" t="str">
        <f>IF(B70="","",VLOOKUP($B70,'Measure&amp;Incentive Picklist'!$D:$H,4,FALSE)*E70)</f>
        <v/>
      </c>
      <c r="S70" s="35"/>
      <c r="T70" s="18">
        <f t="shared" si="1"/>
        <v>0</v>
      </c>
      <c r="U70" s="18">
        <f t="shared" si="2"/>
        <v>0</v>
      </c>
    </row>
    <row r="71" spans="1:21" x14ac:dyDescent="0.25">
      <c r="A71" s="19">
        <f t="shared" si="3"/>
        <v>64</v>
      </c>
      <c r="B71" s="35"/>
      <c r="C71" s="19" t="e">
        <f>VLOOKUP(B71,'Measure&amp;Incentive Picklist'!D:H,2,FALSE)</f>
        <v>#N/A</v>
      </c>
      <c r="D71" s="35"/>
      <c r="E71" s="36"/>
      <c r="F71" s="36"/>
      <c r="G71" s="36"/>
      <c r="H71" s="35"/>
      <c r="I71" s="35" t="e">
        <f>VLOOKUP(H71,'Heating picklists'!$A$2:$C$61,3,FALSE)</f>
        <v>#N/A</v>
      </c>
      <c r="J71" s="35" t="e">
        <f>VLOOKUP(H71,'Heating picklists'!$A$2:$D$61,4,FALSE)</f>
        <v>#N/A</v>
      </c>
      <c r="K71" s="35"/>
      <c r="L71" s="168"/>
      <c r="M71" s="35"/>
      <c r="N71" s="35"/>
      <c r="O71" s="37"/>
      <c r="P71" s="37"/>
      <c r="Q71" s="38" t="str">
        <f t="shared" si="0"/>
        <v/>
      </c>
      <c r="R71" s="169" t="str">
        <f>IF(B71="","",VLOOKUP($B71,'Measure&amp;Incentive Picklist'!$D:$H,4,FALSE)*E71)</f>
        <v/>
      </c>
      <c r="S71" s="35"/>
      <c r="T71" s="18">
        <f t="shared" si="1"/>
        <v>0</v>
      </c>
      <c r="U71" s="18">
        <f t="shared" si="2"/>
        <v>0</v>
      </c>
    </row>
    <row r="72" spans="1:21" x14ac:dyDescent="0.25">
      <c r="A72" s="19">
        <f t="shared" si="3"/>
        <v>65</v>
      </c>
      <c r="B72" s="35"/>
      <c r="C72" s="19" t="e">
        <f>VLOOKUP(B72,'Measure&amp;Incentive Picklist'!D:H,2,FALSE)</f>
        <v>#N/A</v>
      </c>
      <c r="D72" s="35"/>
      <c r="E72" s="36"/>
      <c r="F72" s="36"/>
      <c r="G72" s="36"/>
      <c r="H72" s="35"/>
      <c r="I72" s="35" t="e">
        <f>VLOOKUP(H72,'Heating picklists'!$A$2:$C$61,3,FALSE)</f>
        <v>#N/A</v>
      </c>
      <c r="J72" s="35" t="e">
        <f>VLOOKUP(H72,'Heating picklists'!$A$2:$D$61,4,FALSE)</f>
        <v>#N/A</v>
      </c>
      <c r="K72" s="35"/>
      <c r="L72" s="168"/>
      <c r="M72" s="35"/>
      <c r="N72" s="35"/>
      <c r="O72" s="37"/>
      <c r="P72" s="37"/>
      <c r="Q72" s="38" t="str">
        <f t="shared" si="0"/>
        <v/>
      </c>
      <c r="R72" s="169" t="str">
        <f>IF(B72="","",VLOOKUP($B72,'Measure&amp;Incentive Picklist'!$D:$H,4,FALSE)*E72)</f>
        <v/>
      </c>
      <c r="S72" s="35"/>
      <c r="T72" s="18">
        <f t="shared" si="1"/>
        <v>0</v>
      </c>
      <c r="U72" s="18">
        <f t="shared" si="2"/>
        <v>0</v>
      </c>
    </row>
    <row r="73" spans="1:21" x14ac:dyDescent="0.25">
      <c r="A73" s="19">
        <f t="shared" si="3"/>
        <v>66</v>
      </c>
      <c r="B73" s="35"/>
      <c r="C73" s="19" t="e">
        <f>VLOOKUP(B73,'Measure&amp;Incentive Picklist'!D:H,2,FALSE)</f>
        <v>#N/A</v>
      </c>
      <c r="D73" s="35"/>
      <c r="E73" s="36"/>
      <c r="F73" s="36"/>
      <c r="G73" s="36"/>
      <c r="H73" s="35"/>
      <c r="I73" s="35" t="e">
        <f>VLOOKUP(H73,'Heating picklists'!$A$2:$C$61,3,FALSE)</f>
        <v>#N/A</v>
      </c>
      <c r="J73" s="35" t="e">
        <f>VLOOKUP(H73,'Heating picklists'!$A$2:$D$61,4,FALSE)</f>
        <v>#N/A</v>
      </c>
      <c r="K73" s="35"/>
      <c r="L73" s="168"/>
      <c r="M73" s="35"/>
      <c r="N73" s="35"/>
      <c r="O73" s="37"/>
      <c r="P73" s="37"/>
      <c r="Q73" s="38" t="str">
        <f t="shared" ref="Q73:Q136" si="4">IF(AND(O73="",P73=""),"",$P73+$O73)</f>
        <v/>
      </c>
      <c r="R73" s="169" t="str">
        <f>IF(B73="","",VLOOKUP($B73,'Measure&amp;Incentive Picklist'!$D:$H,4,FALSE)*E73)</f>
        <v/>
      </c>
      <c r="S73" s="35"/>
      <c r="T73" s="18">
        <f t="shared" ref="T73:T136" si="5">IF(OR(B73&gt;0,D73&gt;0,E73&gt;0,F73&gt;0,G73&gt;0,H73&gt;0,K73&gt;0,L73&gt;0,M73&gt;0,N73&gt;0,O73&gt;0,P73&gt;0,S73&gt;0),1,0)</f>
        <v>0</v>
      </c>
      <c r="U73" s="18">
        <f t="shared" ref="U73:U136" si="6">IF(AND(B73&gt;0,ISERROR(T73)),1,0)</f>
        <v>0</v>
      </c>
    </row>
    <row r="74" spans="1:21" x14ac:dyDescent="0.25">
      <c r="A74" s="19">
        <f t="shared" ref="A74:A137" si="7">A73+1</f>
        <v>67</v>
      </c>
      <c r="B74" s="35"/>
      <c r="C74" s="19" t="e">
        <f>VLOOKUP(B74,'Measure&amp;Incentive Picklist'!D:H,2,FALSE)</f>
        <v>#N/A</v>
      </c>
      <c r="D74" s="35"/>
      <c r="E74" s="36"/>
      <c r="F74" s="36"/>
      <c r="G74" s="36"/>
      <c r="H74" s="35"/>
      <c r="I74" s="35" t="e">
        <f>VLOOKUP(H74,'Heating picklists'!$A$2:$C$61,3,FALSE)</f>
        <v>#N/A</v>
      </c>
      <c r="J74" s="35" t="e">
        <f>VLOOKUP(H74,'Heating picklists'!$A$2:$D$61,4,FALSE)</f>
        <v>#N/A</v>
      </c>
      <c r="K74" s="35"/>
      <c r="L74" s="168"/>
      <c r="M74" s="35"/>
      <c r="N74" s="35"/>
      <c r="O74" s="37"/>
      <c r="P74" s="37"/>
      <c r="Q74" s="38" t="str">
        <f t="shared" si="4"/>
        <v/>
      </c>
      <c r="R74" s="169" t="str">
        <f>IF(B74="","",VLOOKUP($B74,'Measure&amp;Incentive Picklist'!$D:$H,4,FALSE)*E74)</f>
        <v/>
      </c>
      <c r="S74" s="35"/>
      <c r="T74" s="18">
        <f t="shared" si="5"/>
        <v>0</v>
      </c>
      <c r="U74" s="18">
        <f t="shared" si="6"/>
        <v>0</v>
      </c>
    </row>
    <row r="75" spans="1:21" x14ac:dyDescent="0.25">
      <c r="A75" s="19">
        <f t="shared" si="7"/>
        <v>68</v>
      </c>
      <c r="B75" s="35"/>
      <c r="C75" s="19" t="e">
        <f>VLOOKUP(B75,'Measure&amp;Incentive Picklist'!D:H,2,FALSE)</f>
        <v>#N/A</v>
      </c>
      <c r="D75" s="35"/>
      <c r="E75" s="36"/>
      <c r="F75" s="36"/>
      <c r="G75" s="36"/>
      <c r="H75" s="35"/>
      <c r="I75" s="35" t="e">
        <f>VLOOKUP(H75,'Heating picklists'!$A$2:$C$61,3,FALSE)</f>
        <v>#N/A</v>
      </c>
      <c r="J75" s="35" t="e">
        <f>VLOOKUP(H75,'Heating picklists'!$A$2:$D$61,4,FALSE)</f>
        <v>#N/A</v>
      </c>
      <c r="K75" s="35"/>
      <c r="L75" s="168"/>
      <c r="M75" s="35"/>
      <c r="N75" s="35"/>
      <c r="O75" s="37"/>
      <c r="P75" s="37"/>
      <c r="Q75" s="38" t="str">
        <f t="shared" si="4"/>
        <v/>
      </c>
      <c r="R75" s="169" t="str">
        <f>IF(B75="","",VLOOKUP($B75,'Measure&amp;Incentive Picklist'!$D:$H,4,FALSE)*E75)</f>
        <v/>
      </c>
      <c r="S75" s="35"/>
      <c r="T75" s="18">
        <f t="shared" si="5"/>
        <v>0</v>
      </c>
      <c r="U75" s="18">
        <f t="shared" si="6"/>
        <v>0</v>
      </c>
    </row>
    <row r="76" spans="1:21" x14ac:dyDescent="0.25">
      <c r="A76" s="19">
        <f t="shared" si="7"/>
        <v>69</v>
      </c>
      <c r="B76" s="35"/>
      <c r="C76" s="19" t="e">
        <f>VLOOKUP(B76,'Measure&amp;Incentive Picklist'!D:H,2,FALSE)</f>
        <v>#N/A</v>
      </c>
      <c r="D76" s="35"/>
      <c r="E76" s="36"/>
      <c r="F76" s="36"/>
      <c r="G76" s="36"/>
      <c r="H76" s="35"/>
      <c r="I76" s="35" t="e">
        <f>VLOOKUP(H76,'Heating picklists'!$A$2:$C$61,3,FALSE)</f>
        <v>#N/A</v>
      </c>
      <c r="J76" s="35" t="e">
        <f>VLOOKUP(H76,'Heating picklists'!$A$2:$D$61,4,FALSE)</f>
        <v>#N/A</v>
      </c>
      <c r="K76" s="35"/>
      <c r="L76" s="168"/>
      <c r="M76" s="35"/>
      <c r="N76" s="35"/>
      <c r="O76" s="37"/>
      <c r="P76" s="37"/>
      <c r="Q76" s="38" t="str">
        <f t="shared" si="4"/>
        <v/>
      </c>
      <c r="R76" s="169" t="str">
        <f>IF(B76="","",VLOOKUP($B76,'Measure&amp;Incentive Picklist'!$D:$H,4,FALSE)*E76)</f>
        <v/>
      </c>
      <c r="S76" s="35"/>
      <c r="T76" s="18">
        <f t="shared" si="5"/>
        <v>0</v>
      </c>
      <c r="U76" s="18">
        <f t="shared" si="6"/>
        <v>0</v>
      </c>
    </row>
    <row r="77" spans="1:21" x14ac:dyDescent="0.25">
      <c r="A77" s="19">
        <f t="shared" si="7"/>
        <v>70</v>
      </c>
      <c r="B77" s="35"/>
      <c r="C77" s="19" t="e">
        <f>VLOOKUP(B77,'Measure&amp;Incentive Picklist'!D:H,2,FALSE)</f>
        <v>#N/A</v>
      </c>
      <c r="D77" s="35"/>
      <c r="E77" s="36"/>
      <c r="F77" s="36"/>
      <c r="G77" s="36"/>
      <c r="H77" s="35"/>
      <c r="I77" s="35" t="e">
        <f>VLOOKUP(H77,'Heating picklists'!$A$2:$C$61,3,FALSE)</f>
        <v>#N/A</v>
      </c>
      <c r="J77" s="35" t="e">
        <f>VLOOKUP(H77,'Heating picklists'!$A$2:$D$61,4,FALSE)</f>
        <v>#N/A</v>
      </c>
      <c r="K77" s="35"/>
      <c r="L77" s="168"/>
      <c r="M77" s="35"/>
      <c r="N77" s="35"/>
      <c r="O77" s="37"/>
      <c r="P77" s="37"/>
      <c r="Q77" s="38" t="str">
        <f t="shared" si="4"/>
        <v/>
      </c>
      <c r="R77" s="169" t="str">
        <f>IF(B77="","",VLOOKUP($B77,'Measure&amp;Incentive Picklist'!$D:$H,4,FALSE)*E77)</f>
        <v/>
      </c>
      <c r="S77" s="35"/>
      <c r="T77" s="18">
        <f t="shared" si="5"/>
        <v>0</v>
      </c>
      <c r="U77" s="18">
        <f t="shared" si="6"/>
        <v>0</v>
      </c>
    </row>
    <row r="78" spans="1:21" x14ac:dyDescent="0.25">
      <c r="A78" s="19">
        <f t="shared" si="7"/>
        <v>71</v>
      </c>
      <c r="B78" s="35"/>
      <c r="C78" s="19" t="e">
        <f>VLOOKUP(B78,'Measure&amp;Incentive Picklist'!D:H,2,FALSE)</f>
        <v>#N/A</v>
      </c>
      <c r="D78" s="35"/>
      <c r="E78" s="36"/>
      <c r="F78" s="36"/>
      <c r="G78" s="36"/>
      <c r="H78" s="35"/>
      <c r="I78" s="35" t="e">
        <f>VLOOKUP(H78,'Heating picklists'!$A$2:$C$61,3,FALSE)</f>
        <v>#N/A</v>
      </c>
      <c r="J78" s="35" t="e">
        <f>VLOOKUP(H78,'Heating picklists'!$A$2:$D$61,4,FALSE)</f>
        <v>#N/A</v>
      </c>
      <c r="K78" s="35"/>
      <c r="L78" s="168"/>
      <c r="M78" s="35"/>
      <c r="N78" s="35"/>
      <c r="O78" s="37"/>
      <c r="P78" s="37"/>
      <c r="Q78" s="38" t="str">
        <f t="shared" si="4"/>
        <v/>
      </c>
      <c r="R78" s="169" t="str">
        <f>IF(B78="","",VLOOKUP($B78,'Measure&amp;Incentive Picklist'!$D:$H,4,FALSE)*E78)</f>
        <v/>
      </c>
      <c r="S78" s="35"/>
      <c r="T78" s="18">
        <f t="shared" si="5"/>
        <v>0</v>
      </c>
      <c r="U78" s="18">
        <f t="shared" si="6"/>
        <v>0</v>
      </c>
    </row>
    <row r="79" spans="1:21" x14ac:dyDescent="0.25">
      <c r="A79" s="19">
        <f t="shared" si="7"/>
        <v>72</v>
      </c>
      <c r="B79" s="35"/>
      <c r="C79" s="19" t="e">
        <f>VLOOKUP(B79,'Measure&amp;Incentive Picklist'!D:H,2,FALSE)</f>
        <v>#N/A</v>
      </c>
      <c r="D79" s="35"/>
      <c r="E79" s="36"/>
      <c r="F79" s="36"/>
      <c r="G79" s="36"/>
      <c r="H79" s="35"/>
      <c r="I79" s="35" t="e">
        <f>VLOOKUP(H79,'Heating picklists'!$A$2:$C$61,3,FALSE)</f>
        <v>#N/A</v>
      </c>
      <c r="J79" s="35" t="e">
        <f>VLOOKUP(H79,'Heating picklists'!$A$2:$D$61,4,FALSE)</f>
        <v>#N/A</v>
      </c>
      <c r="K79" s="35"/>
      <c r="L79" s="168"/>
      <c r="M79" s="35"/>
      <c r="N79" s="35"/>
      <c r="O79" s="37"/>
      <c r="P79" s="37"/>
      <c r="Q79" s="38" t="str">
        <f t="shared" si="4"/>
        <v/>
      </c>
      <c r="R79" s="169" t="str">
        <f>IF(B79="","",VLOOKUP($B79,'Measure&amp;Incentive Picklist'!$D:$H,4,FALSE)*E79)</f>
        <v/>
      </c>
      <c r="S79" s="35"/>
      <c r="T79" s="18">
        <f t="shared" si="5"/>
        <v>0</v>
      </c>
      <c r="U79" s="18">
        <f t="shared" si="6"/>
        <v>0</v>
      </c>
    </row>
    <row r="80" spans="1:21" x14ac:dyDescent="0.25">
      <c r="A80" s="19">
        <f t="shared" si="7"/>
        <v>73</v>
      </c>
      <c r="B80" s="35"/>
      <c r="C80" s="19" t="e">
        <f>VLOOKUP(B80,'Measure&amp;Incentive Picklist'!D:H,2,FALSE)</f>
        <v>#N/A</v>
      </c>
      <c r="D80" s="35"/>
      <c r="E80" s="36"/>
      <c r="F80" s="36"/>
      <c r="G80" s="36"/>
      <c r="H80" s="35"/>
      <c r="I80" s="35" t="e">
        <f>VLOOKUP(H80,'Heating picklists'!$A$2:$C$61,3,FALSE)</f>
        <v>#N/A</v>
      </c>
      <c r="J80" s="35" t="e">
        <f>VLOOKUP(H80,'Heating picklists'!$A$2:$D$61,4,FALSE)</f>
        <v>#N/A</v>
      </c>
      <c r="K80" s="35"/>
      <c r="L80" s="168"/>
      <c r="M80" s="35"/>
      <c r="N80" s="35"/>
      <c r="O80" s="37"/>
      <c r="P80" s="37"/>
      <c r="Q80" s="38" t="str">
        <f t="shared" si="4"/>
        <v/>
      </c>
      <c r="R80" s="169" t="str">
        <f>IF(B80="","",VLOOKUP($B80,'Measure&amp;Incentive Picklist'!$D:$H,4,FALSE)*E80)</f>
        <v/>
      </c>
      <c r="S80" s="35"/>
      <c r="T80" s="18">
        <f t="shared" si="5"/>
        <v>0</v>
      </c>
      <c r="U80" s="18">
        <f t="shared" si="6"/>
        <v>0</v>
      </c>
    </row>
    <row r="81" spans="1:21" x14ac:dyDescent="0.25">
      <c r="A81" s="19">
        <f t="shared" si="7"/>
        <v>74</v>
      </c>
      <c r="B81" s="35"/>
      <c r="C81" s="19" t="e">
        <f>VLOOKUP(B81,'Measure&amp;Incentive Picklist'!D:H,2,FALSE)</f>
        <v>#N/A</v>
      </c>
      <c r="D81" s="35"/>
      <c r="E81" s="36"/>
      <c r="F81" s="36"/>
      <c r="G81" s="36"/>
      <c r="H81" s="35"/>
      <c r="I81" s="35" t="e">
        <f>VLOOKUP(H81,'Heating picklists'!$A$2:$C$61,3,FALSE)</f>
        <v>#N/A</v>
      </c>
      <c r="J81" s="35" t="e">
        <f>VLOOKUP(H81,'Heating picklists'!$A$2:$D$61,4,FALSE)</f>
        <v>#N/A</v>
      </c>
      <c r="K81" s="35"/>
      <c r="L81" s="168"/>
      <c r="M81" s="35"/>
      <c r="N81" s="35"/>
      <c r="O81" s="37"/>
      <c r="P81" s="37"/>
      <c r="Q81" s="38" t="str">
        <f t="shared" si="4"/>
        <v/>
      </c>
      <c r="R81" s="169" t="str">
        <f>IF(B81="","",VLOOKUP($B81,'Measure&amp;Incentive Picklist'!$D:$H,4,FALSE)*E81)</f>
        <v/>
      </c>
      <c r="S81" s="35"/>
      <c r="T81" s="18">
        <f t="shared" si="5"/>
        <v>0</v>
      </c>
      <c r="U81" s="18">
        <f t="shared" si="6"/>
        <v>0</v>
      </c>
    </row>
    <row r="82" spans="1:21" x14ac:dyDescent="0.25">
      <c r="A82" s="19">
        <f t="shared" si="7"/>
        <v>75</v>
      </c>
      <c r="B82" s="35"/>
      <c r="C82" s="19" t="e">
        <f>VLOOKUP(B82,'Measure&amp;Incentive Picklist'!D:H,2,FALSE)</f>
        <v>#N/A</v>
      </c>
      <c r="D82" s="35"/>
      <c r="E82" s="36"/>
      <c r="F82" s="36"/>
      <c r="G82" s="36"/>
      <c r="H82" s="35"/>
      <c r="I82" s="35" t="e">
        <f>VLOOKUP(H82,'Heating picklists'!$A$2:$C$61,3,FALSE)</f>
        <v>#N/A</v>
      </c>
      <c r="J82" s="35" t="e">
        <f>VLOOKUP(H82,'Heating picklists'!$A$2:$D$61,4,FALSE)</f>
        <v>#N/A</v>
      </c>
      <c r="K82" s="35"/>
      <c r="L82" s="168"/>
      <c r="M82" s="35"/>
      <c r="N82" s="35"/>
      <c r="O82" s="37"/>
      <c r="P82" s="37"/>
      <c r="Q82" s="38" t="str">
        <f t="shared" si="4"/>
        <v/>
      </c>
      <c r="R82" s="169" t="str">
        <f>IF(B82="","",VLOOKUP($B82,'Measure&amp;Incentive Picklist'!$D:$H,4,FALSE)*E82)</f>
        <v/>
      </c>
      <c r="S82" s="35"/>
      <c r="T82" s="18">
        <f t="shared" si="5"/>
        <v>0</v>
      </c>
      <c r="U82" s="18">
        <f t="shared" si="6"/>
        <v>0</v>
      </c>
    </row>
    <row r="83" spans="1:21" x14ac:dyDescent="0.25">
      <c r="A83" s="19">
        <f t="shared" si="7"/>
        <v>76</v>
      </c>
      <c r="B83" s="35"/>
      <c r="C83" s="19" t="e">
        <f>VLOOKUP(B83,'Measure&amp;Incentive Picklist'!D:H,2,FALSE)</f>
        <v>#N/A</v>
      </c>
      <c r="D83" s="35"/>
      <c r="E83" s="36"/>
      <c r="F83" s="36"/>
      <c r="G83" s="36"/>
      <c r="H83" s="35"/>
      <c r="I83" s="35" t="e">
        <f>VLOOKUP(H83,'Heating picklists'!$A$2:$C$61,3,FALSE)</f>
        <v>#N/A</v>
      </c>
      <c r="J83" s="35" t="e">
        <f>VLOOKUP(H83,'Heating picklists'!$A$2:$D$61,4,FALSE)</f>
        <v>#N/A</v>
      </c>
      <c r="K83" s="35"/>
      <c r="L83" s="168"/>
      <c r="M83" s="35"/>
      <c r="N83" s="35"/>
      <c r="O83" s="37"/>
      <c r="P83" s="37"/>
      <c r="Q83" s="38" t="str">
        <f t="shared" si="4"/>
        <v/>
      </c>
      <c r="R83" s="169" t="str">
        <f>IF(B83="","",VLOOKUP($B83,'Measure&amp;Incentive Picklist'!$D:$H,4,FALSE)*E83)</f>
        <v/>
      </c>
      <c r="S83" s="35"/>
      <c r="T83" s="18">
        <f t="shared" si="5"/>
        <v>0</v>
      </c>
      <c r="U83" s="18">
        <f t="shared" si="6"/>
        <v>0</v>
      </c>
    </row>
    <row r="84" spans="1:21" x14ac:dyDescent="0.25">
      <c r="A84" s="19">
        <f t="shared" si="7"/>
        <v>77</v>
      </c>
      <c r="B84" s="35"/>
      <c r="C84" s="19" t="e">
        <f>VLOOKUP(B84,'Measure&amp;Incentive Picklist'!D:H,2,FALSE)</f>
        <v>#N/A</v>
      </c>
      <c r="D84" s="35"/>
      <c r="E84" s="36"/>
      <c r="F84" s="36"/>
      <c r="G84" s="36"/>
      <c r="H84" s="35"/>
      <c r="I84" s="35" t="e">
        <f>VLOOKUP(H84,'Heating picklists'!$A$2:$C$61,3,FALSE)</f>
        <v>#N/A</v>
      </c>
      <c r="J84" s="35" t="e">
        <f>VLOOKUP(H84,'Heating picklists'!$A$2:$D$61,4,FALSE)</f>
        <v>#N/A</v>
      </c>
      <c r="K84" s="35"/>
      <c r="L84" s="168"/>
      <c r="M84" s="35"/>
      <c r="N84" s="35"/>
      <c r="O84" s="37"/>
      <c r="P84" s="37"/>
      <c r="Q84" s="38" t="str">
        <f t="shared" si="4"/>
        <v/>
      </c>
      <c r="R84" s="169" t="str">
        <f>IF(B84="","",VLOOKUP($B84,'Measure&amp;Incentive Picklist'!$D:$H,4,FALSE)*E84)</f>
        <v/>
      </c>
      <c r="S84" s="35"/>
      <c r="T84" s="18">
        <f t="shared" si="5"/>
        <v>0</v>
      </c>
      <c r="U84" s="18">
        <f t="shared" si="6"/>
        <v>0</v>
      </c>
    </row>
    <row r="85" spans="1:21" x14ac:dyDescent="0.25">
      <c r="A85" s="19">
        <f t="shared" si="7"/>
        <v>78</v>
      </c>
      <c r="B85" s="35"/>
      <c r="C85" s="19" t="e">
        <f>VLOOKUP(B85,'Measure&amp;Incentive Picklist'!D:H,2,FALSE)</f>
        <v>#N/A</v>
      </c>
      <c r="D85" s="35"/>
      <c r="E85" s="36"/>
      <c r="F85" s="36"/>
      <c r="G85" s="36"/>
      <c r="H85" s="35"/>
      <c r="I85" s="35" t="e">
        <f>VLOOKUP(H85,'Heating picklists'!$A$2:$C$61,3,FALSE)</f>
        <v>#N/A</v>
      </c>
      <c r="J85" s="35" t="e">
        <f>VLOOKUP(H85,'Heating picklists'!$A$2:$D$61,4,FALSE)</f>
        <v>#N/A</v>
      </c>
      <c r="K85" s="35"/>
      <c r="L85" s="168"/>
      <c r="M85" s="35"/>
      <c r="N85" s="35"/>
      <c r="O85" s="37"/>
      <c r="P85" s="37"/>
      <c r="Q85" s="38" t="str">
        <f t="shared" si="4"/>
        <v/>
      </c>
      <c r="R85" s="169" t="str">
        <f>IF(B85="","",VLOOKUP($B85,'Measure&amp;Incentive Picklist'!$D:$H,4,FALSE)*E85)</f>
        <v/>
      </c>
      <c r="S85" s="35"/>
      <c r="T85" s="18">
        <f t="shared" si="5"/>
        <v>0</v>
      </c>
      <c r="U85" s="18">
        <f t="shared" si="6"/>
        <v>0</v>
      </c>
    </row>
    <row r="86" spans="1:21" x14ac:dyDescent="0.25">
      <c r="A86" s="19">
        <f t="shared" si="7"/>
        <v>79</v>
      </c>
      <c r="B86" s="35"/>
      <c r="C86" s="19" t="e">
        <f>VLOOKUP(B86,'Measure&amp;Incentive Picklist'!D:H,2,FALSE)</f>
        <v>#N/A</v>
      </c>
      <c r="D86" s="35"/>
      <c r="E86" s="36"/>
      <c r="F86" s="36"/>
      <c r="G86" s="36"/>
      <c r="H86" s="35"/>
      <c r="I86" s="35" t="e">
        <f>VLOOKUP(H86,'Heating picklists'!$A$2:$C$61,3,FALSE)</f>
        <v>#N/A</v>
      </c>
      <c r="J86" s="35" t="e">
        <f>VLOOKUP(H86,'Heating picklists'!$A$2:$D$61,4,FALSE)</f>
        <v>#N/A</v>
      </c>
      <c r="K86" s="35"/>
      <c r="L86" s="168"/>
      <c r="M86" s="35"/>
      <c r="N86" s="35"/>
      <c r="O86" s="37"/>
      <c r="P86" s="37"/>
      <c r="Q86" s="38" t="str">
        <f t="shared" si="4"/>
        <v/>
      </c>
      <c r="R86" s="169" t="str">
        <f>IF(B86="","",VLOOKUP($B86,'Measure&amp;Incentive Picklist'!$D:$H,4,FALSE)*E86)</f>
        <v/>
      </c>
      <c r="S86" s="35"/>
      <c r="T86" s="18">
        <f t="shared" si="5"/>
        <v>0</v>
      </c>
      <c r="U86" s="18">
        <f t="shared" si="6"/>
        <v>0</v>
      </c>
    </row>
    <row r="87" spans="1:21" x14ac:dyDescent="0.25">
      <c r="A87" s="19">
        <f t="shared" si="7"/>
        <v>80</v>
      </c>
      <c r="B87" s="35"/>
      <c r="C87" s="19" t="e">
        <f>VLOOKUP(B87,'Measure&amp;Incentive Picklist'!D:H,2,FALSE)</f>
        <v>#N/A</v>
      </c>
      <c r="D87" s="35"/>
      <c r="E87" s="36"/>
      <c r="F87" s="36"/>
      <c r="G87" s="36"/>
      <c r="H87" s="35"/>
      <c r="I87" s="35" t="e">
        <f>VLOOKUP(H87,'Heating picklists'!$A$2:$C$61,3,FALSE)</f>
        <v>#N/A</v>
      </c>
      <c r="J87" s="35" t="e">
        <f>VLOOKUP(H87,'Heating picklists'!$A$2:$D$61,4,FALSE)</f>
        <v>#N/A</v>
      </c>
      <c r="K87" s="35"/>
      <c r="L87" s="168"/>
      <c r="M87" s="35"/>
      <c r="N87" s="35"/>
      <c r="O87" s="37"/>
      <c r="P87" s="37"/>
      <c r="Q87" s="38" t="str">
        <f t="shared" si="4"/>
        <v/>
      </c>
      <c r="R87" s="169" t="str">
        <f>IF(B87="","",VLOOKUP($B87,'Measure&amp;Incentive Picklist'!$D:$H,4,FALSE)*E87)</f>
        <v/>
      </c>
      <c r="S87" s="35"/>
      <c r="T87" s="18">
        <f t="shared" si="5"/>
        <v>0</v>
      </c>
      <c r="U87" s="18">
        <f t="shared" si="6"/>
        <v>0</v>
      </c>
    </row>
    <row r="88" spans="1:21" x14ac:dyDescent="0.25">
      <c r="A88" s="19">
        <f t="shared" si="7"/>
        <v>81</v>
      </c>
      <c r="B88" s="35"/>
      <c r="C88" s="19" t="e">
        <f>VLOOKUP(B88,'Measure&amp;Incentive Picklist'!D:H,2,FALSE)</f>
        <v>#N/A</v>
      </c>
      <c r="D88" s="35"/>
      <c r="E88" s="36"/>
      <c r="F88" s="36"/>
      <c r="G88" s="36"/>
      <c r="H88" s="35"/>
      <c r="I88" s="35" t="e">
        <f>VLOOKUP(H88,'Heating picklists'!$A$2:$C$61,3,FALSE)</f>
        <v>#N/A</v>
      </c>
      <c r="J88" s="35" t="e">
        <f>VLOOKUP(H88,'Heating picklists'!$A$2:$D$61,4,FALSE)</f>
        <v>#N/A</v>
      </c>
      <c r="K88" s="35"/>
      <c r="L88" s="168"/>
      <c r="M88" s="35"/>
      <c r="N88" s="35"/>
      <c r="O88" s="37"/>
      <c r="P88" s="37"/>
      <c r="Q88" s="38" t="str">
        <f t="shared" si="4"/>
        <v/>
      </c>
      <c r="R88" s="169" t="str">
        <f>IF(B88="","",VLOOKUP($B88,'Measure&amp;Incentive Picklist'!$D:$H,4,FALSE)*E88)</f>
        <v/>
      </c>
      <c r="S88" s="35"/>
      <c r="T88" s="18">
        <f t="shared" si="5"/>
        <v>0</v>
      </c>
      <c r="U88" s="18">
        <f t="shared" si="6"/>
        <v>0</v>
      </c>
    </row>
    <row r="89" spans="1:21" x14ac:dyDescent="0.25">
      <c r="A89" s="19">
        <f t="shared" si="7"/>
        <v>82</v>
      </c>
      <c r="B89" s="35"/>
      <c r="C89" s="19" t="e">
        <f>VLOOKUP(B89,'Measure&amp;Incentive Picklist'!D:H,2,FALSE)</f>
        <v>#N/A</v>
      </c>
      <c r="D89" s="35"/>
      <c r="E89" s="36"/>
      <c r="F89" s="36"/>
      <c r="G89" s="36"/>
      <c r="H89" s="35"/>
      <c r="I89" s="35" t="e">
        <f>VLOOKUP(H89,'Heating picklists'!$A$2:$C$61,3,FALSE)</f>
        <v>#N/A</v>
      </c>
      <c r="J89" s="35" t="e">
        <f>VLOOKUP(H89,'Heating picklists'!$A$2:$D$61,4,FALSE)</f>
        <v>#N/A</v>
      </c>
      <c r="K89" s="35"/>
      <c r="L89" s="168"/>
      <c r="M89" s="35"/>
      <c r="N89" s="35"/>
      <c r="O89" s="37"/>
      <c r="P89" s="37"/>
      <c r="Q89" s="38" t="str">
        <f t="shared" si="4"/>
        <v/>
      </c>
      <c r="R89" s="169" t="str">
        <f>IF(B89="","",VLOOKUP($B89,'Measure&amp;Incentive Picklist'!$D:$H,4,FALSE)*E89)</f>
        <v/>
      </c>
      <c r="S89" s="35"/>
      <c r="T89" s="18">
        <f t="shared" si="5"/>
        <v>0</v>
      </c>
      <c r="U89" s="18">
        <f t="shared" si="6"/>
        <v>0</v>
      </c>
    </row>
    <row r="90" spans="1:21" x14ac:dyDescent="0.25">
      <c r="A90" s="19">
        <f t="shared" si="7"/>
        <v>83</v>
      </c>
      <c r="B90" s="35"/>
      <c r="C90" s="19" t="e">
        <f>VLOOKUP(B90,'Measure&amp;Incentive Picklist'!D:H,2,FALSE)</f>
        <v>#N/A</v>
      </c>
      <c r="D90" s="35"/>
      <c r="E90" s="36"/>
      <c r="F90" s="36"/>
      <c r="G90" s="36"/>
      <c r="H90" s="35"/>
      <c r="I90" s="35" t="e">
        <f>VLOOKUP(H90,'Heating picklists'!$A$2:$C$61,3,FALSE)</f>
        <v>#N/A</v>
      </c>
      <c r="J90" s="35" t="e">
        <f>VLOOKUP(H90,'Heating picklists'!$A$2:$D$61,4,FALSE)</f>
        <v>#N/A</v>
      </c>
      <c r="K90" s="35"/>
      <c r="L90" s="168"/>
      <c r="M90" s="35"/>
      <c r="N90" s="35"/>
      <c r="O90" s="37"/>
      <c r="P90" s="37"/>
      <c r="Q90" s="38" t="str">
        <f t="shared" si="4"/>
        <v/>
      </c>
      <c r="R90" s="169" t="str">
        <f>IF(B90="","",VLOOKUP($B90,'Measure&amp;Incentive Picklist'!$D:$H,4,FALSE)*E90)</f>
        <v/>
      </c>
      <c r="S90" s="35"/>
      <c r="T90" s="18">
        <f t="shared" si="5"/>
        <v>0</v>
      </c>
      <c r="U90" s="18">
        <f t="shared" si="6"/>
        <v>0</v>
      </c>
    </row>
    <row r="91" spans="1:21" x14ac:dyDescent="0.25">
      <c r="A91" s="19">
        <f t="shared" si="7"/>
        <v>84</v>
      </c>
      <c r="B91" s="35"/>
      <c r="C91" s="19" t="e">
        <f>VLOOKUP(B91,'Measure&amp;Incentive Picklist'!D:H,2,FALSE)</f>
        <v>#N/A</v>
      </c>
      <c r="D91" s="35"/>
      <c r="E91" s="36"/>
      <c r="F91" s="36"/>
      <c r="G91" s="36"/>
      <c r="H91" s="35"/>
      <c r="I91" s="35" t="e">
        <f>VLOOKUP(H91,'Heating picklists'!$A$2:$C$61,3,FALSE)</f>
        <v>#N/A</v>
      </c>
      <c r="J91" s="35" t="e">
        <f>VLOOKUP(H91,'Heating picklists'!$A$2:$D$61,4,FALSE)</f>
        <v>#N/A</v>
      </c>
      <c r="K91" s="35"/>
      <c r="L91" s="168"/>
      <c r="M91" s="35"/>
      <c r="N91" s="35"/>
      <c r="O91" s="37"/>
      <c r="P91" s="37"/>
      <c r="Q91" s="38" t="str">
        <f t="shared" si="4"/>
        <v/>
      </c>
      <c r="R91" s="169" t="str">
        <f>IF(B91="","",VLOOKUP($B91,'Measure&amp;Incentive Picklist'!$D:$H,4,FALSE)*E91)</f>
        <v/>
      </c>
      <c r="S91" s="35"/>
      <c r="T91" s="18">
        <f t="shared" si="5"/>
        <v>0</v>
      </c>
      <c r="U91" s="18">
        <f t="shared" si="6"/>
        <v>0</v>
      </c>
    </row>
    <row r="92" spans="1:21" x14ac:dyDescent="0.25">
      <c r="A92" s="19">
        <f t="shared" si="7"/>
        <v>85</v>
      </c>
      <c r="B92" s="35"/>
      <c r="C92" s="19" t="e">
        <f>VLOOKUP(B92,'Measure&amp;Incentive Picklist'!D:H,2,FALSE)</f>
        <v>#N/A</v>
      </c>
      <c r="D92" s="35"/>
      <c r="E92" s="36"/>
      <c r="F92" s="36"/>
      <c r="G92" s="36"/>
      <c r="H92" s="35"/>
      <c r="I92" s="35" t="e">
        <f>VLOOKUP(H92,'Heating picklists'!$A$2:$C$61,3,FALSE)</f>
        <v>#N/A</v>
      </c>
      <c r="J92" s="35" t="e">
        <f>VLOOKUP(H92,'Heating picklists'!$A$2:$D$61,4,FALSE)</f>
        <v>#N/A</v>
      </c>
      <c r="K92" s="35"/>
      <c r="L92" s="168"/>
      <c r="M92" s="35"/>
      <c r="N92" s="35"/>
      <c r="O92" s="37"/>
      <c r="P92" s="37"/>
      <c r="Q92" s="38" t="str">
        <f t="shared" si="4"/>
        <v/>
      </c>
      <c r="R92" s="169" t="str">
        <f>IF(B92="","",VLOOKUP($B92,'Measure&amp;Incentive Picklist'!$D:$H,4,FALSE)*E92)</f>
        <v/>
      </c>
      <c r="S92" s="35"/>
      <c r="T92" s="18">
        <f t="shared" si="5"/>
        <v>0</v>
      </c>
      <c r="U92" s="18">
        <f t="shared" si="6"/>
        <v>0</v>
      </c>
    </row>
    <row r="93" spans="1:21" x14ac:dyDescent="0.25">
      <c r="A93" s="19">
        <f t="shared" si="7"/>
        <v>86</v>
      </c>
      <c r="B93" s="35"/>
      <c r="C93" s="19" t="e">
        <f>VLOOKUP(B93,'Measure&amp;Incentive Picklist'!D:H,2,FALSE)</f>
        <v>#N/A</v>
      </c>
      <c r="D93" s="35"/>
      <c r="E93" s="36"/>
      <c r="F93" s="36"/>
      <c r="G93" s="36"/>
      <c r="H93" s="35"/>
      <c r="I93" s="35" t="e">
        <f>VLOOKUP(H93,'Heating picklists'!$A$2:$C$61,3,FALSE)</f>
        <v>#N/A</v>
      </c>
      <c r="J93" s="35" t="e">
        <f>VLOOKUP(H93,'Heating picklists'!$A$2:$D$61,4,FALSE)</f>
        <v>#N/A</v>
      </c>
      <c r="K93" s="35"/>
      <c r="L93" s="168"/>
      <c r="M93" s="35"/>
      <c r="N93" s="35"/>
      <c r="O93" s="37"/>
      <c r="P93" s="37"/>
      <c r="Q93" s="38" t="str">
        <f t="shared" si="4"/>
        <v/>
      </c>
      <c r="R93" s="169" t="str">
        <f>IF(B93="","",VLOOKUP($B93,'Measure&amp;Incentive Picklist'!$D:$H,4,FALSE)*E93)</f>
        <v/>
      </c>
      <c r="S93" s="35"/>
      <c r="T93" s="18">
        <f t="shared" si="5"/>
        <v>0</v>
      </c>
      <c r="U93" s="18">
        <f t="shared" si="6"/>
        <v>0</v>
      </c>
    </row>
    <row r="94" spans="1:21" x14ac:dyDescent="0.25">
      <c r="A94" s="19">
        <f t="shared" si="7"/>
        <v>87</v>
      </c>
      <c r="B94" s="35"/>
      <c r="C94" s="19" t="e">
        <f>VLOOKUP(B94,'Measure&amp;Incentive Picklist'!D:H,2,FALSE)</f>
        <v>#N/A</v>
      </c>
      <c r="D94" s="35"/>
      <c r="E94" s="36"/>
      <c r="F94" s="36"/>
      <c r="G94" s="36"/>
      <c r="H94" s="35"/>
      <c r="I94" s="35" t="e">
        <f>VLOOKUP(H94,'Heating picklists'!$A$2:$C$61,3,FALSE)</f>
        <v>#N/A</v>
      </c>
      <c r="J94" s="35" t="e">
        <f>VLOOKUP(H94,'Heating picklists'!$A$2:$D$61,4,FALSE)</f>
        <v>#N/A</v>
      </c>
      <c r="K94" s="35"/>
      <c r="L94" s="168"/>
      <c r="M94" s="35"/>
      <c r="N94" s="35"/>
      <c r="O94" s="37"/>
      <c r="P94" s="37"/>
      <c r="Q94" s="38" t="str">
        <f t="shared" si="4"/>
        <v/>
      </c>
      <c r="R94" s="169" t="str">
        <f>IF(B94="","",VLOOKUP($B94,'Measure&amp;Incentive Picklist'!$D:$H,4,FALSE)*E94)</f>
        <v/>
      </c>
      <c r="S94" s="35"/>
      <c r="T94" s="18">
        <f t="shared" si="5"/>
        <v>0</v>
      </c>
      <c r="U94" s="18">
        <f t="shared" si="6"/>
        <v>0</v>
      </c>
    </row>
    <row r="95" spans="1:21" x14ac:dyDescent="0.25">
      <c r="A95" s="19">
        <f t="shared" si="7"/>
        <v>88</v>
      </c>
      <c r="B95" s="35"/>
      <c r="C95" s="19" t="e">
        <f>VLOOKUP(B95,'Measure&amp;Incentive Picklist'!D:H,2,FALSE)</f>
        <v>#N/A</v>
      </c>
      <c r="D95" s="35"/>
      <c r="E95" s="36"/>
      <c r="F95" s="36"/>
      <c r="G95" s="36"/>
      <c r="H95" s="35"/>
      <c r="I95" s="35" t="e">
        <f>VLOOKUP(H95,'Heating picklists'!$A$2:$C$61,3,FALSE)</f>
        <v>#N/A</v>
      </c>
      <c r="J95" s="35" t="e">
        <f>VLOOKUP(H95,'Heating picklists'!$A$2:$D$61,4,FALSE)</f>
        <v>#N/A</v>
      </c>
      <c r="K95" s="35"/>
      <c r="L95" s="168"/>
      <c r="M95" s="35"/>
      <c r="N95" s="35"/>
      <c r="O95" s="37"/>
      <c r="P95" s="37"/>
      <c r="Q95" s="38" t="str">
        <f t="shared" si="4"/>
        <v/>
      </c>
      <c r="R95" s="169" t="str">
        <f>IF(B95="","",VLOOKUP($B95,'Measure&amp;Incentive Picklist'!$D:$H,4,FALSE)*E95)</f>
        <v/>
      </c>
      <c r="S95" s="35"/>
      <c r="T95" s="18">
        <f t="shared" si="5"/>
        <v>0</v>
      </c>
      <c r="U95" s="18">
        <f t="shared" si="6"/>
        <v>0</v>
      </c>
    </row>
    <row r="96" spans="1:21" x14ac:dyDescent="0.25">
      <c r="A96" s="19">
        <f t="shared" si="7"/>
        <v>89</v>
      </c>
      <c r="B96" s="35"/>
      <c r="C96" s="19" t="e">
        <f>VLOOKUP(B96,'Measure&amp;Incentive Picklist'!D:H,2,FALSE)</f>
        <v>#N/A</v>
      </c>
      <c r="D96" s="35"/>
      <c r="E96" s="36"/>
      <c r="F96" s="36"/>
      <c r="G96" s="36"/>
      <c r="H96" s="35"/>
      <c r="I96" s="35" t="e">
        <f>VLOOKUP(H96,'Heating picklists'!$A$2:$C$61,3,FALSE)</f>
        <v>#N/A</v>
      </c>
      <c r="J96" s="35" t="e">
        <f>VLOOKUP(H96,'Heating picklists'!$A$2:$D$61,4,FALSE)</f>
        <v>#N/A</v>
      </c>
      <c r="K96" s="35"/>
      <c r="L96" s="168"/>
      <c r="M96" s="35"/>
      <c r="N96" s="35"/>
      <c r="O96" s="37"/>
      <c r="P96" s="37"/>
      <c r="Q96" s="38" t="str">
        <f t="shared" si="4"/>
        <v/>
      </c>
      <c r="R96" s="169" t="str">
        <f>IF(B96="","",VLOOKUP($B96,'Measure&amp;Incentive Picklist'!$D:$H,4,FALSE)*E96)</f>
        <v/>
      </c>
      <c r="S96" s="35"/>
      <c r="T96" s="18">
        <f t="shared" si="5"/>
        <v>0</v>
      </c>
      <c r="U96" s="18">
        <f t="shared" si="6"/>
        <v>0</v>
      </c>
    </row>
    <row r="97" spans="1:21" x14ac:dyDescent="0.25">
      <c r="A97" s="19">
        <f t="shared" si="7"/>
        <v>90</v>
      </c>
      <c r="B97" s="35"/>
      <c r="C97" s="19" t="e">
        <f>VLOOKUP(B97,'Measure&amp;Incentive Picklist'!D:H,2,FALSE)</f>
        <v>#N/A</v>
      </c>
      <c r="D97" s="35"/>
      <c r="E97" s="36"/>
      <c r="F97" s="36"/>
      <c r="G97" s="36"/>
      <c r="H97" s="35"/>
      <c r="I97" s="35" t="e">
        <f>VLOOKUP(H97,'Heating picklists'!$A$2:$C$61,3,FALSE)</f>
        <v>#N/A</v>
      </c>
      <c r="J97" s="35" t="e">
        <f>VLOOKUP(H97,'Heating picklists'!$A$2:$D$61,4,FALSE)</f>
        <v>#N/A</v>
      </c>
      <c r="K97" s="35"/>
      <c r="L97" s="168"/>
      <c r="M97" s="35"/>
      <c r="N97" s="35"/>
      <c r="O97" s="37"/>
      <c r="P97" s="37"/>
      <c r="Q97" s="38" t="str">
        <f t="shared" si="4"/>
        <v/>
      </c>
      <c r="R97" s="169" t="str">
        <f>IF(B97="","",VLOOKUP($B97,'Measure&amp;Incentive Picklist'!$D:$H,4,FALSE)*E97)</f>
        <v/>
      </c>
      <c r="S97" s="35"/>
      <c r="T97" s="18">
        <f t="shared" si="5"/>
        <v>0</v>
      </c>
      <c r="U97" s="18">
        <f t="shared" si="6"/>
        <v>0</v>
      </c>
    </row>
    <row r="98" spans="1:21" x14ac:dyDescent="0.25">
      <c r="A98" s="19">
        <f t="shared" si="7"/>
        <v>91</v>
      </c>
      <c r="B98" s="35"/>
      <c r="C98" s="19" t="e">
        <f>VLOOKUP(B98,'Measure&amp;Incentive Picklist'!D:H,2,FALSE)</f>
        <v>#N/A</v>
      </c>
      <c r="D98" s="35"/>
      <c r="E98" s="36"/>
      <c r="F98" s="36"/>
      <c r="G98" s="36"/>
      <c r="H98" s="35"/>
      <c r="I98" s="35" t="e">
        <f>VLOOKUP(H98,'Heating picklists'!$A$2:$C$61,3,FALSE)</f>
        <v>#N/A</v>
      </c>
      <c r="J98" s="35" t="e">
        <f>VLOOKUP(H98,'Heating picklists'!$A$2:$D$61,4,FALSE)</f>
        <v>#N/A</v>
      </c>
      <c r="K98" s="35"/>
      <c r="L98" s="168"/>
      <c r="M98" s="35"/>
      <c r="N98" s="35"/>
      <c r="O98" s="37"/>
      <c r="P98" s="37"/>
      <c r="Q98" s="38" t="str">
        <f t="shared" si="4"/>
        <v/>
      </c>
      <c r="R98" s="169" t="str">
        <f>IF(B98="","",VLOOKUP($B98,'Measure&amp;Incentive Picklist'!$D:$H,4,FALSE)*E98)</f>
        <v/>
      </c>
      <c r="S98" s="35"/>
      <c r="T98" s="18">
        <f t="shared" si="5"/>
        <v>0</v>
      </c>
      <c r="U98" s="18">
        <f t="shared" si="6"/>
        <v>0</v>
      </c>
    </row>
    <row r="99" spans="1:21" x14ac:dyDescent="0.25">
      <c r="A99" s="19">
        <f t="shared" si="7"/>
        <v>92</v>
      </c>
      <c r="B99" s="35"/>
      <c r="C99" s="19" t="e">
        <f>VLOOKUP(B99,'Measure&amp;Incentive Picklist'!D:H,2,FALSE)</f>
        <v>#N/A</v>
      </c>
      <c r="D99" s="35"/>
      <c r="E99" s="36"/>
      <c r="F99" s="36"/>
      <c r="G99" s="36"/>
      <c r="H99" s="35"/>
      <c r="I99" s="35" t="e">
        <f>VLOOKUP(H99,'Heating picklists'!$A$2:$C$61,3,FALSE)</f>
        <v>#N/A</v>
      </c>
      <c r="J99" s="35" t="e">
        <f>VLOOKUP(H99,'Heating picklists'!$A$2:$D$61,4,FALSE)</f>
        <v>#N/A</v>
      </c>
      <c r="K99" s="35"/>
      <c r="L99" s="168"/>
      <c r="M99" s="35"/>
      <c r="N99" s="35"/>
      <c r="O99" s="37"/>
      <c r="P99" s="37"/>
      <c r="Q99" s="38" t="str">
        <f t="shared" si="4"/>
        <v/>
      </c>
      <c r="R99" s="169" t="str">
        <f>IF(B99="","",VLOOKUP($B99,'Measure&amp;Incentive Picklist'!$D:$H,4,FALSE)*E99)</f>
        <v/>
      </c>
      <c r="S99" s="35"/>
      <c r="T99" s="18">
        <f t="shared" si="5"/>
        <v>0</v>
      </c>
      <c r="U99" s="18">
        <f t="shared" si="6"/>
        <v>0</v>
      </c>
    </row>
    <row r="100" spans="1:21" x14ac:dyDescent="0.25">
      <c r="A100" s="19">
        <f t="shared" si="7"/>
        <v>93</v>
      </c>
      <c r="B100" s="35"/>
      <c r="C100" s="19" t="e">
        <f>VLOOKUP(B100,'Measure&amp;Incentive Picklist'!D:H,2,FALSE)</f>
        <v>#N/A</v>
      </c>
      <c r="D100" s="35"/>
      <c r="E100" s="36"/>
      <c r="F100" s="36"/>
      <c r="G100" s="36"/>
      <c r="H100" s="35"/>
      <c r="I100" s="35" t="e">
        <f>VLOOKUP(H100,'Heating picklists'!$A$2:$C$61,3,FALSE)</f>
        <v>#N/A</v>
      </c>
      <c r="J100" s="35" t="e">
        <f>VLOOKUP(H100,'Heating picklists'!$A$2:$D$61,4,FALSE)</f>
        <v>#N/A</v>
      </c>
      <c r="K100" s="35"/>
      <c r="L100" s="168"/>
      <c r="M100" s="35"/>
      <c r="N100" s="35"/>
      <c r="O100" s="37"/>
      <c r="P100" s="37"/>
      <c r="Q100" s="38" t="str">
        <f t="shared" si="4"/>
        <v/>
      </c>
      <c r="R100" s="169" t="str">
        <f>IF(B100="","",VLOOKUP($B100,'Measure&amp;Incentive Picklist'!$D:$H,4,FALSE)*E100)</f>
        <v/>
      </c>
      <c r="S100" s="35"/>
      <c r="T100" s="18">
        <f t="shared" si="5"/>
        <v>0</v>
      </c>
      <c r="U100" s="18">
        <f t="shared" si="6"/>
        <v>0</v>
      </c>
    </row>
    <row r="101" spans="1:21" x14ac:dyDescent="0.25">
      <c r="A101" s="19">
        <f t="shared" si="7"/>
        <v>94</v>
      </c>
      <c r="B101" s="35"/>
      <c r="C101" s="19" t="e">
        <f>VLOOKUP(B101,'Measure&amp;Incentive Picklist'!D:H,2,FALSE)</f>
        <v>#N/A</v>
      </c>
      <c r="D101" s="35"/>
      <c r="E101" s="36"/>
      <c r="F101" s="36"/>
      <c r="G101" s="36"/>
      <c r="H101" s="35"/>
      <c r="I101" s="35" t="e">
        <f>VLOOKUP(H101,'Heating picklists'!$A$2:$C$61,3,FALSE)</f>
        <v>#N/A</v>
      </c>
      <c r="J101" s="35" t="e">
        <f>VLOOKUP(H101,'Heating picklists'!$A$2:$D$61,4,FALSE)</f>
        <v>#N/A</v>
      </c>
      <c r="K101" s="35"/>
      <c r="L101" s="168"/>
      <c r="M101" s="35"/>
      <c r="N101" s="35"/>
      <c r="O101" s="37"/>
      <c r="P101" s="37"/>
      <c r="Q101" s="38" t="str">
        <f t="shared" si="4"/>
        <v/>
      </c>
      <c r="R101" s="169" t="str">
        <f>IF(B101="","",VLOOKUP($B101,'Measure&amp;Incentive Picklist'!$D:$H,4,FALSE)*E101)</f>
        <v/>
      </c>
      <c r="S101" s="35"/>
      <c r="T101" s="18">
        <f t="shared" si="5"/>
        <v>0</v>
      </c>
      <c r="U101" s="18">
        <f t="shared" si="6"/>
        <v>0</v>
      </c>
    </row>
    <row r="102" spans="1:21" x14ac:dyDescent="0.25">
      <c r="A102" s="19">
        <f t="shared" si="7"/>
        <v>95</v>
      </c>
      <c r="B102" s="35"/>
      <c r="C102" s="19" t="e">
        <f>VLOOKUP(B102,'Measure&amp;Incentive Picklist'!D:H,2,FALSE)</f>
        <v>#N/A</v>
      </c>
      <c r="D102" s="35"/>
      <c r="E102" s="36"/>
      <c r="F102" s="36"/>
      <c r="G102" s="36"/>
      <c r="H102" s="35"/>
      <c r="I102" s="35" t="e">
        <f>VLOOKUP(H102,'Heating picklists'!$A$2:$C$61,3,FALSE)</f>
        <v>#N/A</v>
      </c>
      <c r="J102" s="35" t="e">
        <f>VLOOKUP(H102,'Heating picklists'!$A$2:$D$61,4,FALSE)</f>
        <v>#N/A</v>
      </c>
      <c r="K102" s="35"/>
      <c r="L102" s="168"/>
      <c r="M102" s="35"/>
      <c r="N102" s="35"/>
      <c r="O102" s="37"/>
      <c r="P102" s="37"/>
      <c r="Q102" s="38" t="str">
        <f t="shared" si="4"/>
        <v/>
      </c>
      <c r="R102" s="169" t="str">
        <f>IF(B102="","",VLOOKUP($B102,'Measure&amp;Incentive Picklist'!$D:$H,4,FALSE)*E102)</f>
        <v/>
      </c>
      <c r="S102" s="35"/>
      <c r="T102" s="18">
        <f t="shared" si="5"/>
        <v>0</v>
      </c>
      <c r="U102" s="18">
        <f t="shared" si="6"/>
        <v>0</v>
      </c>
    </row>
    <row r="103" spans="1:21" x14ac:dyDescent="0.25">
      <c r="A103" s="19">
        <f t="shared" si="7"/>
        <v>96</v>
      </c>
      <c r="B103" s="35"/>
      <c r="C103" s="19" t="e">
        <f>VLOOKUP(B103,'Measure&amp;Incentive Picklist'!D:H,2,FALSE)</f>
        <v>#N/A</v>
      </c>
      <c r="D103" s="35"/>
      <c r="E103" s="36"/>
      <c r="F103" s="36"/>
      <c r="G103" s="36"/>
      <c r="H103" s="35"/>
      <c r="I103" s="35" t="e">
        <f>VLOOKUP(H103,'Heating picklists'!$A$2:$C$61,3,FALSE)</f>
        <v>#N/A</v>
      </c>
      <c r="J103" s="35" t="e">
        <f>VLOOKUP(H103,'Heating picklists'!$A$2:$D$61,4,FALSE)</f>
        <v>#N/A</v>
      </c>
      <c r="K103" s="35"/>
      <c r="L103" s="168"/>
      <c r="M103" s="35"/>
      <c r="N103" s="35"/>
      <c r="O103" s="37"/>
      <c r="P103" s="37"/>
      <c r="Q103" s="38" t="str">
        <f t="shared" si="4"/>
        <v/>
      </c>
      <c r="R103" s="169" t="str">
        <f>IF(B103="","",VLOOKUP($B103,'Measure&amp;Incentive Picklist'!$D:$H,4,FALSE)*E103)</f>
        <v/>
      </c>
      <c r="S103" s="35"/>
      <c r="T103" s="18">
        <f t="shared" si="5"/>
        <v>0</v>
      </c>
      <c r="U103" s="18">
        <f t="shared" si="6"/>
        <v>0</v>
      </c>
    </row>
    <row r="104" spans="1:21" x14ac:dyDescent="0.25">
      <c r="A104" s="19">
        <f t="shared" si="7"/>
        <v>97</v>
      </c>
      <c r="B104" s="35"/>
      <c r="C104" s="19" t="e">
        <f>VLOOKUP(B104,'Measure&amp;Incentive Picklist'!D:H,2,FALSE)</f>
        <v>#N/A</v>
      </c>
      <c r="D104" s="35"/>
      <c r="E104" s="36"/>
      <c r="F104" s="36"/>
      <c r="G104" s="36"/>
      <c r="H104" s="35"/>
      <c r="I104" s="35" t="e">
        <f>VLOOKUP(H104,'Heating picklists'!$A$2:$C$61,3,FALSE)</f>
        <v>#N/A</v>
      </c>
      <c r="J104" s="35" t="e">
        <f>VLOOKUP(H104,'Heating picklists'!$A$2:$D$61,4,FALSE)</f>
        <v>#N/A</v>
      </c>
      <c r="K104" s="35"/>
      <c r="L104" s="168"/>
      <c r="M104" s="35"/>
      <c r="N104" s="35"/>
      <c r="O104" s="37"/>
      <c r="P104" s="37"/>
      <c r="Q104" s="38" t="str">
        <f t="shared" si="4"/>
        <v/>
      </c>
      <c r="R104" s="169" t="str">
        <f>IF(B104="","",VLOOKUP($B104,'Measure&amp;Incentive Picklist'!$D:$H,4,FALSE)*E104)</f>
        <v/>
      </c>
      <c r="S104" s="35"/>
      <c r="T104" s="18">
        <f t="shared" si="5"/>
        <v>0</v>
      </c>
      <c r="U104" s="18">
        <f t="shared" si="6"/>
        <v>0</v>
      </c>
    </row>
    <row r="105" spans="1:21" x14ac:dyDescent="0.25">
      <c r="A105" s="19">
        <f t="shared" si="7"/>
        <v>98</v>
      </c>
      <c r="B105" s="35"/>
      <c r="C105" s="19" t="e">
        <f>VLOOKUP(B105,'Measure&amp;Incentive Picklist'!D:H,2,FALSE)</f>
        <v>#N/A</v>
      </c>
      <c r="D105" s="35"/>
      <c r="E105" s="36"/>
      <c r="F105" s="36"/>
      <c r="G105" s="36"/>
      <c r="H105" s="35"/>
      <c r="I105" s="35" t="e">
        <f>VLOOKUP(H105,'Heating picklists'!$A$2:$C$61,3,FALSE)</f>
        <v>#N/A</v>
      </c>
      <c r="J105" s="35" t="e">
        <f>VLOOKUP(H105,'Heating picklists'!$A$2:$D$61,4,FALSE)</f>
        <v>#N/A</v>
      </c>
      <c r="K105" s="35"/>
      <c r="L105" s="168"/>
      <c r="M105" s="35"/>
      <c r="N105" s="35"/>
      <c r="O105" s="37"/>
      <c r="P105" s="37"/>
      <c r="Q105" s="38" t="str">
        <f t="shared" si="4"/>
        <v/>
      </c>
      <c r="R105" s="169" t="str">
        <f>IF(B105="","",VLOOKUP($B105,'Measure&amp;Incentive Picklist'!$D:$H,4,FALSE)*E105)</f>
        <v/>
      </c>
      <c r="S105" s="35"/>
      <c r="T105" s="18">
        <f t="shared" si="5"/>
        <v>0</v>
      </c>
      <c r="U105" s="18">
        <f t="shared" si="6"/>
        <v>0</v>
      </c>
    </row>
    <row r="106" spans="1:21" x14ac:dyDescent="0.25">
      <c r="A106" s="19">
        <f t="shared" si="7"/>
        <v>99</v>
      </c>
      <c r="B106" s="35"/>
      <c r="C106" s="19" t="e">
        <f>VLOOKUP(B106,'Measure&amp;Incentive Picklist'!D:H,2,FALSE)</f>
        <v>#N/A</v>
      </c>
      <c r="D106" s="35"/>
      <c r="E106" s="36"/>
      <c r="F106" s="36"/>
      <c r="G106" s="36"/>
      <c r="H106" s="35"/>
      <c r="I106" s="35" t="e">
        <f>VLOOKUP(H106,'Heating picklists'!$A$2:$C$61,3,FALSE)</f>
        <v>#N/A</v>
      </c>
      <c r="J106" s="35" t="e">
        <f>VLOOKUP(H106,'Heating picklists'!$A$2:$D$61,4,FALSE)</f>
        <v>#N/A</v>
      </c>
      <c r="K106" s="35"/>
      <c r="L106" s="168"/>
      <c r="M106" s="35"/>
      <c r="N106" s="35"/>
      <c r="O106" s="37"/>
      <c r="P106" s="37"/>
      <c r="Q106" s="38" t="str">
        <f t="shared" si="4"/>
        <v/>
      </c>
      <c r="R106" s="169" t="str">
        <f>IF(B106="","",VLOOKUP($B106,'Measure&amp;Incentive Picklist'!$D:$H,4,FALSE)*E106)</f>
        <v/>
      </c>
      <c r="S106" s="35"/>
      <c r="T106" s="18">
        <f t="shared" si="5"/>
        <v>0</v>
      </c>
      <c r="U106" s="18">
        <f t="shared" si="6"/>
        <v>0</v>
      </c>
    </row>
    <row r="107" spans="1:21" x14ac:dyDescent="0.25">
      <c r="A107" s="19">
        <f t="shared" si="7"/>
        <v>100</v>
      </c>
      <c r="B107" s="35"/>
      <c r="C107" s="19" t="e">
        <f>VLOOKUP(B107,'Measure&amp;Incentive Picklist'!D:H,2,FALSE)</f>
        <v>#N/A</v>
      </c>
      <c r="D107" s="35"/>
      <c r="E107" s="36"/>
      <c r="F107" s="36"/>
      <c r="G107" s="36"/>
      <c r="H107" s="35"/>
      <c r="I107" s="35" t="e">
        <f>VLOOKUP(H107,'Heating picklists'!$A$2:$C$61,3,FALSE)</f>
        <v>#N/A</v>
      </c>
      <c r="J107" s="35" t="e">
        <f>VLOOKUP(H107,'Heating picklists'!$A$2:$D$61,4,FALSE)</f>
        <v>#N/A</v>
      </c>
      <c r="K107" s="35"/>
      <c r="L107" s="168"/>
      <c r="M107" s="35"/>
      <c r="N107" s="35"/>
      <c r="O107" s="37"/>
      <c r="P107" s="37"/>
      <c r="Q107" s="38" t="str">
        <f t="shared" si="4"/>
        <v/>
      </c>
      <c r="R107" s="169" t="str">
        <f>IF(B107="","",VLOOKUP($B107,'Measure&amp;Incentive Picklist'!$D:$H,4,FALSE)*E107)</f>
        <v/>
      </c>
      <c r="S107" s="35"/>
      <c r="T107" s="18">
        <f t="shared" si="5"/>
        <v>0</v>
      </c>
      <c r="U107" s="18">
        <f t="shared" si="6"/>
        <v>0</v>
      </c>
    </row>
    <row r="108" spans="1:21" x14ac:dyDescent="0.25">
      <c r="A108" s="19">
        <f t="shared" si="7"/>
        <v>101</v>
      </c>
      <c r="B108" s="35"/>
      <c r="C108" s="19" t="e">
        <f>VLOOKUP(B108,'Measure&amp;Incentive Picklist'!D:H,2,FALSE)</f>
        <v>#N/A</v>
      </c>
      <c r="D108" s="35"/>
      <c r="E108" s="36"/>
      <c r="F108" s="36"/>
      <c r="G108" s="36"/>
      <c r="H108" s="35"/>
      <c r="I108" s="35" t="e">
        <f>VLOOKUP(H108,'Heating picklists'!$A$2:$C$61,3,FALSE)</f>
        <v>#N/A</v>
      </c>
      <c r="J108" s="35" t="e">
        <f>VLOOKUP(H108,'Heating picklists'!$A$2:$D$61,4,FALSE)</f>
        <v>#N/A</v>
      </c>
      <c r="K108" s="35"/>
      <c r="L108" s="168"/>
      <c r="M108" s="35"/>
      <c r="N108" s="35"/>
      <c r="O108" s="37"/>
      <c r="P108" s="37"/>
      <c r="Q108" s="38" t="str">
        <f t="shared" si="4"/>
        <v/>
      </c>
      <c r="R108" s="169" t="str">
        <f>IF(B108="","",VLOOKUP($B108,'Measure&amp;Incentive Picklist'!$D:$H,4,FALSE)*E108)</f>
        <v/>
      </c>
      <c r="S108" s="35"/>
      <c r="T108" s="18">
        <f t="shared" si="5"/>
        <v>0</v>
      </c>
      <c r="U108" s="18">
        <f t="shared" si="6"/>
        <v>0</v>
      </c>
    </row>
    <row r="109" spans="1:21" x14ac:dyDescent="0.25">
      <c r="A109" s="19">
        <f t="shared" si="7"/>
        <v>102</v>
      </c>
      <c r="B109" s="35"/>
      <c r="C109" s="19" t="e">
        <f>VLOOKUP(B109,'Measure&amp;Incentive Picklist'!D:H,2,FALSE)</f>
        <v>#N/A</v>
      </c>
      <c r="D109" s="35"/>
      <c r="E109" s="36"/>
      <c r="F109" s="36"/>
      <c r="G109" s="36"/>
      <c r="H109" s="35"/>
      <c r="I109" s="35" t="e">
        <f>VLOOKUP(H109,'Heating picklists'!$A$2:$C$61,3,FALSE)</f>
        <v>#N/A</v>
      </c>
      <c r="J109" s="35" t="e">
        <f>VLOOKUP(H109,'Heating picklists'!$A$2:$D$61,4,FALSE)</f>
        <v>#N/A</v>
      </c>
      <c r="K109" s="35"/>
      <c r="L109" s="168"/>
      <c r="M109" s="35"/>
      <c r="N109" s="35"/>
      <c r="O109" s="37"/>
      <c r="P109" s="37"/>
      <c r="Q109" s="38" t="str">
        <f t="shared" si="4"/>
        <v/>
      </c>
      <c r="R109" s="169" t="str">
        <f>IF(B109="","",VLOOKUP($B109,'Measure&amp;Incentive Picklist'!$D:$H,4,FALSE)*E109)</f>
        <v/>
      </c>
      <c r="S109" s="35"/>
      <c r="T109" s="18">
        <f t="shared" si="5"/>
        <v>0</v>
      </c>
      <c r="U109" s="18">
        <f t="shared" si="6"/>
        <v>0</v>
      </c>
    </row>
    <row r="110" spans="1:21" x14ac:dyDescent="0.25">
      <c r="A110" s="19">
        <f t="shared" si="7"/>
        <v>103</v>
      </c>
      <c r="B110" s="35"/>
      <c r="C110" s="19" t="e">
        <f>VLOOKUP(B110,'Measure&amp;Incentive Picklist'!D:H,2,FALSE)</f>
        <v>#N/A</v>
      </c>
      <c r="D110" s="35"/>
      <c r="E110" s="36"/>
      <c r="F110" s="36"/>
      <c r="G110" s="36"/>
      <c r="H110" s="35"/>
      <c r="I110" s="35" t="e">
        <f>VLOOKUP(H110,'Heating picklists'!$A$2:$C$61,3,FALSE)</f>
        <v>#N/A</v>
      </c>
      <c r="J110" s="35" t="e">
        <f>VLOOKUP(H110,'Heating picklists'!$A$2:$D$61,4,FALSE)</f>
        <v>#N/A</v>
      </c>
      <c r="K110" s="35"/>
      <c r="L110" s="168"/>
      <c r="M110" s="35"/>
      <c r="N110" s="35"/>
      <c r="O110" s="37"/>
      <c r="P110" s="37"/>
      <c r="Q110" s="38" t="str">
        <f t="shared" si="4"/>
        <v/>
      </c>
      <c r="R110" s="169" t="str">
        <f>IF(B110="","",VLOOKUP($B110,'Measure&amp;Incentive Picklist'!$D:$H,4,FALSE)*E110)</f>
        <v/>
      </c>
      <c r="S110" s="35"/>
      <c r="T110" s="18">
        <f t="shared" si="5"/>
        <v>0</v>
      </c>
      <c r="U110" s="18">
        <f t="shared" si="6"/>
        <v>0</v>
      </c>
    </row>
    <row r="111" spans="1:21" x14ac:dyDescent="0.25">
      <c r="A111" s="19">
        <f t="shared" si="7"/>
        <v>104</v>
      </c>
      <c r="B111" s="35"/>
      <c r="C111" s="19" t="e">
        <f>VLOOKUP(B111,'Measure&amp;Incentive Picklist'!D:H,2,FALSE)</f>
        <v>#N/A</v>
      </c>
      <c r="D111" s="35"/>
      <c r="E111" s="36"/>
      <c r="F111" s="36"/>
      <c r="G111" s="36"/>
      <c r="H111" s="35"/>
      <c r="I111" s="35" t="e">
        <f>VLOOKUP(H111,'Heating picklists'!$A$2:$C$61,3,FALSE)</f>
        <v>#N/A</v>
      </c>
      <c r="J111" s="35" t="e">
        <f>VLOOKUP(H111,'Heating picklists'!$A$2:$D$61,4,FALSE)</f>
        <v>#N/A</v>
      </c>
      <c r="K111" s="35"/>
      <c r="L111" s="168"/>
      <c r="M111" s="35"/>
      <c r="N111" s="35"/>
      <c r="O111" s="37"/>
      <c r="P111" s="37"/>
      <c r="Q111" s="38" t="str">
        <f t="shared" si="4"/>
        <v/>
      </c>
      <c r="R111" s="169" t="str">
        <f>IF(B111="","",VLOOKUP($B111,'Measure&amp;Incentive Picklist'!$D:$H,4,FALSE)*E111)</f>
        <v/>
      </c>
      <c r="S111" s="35"/>
      <c r="T111" s="18">
        <f t="shared" si="5"/>
        <v>0</v>
      </c>
      <c r="U111" s="18">
        <f t="shared" si="6"/>
        <v>0</v>
      </c>
    </row>
    <row r="112" spans="1:21" x14ac:dyDescent="0.25">
      <c r="A112" s="19">
        <f t="shared" si="7"/>
        <v>105</v>
      </c>
      <c r="B112" s="35"/>
      <c r="C112" s="19" t="e">
        <f>VLOOKUP(B112,'Measure&amp;Incentive Picklist'!D:H,2,FALSE)</f>
        <v>#N/A</v>
      </c>
      <c r="D112" s="35"/>
      <c r="E112" s="36"/>
      <c r="F112" s="36"/>
      <c r="G112" s="36"/>
      <c r="H112" s="35"/>
      <c r="I112" s="35" t="e">
        <f>VLOOKUP(H112,'Heating picklists'!$A$2:$C$61,3,FALSE)</f>
        <v>#N/A</v>
      </c>
      <c r="J112" s="35" t="e">
        <f>VLOOKUP(H112,'Heating picklists'!$A$2:$D$61,4,FALSE)</f>
        <v>#N/A</v>
      </c>
      <c r="K112" s="35"/>
      <c r="L112" s="168"/>
      <c r="M112" s="35"/>
      <c r="N112" s="35"/>
      <c r="O112" s="37"/>
      <c r="P112" s="37"/>
      <c r="Q112" s="38" t="str">
        <f t="shared" si="4"/>
        <v/>
      </c>
      <c r="R112" s="169" t="str">
        <f>IF(B112="","",VLOOKUP($B112,'Measure&amp;Incentive Picklist'!$D:$H,4,FALSE)*E112)</f>
        <v/>
      </c>
      <c r="S112" s="35"/>
      <c r="T112" s="18">
        <f t="shared" si="5"/>
        <v>0</v>
      </c>
      <c r="U112" s="18">
        <f t="shared" si="6"/>
        <v>0</v>
      </c>
    </row>
    <row r="113" spans="1:21" x14ac:dyDescent="0.25">
      <c r="A113" s="19">
        <f t="shared" si="7"/>
        <v>106</v>
      </c>
      <c r="B113" s="35"/>
      <c r="C113" s="19" t="e">
        <f>VLOOKUP(B113,'Measure&amp;Incentive Picklist'!D:H,2,FALSE)</f>
        <v>#N/A</v>
      </c>
      <c r="D113" s="35"/>
      <c r="E113" s="36"/>
      <c r="F113" s="36"/>
      <c r="G113" s="36"/>
      <c r="H113" s="35"/>
      <c r="I113" s="35" t="e">
        <f>VLOOKUP(H113,'Heating picklists'!$A$2:$C$61,3,FALSE)</f>
        <v>#N/A</v>
      </c>
      <c r="J113" s="35" t="e">
        <f>VLOOKUP(H113,'Heating picklists'!$A$2:$D$61,4,FALSE)</f>
        <v>#N/A</v>
      </c>
      <c r="K113" s="35"/>
      <c r="L113" s="168"/>
      <c r="M113" s="35"/>
      <c r="N113" s="35"/>
      <c r="O113" s="37"/>
      <c r="P113" s="37"/>
      <c r="Q113" s="38" t="str">
        <f t="shared" si="4"/>
        <v/>
      </c>
      <c r="R113" s="169" t="str">
        <f>IF(B113="","",VLOOKUP($B113,'Measure&amp;Incentive Picklist'!$D:$H,4,FALSE)*E113)</f>
        <v/>
      </c>
      <c r="S113" s="35"/>
      <c r="T113" s="18">
        <f t="shared" si="5"/>
        <v>0</v>
      </c>
      <c r="U113" s="18">
        <f t="shared" si="6"/>
        <v>0</v>
      </c>
    </row>
    <row r="114" spans="1:21" x14ac:dyDescent="0.25">
      <c r="A114" s="19">
        <f t="shared" si="7"/>
        <v>107</v>
      </c>
      <c r="B114" s="35"/>
      <c r="C114" s="19" t="e">
        <f>VLOOKUP(B114,'Measure&amp;Incentive Picklist'!D:H,2,FALSE)</f>
        <v>#N/A</v>
      </c>
      <c r="D114" s="35"/>
      <c r="E114" s="36"/>
      <c r="F114" s="36"/>
      <c r="G114" s="36"/>
      <c r="H114" s="35"/>
      <c r="I114" s="35" t="e">
        <f>VLOOKUP(H114,'Heating picklists'!$A$2:$C$61,3,FALSE)</f>
        <v>#N/A</v>
      </c>
      <c r="J114" s="35" t="e">
        <f>VLOOKUP(H114,'Heating picklists'!$A$2:$D$61,4,FALSE)</f>
        <v>#N/A</v>
      </c>
      <c r="K114" s="35"/>
      <c r="L114" s="168"/>
      <c r="M114" s="35"/>
      <c r="N114" s="35"/>
      <c r="O114" s="37"/>
      <c r="P114" s="37"/>
      <c r="Q114" s="38" t="str">
        <f t="shared" si="4"/>
        <v/>
      </c>
      <c r="R114" s="169" t="str">
        <f>IF(B114="","",VLOOKUP($B114,'Measure&amp;Incentive Picklist'!$D:$H,4,FALSE)*E114)</f>
        <v/>
      </c>
      <c r="S114" s="35"/>
      <c r="T114" s="18">
        <f t="shared" si="5"/>
        <v>0</v>
      </c>
      <c r="U114" s="18">
        <f t="shared" si="6"/>
        <v>0</v>
      </c>
    </row>
    <row r="115" spans="1:21" x14ac:dyDescent="0.25">
      <c r="A115" s="19">
        <f t="shared" si="7"/>
        <v>108</v>
      </c>
      <c r="B115" s="35"/>
      <c r="C115" s="19" t="e">
        <f>VLOOKUP(B115,'Measure&amp;Incentive Picklist'!D:H,2,FALSE)</f>
        <v>#N/A</v>
      </c>
      <c r="D115" s="35"/>
      <c r="E115" s="36"/>
      <c r="F115" s="36"/>
      <c r="G115" s="36"/>
      <c r="H115" s="35"/>
      <c r="I115" s="35" t="e">
        <f>VLOOKUP(H115,'Heating picklists'!$A$2:$C$61,3,FALSE)</f>
        <v>#N/A</v>
      </c>
      <c r="J115" s="35" t="e">
        <f>VLOOKUP(H115,'Heating picklists'!$A$2:$D$61,4,FALSE)</f>
        <v>#N/A</v>
      </c>
      <c r="K115" s="35"/>
      <c r="L115" s="168"/>
      <c r="M115" s="35"/>
      <c r="N115" s="35"/>
      <c r="O115" s="37"/>
      <c r="P115" s="37"/>
      <c r="Q115" s="38" t="str">
        <f t="shared" si="4"/>
        <v/>
      </c>
      <c r="R115" s="169" t="str">
        <f>IF(B115="","",VLOOKUP($B115,'Measure&amp;Incentive Picklist'!$D:$H,4,FALSE)*E115)</f>
        <v/>
      </c>
      <c r="S115" s="35"/>
      <c r="T115" s="18">
        <f t="shared" si="5"/>
        <v>0</v>
      </c>
      <c r="U115" s="18">
        <f t="shared" si="6"/>
        <v>0</v>
      </c>
    </row>
    <row r="116" spans="1:21" x14ac:dyDescent="0.25">
      <c r="A116" s="19">
        <f t="shared" si="7"/>
        <v>109</v>
      </c>
      <c r="B116" s="35"/>
      <c r="C116" s="19" t="e">
        <f>VLOOKUP(B116,'Measure&amp;Incentive Picklist'!D:H,2,FALSE)</f>
        <v>#N/A</v>
      </c>
      <c r="D116" s="35"/>
      <c r="E116" s="36"/>
      <c r="F116" s="36"/>
      <c r="G116" s="36"/>
      <c r="H116" s="35"/>
      <c r="I116" s="35" t="e">
        <f>VLOOKUP(H116,'Heating picklists'!$A$2:$C$61,3,FALSE)</f>
        <v>#N/A</v>
      </c>
      <c r="J116" s="35" t="e">
        <f>VLOOKUP(H116,'Heating picklists'!$A$2:$D$61,4,FALSE)</f>
        <v>#N/A</v>
      </c>
      <c r="K116" s="35"/>
      <c r="L116" s="168"/>
      <c r="M116" s="35"/>
      <c r="N116" s="35"/>
      <c r="O116" s="37"/>
      <c r="P116" s="37"/>
      <c r="Q116" s="38" t="str">
        <f t="shared" si="4"/>
        <v/>
      </c>
      <c r="R116" s="169" t="str">
        <f>IF(B116="","",VLOOKUP($B116,'Measure&amp;Incentive Picklist'!$D:$H,4,FALSE)*E116)</f>
        <v/>
      </c>
      <c r="S116" s="35"/>
      <c r="T116" s="18">
        <f t="shared" si="5"/>
        <v>0</v>
      </c>
      <c r="U116" s="18">
        <f t="shared" si="6"/>
        <v>0</v>
      </c>
    </row>
    <row r="117" spans="1:21" x14ac:dyDescent="0.25">
      <c r="A117" s="19">
        <f t="shared" si="7"/>
        <v>110</v>
      </c>
      <c r="B117" s="35"/>
      <c r="C117" s="19" t="e">
        <f>VLOOKUP(B117,'Measure&amp;Incentive Picklist'!D:H,2,FALSE)</f>
        <v>#N/A</v>
      </c>
      <c r="D117" s="35"/>
      <c r="E117" s="36"/>
      <c r="F117" s="36"/>
      <c r="G117" s="36"/>
      <c r="H117" s="35"/>
      <c r="I117" s="35" t="e">
        <f>VLOOKUP(H117,'Heating picklists'!$A$2:$C$61,3,FALSE)</f>
        <v>#N/A</v>
      </c>
      <c r="J117" s="35" t="e">
        <f>VLOOKUP(H117,'Heating picklists'!$A$2:$D$61,4,FALSE)</f>
        <v>#N/A</v>
      </c>
      <c r="K117" s="35"/>
      <c r="L117" s="168"/>
      <c r="M117" s="35"/>
      <c r="N117" s="35"/>
      <c r="O117" s="37"/>
      <c r="P117" s="37"/>
      <c r="Q117" s="38" t="str">
        <f t="shared" si="4"/>
        <v/>
      </c>
      <c r="R117" s="169" t="str">
        <f>IF(B117="","",VLOOKUP($B117,'Measure&amp;Incentive Picklist'!$D:$H,4,FALSE)*E117)</f>
        <v/>
      </c>
      <c r="S117" s="35"/>
      <c r="T117" s="18">
        <f t="shared" si="5"/>
        <v>0</v>
      </c>
      <c r="U117" s="18">
        <f t="shared" si="6"/>
        <v>0</v>
      </c>
    </row>
    <row r="118" spans="1:21" x14ac:dyDescent="0.25">
      <c r="A118" s="19">
        <f t="shared" si="7"/>
        <v>111</v>
      </c>
      <c r="B118" s="35"/>
      <c r="C118" s="19" t="e">
        <f>VLOOKUP(B118,'Measure&amp;Incentive Picklist'!D:H,2,FALSE)</f>
        <v>#N/A</v>
      </c>
      <c r="D118" s="35"/>
      <c r="E118" s="36"/>
      <c r="F118" s="36"/>
      <c r="G118" s="36"/>
      <c r="H118" s="35"/>
      <c r="I118" s="35" t="e">
        <f>VLOOKUP(H118,'Heating picklists'!$A$2:$C$61,3,FALSE)</f>
        <v>#N/A</v>
      </c>
      <c r="J118" s="35" t="e">
        <f>VLOOKUP(H118,'Heating picklists'!$A$2:$D$61,4,FALSE)</f>
        <v>#N/A</v>
      </c>
      <c r="K118" s="35"/>
      <c r="L118" s="168"/>
      <c r="M118" s="35"/>
      <c r="N118" s="35"/>
      <c r="O118" s="37"/>
      <c r="P118" s="37"/>
      <c r="Q118" s="38" t="str">
        <f t="shared" si="4"/>
        <v/>
      </c>
      <c r="R118" s="169" t="str">
        <f>IF(B118="","",VLOOKUP($B118,'Measure&amp;Incentive Picklist'!$D:$H,4,FALSE)*E118)</f>
        <v/>
      </c>
      <c r="S118" s="35"/>
      <c r="T118" s="18">
        <f t="shared" si="5"/>
        <v>0</v>
      </c>
      <c r="U118" s="18">
        <f t="shared" si="6"/>
        <v>0</v>
      </c>
    </row>
    <row r="119" spans="1:21" x14ac:dyDescent="0.25">
      <c r="A119" s="19">
        <f t="shared" si="7"/>
        <v>112</v>
      </c>
      <c r="B119" s="35"/>
      <c r="C119" s="19" t="e">
        <f>VLOOKUP(B119,'Measure&amp;Incentive Picklist'!D:H,2,FALSE)</f>
        <v>#N/A</v>
      </c>
      <c r="D119" s="35"/>
      <c r="E119" s="36"/>
      <c r="F119" s="36"/>
      <c r="G119" s="36"/>
      <c r="H119" s="35"/>
      <c r="I119" s="35" t="e">
        <f>VLOOKUP(H119,'Heating picklists'!$A$2:$C$61,3,FALSE)</f>
        <v>#N/A</v>
      </c>
      <c r="J119" s="35" t="e">
        <f>VLOOKUP(H119,'Heating picklists'!$A$2:$D$61,4,FALSE)</f>
        <v>#N/A</v>
      </c>
      <c r="K119" s="35"/>
      <c r="L119" s="168"/>
      <c r="M119" s="35"/>
      <c r="N119" s="35"/>
      <c r="O119" s="37"/>
      <c r="P119" s="37"/>
      <c r="Q119" s="38" t="str">
        <f t="shared" si="4"/>
        <v/>
      </c>
      <c r="R119" s="169" t="str">
        <f>IF(B119="","",VLOOKUP($B119,'Measure&amp;Incentive Picklist'!$D:$H,4,FALSE)*E119)</f>
        <v/>
      </c>
      <c r="S119" s="35"/>
      <c r="T119" s="18">
        <f t="shared" si="5"/>
        <v>0</v>
      </c>
      <c r="U119" s="18">
        <f t="shared" si="6"/>
        <v>0</v>
      </c>
    </row>
    <row r="120" spans="1:21" x14ac:dyDescent="0.25">
      <c r="A120" s="19">
        <f t="shared" si="7"/>
        <v>113</v>
      </c>
      <c r="B120" s="35"/>
      <c r="C120" s="19" t="e">
        <f>VLOOKUP(B120,'Measure&amp;Incentive Picklist'!D:H,2,FALSE)</f>
        <v>#N/A</v>
      </c>
      <c r="D120" s="35"/>
      <c r="E120" s="36"/>
      <c r="F120" s="36"/>
      <c r="G120" s="36"/>
      <c r="H120" s="35"/>
      <c r="I120" s="35" t="e">
        <f>VLOOKUP(H120,'Heating picklists'!$A$2:$C$61,3,FALSE)</f>
        <v>#N/A</v>
      </c>
      <c r="J120" s="35" t="e">
        <f>VLOOKUP(H120,'Heating picklists'!$A$2:$D$61,4,FALSE)</f>
        <v>#N/A</v>
      </c>
      <c r="K120" s="35"/>
      <c r="L120" s="168"/>
      <c r="M120" s="35"/>
      <c r="N120" s="35"/>
      <c r="O120" s="37"/>
      <c r="P120" s="37"/>
      <c r="Q120" s="38" t="str">
        <f t="shared" si="4"/>
        <v/>
      </c>
      <c r="R120" s="169" t="str">
        <f>IF(B120="","",VLOOKUP($B120,'Measure&amp;Incentive Picklist'!$D:$H,4,FALSE)*E120)</f>
        <v/>
      </c>
      <c r="S120" s="35"/>
      <c r="T120" s="18">
        <f t="shared" si="5"/>
        <v>0</v>
      </c>
      <c r="U120" s="18">
        <f t="shared" si="6"/>
        <v>0</v>
      </c>
    </row>
    <row r="121" spans="1:21" x14ac:dyDescent="0.25">
      <c r="A121" s="19">
        <f t="shared" si="7"/>
        <v>114</v>
      </c>
      <c r="B121" s="35"/>
      <c r="C121" s="19" t="e">
        <f>VLOOKUP(B121,'Measure&amp;Incentive Picklist'!D:H,2,FALSE)</f>
        <v>#N/A</v>
      </c>
      <c r="D121" s="35"/>
      <c r="E121" s="36"/>
      <c r="F121" s="36"/>
      <c r="G121" s="36"/>
      <c r="H121" s="35"/>
      <c r="I121" s="35" t="e">
        <f>VLOOKUP(H121,'Heating picklists'!$A$2:$C$61,3,FALSE)</f>
        <v>#N/A</v>
      </c>
      <c r="J121" s="35" t="e">
        <f>VLOOKUP(H121,'Heating picklists'!$A$2:$D$61,4,FALSE)</f>
        <v>#N/A</v>
      </c>
      <c r="K121" s="35"/>
      <c r="L121" s="168"/>
      <c r="M121" s="35"/>
      <c r="N121" s="35"/>
      <c r="O121" s="37"/>
      <c r="P121" s="37"/>
      <c r="Q121" s="38" t="str">
        <f t="shared" si="4"/>
        <v/>
      </c>
      <c r="R121" s="169" t="str">
        <f>IF(B121="","",VLOOKUP($B121,'Measure&amp;Incentive Picklist'!$D:$H,4,FALSE)*E121)</f>
        <v/>
      </c>
      <c r="S121" s="35"/>
      <c r="T121" s="18">
        <f t="shared" si="5"/>
        <v>0</v>
      </c>
      <c r="U121" s="18">
        <f t="shared" si="6"/>
        <v>0</v>
      </c>
    </row>
    <row r="122" spans="1:21" x14ac:dyDescent="0.25">
      <c r="A122" s="19">
        <f t="shared" si="7"/>
        <v>115</v>
      </c>
      <c r="B122" s="35"/>
      <c r="C122" s="19" t="e">
        <f>VLOOKUP(B122,'Measure&amp;Incentive Picklist'!D:H,2,FALSE)</f>
        <v>#N/A</v>
      </c>
      <c r="D122" s="35"/>
      <c r="E122" s="36"/>
      <c r="F122" s="36"/>
      <c r="G122" s="36"/>
      <c r="H122" s="35"/>
      <c r="I122" s="35" t="e">
        <f>VLOOKUP(H122,'Heating picklists'!$A$2:$C$61,3,FALSE)</f>
        <v>#N/A</v>
      </c>
      <c r="J122" s="35" t="e">
        <f>VLOOKUP(H122,'Heating picklists'!$A$2:$D$61,4,FALSE)</f>
        <v>#N/A</v>
      </c>
      <c r="K122" s="35"/>
      <c r="L122" s="168"/>
      <c r="M122" s="35"/>
      <c r="N122" s="35"/>
      <c r="O122" s="37"/>
      <c r="P122" s="37"/>
      <c r="Q122" s="38" t="str">
        <f t="shared" si="4"/>
        <v/>
      </c>
      <c r="R122" s="169" t="str">
        <f>IF(B122="","",VLOOKUP($B122,'Measure&amp;Incentive Picklist'!$D:$H,4,FALSE)*E122)</f>
        <v/>
      </c>
      <c r="S122" s="35"/>
      <c r="T122" s="18">
        <f t="shared" si="5"/>
        <v>0</v>
      </c>
      <c r="U122" s="18">
        <f t="shared" si="6"/>
        <v>0</v>
      </c>
    </row>
    <row r="123" spans="1:21" x14ac:dyDescent="0.25">
      <c r="A123" s="19">
        <f t="shared" si="7"/>
        <v>116</v>
      </c>
      <c r="B123" s="35"/>
      <c r="C123" s="19" t="e">
        <f>VLOOKUP(B123,'Measure&amp;Incentive Picklist'!D:H,2,FALSE)</f>
        <v>#N/A</v>
      </c>
      <c r="D123" s="35"/>
      <c r="E123" s="36"/>
      <c r="F123" s="36"/>
      <c r="G123" s="36"/>
      <c r="H123" s="35"/>
      <c r="I123" s="35" t="e">
        <f>VLOOKUP(H123,'Heating picklists'!$A$2:$C$61,3,FALSE)</f>
        <v>#N/A</v>
      </c>
      <c r="J123" s="35" t="e">
        <f>VLOOKUP(H123,'Heating picklists'!$A$2:$D$61,4,FALSE)</f>
        <v>#N/A</v>
      </c>
      <c r="K123" s="35"/>
      <c r="L123" s="168"/>
      <c r="M123" s="35"/>
      <c r="N123" s="35"/>
      <c r="O123" s="37"/>
      <c r="P123" s="37"/>
      <c r="Q123" s="38" t="str">
        <f t="shared" si="4"/>
        <v/>
      </c>
      <c r="R123" s="169" t="str">
        <f>IF(B123="","",VLOOKUP($B123,'Measure&amp;Incentive Picklist'!$D:$H,4,FALSE)*E123)</f>
        <v/>
      </c>
      <c r="S123" s="35"/>
      <c r="T123" s="18">
        <f t="shared" si="5"/>
        <v>0</v>
      </c>
      <c r="U123" s="18">
        <f t="shared" si="6"/>
        <v>0</v>
      </c>
    </row>
    <row r="124" spans="1:21" x14ac:dyDescent="0.25">
      <c r="A124" s="19">
        <f t="shared" si="7"/>
        <v>117</v>
      </c>
      <c r="B124" s="35"/>
      <c r="C124" s="19" t="e">
        <f>VLOOKUP(B124,'Measure&amp;Incentive Picklist'!D:H,2,FALSE)</f>
        <v>#N/A</v>
      </c>
      <c r="D124" s="35"/>
      <c r="E124" s="36"/>
      <c r="F124" s="36"/>
      <c r="G124" s="36"/>
      <c r="H124" s="35"/>
      <c r="I124" s="35" t="e">
        <f>VLOOKUP(H124,'Heating picklists'!$A$2:$C$61,3,FALSE)</f>
        <v>#N/A</v>
      </c>
      <c r="J124" s="35" t="e">
        <f>VLOOKUP(H124,'Heating picklists'!$A$2:$D$61,4,FALSE)</f>
        <v>#N/A</v>
      </c>
      <c r="K124" s="35"/>
      <c r="L124" s="168"/>
      <c r="M124" s="35"/>
      <c r="N124" s="35"/>
      <c r="O124" s="37"/>
      <c r="P124" s="37"/>
      <c r="Q124" s="38" t="str">
        <f t="shared" si="4"/>
        <v/>
      </c>
      <c r="R124" s="169" t="str">
        <f>IF(B124="","",VLOOKUP($B124,'Measure&amp;Incentive Picklist'!$D:$H,4,FALSE)*E124)</f>
        <v/>
      </c>
      <c r="S124" s="35"/>
      <c r="T124" s="18">
        <f t="shared" si="5"/>
        <v>0</v>
      </c>
      <c r="U124" s="18">
        <f t="shared" si="6"/>
        <v>0</v>
      </c>
    </row>
    <row r="125" spans="1:21" x14ac:dyDescent="0.25">
      <c r="A125" s="19">
        <f t="shared" si="7"/>
        <v>118</v>
      </c>
      <c r="B125" s="35"/>
      <c r="C125" s="19" t="e">
        <f>VLOOKUP(B125,'Measure&amp;Incentive Picklist'!D:H,2,FALSE)</f>
        <v>#N/A</v>
      </c>
      <c r="D125" s="35"/>
      <c r="E125" s="36"/>
      <c r="F125" s="36"/>
      <c r="G125" s="36"/>
      <c r="H125" s="35"/>
      <c r="I125" s="35" t="e">
        <f>VLOOKUP(H125,'Heating picklists'!$A$2:$C$61,3,FALSE)</f>
        <v>#N/A</v>
      </c>
      <c r="J125" s="35" t="e">
        <f>VLOOKUP(H125,'Heating picklists'!$A$2:$D$61,4,FALSE)</f>
        <v>#N/A</v>
      </c>
      <c r="K125" s="35"/>
      <c r="L125" s="168"/>
      <c r="M125" s="35"/>
      <c r="N125" s="35"/>
      <c r="O125" s="37"/>
      <c r="P125" s="37"/>
      <c r="Q125" s="38" t="str">
        <f t="shared" si="4"/>
        <v/>
      </c>
      <c r="R125" s="169" t="str">
        <f>IF(B125="","",VLOOKUP($B125,'Measure&amp;Incentive Picklist'!$D:$H,4,FALSE)*E125)</f>
        <v/>
      </c>
      <c r="S125" s="35"/>
      <c r="T125" s="18">
        <f t="shared" si="5"/>
        <v>0</v>
      </c>
      <c r="U125" s="18">
        <f t="shared" si="6"/>
        <v>0</v>
      </c>
    </row>
    <row r="126" spans="1:21" x14ac:dyDescent="0.25">
      <c r="A126" s="19">
        <f t="shared" si="7"/>
        <v>119</v>
      </c>
      <c r="B126" s="35"/>
      <c r="C126" s="19" t="e">
        <f>VLOOKUP(B126,'Measure&amp;Incentive Picklist'!D:H,2,FALSE)</f>
        <v>#N/A</v>
      </c>
      <c r="D126" s="35"/>
      <c r="E126" s="36"/>
      <c r="F126" s="36"/>
      <c r="G126" s="36"/>
      <c r="H126" s="35"/>
      <c r="I126" s="35" t="e">
        <f>VLOOKUP(H126,'Heating picklists'!$A$2:$C$61,3,FALSE)</f>
        <v>#N/A</v>
      </c>
      <c r="J126" s="35" t="e">
        <f>VLOOKUP(H126,'Heating picklists'!$A$2:$D$61,4,FALSE)</f>
        <v>#N/A</v>
      </c>
      <c r="K126" s="35"/>
      <c r="L126" s="168"/>
      <c r="M126" s="35"/>
      <c r="N126" s="35"/>
      <c r="O126" s="37"/>
      <c r="P126" s="37"/>
      <c r="Q126" s="38" t="str">
        <f t="shared" si="4"/>
        <v/>
      </c>
      <c r="R126" s="169" t="str">
        <f>IF(B126="","",VLOOKUP($B126,'Measure&amp;Incentive Picklist'!$D:$H,4,FALSE)*E126)</f>
        <v/>
      </c>
      <c r="S126" s="35"/>
      <c r="T126" s="18">
        <f t="shared" si="5"/>
        <v>0</v>
      </c>
      <c r="U126" s="18">
        <f t="shared" si="6"/>
        <v>0</v>
      </c>
    </row>
    <row r="127" spans="1:21" x14ac:dyDescent="0.25">
      <c r="A127" s="19">
        <f t="shared" si="7"/>
        <v>120</v>
      </c>
      <c r="B127" s="35"/>
      <c r="C127" s="19" t="e">
        <f>VLOOKUP(B127,'Measure&amp;Incentive Picklist'!D:H,2,FALSE)</f>
        <v>#N/A</v>
      </c>
      <c r="D127" s="35"/>
      <c r="E127" s="36"/>
      <c r="F127" s="36"/>
      <c r="G127" s="36"/>
      <c r="H127" s="35"/>
      <c r="I127" s="35" t="e">
        <f>VLOOKUP(H127,'Heating picklists'!$A$2:$C$61,3,FALSE)</f>
        <v>#N/A</v>
      </c>
      <c r="J127" s="35" t="e">
        <f>VLOOKUP(H127,'Heating picklists'!$A$2:$D$61,4,FALSE)</f>
        <v>#N/A</v>
      </c>
      <c r="K127" s="35"/>
      <c r="L127" s="168"/>
      <c r="M127" s="35"/>
      <c r="N127" s="35"/>
      <c r="O127" s="37"/>
      <c r="P127" s="37"/>
      <c r="Q127" s="38" t="str">
        <f t="shared" si="4"/>
        <v/>
      </c>
      <c r="R127" s="169" t="str">
        <f>IF(B127="","",VLOOKUP($B127,'Measure&amp;Incentive Picklist'!$D:$H,4,FALSE)*E127)</f>
        <v/>
      </c>
      <c r="S127" s="35"/>
      <c r="T127" s="18">
        <f t="shared" si="5"/>
        <v>0</v>
      </c>
      <c r="U127" s="18">
        <f t="shared" si="6"/>
        <v>0</v>
      </c>
    </row>
    <row r="128" spans="1:21" x14ac:dyDescent="0.25">
      <c r="A128" s="19">
        <f t="shared" si="7"/>
        <v>121</v>
      </c>
      <c r="B128" s="35"/>
      <c r="C128" s="19" t="e">
        <f>VLOOKUP(B128,'Measure&amp;Incentive Picklist'!D:H,2,FALSE)</f>
        <v>#N/A</v>
      </c>
      <c r="D128" s="35"/>
      <c r="E128" s="36"/>
      <c r="F128" s="36"/>
      <c r="G128" s="36"/>
      <c r="H128" s="35"/>
      <c r="I128" s="35" t="e">
        <f>VLOOKUP(H128,'Heating picklists'!$A$2:$C$61,3,FALSE)</f>
        <v>#N/A</v>
      </c>
      <c r="J128" s="35" t="e">
        <f>VLOOKUP(H128,'Heating picklists'!$A$2:$D$61,4,FALSE)</f>
        <v>#N/A</v>
      </c>
      <c r="K128" s="35"/>
      <c r="L128" s="168"/>
      <c r="M128" s="35"/>
      <c r="N128" s="35"/>
      <c r="O128" s="37"/>
      <c r="P128" s="37"/>
      <c r="Q128" s="38" t="str">
        <f t="shared" si="4"/>
        <v/>
      </c>
      <c r="R128" s="169" t="str">
        <f>IF(B128="","",VLOOKUP($B128,'Measure&amp;Incentive Picklist'!$D:$H,4,FALSE)*E128)</f>
        <v/>
      </c>
      <c r="S128" s="35"/>
      <c r="T128" s="18">
        <f t="shared" si="5"/>
        <v>0</v>
      </c>
      <c r="U128" s="18">
        <f t="shared" si="6"/>
        <v>0</v>
      </c>
    </row>
    <row r="129" spans="1:21" x14ac:dyDescent="0.25">
      <c r="A129" s="19">
        <f t="shared" si="7"/>
        <v>122</v>
      </c>
      <c r="B129" s="35"/>
      <c r="C129" s="19" t="e">
        <f>VLOOKUP(B129,'Measure&amp;Incentive Picklist'!D:H,2,FALSE)</f>
        <v>#N/A</v>
      </c>
      <c r="D129" s="35"/>
      <c r="E129" s="36"/>
      <c r="F129" s="36"/>
      <c r="G129" s="36"/>
      <c r="H129" s="35"/>
      <c r="I129" s="35" t="e">
        <f>VLOOKUP(H129,'Heating picklists'!$A$2:$C$61,3,FALSE)</f>
        <v>#N/A</v>
      </c>
      <c r="J129" s="35" t="e">
        <f>VLOOKUP(H129,'Heating picklists'!$A$2:$D$61,4,FALSE)</f>
        <v>#N/A</v>
      </c>
      <c r="K129" s="35"/>
      <c r="L129" s="168"/>
      <c r="M129" s="35"/>
      <c r="N129" s="35"/>
      <c r="O129" s="37"/>
      <c r="P129" s="37"/>
      <c r="Q129" s="38" t="str">
        <f t="shared" si="4"/>
        <v/>
      </c>
      <c r="R129" s="169" t="str">
        <f>IF(B129="","",VLOOKUP($B129,'Measure&amp;Incentive Picklist'!$D:$H,4,FALSE)*E129)</f>
        <v/>
      </c>
      <c r="S129" s="35"/>
      <c r="T129" s="18">
        <f t="shared" si="5"/>
        <v>0</v>
      </c>
      <c r="U129" s="18">
        <f t="shared" si="6"/>
        <v>0</v>
      </c>
    </row>
    <row r="130" spans="1:21" x14ac:dyDescent="0.25">
      <c r="A130" s="19">
        <f t="shared" si="7"/>
        <v>123</v>
      </c>
      <c r="B130" s="35"/>
      <c r="C130" s="19" t="e">
        <f>VLOOKUP(B130,'Measure&amp;Incentive Picklist'!D:H,2,FALSE)</f>
        <v>#N/A</v>
      </c>
      <c r="D130" s="35"/>
      <c r="E130" s="36"/>
      <c r="F130" s="36"/>
      <c r="G130" s="36"/>
      <c r="H130" s="35"/>
      <c r="I130" s="35" t="e">
        <f>VLOOKUP(H130,'Heating picklists'!$A$2:$C$61,3,FALSE)</f>
        <v>#N/A</v>
      </c>
      <c r="J130" s="35" t="e">
        <f>VLOOKUP(H130,'Heating picklists'!$A$2:$D$61,4,FALSE)</f>
        <v>#N/A</v>
      </c>
      <c r="K130" s="35"/>
      <c r="L130" s="168"/>
      <c r="M130" s="35"/>
      <c r="N130" s="35"/>
      <c r="O130" s="37"/>
      <c r="P130" s="37"/>
      <c r="Q130" s="38" t="str">
        <f t="shared" si="4"/>
        <v/>
      </c>
      <c r="R130" s="169" t="str">
        <f>IF(B130="","",VLOOKUP($B130,'Measure&amp;Incentive Picklist'!$D:$H,4,FALSE)*E130)</f>
        <v/>
      </c>
      <c r="S130" s="35"/>
      <c r="T130" s="18">
        <f t="shared" si="5"/>
        <v>0</v>
      </c>
      <c r="U130" s="18">
        <f t="shared" si="6"/>
        <v>0</v>
      </c>
    </row>
    <row r="131" spans="1:21" x14ac:dyDescent="0.25">
      <c r="A131" s="19">
        <f t="shared" si="7"/>
        <v>124</v>
      </c>
      <c r="B131" s="35"/>
      <c r="C131" s="19" t="e">
        <f>VLOOKUP(B131,'Measure&amp;Incentive Picklist'!D:H,2,FALSE)</f>
        <v>#N/A</v>
      </c>
      <c r="D131" s="35"/>
      <c r="E131" s="36"/>
      <c r="F131" s="36"/>
      <c r="G131" s="36"/>
      <c r="H131" s="35"/>
      <c r="I131" s="35" t="e">
        <f>VLOOKUP(H131,'Heating picklists'!$A$2:$C$61,3,FALSE)</f>
        <v>#N/A</v>
      </c>
      <c r="J131" s="35" t="e">
        <f>VLOOKUP(H131,'Heating picklists'!$A$2:$D$61,4,FALSE)</f>
        <v>#N/A</v>
      </c>
      <c r="K131" s="35"/>
      <c r="L131" s="168"/>
      <c r="M131" s="35"/>
      <c r="N131" s="35"/>
      <c r="O131" s="37"/>
      <c r="P131" s="37"/>
      <c r="Q131" s="38" t="str">
        <f t="shared" si="4"/>
        <v/>
      </c>
      <c r="R131" s="169" t="str">
        <f>IF(B131="","",VLOOKUP($B131,'Measure&amp;Incentive Picklist'!$D:$H,4,FALSE)*E131)</f>
        <v/>
      </c>
      <c r="S131" s="35"/>
      <c r="T131" s="18">
        <f t="shared" si="5"/>
        <v>0</v>
      </c>
      <c r="U131" s="18">
        <f t="shared" si="6"/>
        <v>0</v>
      </c>
    </row>
    <row r="132" spans="1:21" x14ac:dyDescent="0.25">
      <c r="A132" s="19">
        <f t="shared" si="7"/>
        <v>125</v>
      </c>
      <c r="B132" s="35"/>
      <c r="C132" s="19" t="e">
        <f>VLOOKUP(B132,'Measure&amp;Incentive Picklist'!D:H,2,FALSE)</f>
        <v>#N/A</v>
      </c>
      <c r="D132" s="35"/>
      <c r="E132" s="36"/>
      <c r="F132" s="36"/>
      <c r="G132" s="36"/>
      <c r="H132" s="35"/>
      <c r="I132" s="35" t="e">
        <f>VLOOKUP(H132,'Heating picklists'!$A$2:$C$61,3,FALSE)</f>
        <v>#N/A</v>
      </c>
      <c r="J132" s="35" t="e">
        <f>VLOOKUP(H132,'Heating picklists'!$A$2:$D$61,4,FALSE)</f>
        <v>#N/A</v>
      </c>
      <c r="K132" s="35"/>
      <c r="L132" s="168"/>
      <c r="M132" s="35"/>
      <c r="N132" s="35"/>
      <c r="O132" s="37"/>
      <c r="P132" s="37"/>
      <c r="Q132" s="38" t="str">
        <f t="shared" si="4"/>
        <v/>
      </c>
      <c r="R132" s="169" t="str">
        <f>IF(B132="","",VLOOKUP($B132,'Measure&amp;Incentive Picklist'!$D:$H,4,FALSE)*E132)</f>
        <v/>
      </c>
      <c r="S132" s="35"/>
      <c r="T132" s="18">
        <f t="shared" si="5"/>
        <v>0</v>
      </c>
      <c r="U132" s="18">
        <f t="shared" si="6"/>
        <v>0</v>
      </c>
    </row>
    <row r="133" spans="1:21" x14ac:dyDescent="0.25">
      <c r="A133" s="19">
        <f t="shared" si="7"/>
        <v>126</v>
      </c>
      <c r="B133" s="35"/>
      <c r="C133" s="19" t="e">
        <f>VLOOKUP(B133,'Measure&amp;Incentive Picklist'!D:H,2,FALSE)</f>
        <v>#N/A</v>
      </c>
      <c r="D133" s="35"/>
      <c r="E133" s="36"/>
      <c r="F133" s="36"/>
      <c r="G133" s="36"/>
      <c r="H133" s="35"/>
      <c r="I133" s="35" t="e">
        <f>VLOOKUP(H133,'Heating picklists'!$A$2:$C$61,3,FALSE)</f>
        <v>#N/A</v>
      </c>
      <c r="J133" s="35" t="e">
        <f>VLOOKUP(H133,'Heating picklists'!$A$2:$D$61,4,FALSE)</f>
        <v>#N/A</v>
      </c>
      <c r="K133" s="35"/>
      <c r="L133" s="168"/>
      <c r="M133" s="35"/>
      <c r="N133" s="35"/>
      <c r="O133" s="37"/>
      <c r="P133" s="37"/>
      <c r="Q133" s="38" t="str">
        <f t="shared" si="4"/>
        <v/>
      </c>
      <c r="R133" s="169" t="str">
        <f>IF(B133="","",VLOOKUP($B133,'Measure&amp;Incentive Picklist'!$D:$H,4,FALSE)*E133)</f>
        <v/>
      </c>
      <c r="S133" s="35"/>
      <c r="T133" s="18">
        <f t="shared" si="5"/>
        <v>0</v>
      </c>
      <c r="U133" s="18">
        <f t="shared" si="6"/>
        <v>0</v>
      </c>
    </row>
    <row r="134" spans="1:21" x14ac:dyDescent="0.25">
      <c r="A134" s="19">
        <f t="shared" si="7"/>
        <v>127</v>
      </c>
      <c r="B134" s="35"/>
      <c r="C134" s="19" t="e">
        <f>VLOOKUP(B134,'Measure&amp;Incentive Picklist'!D:H,2,FALSE)</f>
        <v>#N/A</v>
      </c>
      <c r="D134" s="35"/>
      <c r="E134" s="36"/>
      <c r="F134" s="36"/>
      <c r="G134" s="36"/>
      <c r="H134" s="35"/>
      <c r="I134" s="35" t="e">
        <f>VLOOKUP(H134,'Heating picklists'!$A$2:$C$61,3,FALSE)</f>
        <v>#N/A</v>
      </c>
      <c r="J134" s="35" t="e">
        <f>VLOOKUP(H134,'Heating picklists'!$A$2:$D$61,4,FALSE)</f>
        <v>#N/A</v>
      </c>
      <c r="K134" s="35"/>
      <c r="L134" s="168"/>
      <c r="M134" s="35"/>
      <c r="N134" s="35"/>
      <c r="O134" s="37"/>
      <c r="P134" s="37"/>
      <c r="Q134" s="38" t="str">
        <f t="shared" si="4"/>
        <v/>
      </c>
      <c r="R134" s="169" t="str">
        <f>IF(B134="","",VLOOKUP($B134,'Measure&amp;Incentive Picklist'!$D:$H,4,FALSE)*E134)</f>
        <v/>
      </c>
      <c r="S134" s="35"/>
      <c r="T134" s="18">
        <f t="shared" si="5"/>
        <v>0</v>
      </c>
      <c r="U134" s="18">
        <f t="shared" si="6"/>
        <v>0</v>
      </c>
    </row>
    <row r="135" spans="1:21" x14ac:dyDescent="0.25">
      <c r="A135" s="19">
        <f t="shared" si="7"/>
        <v>128</v>
      </c>
      <c r="B135" s="35"/>
      <c r="C135" s="19" t="e">
        <f>VLOOKUP(B135,'Measure&amp;Incentive Picklist'!D:H,2,FALSE)</f>
        <v>#N/A</v>
      </c>
      <c r="D135" s="35"/>
      <c r="E135" s="36"/>
      <c r="F135" s="36"/>
      <c r="G135" s="36"/>
      <c r="H135" s="35"/>
      <c r="I135" s="35" t="e">
        <f>VLOOKUP(H135,'Heating picklists'!$A$2:$C$61,3,FALSE)</f>
        <v>#N/A</v>
      </c>
      <c r="J135" s="35" t="e">
        <f>VLOOKUP(H135,'Heating picklists'!$A$2:$D$61,4,FALSE)</f>
        <v>#N/A</v>
      </c>
      <c r="K135" s="35"/>
      <c r="L135" s="168"/>
      <c r="M135" s="35"/>
      <c r="N135" s="35"/>
      <c r="O135" s="37"/>
      <c r="P135" s="37"/>
      <c r="Q135" s="38" t="str">
        <f t="shared" si="4"/>
        <v/>
      </c>
      <c r="R135" s="169" t="str">
        <f>IF(B135="","",VLOOKUP($B135,'Measure&amp;Incentive Picklist'!$D:$H,4,FALSE)*E135)</f>
        <v/>
      </c>
      <c r="S135" s="35"/>
      <c r="T135" s="18">
        <f t="shared" si="5"/>
        <v>0</v>
      </c>
      <c r="U135" s="18">
        <f t="shared" si="6"/>
        <v>0</v>
      </c>
    </row>
    <row r="136" spans="1:21" x14ac:dyDescent="0.25">
      <c r="A136" s="19">
        <f t="shared" si="7"/>
        <v>129</v>
      </c>
      <c r="B136" s="35"/>
      <c r="C136" s="19" t="e">
        <f>VLOOKUP(B136,'Measure&amp;Incentive Picklist'!D:H,2,FALSE)</f>
        <v>#N/A</v>
      </c>
      <c r="D136" s="35"/>
      <c r="E136" s="36"/>
      <c r="F136" s="36"/>
      <c r="G136" s="36"/>
      <c r="H136" s="35"/>
      <c r="I136" s="35" t="e">
        <f>VLOOKUP(H136,'Heating picklists'!$A$2:$C$61,3,FALSE)</f>
        <v>#N/A</v>
      </c>
      <c r="J136" s="35" t="e">
        <f>VLOOKUP(H136,'Heating picklists'!$A$2:$D$61,4,FALSE)</f>
        <v>#N/A</v>
      </c>
      <c r="K136" s="35"/>
      <c r="L136" s="168"/>
      <c r="M136" s="35"/>
      <c r="N136" s="35"/>
      <c r="O136" s="37"/>
      <c r="P136" s="37"/>
      <c r="Q136" s="38" t="str">
        <f t="shared" si="4"/>
        <v/>
      </c>
      <c r="R136" s="169" t="str">
        <f>IF(B136="","",VLOOKUP($B136,'Measure&amp;Incentive Picklist'!$D:$H,4,FALSE)*E136)</f>
        <v/>
      </c>
      <c r="S136" s="35"/>
      <c r="T136" s="18">
        <f t="shared" si="5"/>
        <v>0</v>
      </c>
      <c r="U136" s="18">
        <f t="shared" si="6"/>
        <v>0</v>
      </c>
    </row>
    <row r="137" spans="1:21" x14ac:dyDescent="0.25">
      <c r="A137" s="19">
        <f t="shared" si="7"/>
        <v>130</v>
      </c>
      <c r="B137" s="35"/>
      <c r="C137" s="19" t="e">
        <f>VLOOKUP(B137,'Measure&amp;Incentive Picklist'!D:H,2,FALSE)</f>
        <v>#N/A</v>
      </c>
      <c r="D137" s="35"/>
      <c r="E137" s="36"/>
      <c r="F137" s="36"/>
      <c r="G137" s="36"/>
      <c r="H137" s="35"/>
      <c r="I137" s="35" t="e">
        <f>VLOOKUP(H137,'Heating picklists'!$A$2:$C$61,3,FALSE)</f>
        <v>#N/A</v>
      </c>
      <c r="J137" s="35" t="e">
        <f>VLOOKUP(H137,'Heating picklists'!$A$2:$D$61,4,FALSE)</f>
        <v>#N/A</v>
      </c>
      <c r="K137" s="35"/>
      <c r="L137" s="168"/>
      <c r="M137" s="35"/>
      <c r="N137" s="35"/>
      <c r="O137" s="37"/>
      <c r="P137" s="37"/>
      <c r="Q137" s="38" t="str">
        <f t="shared" ref="Q137:Q200" si="8">IF(AND(O137="",P137=""),"",$P137+$O137)</f>
        <v/>
      </c>
      <c r="R137" s="169" t="str">
        <f>IF(B137="","",VLOOKUP($B137,'Measure&amp;Incentive Picklist'!$D:$H,4,FALSE)*E137)</f>
        <v/>
      </c>
      <c r="S137" s="35"/>
      <c r="T137" s="18">
        <f t="shared" ref="T137:T200" si="9">IF(OR(B137&gt;0,D137&gt;0,E137&gt;0,F137&gt;0,G137&gt;0,H137&gt;0,K137&gt;0,L137&gt;0,M137&gt;0,N137&gt;0,O137&gt;0,P137&gt;0,S137&gt;0),1,0)</f>
        <v>0</v>
      </c>
      <c r="U137" s="18">
        <f t="shared" ref="U137:U200" si="10">IF(AND(B137&gt;0,ISERROR(T137)),1,0)</f>
        <v>0</v>
      </c>
    </row>
    <row r="138" spans="1:21" x14ac:dyDescent="0.25">
      <c r="A138" s="19">
        <f t="shared" ref="A138:A201" si="11">A137+1</f>
        <v>131</v>
      </c>
      <c r="B138" s="35"/>
      <c r="C138" s="19" t="e">
        <f>VLOOKUP(B138,'Measure&amp;Incentive Picklist'!D:H,2,FALSE)</f>
        <v>#N/A</v>
      </c>
      <c r="D138" s="35"/>
      <c r="E138" s="36"/>
      <c r="F138" s="36"/>
      <c r="G138" s="36"/>
      <c r="H138" s="35"/>
      <c r="I138" s="35" t="e">
        <f>VLOOKUP(H138,'Heating picklists'!$A$2:$C$61,3,FALSE)</f>
        <v>#N/A</v>
      </c>
      <c r="J138" s="35" t="e">
        <f>VLOOKUP(H138,'Heating picklists'!$A$2:$D$61,4,FALSE)</f>
        <v>#N/A</v>
      </c>
      <c r="K138" s="35"/>
      <c r="L138" s="168"/>
      <c r="M138" s="35"/>
      <c r="N138" s="35"/>
      <c r="O138" s="37"/>
      <c r="P138" s="37"/>
      <c r="Q138" s="38" t="str">
        <f t="shared" si="8"/>
        <v/>
      </c>
      <c r="R138" s="169" t="str">
        <f>IF(B138="","",VLOOKUP($B138,'Measure&amp;Incentive Picklist'!$D:$H,4,FALSE)*E138)</f>
        <v/>
      </c>
      <c r="S138" s="35"/>
      <c r="T138" s="18">
        <f t="shared" si="9"/>
        <v>0</v>
      </c>
      <c r="U138" s="18">
        <f t="shared" si="10"/>
        <v>0</v>
      </c>
    </row>
    <row r="139" spans="1:21" x14ac:dyDescent="0.25">
      <c r="A139" s="19">
        <f t="shared" si="11"/>
        <v>132</v>
      </c>
      <c r="B139" s="35"/>
      <c r="C139" s="19" t="e">
        <f>VLOOKUP(B139,'Measure&amp;Incentive Picklist'!D:H,2,FALSE)</f>
        <v>#N/A</v>
      </c>
      <c r="D139" s="35"/>
      <c r="E139" s="36"/>
      <c r="F139" s="36"/>
      <c r="G139" s="36"/>
      <c r="H139" s="35"/>
      <c r="I139" s="35" t="e">
        <f>VLOOKUP(H139,'Heating picklists'!$A$2:$C$61,3,FALSE)</f>
        <v>#N/A</v>
      </c>
      <c r="J139" s="35" t="e">
        <f>VLOOKUP(H139,'Heating picklists'!$A$2:$D$61,4,FALSE)</f>
        <v>#N/A</v>
      </c>
      <c r="K139" s="35"/>
      <c r="L139" s="168"/>
      <c r="M139" s="35"/>
      <c r="N139" s="35"/>
      <c r="O139" s="37"/>
      <c r="P139" s="37"/>
      <c r="Q139" s="38" t="str">
        <f t="shared" si="8"/>
        <v/>
      </c>
      <c r="R139" s="169" t="str">
        <f>IF(B139="","",VLOOKUP($B139,'Measure&amp;Incentive Picklist'!$D:$H,4,FALSE)*E139)</f>
        <v/>
      </c>
      <c r="S139" s="35"/>
      <c r="T139" s="18">
        <f t="shared" si="9"/>
        <v>0</v>
      </c>
      <c r="U139" s="18">
        <f t="shared" si="10"/>
        <v>0</v>
      </c>
    </row>
    <row r="140" spans="1:21" x14ac:dyDescent="0.25">
      <c r="A140" s="19">
        <f t="shared" si="11"/>
        <v>133</v>
      </c>
      <c r="B140" s="35"/>
      <c r="C140" s="19" t="e">
        <f>VLOOKUP(B140,'Measure&amp;Incentive Picklist'!D:H,2,FALSE)</f>
        <v>#N/A</v>
      </c>
      <c r="D140" s="35"/>
      <c r="E140" s="36"/>
      <c r="F140" s="36"/>
      <c r="G140" s="36"/>
      <c r="H140" s="35"/>
      <c r="I140" s="35" t="e">
        <f>VLOOKUP(H140,'Heating picklists'!$A$2:$C$61,3,FALSE)</f>
        <v>#N/A</v>
      </c>
      <c r="J140" s="35" t="e">
        <f>VLOOKUP(H140,'Heating picklists'!$A$2:$D$61,4,FALSE)</f>
        <v>#N/A</v>
      </c>
      <c r="K140" s="35"/>
      <c r="L140" s="168"/>
      <c r="M140" s="35"/>
      <c r="N140" s="35"/>
      <c r="O140" s="37"/>
      <c r="P140" s="37"/>
      <c r="Q140" s="38" t="str">
        <f t="shared" si="8"/>
        <v/>
      </c>
      <c r="R140" s="169" t="str">
        <f>IF(B140="","",VLOOKUP($B140,'Measure&amp;Incentive Picklist'!$D:$H,4,FALSE)*E140)</f>
        <v/>
      </c>
      <c r="S140" s="35"/>
      <c r="T140" s="18">
        <f t="shared" si="9"/>
        <v>0</v>
      </c>
      <c r="U140" s="18">
        <f t="shared" si="10"/>
        <v>0</v>
      </c>
    </row>
    <row r="141" spans="1:21" x14ac:dyDescent="0.25">
      <c r="A141" s="19">
        <f t="shared" si="11"/>
        <v>134</v>
      </c>
      <c r="B141" s="35"/>
      <c r="C141" s="19" t="e">
        <f>VLOOKUP(B141,'Measure&amp;Incentive Picklist'!D:H,2,FALSE)</f>
        <v>#N/A</v>
      </c>
      <c r="D141" s="35"/>
      <c r="E141" s="36"/>
      <c r="F141" s="36"/>
      <c r="G141" s="36"/>
      <c r="H141" s="35"/>
      <c r="I141" s="35" t="e">
        <f>VLOOKUP(H141,'Heating picklists'!$A$2:$C$61,3,FALSE)</f>
        <v>#N/A</v>
      </c>
      <c r="J141" s="35" t="e">
        <f>VLOOKUP(H141,'Heating picklists'!$A$2:$D$61,4,FALSE)</f>
        <v>#N/A</v>
      </c>
      <c r="K141" s="35"/>
      <c r="L141" s="168"/>
      <c r="M141" s="35"/>
      <c r="N141" s="35"/>
      <c r="O141" s="37"/>
      <c r="P141" s="37"/>
      <c r="Q141" s="38" t="str">
        <f t="shared" si="8"/>
        <v/>
      </c>
      <c r="R141" s="169" t="str">
        <f>IF(B141="","",VLOOKUP($B141,'Measure&amp;Incentive Picklist'!$D:$H,4,FALSE)*E141)</f>
        <v/>
      </c>
      <c r="S141" s="35"/>
      <c r="T141" s="18">
        <f t="shared" si="9"/>
        <v>0</v>
      </c>
      <c r="U141" s="18">
        <f t="shared" si="10"/>
        <v>0</v>
      </c>
    </row>
    <row r="142" spans="1:21" x14ac:dyDescent="0.25">
      <c r="A142" s="19">
        <f t="shared" si="11"/>
        <v>135</v>
      </c>
      <c r="B142" s="35"/>
      <c r="C142" s="19" t="e">
        <f>VLOOKUP(B142,'Measure&amp;Incentive Picklist'!D:H,2,FALSE)</f>
        <v>#N/A</v>
      </c>
      <c r="D142" s="35"/>
      <c r="E142" s="36"/>
      <c r="F142" s="36"/>
      <c r="G142" s="36"/>
      <c r="H142" s="35"/>
      <c r="I142" s="35" t="e">
        <f>VLOOKUP(H142,'Heating picklists'!$A$2:$C$61,3,FALSE)</f>
        <v>#N/A</v>
      </c>
      <c r="J142" s="35" t="e">
        <f>VLOOKUP(H142,'Heating picklists'!$A$2:$D$61,4,FALSE)</f>
        <v>#N/A</v>
      </c>
      <c r="K142" s="35"/>
      <c r="L142" s="168"/>
      <c r="M142" s="35"/>
      <c r="N142" s="35"/>
      <c r="O142" s="37"/>
      <c r="P142" s="37"/>
      <c r="Q142" s="38" t="str">
        <f t="shared" si="8"/>
        <v/>
      </c>
      <c r="R142" s="169" t="str">
        <f>IF(B142="","",VLOOKUP($B142,'Measure&amp;Incentive Picklist'!$D:$H,4,FALSE)*E142)</f>
        <v/>
      </c>
      <c r="S142" s="35"/>
      <c r="T142" s="18">
        <f t="shared" si="9"/>
        <v>0</v>
      </c>
      <c r="U142" s="18">
        <f t="shared" si="10"/>
        <v>0</v>
      </c>
    </row>
    <row r="143" spans="1:21" x14ac:dyDescent="0.25">
      <c r="A143" s="19">
        <f t="shared" si="11"/>
        <v>136</v>
      </c>
      <c r="B143" s="35"/>
      <c r="C143" s="19" t="e">
        <f>VLOOKUP(B143,'Measure&amp;Incentive Picklist'!D:H,2,FALSE)</f>
        <v>#N/A</v>
      </c>
      <c r="D143" s="35"/>
      <c r="E143" s="36"/>
      <c r="F143" s="36"/>
      <c r="G143" s="36"/>
      <c r="H143" s="35"/>
      <c r="I143" s="35" t="e">
        <f>VLOOKUP(H143,'Heating picklists'!$A$2:$C$61,3,FALSE)</f>
        <v>#N/A</v>
      </c>
      <c r="J143" s="35" t="e">
        <f>VLOOKUP(H143,'Heating picklists'!$A$2:$D$61,4,FALSE)</f>
        <v>#N/A</v>
      </c>
      <c r="K143" s="35"/>
      <c r="L143" s="168"/>
      <c r="M143" s="35"/>
      <c r="N143" s="35"/>
      <c r="O143" s="37"/>
      <c r="P143" s="37"/>
      <c r="Q143" s="38" t="str">
        <f t="shared" si="8"/>
        <v/>
      </c>
      <c r="R143" s="169" t="str">
        <f>IF(B143="","",VLOOKUP($B143,'Measure&amp;Incentive Picklist'!$D:$H,4,FALSE)*E143)</f>
        <v/>
      </c>
      <c r="S143" s="35"/>
      <c r="T143" s="18">
        <f t="shared" si="9"/>
        <v>0</v>
      </c>
      <c r="U143" s="18">
        <f t="shared" si="10"/>
        <v>0</v>
      </c>
    </row>
    <row r="144" spans="1:21" x14ac:dyDescent="0.25">
      <c r="A144" s="19">
        <f t="shared" si="11"/>
        <v>137</v>
      </c>
      <c r="B144" s="35"/>
      <c r="C144" s="19" t="e">
        <f>VLOOKUP(B144,'Measure&amp;Incentive Picklist'!D:H,2,FALSE)</f>
        <v>#N/A</v>
      </c>
      <c r="D144" s="35"/>
      <c r="E144" s="36"/>
      <c r="F144" s="36"/>
      <c r="G144" s="36"/>
      <c r="H144" s="35"/>
      <c r="I144" s="35" t="e">
        <f>VLOOKUP(H144,'Heating picklists'!$A$2:$C$61,3,FALSE)</f>
        <v>#N/A</v>
      </c>
      <c r="J144" s="35" t="e">
        <f>VLOOKUP(H144,'Heating picklists'!$A$2:$D$61,4,FALSE)</f>
        <v>#N/A</v>
      </c>
      <c r="K144" s="35"/>
      <c r="L144" s="168"/>
      <c r="M144" s="35"/>
      <c r="N144" s="35"/>
      <c r="O144" s="37"/>
      <c r="P144" s="37"/>
      <c r="Q144" s="38" t="str">
        <f t="shared" si="8"/>
        <v/>
      </c>
      <c r="R144" s="169" t="str">
        <f>IF(B144="","",VLOOKUP($B144,'Measure&amp;Incentive Picklist'!$D:$H,4,FALSE)*E144)</f>
        <v/>
      </c>
      <c r="S144" s="35"/>
      <c r="T144" s="18">
        <f t="shared" si="9"/>
        <v>0</v>
      </c>
      <c r="U144" s="18">
        <f t="shared" si="10"/>
        <v>0</v>
      </c>
    </row>
    <row r="145" spans="1:21" x14ac:dyDescent="0.25">
      <c r="A145" s="19">
        <f t="shared" si="11"/>
        <v>138</v>
      </c>
      <c r="B145" s="35"/>
      <c r="C145" s="19" t="e">
        <f>VLOOKUP(B145,'Measure&amp;Incentive Picklist'!D:H,2,FALSE)</f>
        <v>#N/A</v>
      </c>
      <c r="D145" s="35"/>
      <c r="E145" s="36"/>
      <c r="F145" s="36"/>
      <c r="G145" s="36"/>
      <c r="H145" s="35"/>
      <c r="I145" s="35" t="e">
        <f>VLOOKUP(H145,'Heating picklists'!$A$2:$C$61,3,FALSE)</f>
        <v>#N/A</v>
      </c>
      <c r="J145" s="35" t="e">
        <f>VLOOKUP(H145,'Heating picklists'!$A$2:$D$61,4,FALSE)</f>
        <v>#N/A</v>
      </c>
      <c r="K145" s="35"/>
      <c r="L145" s="168"/>
      <c r="M145" s="35"/>
      <c r="N145" s="35"/>
      <c r="O145" s="37"/>
      <c r="P145" s="37"/>
      <c r="Q145" s="38" t="str">
        <f t="shared" si="8"/>
        <v/>
      </c>
      <c r="R145" s="169" t="str">
        <f>IF(B145="","",VLOOKUP($B145,'Measure&amp;Incentive Picklist'!$D:$H,4,FALSE)*E145)</f>
        <v/>
      </c>
      <c r="S145" s="35"/>
      <c r="T145" s="18">
        <f t="shared" si="9"/>
        <v>0</v>
      </c>
      <c r="U145" s="18">
        <f t="shared" si="10"/>
        <v>0</v>
      </c>
    </row>
    <row r="146" spans="1:21" x14ac:dyDescent="0.25">
      <c r="A146" s="19">
        <f t="shared" si="11"/>
        <v>139</v>
      </c>
      <c r="B146" s="35"/>
      <c r="C146" s="19" t="e">
        <f>VLOOKUP(B146,'Measure&amp;Incentive Picklist'!D:H,2,FALSE)</f>
        <v>#N/A</v>
      </c>
      <c r="D146" s="35"/>
      <c r="E146" s="36"/>
      <c r="F146" s="36"/>
      <c r="G146" s="36"/>
      <c r="H146" s="35"/>
      <c r="I146" s="35" t="e">
        <f>VLOOKUP(H146,'Heating picklists'!$A$2:$C$61,3,FALSE)</f>
        <v>#N/A</v>
      </c>
      <c r="J146" s="35" t="e">
        <f>VLOOKUP(H146,'Heating picklists'!$A$2:$D$61,4,FALSE)</f>
        <v>#N/A</v>
      </c>
      <c r="K146" s="35"/>
      <c r="L146" s="168"/>
      <c r="M146" s="35"/>
      <c r="N146" s="35"/>
      <c r="O146" s="37"/>
      <c r="P146" s="37"/>
      <c r="Q146" s="38" t="str">
        <f t="shared" si="8"/>
        <v/>
      </c>
      <c r="R146" s="169" t="str">
        <f>IF(B146="","",VLOOKUP($B146,'Measure&amp;Incentive Picklist'!$D:$H,4,FALSE)*E146)</f>
        <v/>
      </c>
      <c r="S146" s="35"/>
      <c r="T146" s="18">
        <f t="shared" si="9"/>
        <v>0</v>
      </c>
      <c r="U146" s="18">
        <f t="shared" si="10"/>
        <v>0</v>
      </c>
    </row>
    <row r="147" spans="1:21" x14ac:dyDescent="0.25">
      <c r="A147" s="19">
        <f t="shared" si="11"/>
        <v>140</v>
      </c>
      <c r="B147" s="35"/>
      <c r="C147" s="19" t="e">
        <f>VLOOKUP(B147,'Measure&amp;Incentive Picklist'!D:H,2,FALSE)</f>
        <v>#N/A</v>
      </c>
      <c r="D147" s="35"/>
      <c r="E147" s="36"/>
      <c r="F147" s="36"/>
      <c r="G147" s="36"/>
      <c r="H147" s="35"/>
      <c r="I147" s="35" t="e">
        <f>VLOOKUP(H147,'Heating picklists'!$A$2:$C$61,3,FALSE)</f>
        <v>#N/A</v>
      </c>
      <c r="J147" s="35" t="e">
        <f>VLOOKUP(H147,'Heating picklists'!$A$2:$D$61,4,FALSE)</f>
        <v>#N/A</v>
      </c>
      <c r="K147" s="35"/>
      <c r="L147" s="168"/>
      <c r="M147" s="35"/>
      <c r="N147" s="35"/>
      <c r="O147" s="37"/>
      <c r="P147" s="37"/>
      <c r="Q147" s="38" t="str">
        <f t="shared" si="8"/>
        <v/>
      </c>
      <c r="R147" s="169" t="str">
        <f>IF(B147="","",VLOOKUP($B147,'Measure&amp;Incentive Picklist'!$D:$H,4,FALSE)*E147)</f>
        <v/>
      </c>
      <c r="S147" s="35"/>
      <c r="T147" s="18">
        <f t="shared" si="9"/>
        <v>0</v>
      </c>
      <c r="U147" s="18">
        <f t="shared" si="10"/>
        <v>0</v>
      </c>
    </row>
    <row r="148" spans="1:21" x14ac:dyDescent="0.25">
      <c r="A148" s="19">
        <f t="shared" si="11"/>
        <v>141</v>
      </c>
      <c r="B148" s="35"/>
      <c r="C148" s="19" t="e">
        <f>VLOOKUP(B148,'Measure&amp;Incentive Picklist'!D:H,2,FALSE)</f>
        <v>#N/A</v>
      </c>
      <c r="D148" s="35"/>
      <c r="E148" s="36"/>
      <c r="F148" s="36"/>
      <c r="G148" s="36"/>
      <c r="H148" s="35"/>
      <c r="I148" s="35" t="e">
        <f>VLOOKUP(H148,'Heating picklists'!$A$2:$C$61,3,FALSE)</f>
        <v>#N/A</v>
      </c>
      <c r="J148" s="35" t="e">
        <f>VLOOKUP(H148,'Heating picklists'!$A$2:$D$61,4,FALSE)</f>
        <v>#N/A</v>
      </c>
      <c r="K148" s="35"/>
      <c r="L148" s="168"/>
      <c r="M148" s="35"/>
      <c r="N148" s="35"/>
      <c r="O148" s="37"/>
      <c r="P148" s="37"/>
      <c r="Q148" s="38" t="str">
        <f t="shared" si="8"/>
        <v/>
      </c>
      <c r="R148" s="169" t="str">
        <f>IF(B148="","",VLOOKUP($B148,'Measure&amp;Incentive Picklist'!$D:$H,4,FALSE)*E148)</f>
        <v/>
      </c>
      <c r="S148" s="35"/>
      <c r="T148" s="18">
        <f t="shared" si="9"/>
        <v>0</v>
      </c>
      <c r="U148" s="18">
        <f t="shared" si="10"/>
        <v>0</v>
      </c>
    </row>
    <row r="149" spans="1:21" x14ac:dyDescent="0.25">
      <c r="A149" s="19">
        <f t="shared" si="11"/>
        <v>142</v>
      </c>
      <c r="B149" s="35"/>
      <c r="C149" s="19" t="e">
        <f>VLOOKUP(B149,'Measure&amp;Incentive Picklist'!D:H,2,FALSE)</f>
        <v>#N/A</v>
      </c>
      <c r="D149" s="35"/>
      <c r="E149" s="36"/>
      <c r="F149" s="36"/>
      <c r="G149" s="36"/>
      <c r="H149" s="35"/>
      <c r="I149" s="35" t="e">
        <f>VLOOKUP(H149,'Heating picklists'!$A$2:$C$61,3,FALSE)</f>
        <v>#N/A</v>
      </c>
      <c r="J149" s="35" t="e">
        <f>VLOOKUP(H149,'Heating picklists'!$A$2:$D$61,4,FALSE)</f>
        <v>#N/A</v>
      </c>
      <c r="K149" s="35"/>
      <c r="L149" s="168"/>
      <c r="M149" s="35"/>
      <c r="N149" s="35"/>
      <c r="O149" s="37"/>
      <c r="P149" s="37"/>
      <c r="Q149" s="38" t="str">
        <f t="shared" si="8"/>
        <v/>
      </c>
      <c r="R149" s="169" t="str">
        <f>IF(B149="","",VLOOKUP($B149,'Measure&amp;Incentive Picklist'!$D:$H,4,FALSE)*E149)</f>
        <v/>
      </c>
      <c r="S149" s="35"/>
      <c r="T149" s="18">
        <f t="shared" si="9"/>
        <v>0</v>
      </c>
      <c r="U149" s="18">
        <f t="shared" si="10"/>
        <v>0</v>
      </c>
    </row>
    <row r="150" spans="1:21" x14ac:dyDescent="0.25">
      <c r="A150" s="19">
        <f t="shared" si="11"/>
        <v>143</v>
      </c>
      <c r="B150" s="35"/>
      <c r="C150" s="19" t="e">
        <f>VLOOKUP(B150,'Measure&amp;Incentive Picklist'!D:H,2,FALSE)</f>
        <v>#N/A</v>
      </c>
      <c r="D150" s="35"/>
      <c r="E150" s="36"/>
      <c r="F150" s="36"/>
      <c r="G150" s="36"/>
      <c r="H150" s="35"/>
      <c r="I150" s="35" t="e">
        <f>VLOOKUP(H150,'Heating picklists'!$A$2:$C$61,3,FALSE)</f>
        <v>#N/A</v>
      </c>
      <c r="J150" s="35" t="e">
        <f>VLOOKUP(H150,'Heating picklists'!$A$2:$D$61,4,FALSE)</f>
        <v>#N/A</v>
      </c>
      <c r="K150" s="35"/>
      <c r="L150" s="168"/>
      <c r="M150" s="35"/>
      <c r="N150" s="35"/>
      <c r="O150" s="37"/>
      <c r="P150" s="37"/>
      <c r="Q150" s="38" t="str">
        <f t="shared" si="8"/>
        <v/>
      </c>
      <c r="R150" s="169" t="str">
        <f>IF(B150="","",VLOOKUP($B150,'Measure&amp;Incentive Picklist'!$D:$H,4,FALSE)*E150)</f>
        <v/>
      </c>
      <c r="S150" s="35"/>
      <c r="T150" s="18">
        <f t="shared" si="9"/>
        <v>0</v>
      </c>
      <c r="U150" s="18">
        <f t="shared" si="10"/>
        <v>0</v>
      </c>
    </row>
    <row r="151" spans="1:21" x14ac:dyDescent="0.25">
      <c r="A151" s="19">
        <f t="shared" si="11"/>
        <v>144</v>
      </c>
      <c r="B151" s="35"/>
      <c r="C151" s="19" t="e">
        <f>VLOOKUP(B151,'Measure&amp;Incentive Picklist'!D:H,2,FALSE)</f>
        <v>#N/A</v>
      </c>
      <c r="D151" s="35"/>
      <c r="E151" s="36"/>
      <c r="F151" s="36"/>
      <c r="G151" s="36"/>
      <c r="H151" s="35"/>
      <c r="I151" s="35" t="e">
        <f>VLOOKUP(H151,'Heating picklists'!$A$2:$C$61,3,FALSE)</f>
        <v>#N/A</v>
      </c>
      <c r="J151" s="35" t="e">
        <f>VLOOKUP(H151,'Heating picklists'!$A$2:$D$61,4,FALSE)</f>
        <v>#N/A</v>
      </c>
      <c r="K151" s="35"/>
      <c r="L151" s="168"/>
      <c r="M151" s="35"/>
      <c r="N151" s="35"/>
      <c r="O151" s="37"/>
      <c r="P151" s="37"/>
      <c r="Q151" s="38" t="str">
        <f t="shared" si="8"/>
        <v/>
      </c>
      <c r="R151" s="169" t="str">
        <f>IF(B151="","",VLOOKUP($B151,'Measure&amp;Incentive Picklist'!$D:$H,4,FALSE)*E151)</f>
        <v/>
      </c>
      <c r="S151" s="35"/>
      <c r="T151" s="18">
        <f t="shared" si="9"/>
        <v>0</v>
      </c>
      <c r="U151" s="18">
        <f t="shared" si="10"/>
        <v>0</v>
      </c>
    </row>
    <row r="152" spans="1:21" x14ac:dyDescent="0.25">
      <c r="A152" s="19">
        <f t="shared" si="11"/>
        <v>145</v>
      </c>
      <c r="B152" s="35"/>
      <c r="C152" s="19" t="e">
        <f>VLOOKUP(B152,'Measure&amp;Incentive Picklist'!D:H,2,FALSE)</f>
        <v>#N/A</v>
      </c>
      <c r="D152" s="35"/>
      <c r="E152" s="36"/>
      <c r="F152" s="36"/>
      <c r="G152" s="36"/>
      <c r="H152" s="35"/>
      <c r="I152" s="35" t="e">
        <f>VLOOKUP(H152,'Heating picklists'!$A$2:$C$61,3,FALSE)</f>
        <v>#N/A</v>
      </c>
      <c r="J152" s="35" t="e">
        <f>VLOOKUP(H152,'Heating picklists'!$A$2:$D$61,4,FALSE)</f>
        <v>#N/A</v>
      </c>
      <c r="K152" s="35"/>
      <c r="L152" s="168"/>
      <c r="M152" s="35"/>
      <c r="N152" s="35"/>
      <c r="O152" s="37"/>
      <c r="P152" s="37"/>
      <c r="Q152" s="38" t="str">
        <f t="shared" si="8"/>
        <v/>
      </c>
      <c r="R152" s="169" t="str">
        <f>IF(B152="","",VLOOKUP($B152,'Measure&amp;Incentive Picklist'!$D:$H,4,FALSE)*E152)</f>
        <v/>
      </c>
      <c r="S152" s="35"/>
      <c r="T152" s="18">
        <f t="shared" si="9"/>
        <v>0</v>
      </c>
      <c r="U152" s="18">
        <f t="shared" si="10"/>
        <v>0</v>
      </c>
    </row>
    <row r="153" spans="1:21" x14ac:dyDescent="0.25">
      <c r="A153" s="19">
        <f t="shared" si="11"/>
        <v>146</v>
      </c>
      <c r="B153" s="35"/>
      <c r="C153" s="19" t="e">
        <f>VLOOKUP(B153,'Measure&amp;Incentive Picklist'!D:H,2,FALSE)</f>
        <v>#N/A</v>
      </c>
      <c r="D153" s="35"/>
      <c r="E153" s="36"/>
      <c r="F153" s="36"/>
      <c r="G153" s="36"/>
      <c r="H153" s="35"/>
      <c r="I153" s="35" t="e">
        <f>VLOOKUP(H153,'Heating picklists'!$A$2:$C$61,3,FALSE)</f>
        <v>#N/A</v>
      </c>
      <c r="J153" s="35" t="e">
        <f>VLOOKUP(H153,'Heating picklists'!$A$2:$D$61,4,FALSE)</f>
        <v>#N/A</v>
      </c>
      <c r="K153" s="35"/>
      <c r="L153" s="168"/>
      <c r="M153" s="35"/>
      <c r="N153" s="35"/>
      <c r="O153" s="37"/>
      <c r="P153" s="37"/>
      <c r="Q153" s="38" t="str">
        <f t="shared" si="8"/>
        <v/>
      </c>
      <c r="R153" s="169" t="str">
        <f>IF(B153="","",VLOOKUP($B153,'Measure&amp;Incentive Picklist'!$D:$H,4,FALSE)*E153)</f>
        <v/>
      </c>
      <c r="S153" s="35"/>
      <c r="T153" s="18">
        <f t="shared" si="9"/>
        <v>0</v>
      </c>
      <c r="U153" s="18">
        <f t="shared" si="10"/>
        <v>0</v>
      </c>
    </row>
    <row r="154" spans="1:21" x14ac:dyDescent="0.25">
      <c r="A154" s="19">
        <f t="shared" si="11"/>
        <v>147</v>
      </c>
      <c r="B154" s="35"/>
      <c r="C154" s="19" t="e">
        <f>VLOOKUP(B154,'Measure&amp;Incentive Picklist'!D:H,2,FALSE)</f>
        <v>#N/A</v>
      </c>
      <c r="D154" s="35"/>
      <c r="E154" s="36"/>
      <c r="F154" s="36"/>
      <c r="G154" s="36"/>
      <c r="H154" s="35"/>
      <c r="I154" s="35" t="e">
        <f>VLOOKUP(H154,'Heating picklists'!$A$2:$C$61,3,FALSE)</f>
        <v>#N/A</v>
      </c>
      <c r="J154" s="35" t="e">
        <f>VLOOKUP(H154,'Heating picklists'!$A$2:$D$61,4,FALSE)</f>
        <v>#N/A</v>
      </c>
      <c r="K154" s="35"/>
      <c r="L154" s="168"/>
      <c r="M154" s="35"/>
      <c r="N154" s="35"/>
      <c r="O154" s="37"/>
      <c r="P154" s="37"/>
      <c r="Q154" s="38" t="str">
        <f t="shared" si="8"/>
        <v/>
      </c>
      <c r="R154" s="169" t="str">
        <f>IF(B154="","",VLOOKUP($B154,'Measure&amp;Incentive Picklist'!$D:$H,4,FALSE)*E154)</f>
        <v/>
      </c>
      <c r="S154" s="35"/>
      <c r="T154" s="18">
        <f t="shared" si="9"/>
        <v>0</v>
      </c>
      <c r="U154" s="18">
        <f t="shared" si="10"/>
        <v>0</v>
      </c>
    </row>
    <row r="155" spans="1:21" x14ac:dyDescent="0.25">
      <c r="A155" s="19">
        <f t="shared" si="11"/>
        <v>148</v>
      </c>
      <c r="B155" s="35"/>
      <c r="C155" s="19" t="e">
        <f>VLOOKUP(B155,'Measure&amp;Incentive Picklist'!D:H,2,FALSE)</f>
        <v>#N/A</v>
      </c>
      <c r="D155" s="35"/>
      <c r="E155" s="36"/>
      <c r="F155" s="36"/>
      <c r="G155" s="36"/>
      <c r="H155" s="35"/>
      <c r="I155" s="35" t="e">
        <f>VLOOKUP(H155,'Heating picklists'!$A$2:$C$61,3,FALSE)</f>
        <v>#N/A</v>
      </c>
      <c r="J155" s="35" t="e">
        <f>VLOOKUP(H155,'Heating picklists'!$A$2:$D$61,4,FALSE)</f>
        <v>#N/A</v>
      </c>
      <c r="K155" s="35"/>
      <c r="L155" s="168"/>
      <c r="M155" s="35"/>
      <c r="N155" s="35"/>
      <c r="O155" s="37"/>
      <c r="P155" s="37"/>
      <c r="Q155" s="38" t="str">
        <f t="shared" si="8"/>
        <v/>
      </c>
      <c r="R155" s="169" t="str">
        <f>IF(B155="","",VLOOKUP($B155,'Measure&amp;Incentive Picklist'!$D:$H,4,FALSE)*E155)</f>
        <v/>
      </c>
      <c r="S155" s="35"/>
      <c r="T155" s="18">
        <f t="shared" si="9"/>
        <v>0</v>
      </c>
      <c r="U155" s="18">
        <f t="shared" si="10"/>
        <v>0</v>
      </c>
    </row>
    <row r="156" spans="1:21" x14ac:dyDescent="0.25">
      <c r="A156" s="19">
        <f t="shared" si="11"/>
        <v>149</v>
      </c>
      <c r="B156" s="35"/>
      <c r="C156" s="19" t="e">
        <f>VLOOKUP(B156,'Measure&amp;Incentive Picklist'!D:H,2,FALSE)</f>
        <v>#N/A</v>
      </c>
      <c r="D156" s="35"/>
      <c r="E156" s="36"/>
      <c r="F156" s="36"/>
      <c r="G156" s="36"/>
      <c r="H156" s="35"/>
      <c r="I156" s="35" t="e">
        <f>VLOOKUP(H156,'Heating picklists'!$A$2:$C$61,3,FALSE)</f>
        <v>#N/A</v>
      </c>
      <c r="J156" s="35" t="e">
        <f>VLOOKUP(H156,'Heating picklists'!$A$2:$D$61,4,FALSE)</f>
        <v>#N/A</v>
      </c>
      <c r="K156" s="35"/>
      <c r="L156" s="168"/>
      <c r="M156" s="35"/>
      <c r="N156" s="35"/>
      <c r="O156" s="37"/>
      <c r="P156" s="37"/>
      <c r="Q156" s="38" t="str">
        <f t="shared" si="8"/>
        <v/>
      </c>
      <c r="R156" s="169" t="str">
        <f>IF(B156="","",VLOOKUP($B156,'Measure&amp;Incentive Picklist'!$D:$H,4,FALSE)*E156)</f>
        <v/>
      </c>
      <c r="S156" s="35"/>
      <c r="T156" s="18">
        <f t="shared" si="9"/>
        <v>0</v>
      </c>
      <c r="U156" s="18">
        <f t="shared" si="10"/>
        <v>0</v>
      </c>
    </row>
    <row r="157" spans="1:21" x14ac:dyDescent="0.25">
      <c r="A157" s="19">
        <f t="shared" si="11"/>
        <v>150</v>
      </c>
      <c r="B157" s="35"/>
      <c r="C157" s="19" t="e">
        <f>VLOOKUP(B157,'Measure&amp;Incentive Picklist'!D:H,2,FALSE)</f>
        <v>#N/A</v>
      </c>
      <c r="D157" s="35"/>
      <c r="E157" s="36"/>
      <c r="F157" s="36"/>
      <c r="G157" s="36"/>
      <c r="H157" s="35"/>
      <c r="I157" s="35" t="e">
        <f>VLOOKUP(H157,'Heating picklists'!$A$2:$C$61,3,FALSE)</f>
        <v>#N/A</v>
      </c>
      <c r="J157" s="35" t="e">
        <f>VLOOKUP(H157,'Heating picklists'!$A$2:$D$61,4,FALSE)</f>
        <v>#N/A</v>
      </c>
      <c r="K157" s="35"/>
      <c r="L157" s="168"/>
      <c r="M157" s="35"/>
      <c r="N157" s="35"/>
      <c r="O157" s="37"/>
      <c r="P157" s="37"/>
      <c r="Q157" s="38" t="str">
        <f t="shared" si="8"/>
        <v/>
      </c>
      <c r="R157" s="169" t="str">
        <f>IF(B157="","",VLOOKUP($B157,'Measure&amp;Incentive Picklist'!$D:$H,4,FALSE)*E157)</f>
        <v/>
      </c>
      <c r="S157" s="35"/>
      <c r="T157" s="18">
        <f t="shared" si="9"/>
        <v>0</v>
      </c>
      <c r="U157" s="18">
        <f t="shared" si="10"/>
        <v>0</v>
      </c>
    </row>
    <row r="158" spans="1:21" x14ac:dyDescent="0.25">
      <c r="A158" s="19">
        <f t="shared" si="11"/>
        <v>151</v>
      </c>
      <c r="B158" s="35"/>
      <c r="C158" s="19" t="e">
        <f>VLOOKUP(B158,'Measure&amp;Incentive Picklist'!D:H,2,FALSE)</f>
        <v>#N/A</v>
      </c>
      <c r="D158" s="35"/>
      <c r="E158" s="36"/>
      <c r="F158" s="36"/>
      <c r="G158" s="36"/>
      <c r="H158" s="35"/>
      <c r="I158" s="35" t="e">
        <f>VLOOKUP(H158,'Heating picklists'!$A$2:$C$61,3,FALSE)</f>
        <v>#N/A</v>
      </c>
      <c r="J158" s="35" t="e">
        <f>VLOOKUP(H158,'Heating picklists'!$A$2:$D$61,4,FALSE)</f>
        <v>#N/A</v>
      </c>
      <c r="K158" s="35"/>
      <c r="L158" s="168"/>
      <c r="M158" s="35"/>
      <c r="N158" s="35"/>
      <c r="O158" s="37"/>
      <c r="P158" s="37"/>
      <c r="Q158" s="38" t="str">
        <f t="shared" si="8"/>
        <v/>
      </c>
      <c r="R158" s="169" t="str">
        <f>IF(B158="","",VLOOKUP($B158,'Measure&amp;Incentive Picklist'!$D:$H,4,FALSE)*E158)</f>
        <v/>
      </c>
      <c r="S158" s="35"/>
      <c r="T158" s="18">
        <f t="shared" si="9"/>
        <v>0</v>
      </c>
      <c r="U158" s="18">
        <f t="shared" si="10"/>
        <v>0</v>
      </c>
    </row>
    <row r="159" spans="1:21" x14ac:dyDescent="0.25">
      <c r="A159" s="19">
        <f t="shared" si="11"/>
        <v>152</v>
      </c>
      <c r="B159" s="35"/>
      <c r="C159" s="19" t="e">
        <f>VLOOKUP(B159,'Measure&amp;Incentive Picklist'!D:H,2,FALSE)</f>
        <v>#N/A</v>
      </c>
      <c r="D159" s="35"/>
      <c r="E159" s="36"/>
      <c r="F159" s="36"/>
      <c r="G159" s="36"/>
      <c r="H159" s="35"/>
      <c r="I159" s="35" t="e">
        <f>VLOOKUP(H159,'Heating picklists'!$A$2:$C$61,3,FALSE)</f>
        <v>#N/A</v>
      </c>
      <c r="J159" s="35" t="e">
        <f>VLOOKUP(H159,'Heating picklists'!$A$2:$D$61,4,FALSE)</f>
        <v>#N/A</v>
      </c>
      <c r="K159" s="35"/>
      <c r="L159" s="168"/>
      <c r="M159" s="35"/>
      <c r="N159" s="35"/>
      <c r="O159" s="37"/>
      <c r="P159" s="37"/>
      <c r="Q159" s="38" t="str">
        <f t="shared" si="8"/>
        <v/>
      </c>
      <c r="R159" s="169" t="str">
        <f>IF(B159="","",VLOOKUP($B159,'Measure&amp;Incentive Picklist'!$D:$H,4,FALSE)*E159)</f>
        <v/>
      </c>
      <c r="S159" s="35"/>
      <c r="T159" s="18">
        <f t="shared" si="9"/>
        <v>0</v>
      </c>
      <c r="U159" s="18">
        <f t="shared" si="10"/>
        <v>0</v>
      </c>
    </row>
    <row r="160" spans="1:21" x14ac:dyDescent="0.25">
      <c r="A160" s="19">
        <f t="shared" si="11"/>
        <v>153</v>
      </c>
      <c r="B160" s="35"/>
      <c r="C160" s="19" t="e">
        <f>VLOOKUP(B160,'Measure&amp;Incentive Picklist'!D:H,2,FALSE)</f>
        <v>#N/A</v>
      </c>
      <c r="D160" s="35"/>
      <c r="E160" s="36"/>
      <c r="F160" s="36"/>
      <c r="G160" s="36"/>
      <c r="H160" s="35"/>
      <c r="I160" s="35" t="e">
        <f>VLOOKUP(H160,'Heating picklists'!$A$2:$C$61,3,FALSE)</f>
        <v>#N/A</v>
      </c>
      <c r="J160" s="35" t="e">
        <f>VLOOKUP(H160,'Heating picklists'!$A$2:$D$61,4,FALSE)</f>
        <v>#N/A</v>
      </c>
      <c r="K160" s="35"/>
      <c r="L160" s="168"/>
      <c r="M160" s="35"/>
      <c r="N160" s="35"/>
      <c r="O160" s="37"/>
      <c r="P160" s="37"/>
      <c r="Q160" s="38" t="str">
        <f t="shared" si="8"/>
        <v/>
      </c>
      <c r="R160" s="169" t="str">
        <f>IF(B160="","",VLOOKUP($B160,'Measure&amp;Incentive Picklist'!$D:$H,4,FALSE)*E160)</f>
        <v/>
      </c>
      <c r="S160" s="35"/>
      <c r="T160" s="18">
        <f t="shared" si="9"/>
        <v>0</v>
      </c>
      <c r="U160" s="18">
        <f t="shared" si="10"/>
        <v>0</v>
      </c>
    </row>
    <row r="161" spans="1:21" x14ac:dyDescent="0.25">
      <c r="A161" s="19">
        <f t="shared" si="11"/>
        <v>154</v>
      </c>
      <c r="B161" s="35"/>
      <c r="C161" s="19" t="e">
        <f>VLOOKUP(B161,'Measure&amp;Incentive Picklist'!D:H,2,FALSE)</f>
        <v>#N/A</v>
      </c>
      <c r="D161" s="35"/>
      <c r="E161" s="36"/>
      <c r="F161" s="36"/>
      <c r="G161" s="36"/>
      <c r="H161" s="35"/>
      <c r="I161" s="35" t="e">
        <f>VLOOKUP(H161,'Heating picklists'!$A$2:$C$61,3,FALSE)</f>
        <v>#N/A</v>
      </c>
      <c r="J161" s="35" t="e">
        <f>VLOOKUP(H161,'Heating picklists'!$A$2:$D$61,4,FALSE)</f>
        <v>#N/A</v>
      </c>
      <c r="K161" s="35"/>
      <c r="L161" s="168"/>
      <c r="M161" s="35"/>
      <c r="N161" s="35"/>
      <c r="O161" s="37"/>
      <c r="P161" s="37"/>
      <c r="Q161" s="38" t="str">
        <f t="shared" si="8"/>
        <v/>
      </c>
      <c r="R161" s="169" t="str">
        <f>IF(B161="","",VLOOKUP($B161,'Measure&amp;Incentive Picklist'!$D:$H,4,FALSE)*E161)</f>
        <v/>
      </c>
      <c r="S161" s="35"/>
      <c r="T161" s="18">
        <f t="shared" si="9"/>
        <v>0</v>
      </c>
      <c r="U161" s="18">
        <f t="shared" si="10"/>
        <v>0</v>
      </c>
    </row>
    <row r="162" spans="1:21" x14ac:dyDescent="0.25">
      <c r="A162" s="19">
        <f t="shared" si="11"/>
        <v>155</v>
      </c>
      <c r="B162" s="35"/>
      <c r="C162" s="19" t="e">
        <f>VLOOKUP(B162,'Measure&amp;Incentive Picklist'!D:H,2,FALSE)</f>
        <v>#N/A</v>
      </c>
      <c r="D162" s="35"/>
      <c r="E162" s="36"/>
      <c r="F162" s="36"/>
      <c r="G162" s="36"/>
      <c r="H162" s="35"/>
      <c r="I162" s="35" t="e">
        <f>VLOOKUP(H162,'Heating picklists'!$A$2:$C$61,3,FALSE)</f>
        <v>#N/A</v>
      </c>
      <c r="J162" s="35" t="e">
        <f>VLOOKUP(H162,'Heating picklists'!$A$2:$D$61,4,FALSE)</f>
        <v>#N/A</v>
      </c>
      <c r="K162" s="35"/>
      <c r="L162" s="168"/>
      <c r="M162" s="35"/>
      <c r="N162" s="35"/>
      <c r="O162" s="37"/>
      <c r="P162" s="37"/>
      <c r="Q162" s="38" t="str">
        <f t="shared" si="8"/>
        <v/>
      </c>
      <c r="R162" s="169" t="str">
        <f>IF(B162="","",VLOOKUP($B162,'Measure&amp;Incentive Picklist'!$D:$H,4,FALSE)*E162)</f>
        <v/>
      </c>
      <c r="S162" s="35"/>
      <c r="T162" s="18">
        <f t="shared" si="9"/>
        <v>0</v>
      </c>
      <c r="U162" s="18">
        <f t="shared" si="10"/>
        <v>0</v>
      </c>
    </row>
    <row r="163" spans="1:21" x14ac:dyDescent="0.25">
      <c r="A163" s="19">
        <f t="shared" si="11"/>
        <v>156</v>
      </c>
      <c r="B163" s="35"/>
      <c r="C163" s="19" t="e">
        <f>VLOOKUP(B163,'Measure&amp;Incentive Picklist'!D:H,2,FALSE)</f>
        <v>#N/A</v>
      </c>
      <c r="D163" s="35"/>
      <c r="E163" s="36"/>
      <c r="F163" s="36"/>
      <c r="G163" s="36"/>
      <c r="H163" s="35"/>
      <c r="I163" s="35" t="e">
        <f>VLOOKUP(H163,'Heating picklists'!$A$2:$C$61,3,FALSE)</f>
        <v>#N/A</v>
      </c>
      <c r="J163" s="35" t="e">
        <f>VLOOKUP(H163,'Heating picklists'!$A$2:$D$61,4,FALSE)</f>
        <v>#N/A</v>
      </c>
      <c r="K163" s="35"/>
      <c r="L163" s="168"/>
      <c r="M163" s="35"/>
      <c r="N163" s="35"/>
      <c r="O163" s="37"/>
      <c r="P163" s="37"/>
      <c r="Q163" s="38" t="str">
        <f t="shared" si="8"/>
        <v/>
      </c>
      <c r="R163" s="169" t="str">
        <f>IF(B163="","",VLOOKUP($B163,'Measure&amp;Incentive Picklist'!$D:$H,4,FALSE)*E163)</f>
        <v/>
      </c>
      <c r="S163" s="35"/>
      <c r="T163" s="18">
        <f t="shared" si="9"/>
        <v>0</v>
      </c>
      <c r="U163" s="18">
        <f t="shared" si="10"/>
        <v>0</v>
      </c>
    </row>
    <row r="164" spans="1:21" x14ac:dyDescent="0.25">
      <c r="A164" s="19">
        <f t="shared" si="11"/>
        <v>157</v>
      </c>
      <c r="B164" s="35"/>
      <c r="C164" s="19" t="e">
        <f>VLOOKUP(B164,'Measure&amp;Incentive Picklist'!D:H,2,FALSE)</f>
        <v>#N/A</v>
      </c>
      <c r="D164" s="35"/>
      <c r="E164" s="36"/>
      <c r="F164" s="36"/>
      <c r="G164" s="36"/>
      <c r="H164" s="35"/>
      <c r="I164" s="35" t="e">
        <f>VLOOKUP(H164,'Heating picklists'!$A$2:$C$61,3,FALSE)</f>
        <v>#N/A</v>
      </c>
      <c r="J164" s="35" t="e">
        <f>VLOOKUP(H164,'Heating picklists'!$A$2:$D$61,4,FALSE)</f>
        <v>#N/A</v>
      </c>
      <c r="K164" s="35"/>
      <c r="L164" s="168"/>
      <c r="M164" s="35"/>
      <c r="N164" s="35"/>
      <c r="O164" s="37"/>
      <c r="P164" s="37"/>
      <c r="Q164" s="38" t="str">
        <f t="shared" si="8"/>
        <v/>
      </c>
      <c r="R164" s="169" t="str">
        <f>IF(B164="","",VLOOKUP($B164,'Measure&amp;Incentive Picklist'!$D:$H,4,FALSE)*E164)</f>
        <v/>
      </c>
      <c r="S164" s="35"/>
      <c r="T164" s="18">
        <f t="shared" si="9"/>
        <v>0</v>
      </c>
      <c r="U164" s="18">
        <f t="shared" si="10"/>
        <v>0</v>
      </c>
    </row>
    <row r="165" spans="1:21" x14ac:dyDescent="0.25">
      <c r="A165" s="19">
        <f t="shared" si="11"/>
        <v>158</v>
      </c>
      <c r="B165" s="35"/>
      <c r="C165" s="19" t="e">
        <f>VLOOKUP(B165,'Measure&amp;Incentive Picklist'!D:H,2,FALSE)</f>
        <v>#N/A</v>
      </c>
      <c r="D165" s="35"/>
      <c r="E165" s="36"/>
      <c r="F165" s="36"/>
      <c r="G165" s="36"/>
      <c r="H165" s="35"/>
      <c r="I165" s="35" t="e">
        <f>VLOOKUP(H165,'Heating picklists'!$A$2:$C$61,3,FALSE)</f>
        <v>#N/A</v>
      </c>
      <c r="J165" s="35" t="e">
        <f>VLOOKUP(H165,'Heating picklists'!$A$2:$D$61,4,FALSE)</f>
        <v>#N/A</v>
      </c>
      <c r="K165" s="35"/>
      <c r="L165" s="168"/>
      <c r="M165" s="35"/>
      <c r="N165" s="35"/>
      <c r="O165" s="37"/>
      <c r="P165" s="37"/>
      <c r="Q165" s="38" t="str">
        <f t="shared" si="8"/>
        <v/>
      </c>
      <c r="R165" s="169" t="str">
        <f>IF(B165="","",VLOOKUP($B165,'Measure&amp;Incentive Picklist'!$D:$H,4,FALSE)*E165)</f>
        <v/>
      </c>
      <c r="S165" s="35"/>
      <c r="T165" s="18">
        <f t="shared" si="9"/>
        <v>0</v>
      </c>
      <c r="U165" s="18">
        <f t="shared" si="10"/>
        <v>0</v>
      </c>
    </row>
    <row r="166" spans="1:21" x14ac:dyDescent="0.25">
      <c r="A166" s="19">
        <f t="shared" si="11"/>
        <v>159</v>
      </c>
      <c r="B166" s="35"/>
      <c r="C166" s="19" t="e">
        <f>VLOOKUP(B166,'Measure&amp;Incentive Picklist'!D:H,2,FALSE)</f>
        <v>#N/A</v>
      </c>
      <c r="D166" s="35"/>
      <c r="E166" s="36"/>
      <c r="F166" s="36"/>
      <c r="G166" s="36"/>
      <c r="H166" s="35"/>
      <c r="I166" s="35" t="e">
        <f>VLOOKUP(H166,'Heating picklists'!$A$2:$C$61,3,FALSE)</f>
        <v>#N/A</v>
      </c>
      <c r="J166" s="35" t="e">
        <f>VLOOKUP(H166,'Heating picklists'!$A$2:$D$61,4,FALSE)</f>
        <v>#N/A</v>
      </c>
      <c r="K166" s="35"/>
      <c r="L166" s="168"/>
      <c r="M166" s="35"/>
      <c r="N166" s="35"/>
      <c r="O166" s="37"/>
      <c r="P166" s="37"/>
      <c r="Q166" s="38" t="str">
        <f t="shared" si="8"/>
        <v/>
      </c>
      <c r="R166" s="169" t="str">
        <f>IF(B166="","",VLOOKUP($B166,'Measure&amp;Incentive Picklist'!$D:$H,4,FALSE)*E166)</f>
        <v/>
      </c>
      <c r="S166" s="35"/>
      <c r="T166" s="18">
        <f t="shared" si="9"/>
        <v>0</v>
      </c>
      <c r="U166" s="18">
        <f t="shared" si="10"/>
        <v>0</v>
      </c>
    </row>
    <row r="167" spans="1:21" x14ac:dyDescent="0.25">
      <c r="A167" s="19">
        <f t="shared" si="11"/>
        <v>160</v>
      </c>
      <c r="B167" s="35"/>
      <c r="C167" s="19" t="e">
        <f>VLOOKUP(B167,'Measure&amp;Incentive Picklist'!D:H,2,FALSE)</f>
        <v>#N/A</v>
      </c>
      <c r="D167" s="35"/>
      <c r="E167" s="36"/>
      <c r="F167" s="36"/>
      <c r="G167" s="36"/>
      <c r="H167" s="35"/>
      <c r="I167" s="35" t="e">
        <f>VLOOKUP(H167,'Heating picklists'!$A$2:$C$61,3,FALSE)</f>
        <v>#N/A</v>
      </c>
      <c r="J167" s="35" t="e">
        <f>VLOOKUP(H167,'Heating picklists'!$A$2:$D$61,4,FALSE)</f>
        <v>#N/A</v>
      </c>
      <c r="K167" s="35"/>
      <c r="L167" s="168"/>
      <c r="M167" s="35"/>
      <c r="N167" s="35"/>
      <c r="O167" s="37"/>
      <c r="P167" s="37"/>
      <c r="Q167" s="38" t="str">
        <f t="shared" si="8"/>
        <v/>
      </c>
      <c r="R167" s="169" t="str">
        <f>IF(B167="","",VLOOKUP($B167,'Measure&amp;Incentive Picklist'!$D:$H,4,FALSE)*E167)</f>
        <v/>
      </c>
      <c r="S167" s="35"/>
      <c r="T167" s="18">
        <f t="shared" si="9"/>
        <v>0</v>
      </c>
      <c r="U167" s="18">
        <f t="shared" si="10"/>
        <v>0</v>
      </c>
    </row>
    <row r="168" spans="1:21" x14ac:dyDescent="0.25">
      <c r="A168" s="19">
        <f t="shared" si="11"/>
        <v>161</v>
      </c>
      <c r="B168" s="35"/>
      <c r="C168" s="19" t="e">
        <f>VLOOKUP(B168,'Measure&amp;Incentive Picklist'!D:H,2,FALSE)</f>
        <v>#N/A</v>
      </c>
      <c r="D168" s="35"/>
      <c r="E168" s="36"/>
      <c r="F168" s="36"/>
      <c r="G168" s="36"/>
      <c r="H168" s="35"/>
      <c r="I168" s="35" t="e">
        <f>VLOOKUP(H168,'Heating picklists'!$A$2:$C$61,3,FALSE)</f>
        <v>#N/A</v>
      </c>
      <c r="J168" s="35" t="e">
        <f>VLOOKUP(H168,'Heating picklists'!$A$2:$D$61,4,FALSE)</f>
        <v>#N/A</v>
      </c>
      <c r="K168" s="35"/>
      <c r="L168" s="168"/>
      <c r="M168" s="35"/>
      <c r="N168" s="35"/>
      <c r="O168" s="37"/>
      <c r="P168" s="37"/>
      <c r="Q168" s="38" t="str">
        <f t="shared" si="8"/>
        <v/>
      </c>
      <c r="R168" s="169" t="str">
        <f>IF(B168="","",VLOOKUP($B168,'Measure&amp;Incentive Picklist'!$D:$H,4,FALSE)*E168)</f>
        <v/>
      </c>
      <c r="S168" s="35"/>
      <c r="T168" s="18">
        <f t="shared" si="9"/>
        <v>0</v>
      </c>
      <c r="U168" s="18">
        <f t="shared" si="10"/>
        <v>0</v>
      </c>
    </row>
    <row r="169" spans="1:21" x14ac:dyDescent="0.25">
      <c r="A169" s="19">
        <f t="shared" si="11"/>
        <v>162</v>
      </c>
      <c r="B169" s="35"/>
      <c r="C169" s="19" t="e">
        <f>VLOOKUP(B169,'Measure&amp;Incentive Picklist'!D:H,2,FALSE)</f>
        <v>#N/A</v>
      </c>
      <c r="D169" s="35"/>
      <c r="E169" s="36"/>
      <c r="F169" s="36"/>
      <c r="G169" s="36"/>
      <c r="H169" s="35"/>
      <c r="I169" s="35" t="e">
        <f>VLOOKUP(H169,'Heating picklists'!$A$2:$C$61,3,FALSE)</f>
        <v>#N/A</v>
      </c>
      <c r="J169" s="35" t="e">
        <f>VLOOKUP(H169,'Heating picklists'!$A$2:$D$61,4,FALSE)</f>
        <v>#N/A</v>
      </c>
      <c r="K169" s="35"/>
      <c r="L169" s="168"/>
      <c r="M169" s="35"/>
      <c r="N169" s="35"/>
      <c r="O169" s="37"/>
      <c r="P169" s="37"/>
      <c r="Q169" s="38" t="str">
        <f t="shared" si="8"/>
        <v/>
      </c>
      <c r="R169" s="169" t="str">
        <f>IF(B169="","",VLOOKUP($B169,'Measure&amp;Incentive Picklist'!$D:$H,4,FALSE)*E169)</f>
        <v/>
      </c>
      <c r="S169" s="35"/>
      <c r="T169" s="18">
        <f t="shared" si="9"/>
        <v>0</v>
      </c>
      <c r="U169" s="18">
        <f t="shared" si="10"/>
        <v>0</v>
      </c>
    </row>
    <row r="170" spans="1:21" x14ac:dyDescent="0.25">
      <c r="A170" s="19">
        <f t="shared" si="11"/>
        <v>163</v>
      </c>
      <c r="B170" s="35"/>
      <c r="C170" s="19" t="e">
        <f>VLOOKUP(B170,'Measure&amp;Incentive Picklist'!D:H,2,FALSE)</f>
        <v>#N/A</v>
      </c>
      <c r="D170" s="35"/>
      <c r="E170" s="36"/>
      <c r="F170" s="36"/>
      <c r="G170" s="36"/>
      <c r="H170" s="35"/>
      <c r="I170" s="35" t="e">
        <f>VLOOKUP(H170,'Heating picklists'!$A$2:$C$61,3,FALSE)</f>
        <v>#N/A</v>
      </c>
      <c r="J170" s="35" t="e">
        <f>VLOOKUP(H170,'Heating picklists'!$A$2:$D$61,4,FALSE)</f>
        <v>#N/A</v>
      </c>
      <c r="K170" s="35"/>
      <c r="L170" s="168"/>
      <c r="M170" s="35"/>
      <c r="N170" s="35"/>
      <c r="O170" s="37"/>
      <c r="P170" s="37"/>
      <c r="Q170" s="38" t="str">
        <f t="shared" si="8"/>
        <v/>
      </c>
      <c r="R170" s="169" t="str">
        <f>IF(B170="","",VLOOKUP($B170,'Measure&amp;Incentive Picklist'!$D:$H,4,FALSE)*E170)</f>
        <v/>
      </c>
      <c r="S170" s="35"/>
      <c r="T170" s="18">
        <f t="shared" si="9"/>
        <v>0</v>
      </c>
      <c r="U170" s="18">
        <f t="shared" si="10"/>
        <v>0</v>
      </c>
    </row>
    <row r="171" spans="1:21" x14ac:dyDescent="0.25">
      <c r="A171" s="19">
        <f t="shared" si="11"/>
        <v>164</v>
      </c>
      <c r="B171" s="35"/>
      <c r="C171" s="19" t="e">
        <f>VLOOKUP(B171,'Measure&amp;Incentive Picklist'!D:H,2,FALSE)</f>
        <v>#N/A</v>
      </c>
      <c r="D171" s="35"/>
      <c r="E171" s="36"/>
      <c r="F171" s="36"/>
      <c r="G171" s="36"/>
      <c r="H171" s="35"/>
      <c r="I171" s="35" t="e">
        <f>VLOOKUP(H171,'Heating picklists'!$A$2:$C$61,3,FALSE)</f>
        <v>#N/A</v>
      </c>
      <c r="J171" s="35" t="e">
        <f>VLOOKUP(H171,'Heating picklists'!$A$2:$D$61,4,FALSE)</f>
        <v>#N/A</v>
      </c>
      <c r="K171" s="35"/>
      <c r="L171" s="168"/>
      <c r="M171" s="35"/>
      <c r="N171" s="35"/>
      <c r="O171" s="37"/>
      <c r="P171" s="37"/>
      <c r="Q171" s="38" t="str">
        <f t="shared" si="8"/>
        <v/>
      </c>
      <c r="R171" s="169" t="str">
        <f>IF(B171="","",VLOOKUP($B171,'Measure&amp;Incentive Picklist'!$D:$H,4,FALSE)*E171)</f>
        <v/>
      </c>
      <c r="S171" s="35"/>
      <c r="T171" s="18">
        <f t="shared" si="9"/>
        <v>0</v>
      </c>
      <c r="U171" s="18">
        <f t="shared" si="10"/>
        <v>0</v>
      </c>
    </row>
    <row r="172" spans="1:21" x14ac:dyDescent="0.25">
      <c r="A172" s="19">
        <f t="shared" si="11"/>
        <v>165</v>
      </c>
      <c r="B172" s="35"/>
      <c r="C172" s="19" t="e">
        <f>VLOOKUP(B172,'Measure&amp;Incentive Picklist'!D:H,2,FALSE)</f>
        <v>#N/A</v>
      </c>
      <c r="D172" s="35"/>
      <c r="E172" s="36"/>
      <c r="F172" s="36"/>
      <c r="G172" s="36"/>
      <c r="H172" s="35"/>
      <c r="I172" s="35" t="e">
        <f>VLOOKUP(H172,'Heating picklists'!$A$2:$C$61,3,FALSE)</f>
        <v>#N/A</v>
      </c>
      <c r="J172" s="35" t="e">
        <f>VLOOKUP(H172,'Heating picklists'!$A$2:$D$61,4,FALSE)</f>
        <v>#N/A</v>
      </c>
      <c r="K172" s="35"/>
      <c r="L172" s="168"/>
      <c r="M172" s="35"/>
      <c r="N172" s="35"/>
      <c r="O172" s="37"/>
      <c r="P172" s="37"/>
      <c r="Q172" s="38" t="str">
        <f t="shared" si="8"/>
        <v/>
      </c>
      <c r="R172" s="169" t="str">
        <f>IF(B172="","",VLOOKUP($B172,'Measure&amp;Incentive Picklist'!$D:$H,4,FALSE)*E172)</f>
        <v/>
      </c>
      <c r="S172" s="35"/>
      <c r="T172" s="18">
        <f t="shared" si="9"/>
        <v>0</v>
      </c>
      <c r="U172" s="18">
        <f t="shared" si="10"/>
        <v>0</v>
      </c>
    </row>
    <row r="173" spans="1:21" x14ac:dyDescent="0.25">
      <c r="A173" s="19">
        <f t="shared" si="11"/>
        <v>166</v>
      </c>
      <c r="B173" s="35"/>
      <c r="C173" s="19" t="e">
        <f>VLOOKUP(B173,'Measure&amp;Incentive Picklist'!D:H,2,FALSE)</f>
        <v>#N/A</v>
      </c>
      <c r="D173" s="35"/>
      <c r="E173" s="36"/>
      <c r="F173" s="36"/>
      <c r="G173" s="36"/>
      <c r="H173" s="35"/>
      <c r="I173" s="35" t="e">
        <f>VLOOKUP(H173,'Heating picklists'!$A$2:$C$61,3,FALSE)</f>
        <v>#N/A</v>
      </c>
      <c r="J173" s="35" t="e">
        <f>VLOOKUP(H173,'Heating picklists'!$A$2:$D$61,4,FALSE)</f>
        <v>#N/A</v>
      </c>
      <c r="K173" s="35"/>
      <c r="L173" s="168"/>
      <c r="M173" s="35"/>
      <c r="N173" s="35"/>
      <c r="O173" s="37"/>
      <c r="P173" s="37"/>
      <c r="Q173" s="38" t="str">
        <f t="shared" si="8"/>
        <v/>
      </c>
      <c r="R173" s="169" t="str">
        <f>IF(B173="","",VLOOKUP($B173,'Measure&amp;Incentive Picklist'!$D:$H,4,FALSE)*E173)</f>
        <v/>
      </c>
      <c r="S173" s="35"/>
      <c r="T173" s="18">
        <f t="shared" si="9"/>
        <v>0</v>
      </c>
      <c r="U173" s="18">
        <f t="shared" si="10"/>
        <v>0</v>
      </c>
    </row>
    <row r="174" spans="1:21" x14ac:dyDescent="0.25">
      <c r="A174" s="19">
        <f t="shared" si="11"/>
        <v>167</v>
      </c>
      <c r="B174" s="35"/>
      <c r="C174" s="19" t="e">
        <f>VLOOKUP(B174,'Measure&amp;Incentive Picklist'!D:H,2,FALSE)</f>
        <v>#N/A</v>
      </c>
      <c r="D174" s="35"/>
      <c r="E174" s="36"/>
      <c r="F174" s="36"/>
      <c r="G174" s="36"/>
      <c r="H174" s="35"/>
      <c r="I174" s="35" t="e">
        <f>VLOOKUP(H174,'Heating picklists'!$A$2:$C$61,3,FALSE)</f>
        <v>#N/A</v>
      </c>
      <c r="J174" s="35" t="e">
        <f>VLOOKUP(H174,'Heating picklists'!$A$2:$D$61,4,FALSE)</f>
        <v>#N/A</v>
      </c>
      <c r="K174" s="35"/>
      <c r="L174" s="168"/>
      <c r="M174" s="35"/>
      <c r="N174" s="35"/>
      <c r="O174" s="37"/>
      <c r="P174" s="37"/>
      <c r="Q174" s="38" t="str">
        <f t="shared" si="8"/>
        <v/>
      </c>
      <c r="R174" s="169" t="str">
        <f>IF(B174="","",VLOOKUP($B174,'Measure&amp;Incentive Picklist'!$D:$H,4,FALSE)*E174)</f>
        <v/>
      </c>
      <c r="S174" s="35"/>
      <c r="T174" s="18">
        <f t="shared" si="9"/>
        <v>0</v>
      </c>
      <c r="U174" s="18">
        <f t="shared" si="10"/>
        <v>0</v>
      </c>
    </row>
    <row r="175" spans="1:21" x14ac:dyDescent="0.25">
      <c r="A175" s="19">
        <f t="shared" si="11"/>
        <v>168</v>
      </c>
      <c r="B175" s="35"/>
      <c r="C175" s="19" t="e">
        <f>VLOOKUP(B175,'Measure&amp;Incentive Picklist'!D:H,2,FALSE)</f>
        <v>#N/A</v>
      </c>
      <c r="D175" s="35"/>
      <c r="E175" s="36"/>
      <c r="F175" s="36"/>
      <c r="G175" s="36"/>
      <c r="H175" s="35"/>
      <c r="I175" s="35" t="e">
        <f>VLOOKUP(H175,'Heating picklists'!$A$2:$C$61,3,FALSE)</f>
        <v>#N/A</v>
      </c>
      <c r="J175" s="35" t="e">
        <f>VLOOKUP(H175,'Heating picklists'!$A$2:$D$61,4,FALSE)</f>
        <v>#N/A</v>
      </c>
      <c r="K175" s="35"/>
      <c r="L175" s="168"/>
      <c r="M175" s="35"/>
      <c r="N175" s="35"/>
      <c r="O175" s="37"/>
      <c r="P175" s="37"/>
      <c r="Q175" s="38" t="str">
        <f t="shared" si="8"/>
        <v/>
      </c>
      <c r="R175" s="169" t="str">
        <f>IF(B175="","",VLOOKUP($B175,'Measure&amp;Incentive Picklist'!$D:$H,4,FALSE)*E175)</f>
        <v/>
      </c>
      <c r="S175" s="35"/>
      <c r="T175" s="18">
        <f t="shared" si="9"/>
        <v>0</v>
      </c>
      <c r="U175" s="18">
        <f t="shared" si="10"/>
        <v>0</v>
      </c>
    </row>
    <row r="176" spans="1:21" x14ac:dyDescent="0.25">
      <c r="A176" s="19">
        <f t="shared" si="11"/>
        <v>169</v>
      </c>
      <c r="B176" s="35"/>
      <c r="C176" s="19" t="e">
        <f>VLOOKUP(B176,'Measure&amp;Incentive Picklist'!D:H,2,FALSE)</f>
        <v>#N/A</v>
      </c>
      <c r="D176" s="35"/>
      <c r="E176" s="36"/>
      <c r="F176" s="36"/>
      <c r="G176" s="36"/>
      <c r="H176" s="35"/>
      <c r="I176" s="35" t="e">
        <f>VLOOKUP(H176,'Heating picklists'!$A$2:$C$61,3,FALSE)</f>
        <v>#N/A</v>
      </c>
      <c r="J176" s="35" t="e">
        <f>VLOOKUP(H176,'Heating picklists'!$A$2:$D$61,4,FALSE)</f>
        <v>#N/A</v>
      </c>
      <c r="K176" s="35"/>
      <c r="L176" s="168"/>
      <c r="M176" s="35"/>
      <c r="N176" s="35"/>
      <c r="O176" s="37"/>
      <c r="P176" s="37"/>
      <c r="Q176" s="38" t="str">
        <f t="shared" si="8"/>
        <v/>
      </c>
      <c r="R176" s="169" t="str">
        <f>IF(B176="","",VLOOKUP($B176,'Measure&amp;Incentive Picklist'!$D:$H,4,FALSE)*E176)</f>
        <v/>
      </c>
      <c r="S176" s="35"/>
      <c r="T176" s="18">
        <f t="shared" si="9"/>
        <v>0</v>
      </c>
      <c r="U176" s="18">
        <f t="shared" si="10"/>
        <v>0</v>
      </c>
    </row>
    <row r="177" spans="1:21" x14ac:dyDescent="0.25">
      <c r="A177" s="19">
        <f t="shared" si="11"/>
        <v>170</v>
      </c>
      <c r="B177" s="35"/>
      <c r="C177" s="19" t="e">
        <f>VLOOKUP(B177,'Measure&amp;Incentive Picklist'!D:H,2,FALSE)</f>
        <v>#N/A</v>
      </c>
      <c r="D177" s="35"/>
      <c r="E177" s="36"/>
      <c r="F177" s="36"/>
      <c r="G177" s="36"/>
      <c r="H177" s="35"/>
      <c r="I177" s="35" t="e">
        <f>VLOOKUP(H177,'Heating picklists'!$A$2:$C$61,3,FALSE)</f>
        <v>#N/A</v>
      </c>
      <c r="J177" s="35" t="e">
        <f>VLOOKUP(H177,'Heating picklists'!$A$2:$D$61,4,FALSE)</f>
        <v>#N/A</v>
      </c>
      <c r="K177" s="35"/>
      <c r="L177" s="168"/>
      <c r="M177" s="35"/>
      <c r="N177" s="35"/>
      <c r="O177" s="37"/>
      <c r="P177" s="37"/>
      <c r="Q177" s="38" t="str">
        <f t="shared" si="8"/>
        <v/>
      </c>
      <c r="R177" s="169" t="str">
        <f>IF(B177="","",VLOOKUP($B177,'Measure&amp;Incentive Picklist'!$D:$H,4,FALSE)*E177)</f>
        <v/>
      </c>
      <c r="S177" s="35"/>
      <c r="T177" s="18">
        <f t="shared" si="9"/>
        <v>0</v>
      </c>
      <c r="U177" s="18">
        <f t="shared" si="10"/>
        <v>0</v>
      </c>
    </row>
    <row r="178" spans="1:21" x14ac:dyDescent="0.25">
      <c r="A178" s="19">
        <f t="shared" si="11"/>
        <v>171</v>
      </c>
      <c r="B178" s="35"/>
      <c r="C178" s="19" t="e">
        <f>VLOOKUP(B178,'Measure&amp;Incentive Picklist'!D:H,2,FALSE)</f>
        <v>#N/A</v>
      </c>
      <c r="D178" s="35"/>
      <c r="E178" s="36"/>
      <c r="F178" s="36"/>
      <c r="G178" s="36"/>
      <c r="H178" s="35"/>
      <c r="I178" s="35" t="e">
        <f>VLOOKUP(H178,'Heating picklists'!$A$2:$C$61,3,FALSE)</f>
        <v>#N/A</v>
      </c>
      <c r="J178" s="35" t="e">
        <f>VLOOKUP(H178,'Heating picklists'!$A$2:$D$61,4,FALSE)</f>
        <v>#N/A</v>
      </c>
      <c r="K178" s="35"/>
      <c r="L178" s="168"/>
      <c r="M178" s="35"/>
      <c r="N178" s="35"/>
      <c r="O178" s="37"/>
      <c r="P178" s="37"/>
      <c r="Q178" s="38" t="str">
        <f t="shared" si="8"/>
        <v/>
      </c>
      <c r="R178" s="169" t="str">
        <f>IF(B178="","",VLOOKUP($B178,'Measure&amp;Incentive Picklist'!$D:$H,4,FALSE)*E178)</f>
        <v/>
      </c>
      <c r="S178" s="35"/>
      <c r="T178" s="18">
        <f t="shared" si="9"/>
        <v>0</v>
      </c>
      <c r="U178" s="18">
        <f t="shared" si="10"/>
        <v>0</v>
      </c>
    </row>
    <row r="179" spans="1:21" x14ac:dyDescent="0.25">
      <c r="A179" s="19">
        <f t="shared" si="11"/>
        <v>172</v>
      </c>
      <c r="B179" s="35"/>
      <c r="C179" s="19" t="e">
        <f>VLOOKUP(B179,'Measure&amp;Incentive Picklist'!D:H,2,FALSE)</f>
        <v>#N/A</v>
      </c>
      <c r="D179" s="35"/>
      <c r="E179" s="36"/>
      <c r="F179" s="36"/>
      <c r="G179" s="36"/>
      <c r="H179" s="35"/>
      <c r="I179" s="35" t="e">
        <f>VLOOKUP(H179,'Heating picklists'!$A$2:$C$61,3,FALSE)</f>
        <v>#N/A</v>
      </c>
      <c r="J179" s="35" t="e">
        <f>VLOOKUP(H179,'Heating picklists'!$A$2:$D$61,4,FALSE)</f>
        <v>#N/A</v>
      </c>
      <c r="K179" s="35"/>
      <c r="L179" s="168"/>
      <c r="M179" s="35"/>
      <c r="N179" s="35"/>
      <c r="O179" s="37"/>
      <c r="P179" s="37"/>
      <c r="Q179" s="38" t="str">
        <f t="shared" si="8"/>
        <v/>
      </c>
      <c r="R179" s="169" t="str">
        <f>IF(B179="","",VLOOKUP($B179,'Measure&amp;Incentive Picklist'!$D:$H,4,FALSE)*E179)</f>
        <v/>
      </c>
      <c r="S179" s="35"/>
      <c r="T179" s="18">
        <f t="shared" si="9"/>
        <v>0</v>
      </c>
      <c r="U179" s="18">
        <f t="shared" si="10"/>
        <v>0</v>
      </c>
    </row>
    <row r="180" spans="1:21" x14ac:dyDescent="0.25">
      <c r="A180" s="19">
        <f t="shared" si="11"/>
        <v>173</v>
      </c>
      <c r="B180" s="35"/>
      <c r="C180" s="19" t="e">
        <f>VLOOKUP(B180,'Measure&amp;Incentive Picklist'!D:H,2,FALSE)</f>
        <v>#N/A</v>
      </c>
      <c r="D180" s="35"/>
      <c r="E180" s="36"/>
      <c r="F180" s="36"/>
      <c r="G180" s="36"/>
      <c r="H180" s="35"/>
      <c r="I180" s="35" t="e">
        <f>VLOOKUP(H180,'Heating picklists'!$A$2:$C$61,3,FALSE)</f>
        <v>#N/A</v>
      </c>
      <c r="J180" s="35" t="e">
        <f>VLOOKUP(H180,'Heating picklists'!$A$2:$D$61,4,FALSE)</f>
        <v>#N/A</v>
      </c>
      <c r="K180" s="35"/>
      <c r="L180" s="168"/>
      <c r="M180" s="35"/>
      <c r="N180" s="35"/>
      <c r="O180" s="37"/>
      <c r="P180" s="37"/>
      <c r="Q180" s="38" t="str">
        <f t="shared" si="8"/>
        <v/>
      </c>
      <c r="R180" s="169" t="str">
        <f>IF(B180="","",VLOOKUP($B180,'Measure&amp;Incentive Picklist'!$D:$H,4,FALSE)*E180)</f>
        <v/>
      </c>
      <c r="S180" s="35"/>
      <c r="T180" s="18">
        <f t="shared" si="9"/>
        <v>0</v>
      </c>
      <c r="U180" s="18">
        <f t="shared" si="10"/>
        <v>0</v>
      </c>
    </row>
    <row r="181" spans="1:21" x14ac:dyDescent="0.25">
      <c r="A181" s="19">
        <f t="shared" si="11"/>
        <v>174</v>
      </c>
      <c r="B181" s="35"/>
      <c r="C181" s="19" t="e">
        <f>VLOOKUP(B181,'Measure&amp;Incentive Picklist'!D:H,2,FALSE)</f>
        <v>#N/A</v>
      </c>
      <c r="D181" s="35"/>
      <c r="E181" s="36"/>
      <c r="F181" s="36"/>
      <c r="G181" s="36"/>
      <c r="H181" s="35"/>
      <c r="I181" s="35" t="e">
        <f>VLOOKUP(H181,'Heating picklists'!$A$2:$C$61,3,FALSE)</f>
        <v>#N/A</v>
      </c>
      <c r="J181" s="35" t="e">
        <f>VLOOKUP(H181,'Heating picklists'!$A$2:$D$61,4,FALSE)</f>
        <v>#N/A</v>
      </c>
      <c r="K181" s="35"/>
      <c r="L181" s="168"/>
      <c r="M181" s="35"/>
      <c r="N181" s="35"/>
      <c r="O181" s="37"/>
      <c r="P181" s="37"/>
      <c r="Q181" s="38" t="str">
        <f t="shared" si="8"/>
        <v/>
      </c>
      <c r="R181" s="169" t="str">
        <f>IF(B181="","",VLOOKUP($B181,'Measure&amp;Incentive Picklist'!$D:$H,4,FALSE)*E181)</f>
        <v/>
      </c>
      <c r="S181" s="35"/>
      <c r="T181" s="18">
        <f t="shared" si="9"/>
        <v>0</v>
      </c>
      <c r="U181" s="18">
        <f t="shared" si="10"/>
        <v>0</v>
      </c>
    </row>
    <row r="182" spans="1:21" x14ac:dyDescent="0.25">
      <c r="A182" s="19">
        <f t="shared" si="11"/>
        <v>175</v>
      </c>
      <c r="B182" s="35"/>
      <c r="C182" s="19" t="e">
        <f>VLOOKUP(B182,'Measure&amp;Incentive Picklist'!D:H,2,FALSE)</f>
        <v>#N/A</v>
      </c>
      <c r="D182" s="35"/>
      <c r="E182" s="36"/>
      <c r="F182" s="36"/>
      <c r="G182" s="36"/>
      <c r="H182" s="35"/>
      <c r="I182" s="35" t="e">
        <f>VLOOKUP(H182,'Heating picklists'!$A$2:$C$61,3,FALSE)</f>
        <v>#N/A</v>
      </c>
      <c r="J182" s="35" t="e">
        <f>VLOOKUP(H182,'Heating picklists'!$A$2:$D$61,4,FALSE)</f>
        <v>#N/A</v>
      </c>
      <c r="K182" s="35"/>
      <c r="L182" s="168"/>
      <c r="M182" s="35"/>
      <c r="N182" s="35"/>
      <c r="O182" s="37"/>
      <c r="P182" s="37"/>
      <c r="Q182" s="38" t="str">
        <f t="shared" si="8"/>
        <v/>
      </c>
      <c r="R182" s="169" t="str">
        <f>IF(B182="","",VLOOKUP($B182,'Measure&amp;Incentive Picklist'!$D:$H,4,FALSE)*E182)</f>
        <v/>
      </c>
      <c r="S182" s="35"/>
      <c r="T182" s="18">
        <f t="shared" si="9"/>
        <v>0</v>
      </c>
      <c r="U182" s="18">
        <f t="shared" si="10"/>
        <v>0</v>
      </c>
    </row>
    <row r="183" spans="1:21" x14ac:dyDescent="0.25">
      <c r="A183" s="19">
        <f t="shared" si="11"/>
        <v>176</v>
      </c>
      <c r="B183" s="35"/>
      <c r="C183" s="19" t="e">
        <f>VLOOKUP(B183,'Measure&amp;Incentive Picklist'!D:H,2,FALSE)</f>
        <v>#N/A</v>
      </c>
      <c r="D183" s="35"/>
      <c r="E183" s="36"/>
      <c r="F183" s="36"/>
      <c r="G183" s="36"/>
      <c r="H183" s="35"/>
      <c r="I183" s="35" t="e">
        <f>VLOOKUP(H183,'Heating picklists'!$A$2:$C$61,3,FALSE)</f>
        <v>#N/A</v>
      </c>
      <c r="J183" s="35" t="e">
        <f>VLOOKUP(H183,'Heating picklists'!$A$2:$D$61,4,FALSE)</f>
        <v>#N/A</v>
      </c>
      <c r="K183" s="35"/>
      <c r="L183" s="168"/>
      <c r="M183" s="35"/>
      <c r="N183" s="35"/>
      <c r="O183" s="37"/>
      <c r="P183" s="37"/>
      <c r="Q183" s="38" t="str">
        <f t="shared" si="8"/>
        <v/>
      </c>
      <c r="R183" s="169" t="str">
        <f>IF(B183="","",VLOOKUP($B183,'Measure&amp;Incentive Picklist'!$D:$H,4,FALSE)*E183)</f>
        <v/>
      </c>
      <c r="S183" s="35"/>
      <c r="T183" s="18">
        <f t="shared" si="9"/>
        <v>0</v>
      </c>
      <c r="U183" s="18">
        <f t="shared" si="10"/>
        <v>0</v>
      </c>
    </row>
    <row r="184" spans="1:21" x14ac:dyDescent="0.25">
      <c r="A184" s="19">
        <f t="shared" si="11"/>
        <v>177</v>
      </c>
      <c r="B184" s="35"/>
      <c r="C184" s="19" t="e">
        <f>VLOOKUP(B184,'Measure&amp;Incentive Picklist'!D:H,2,FALSE)</f>
        <v>#N/A</v>
      </c>
      <c r="D184" s="35"/>
      <c r="E184" s="36"/>
      <c r="F184" s="36"/>
      <c r="G184" s="36"/>
      <c r="H184" s="35"/>
      <c r="I184" s="35" t="e">
        <f>VLOOKUP(H184,'Heating picklists'!$A$2:$C$61,3,FALSE)</f>
        <v>#N/A</v>
      </c>
      <c r="J184" s="35" t="e">
        <f>VLOOKUP(H184,'Heating picklists'!$A$2:$D$61,4,FALSE)</f>
        <v>#N/A</v>
      </c>
      <c r="K184" s="35"/>
      <c r="L184" s="168"/>
      <c r="M184" s="35"/>
      <c r="N184" s="35"/>
      <c r="O184" s="37"/>
      <c r="P184" s="37"/>
      <c r="Q184" s="38" t="str">
        <f t="shared" si="8"/>
        <v/>
      </c>
      <c r="R184" s="169" t="str">
        <f>IF(B184="","",VLOOKUP($B184,'Measure&amp;Incentive Picklist'!$D:$H,4,FALSE)*E184)</f>
        <v/>
      </c>
      <c r="S184" s="35"/>
      <c r="T184" s="18">
        <f t="shared" si="9"/>
        <v>0</v>
      </c>
      <c r="U184" s="18">
        <f t="shared" si="10"/>
        <v>0</v>
      </c>
    </row>
    <row r="185" spans="1:21" x14ac:dyDescent="0.25">
      <c r="A185" s="19">
        <f t="shared" si="11"/>
        <v>178</v>
      </c>
      <c r="B185" s="35"/>
      <c r="C185" s="19" t="e">
        <f>VLOOKUP(B185,'Measure&amp;Incentive Picklist'!D:H,2,FALSE)</f>
        <v>#N/A</v>
      </c>
      <c r="D185" s="35"/>
      <c r="E185" s="36"/>
      <c r="F185" s="36"/>
      <c r="G185" s="36"/>
      <c r="H185" s="35"/>
      <c r="I185" s="35" t="e">
        <f>VLOOKUP(H185,'Heating picklists'!$A$2:$C$61,3,FALSE)</f>
        <v>#N/A</v>
      </c>
      <c r="J185" s="35" t="e">
        <f>VLOOKUP(H185,'Heating picklists'!$A$2:$D$61,4,FALSE)</f>
        <v>#N/A</v>
      </c>
      <c r="K185" s="35"/>
      <c r="L185" s="168"/>
      <c r="M185" s="35"/>
      <c r="N185" s="35"/>
      <c r="O185" s="37"/>
      <c r="P185" s="37"/>
      <c r="Q185" s="38" t="str">
        <f t="shared" si="8"/>
        <v/>
      </c>
      <c r="R185" s="169" t="str">
        <f>IF(B185="","",VLOOKUP($B185,'Measure&amp;Incentive Picklist'!$D:$H,4,FALSE)*E185)</f>
        <v/>
      </c>
      <c r="S185" s="35"/>
      <c r="T185" s="18">
        <f t="shared" si="9"/>
        <v>0</v>
      </c>
      <c r="U185" s="18">
        <f t="shared" si="10"/>
        <v>0</v>
      </c>
    </row>
    <row r="186" spans="1:21" x14ac:dyDescent="0.25">
      <c r="A186" s="19">
        <f t="shared" si="11"/>
        <v>179</v>
      </c>
      <c r="B186" s="35"/>
      <c r="C186" s="19" t="e">
        <f>VLOOKUP(B186,'Measure&amp;Incentive Picklist'!D:H,2,FALSE)</f>
        <v>#N/A</v>
      </c>
      <c r="D186" s="35"/>
      <c r="E186" s="36"/>
      <c r="F186" s="36"/>
      <c r="G186" s="36"/>
      <c r="H186" s="35"/>
      <c r="I186" s="35" t="e">
        <f>VLOOKUP(H186,'Heating picklists'!$A$2:$C$61,3,FALSE)</f>
        <v>#N/A</v>
      </c>
      <c r="J186" s="35" t="e">
        <f>VLOOKUP(H186,'Heating picklists'!$A$2:$D$61,4,FALSE)</f>
        <v>#N/A</v>
      </c>
      <c r="K186" s="35"/>
      <c r="L186" s="168"/>
      <c r="M186" s="35"/>
      <c r="N186" s="35"/>
      <c r="O186" s="37"/>
      <c r="P186" s="37"/>
      <c r="Q186" s="38" t="str">
        <f t="shared" si="8"/>
        <v/>
      </c>
      <c r="R186" s="169" t="str">
        <f>IF(B186="","",VLOOKUP($B186,'Measure&amp;Incentive Picklist'!$D:$H,4,FALSE)*E186)</f>
        <v/>
      </c>
      <c r="S186" s="35"/>
      <c r="T186" s="18">
        <f t="shared" si="9"/>
        <v>0</v>
      </c>
      <c r="U186" s="18">
        <f t="shared" si="10"/>
        <v>0</v>
      </c>
    </row>
    <row r="187" spans="1:21" x14ac:dyDescent="0.25">
      <c r="A187" s="19">
        <f t="shared" si="11"/>
        <v>180</v>
      </c>
      <c r="B187" s="35"/>
      <c r="C187" s="19" t="e">
        <f>VLOOKUP(B187,'Measure&amp;Incentive Picklist'!D:H,2,FALSE)</f>
        <v>#N/A</v>
      </c>
      <c r="D187" s="35"/>
      <c r="E187" s="36"/>
      <c r="F187" s="36"/>
      <c r="G187" s="36"/>
      <c r="H187" s="35"/>
      <c r="I187" s="35" t="e">
        <f>VLOOKUP(H187,'Heating picklists'!$A$2:$C$61,3,FALSE)</f>
        <v>#N/A</v>
      </c>
      <c r="J187" s="35" t="e">
        <f>VLOOKUP(H187,'Heating picklists'!$A$2:$D$61,4,FALSE)</f>
        <v>#N/A</v>
      </c>
      <c r="K187" s="35"/>
      <c r="L187" s="168"/>
      <c r="M187" s="35"/>
      <c r="N187" s="35"/>
      <c r="O187" s="37"/>
      <c r="P187" s="37"/>
      <c r="Q187" s="38" t="str">
        <f t="shared" si="8"/>
        <v/>
      </c>
      <c r="R187" s="169" t="str">
        <f>IF(B187="","",VLOOKUP($B187,'Measure&amp;Incentive Picklist'!$D:$H,4,FALSE)*E187)</f>
        <v/>
      </c>
      <c r="S187" s="35"/>
      <c r="T187" s="18">
        <f t="shared" si="9"/>
        <v>0</v>
      </c>
      <c r="U187" s="18">
        <f t="shared" si="10"/>
        <v>0</v>
      </c>
    </row>
    <row r="188" spans="1:21" x14ac:dyDescent="0.25">
      <c r="A188" s="19">
        <f t="shared" si="11"/>
        <v>181</v>
      </c>
      <c r="B188" s="35"/>
      <c r="C188" s="19" t="e">
        <f>VLOOKUP(B188,'Measure&amp;Incentive Picklist'!D:H,2,FALSE)</f>
        <v>#N/A</v>
      </c>
      <c r="D188" s="35"/>
      <c r="E188" s="36"/>
      <c r="F188" s="36"/>
      <c r="G188" s="36"/>
      <c r="H188" s="35"/>
      <c r="I188" s="35" t="e">
        <f>VLOOKUP(H188,'Heating picklists'!$A$2:$C$61,3,FALSE)</f>
        <v>#N/A</v>
      </c>
      <c r="J188" s="35" t="e">
        <f>VLOOKUP(H188,'Heating picklists'!$A$2:$D$61,4,FALSE)</f>
        <v>#N/A</v>
      </c>
      <c r="K188" s="35"/>
      <c r="L188" s="168"/>
      <c r="M188" s="35"/>
      <c r="N188" s="35"/>
      <c r="O188" s="37"/>
      <c r="P188" s="37"/>
      <c r="Q188" s="38" t="str">
        <f t="shared" si="8"/>
        <v/>
      </c>
      <c r="R188" s="169" t="str">
        <f>IF(B188="","",VLOOKUP($B188,'Measure&amp;Incentive Picklist'!$D:$H,4,FALSE)*E188)</f>
        <v/>
      </c>
      <c r="S188" s="35"/>
      <c r="T188" s="18">
        <f t="shared" si="9"/>
        <v>0</v>
      </c>
      <c r="U188" s="18">
        <f t="shared" si="10"/>
        <v>0</v>
      </c>
    </row>
    <row r="189" spans="1:21" x14ac:dyDescent="0.25">
      <c r="A189" s="19">
        <f t="shared" si="11"/>
        <v>182</v>
      </c>
      <c r="B189" s="35"/>
      <c r="C189" s="19" t="e">
        <f>VLOOKUP(B189,'Measure&amp;Incentive Picklist'!D:H,2,FALSE)</f>
        <v>#N/A</v>
      </c>
      <c r="D189" s="35"/>
      <c r="E189" s="36"/>
      <c r="F189" s="36"/>
      <c r="G189" s="36"/>
      <c r="H189" s="35"/>
      <c r="I189" s="35" t="e">
        <f>VLOOKUP(H189,'Heating picklists'!$A$2:$C$61,3,FALSE)</f>
        <v>#N/A</v>
      </c>
      <c r="J189" s="35" t="e">
        <f>VLOOKUP(H189,'Heating picklists'!$A$2:$D$61,4,FALSE)</f>
        <v>#N/A</v>
      </c>
      <c r="K189" s="35"/>
      <c r="L189" s="168"/>
      <c r="M189" s="35"/>
      <c r="N189" s="35"/>
      <c r="O189" s="37"/>
      <c r="P189" s="37"/>
      <c r="Q189" s="38" t="str">
        <f t="shared" si="8"/>
        <v/>
      </c>
      <c r="R189" s="169" t="str">
        <f>IF(B189="","",VLOOKUP($B189,'Measure&amp;Incentive Picklist'!$D:$H,4,FALSE)*E189)</f>
        <v/>
      </c>
      <c r="S189" s="35"/>
      <c r="T189" s="18">
        <f t="shared" si="9"/>
        <v>0</v>
      </c>
      <c r="U189" s="18">
        <f t="shared" si="10"/>
        <v>0</v>
      </c>
    </row>
    <row r="190" spans="1:21" x14ac:dyDescent="0.25">
      <c r="A190" s="19">
        <f t="shared" si="11"/>
        <v>183</v>
      </c>
      <c r="B190" s="35"/>
      <c r="C190" s="19" t="e">
        <f>VLOOKUP(B190,'Measure&amp;Incentive Picklist'!D:H,2,FALSE)</f>
        <v>#N/A</v>
      </c>
      <c r="D190" s="35"/>
      <c r="E190" s="36"/>
      <c r="F190" s="36"/>
      <c r="G190" s="36"/>
      <c r="H190" s="35"/>
      <c r="I190" s="35" t="e">
        <f>VLOOKUP(H190,'Heating picklists'!$A$2:$C$61,3,FALSE)</f>
        <v>#N/A</v>
      </c>
      <c r="J190" s="35" t="e">
        <f>VLOOKUP(H190,'Heating picklists'!$A$2:$D$61,4,FALSE)</f>
        <v>#N/A</v>
      </c>
      <c r="K190" s="35"/>
      <c r="L190" s="168"/>
      <c r="M190" s="35"/>
      <c r="N190" s="35"/>
      <c r="O190" s="37"/>
      <c r="P190" s="37"/>
      <c r="Q190" s="38" t="str">
        <f t="shared" si="8"/>
        <v/>
      </c>
      <c r="R190" s="169" t="str">
        <f>IF(B190="","",VLOOKUP($B190,'Measure&amp;Incentive Picklist'!$D:$H,4,FALSE)*E190)</f>
        <v/>
      </c>
      <c r="S190" s="35"/>
      <c r="T190" s="18">
        <f t="shared" si="9"/>
        <v>0</v>
      </c>
      <c r="U190" s="18">
        <f t="shared" si="10"/>
        <v>0</v>
      </c>
    </row>
    <row r="191" spans="1:21" x14ac:dyDescent="0.25">
      <c r="A191" s="19">
        <f t="shared" si="11"/>
        <v>184</v>
      </c>
      <c r="B191" s="35"/>
      <c r="C191" s="19" t="e">
        <f>VLOOKUP(B191,'Measure&amp;Incentive Picklist'!D:H,2,FALSE)</f>
        <v>#N/A</v>
      </c>
      <c r="D191" s="35"/>
      <c r="E191" s="36"/>
      <c r="F191" s="36"/>
      <c r="G191" s="36"/>
      <c r="H191" s="35"/>
      <c r="I191" s="35" t="e">
        <f>VLOOKUP(H191,'Heating picklists'!$A$2:$C$61,3,FALSE)</f>
        <v>#N/A</v>
      </c>
      <c r="J191" s="35" t="e">
        <f>VLOOKUP(H191,'Heating picklists'!$A$2:$D$61,4,FALSE)</f>
        <v>#N/A</v>
      </c>
      <c r="K191" s="35"/>
      <c r="L191" s="168"/>
      <c r="M191" s="35"/>
      <c r="N191" s="35"/>
      <c r="O191" s="37"/>
      <c r="P191" s="37"/>
      <c r="Q191" s="38" t="str">
        <f t="shared" si="8"/>
        <v/>
      </c>
      <c r="R191" s="169" t="str">
        <f>IF(B191="","",VLOOKUP($B191,'Measure&amp;Incentive Picklist'!$D:$H,4,FALSE)*E191)</f>
        <v/>
      </c>
      <c r="S191" s="35"/>
      <c r="T191" s="18">
        <f t="shared" si="9"/>
        <v>0</v>
      </c>
      <c r="U191" s="18">
        <f t="shared" si="10"/>
        <v>0</v>
      </c>
    </row>
    <row r="192" spans="1:21" x14ac:dyDescent="0.25">
      <c r="A192" s="19">
        <f t="shared" si="11"/>
        <v>185</v>
      </c>
      <c r="B192" s="35"/>
      <c r="C192" s="19" t="e">
        <f>VLOOKUP(B192,'Measure&amp;Incentive Picklist'!D:H,2,FALSE)</f>
        <v>#N/A</v>
      </c>
      <c r="D192" s="35"/>
      <c r="E192" s="36"/>
      <c r="F192" s="36"/>
      <c r="G192" s="36"/>
      <c r="H192" s="35"/>
      <c r="I192" s="35" t="e">
        <f>VLOOKUP(H192,'Heating picklists'!$A$2:$C$61,3,FALSE)</f>
        <v>#N/A</v>
      </c>
      <c r="J192" s="35" t="e">
        <f>VLOOKUP(H192,'Heating picklists'!$A$2:$D$61,4,FALSE)</f>
        <v>#N/A</v>
      </c>
      <c r="K192" s="35"/>
      <c r="L192" s="168"/>
      <c r="M192" s="35"/>
      <c r="N192" s="35"/>
      <c r="O192" s="37"/>
      <c r="P192" s="37"/>
      <c r="Q192" s="38" t="str">
        <f t="shared" si="8"/>
        <v/>
      </c>
      <c r="R192" s="169" t="str">
        <f>IF(B192="","",VLOOKUP($B192,'Measure&amp;Incentive Picklist'!$D:$H,4,FALSE)*E192)</f>
        <v/>
      </c>
      <c r="S192" s="35"/>
      <c r="T192" s="18">
        <f t="shared" si="9"/>
        <v>0</v>
      </c>
      <c r="U192" s="18">
        <f t="shared" si="10"/>
        <v>0</v>
      </c>
    </row>
    <row r="193" spans="1:21" x14ac:dyDescent="0.25">
      <c r="A193" s="19">
        <f t="shared" si="11"/>
        <v>186</v>
      </c>
      <c r="B193" s="35"/>
      <c r="C193" s="19" t="e">
        <f>VLOOKUP(B193,'Measure&amp;Incentive Picklist'!D:H,2,FALSE)</f>
        <v>#N/A</v>
      </c>
      <c r="D193" s="35"/>
      <c r="E193" s="36"/>
      <c r="F193" s="36"/>
      <c r="G193" s="36"/>
      <c r="H193" s="35"/>
      <c r="I193" s="35" t="e">
        <f>VLOOKUP(H193,'Heating picklists'!$A$2:$C$61,3,FALSE)</f>
        <v>#N/A</v>
      </c>
      <c r="J193" s="35" t="e">
        <f>VLOOKUP(H193,'Heating picklists'!$A$2:$D$61,4,FALSE)</f>
        <v>#N/A</v>
      </c>
      <c r="K193" s="35"/>
      <c r="L193" s="168"/>
      <c r="M193" s="35"/>
      <c r="N193" s="35"/>
      <c r="O193" s="37"/>
      <c r="P193" s="37"/>
      <c r="Q193" s="38" t="str">
        <f t="shared" si="8"/>
        <v/>
      </c>
      <c r="R193" s="169" t="str">
        <f>IF(B193="","",VLOOKUP($B193,'Measure&amp;Incentive Picklist'!$D:$H,4,FALSE)*E193)</f>
        <v/>
      </c>
      <c r="S193" s="35"/>
      <c r="T193" s="18">
        <f t="shared" si="9"/>
        <v>0</v>
      </c>
      <c r="U193" s="18">
        <f t="shared" si="10"/>
        <v>0</v>
      </c>
    </row>
    <row r="194" spans="1:21" x14ac:dyDescent="0.25">
      <c r="A194" s="19">
        <f t="shared" si="11"/>
        <v>187</v>
      </c>
      <c r="B194" s="35"/>
      <c r="C194" s="19" t="e">
        <f>VLOOKUP(B194,'Measure&amp;Incentive Picklist'!D:H,2,FALSE)</f>
        <v>#N/A</v>
      </c>
      <c r="D194" s="35"/>
      <c r="E194" s="36"/>
      <c r="F194" s="36"/>
      <c r="G194" s="36"/>
      <c r="H194" s="35"/>
      <c r="I194" s="35" t="e">
        <f>VLOOKUP(H194,'Heating picklists'!$A$2:$C$61,3,FALSE)</f>
        <v>#N/A</v>
      </c>
      <c r="J194" s="35" t="e">
        <f>VLOOKUP(H194,'Heating picklists'!$A$2:$D$61,4,FALSE)</f>
        <v>#N/A</v>
      </c>
      <c r="K194" s="35"/>
      <c r="L194" s="168"/>
      <c r="M194" s="35"/>
      <c r="N194" s="35"/>
      <c r="O194" s="37"/>
      <c r="P194" s="37"/>
      <c r="Q194" s="38" t="str">
        <f t="shared" si="8"/>
        <v/>
      </c>
      <c r="R194" s="169" t="str">
        <f>IF(B194="","",VLOOKUP($B194,'Measure&amp;Incentive Picklist'!$D:$H,4,FALSE)*E194)</f>
        <v/>
      </c>
      <c r="S194" s="35"/>
      <c r="T194" s="18">
        <f t="shared" si="9"/>
        <v>0</v>
      </c>
      <c r="U194" s="18">
        <f t="shared" si="10"/>
        <v>0</v>
      </c>
    </row>
    <row r="195" spans="1:21" x14ac:dyDescent="0.25">
      <c r="A195" s="19">
        <f t="shared" si="11"/>
        <v>188</v>
      </c>
      <c r="B195" s="35"/>
      <c r="C195" s="19" t="e">
        <f>VLOOKUP(B195,'Measure&amp;Incentive Picklist'!D:H,2,FALSE)</f>
        <v>#N/A</v>
      </c>
      <c r="D195" s="35"/>
      <c r="E195" s="36"/>
      <c r="F195" s="36"/>
      <c r="G195" s="36"/>
      <c r="H195" s="35"/>
      <c r="I195" s="35" t="e">
        <f>VLOOKUP(H195,'Heating picklists'!$A$2:$C$61,3,FALSE)</f>
        <v>#N/A</v>
      </c>
      <c r="J195" s="35" t="e">
        <f>VLOOKUP(H195,'Heating picklists'!$A$2:$D$61,4,FALSE)</f>
        <v>#N/A</v>
      </c>
      <c r="K195" s="35"/>
      <c r="L195" s="168"/>
      <c r="M195" s="35"/>
      <c r="N195" s="35"/>
      <c r="O195" s="37"/>
      <c r="P195" s="37"/>
      <c r="Q195" s="38" t="str">
        <f t="shared" si="8"/>
        <v/>
      </c>
      <c r="R195" s="169" t="str">
        <f>IF(B195="","",VLOOKUP($B195,'Measure&amp;Incentive Picklist'!$D:$H,4,FALSE)*E195)</f>
        <v/>
      </c>
      <c r="S195" s="35"/>
      <c r="T195" s="18">
        <f t="shared" si="9"/>
        <v>0</v>
      </c>
      <c r="U195" s="18">
        <f t="shared" si="10"/>
        <v>0</v>
      </c>
    </row>
    <row r="196" spans="1:21" x14ac:dyDescent="0.25">
      <c r="A196" s="19">
        <f t="shared" si="11"/>
        <v>189</v>
      </c>
      <c r="B196" s="35"/>
      <c r="C196" s="19" t="e">
        <f>VLOOKUP(B196,'Measure&amp;Incentive Picklist'!D:H,2,FALSE)</f>
        <v>#N/A</v>
      </c>
      <c r="D196" s="35"/>
      <c r="E196" s="36"/>
      <c r="F196" s="36"/>
      <c r="G196" s="36"/>
      <c r="H196" s="35"/>
      <c r="I196" s="35" t="e">
        <f>VLOOKUP(H196,'Heating picklists'!$A$2:$C$61,3,FALSE)</f>
        <v>#N/A</v>
      </c>
      <c r="J196" s="35" t="e">
        <f>VLOOKUP(H196,'Heating picklists'!$A$2:$D$61,4,FALSE)</f>
        <v>#N/A</v>
      </c>
      <c r="K196" s="35"/>
      <c r="L196" s="168"/>
      <c r="M196" s="35"/>
      <c r="N196" s="35"/>
      <c r="O196" s="37"/>
      <c r="P196" s="37"/>
      <c r="Q196" s="38" t="str">
        <f t="shared" si="8"/>
        <v/>
      </c>
      <c r="R196" s="169" t="str">
        <f>IF(B196="","",VLOOKUP($B196,'Measure&amp;Incentive Picklist'!$D:$H,4,FALSE)*E196)</f>
        <v/>
      </c>
      <c r="S196" s="35"/>
      <c r="T196" s="18">
        <f t="shared" si="9"/>
        <v>0</v>
      </c>
      <c r="U196" s="18">
        <f t="shared" si="10"/>
        <v>0</v>
      </c>
    </row>
    <row r="197" spans="1:21" x14ac:dyDescent="0.25">
      <c r="A197" s="19">
        <f t="shared" si="11"/>
        <v>190</v>
      </c>
      <c r="B197" s="35"/>
      <c r="C197" s="19" t="e">
        <f>VLOOKUP(B197,'Measure&amp;Incentive Picklist'!D:H,2,FALSE)</f>
        <v>#N/A</v>
      </c>
      <c r="D197" s="35"/>
      <c r="E197" s="36"/>
      <c r="F197" s="36"/>
      <c r="G197" s="36"/>
      <c r="H197" s="35"/>
      <c r="I197" s="35" t="e">
        <f>VLOOKUP(H197,'Heating picklists'!$A$2:$C$61,3,FALSE)</f>
        <v>#N/A</v>
      </c>
      <c r="J197" s="35" t="e">
        <f>VLOOKUP(H197,'Heating picklists'!$A$2:$D$61,4,FALSE)</f>
        <v>#N/A</v>
      </c>
      <c r="K197" s="35"/>
      <c r="L197" s="168"/>
      <c r="M197" s="35"/>
      <c r="N197" s="35"/>
      <c r="O197" s="37"/>
      <c r="P197" s="37"/>
      <c r="Q197" s="38" t="str">
        <f t="shared" si="8"/>
        <v/>
      </c>
      <c r="R197" s="169" t="str">
        <f>IF(B197="","",VLOOKUP($B197,'Measure&amp;Incentive Picklist'!$D:$H,4,FALSE)*E197)</f>
        <v/>
      </c>
      <c r="S197" s="35"/>
      <c r="T197" s="18">
        <f t="shared" si="9"/>
        <v>0</v>
      </c>
      <c r="U197" s="18">
        <f t="shared" si="10"/>
        <v>0</v>
      </c>
    </row>
    <row r="198" spans="1:21" x14ac:dyDescent="0.25">
      <c r="A198" s="19">
        <f t="shared" si="11"/>
        <v>191</v>
      </c>
      <c r="B198" s="35"/>
      <c r="C198" s="19" t="e">
        <f>VLOOKUP(B198,'Measure&amp;Incentive Picklist'!D:H,2,FALSE)</f>
        <v>#N/A</v>
      </c>
      <c r="D198" s="35"/>
      <c r="E198" s="36"/>
      <c r="F198" s="36"/>
      <c r="G198" s="36"/>
      <c r="H198" s="35"/>
      <c r="I198" s="35" t="e">
        <f>VLOOKUP(H198,'Heating picklists'!$A$2:$C$61,3,FALSE)</f>
        <v>#N/A</v>
      </c>
      <c r="J198" s="35" t="e">
        <f>VLOOKUP(H198,'Heating picklists'!$A$2:$D$61,4,FALSE)</f>
        <v>#N/A</v>
      </c>
      <c r="K198" s="35"/>
      <c r="L198" s="168"/>
      <c r="M198" s="35"/>
      <c r="N198" s="35"/>
      <c r="O198" s="37"/>
      <c r="P198" s="37"/>
      <c r="Q198" s="38" t="str">
        <f t="shared" si="8"/>
        <v/>
      </c>
      <c r="R198" s="169" t="str">
        <f>IF(B198="","",VLOOKUP($B198,'Measure&amp;Incentive Picklist'!$D:$H,4,FALSE)*E198)</f>
        <v/>
      </c>
      <c r="S198" s="35"/>
      <c r="T198" s="18">
        <f t="shared" si="9"/>
        <v>0</v>
      </c>
      <c r="U198" s="18">
        <f t="shared" si="10"/>
        <v>0</v>
      </c>
    </row>
    <row r="199" spans="1:21" x14ac:dyDescent="0.25">
      <c r="A199" s="19">
        <f t="shared" si="11"/>
        <v>192</v>
      </c>
      <c r="B199" s="35"/>
      <c r="C199" s="19" t="e">
        <f>VLOOKUP(B199,'Measure&amp;Incentive Picklist'!D:H,2,FALSE)</f>
        <v>#N/A</v>
      </c>
      <c r="D199" s="35"/>
      <c r="E199" s="36"/>
      <c r="F199" s="36"/>
      <c r="G199" s="36"/>
      <c r="H199" s="35"/>
      <c r="I199" s="35" t="e">
        <f>VLOOKUP(H199,'Heating picklists'!$A$2:$C$61,3,FALSE)</f>
        <v>#N/A</v>
      </c>
      <c r="J199" s="35" t="e">
        <f>VLOOKUP(H199,'Heating picklists'!$A$2:$D$61,4,FALSE)</f>
        <v>#N/A</v>
      </c>
      <c r="K199" s="35"/>
      <c r="L199" s="168"/>
      <c r="M199" s="35"/>
      <c r="N199" s="35"/>
      <c r="O199" s="37"/>
      <c r="P199" s="37"/>
      <c r="Q199" s="38" t="str">
        <f t="shared" si="8"/>
        <v/>
      </c>
      <c r="R199" s="169" t="str">
        <f>IF(B199="","",VLOOKUP($B199,'Measure&amp;Incentive Picklist'!$D:$H,4,FALSE)*E199)</f>
        <v/>
      </c>
      <c r="S199" s="35"/>
      <c r="T199" s="18">
        <f t="shared" si="9"/>
        <v>0</v>
      </c>
      <c r="U199" s="18">
        <f t="shared" si="10"/>
        <v>0</v>
      </c>
    </row>
    <row r="200" spans="1:21" x14ac:dyDescent="0.25">
      <c r="A200" s="19">
        <f t="shared" si="11"/>
        <v>193</v>
      </c>
      <c r="B200" s="35"/>
      <c r="C200" s="19" t="e">
        <f>VLOOKUP(B200,'Measure&amp;Incentive Picklist'!D:H,2,FALSE)</f>
        <v>#N/A</v>
      </c>
      <c r="D200" s="35"/>
      <c r="E200" s="36"/>
      <c r="F200" s="36"/>
      <c r="G200" s="36"/>
      <c r="H200" s="35"/>
      <c r="I200" s="35" t="e">
        <f>VLOOKUP(H200,'Heating picklists'!$A$2:$C$61,3,FALSE)</f>
        <v>#N/A</v>
      </c>
      <c r="J200" s="35" t="e">
        <f>VLOOKUP(H200,'Heating picklists'!$A$2:$D$61,4,FALSE)</f>
        <v>#N/A</v>
      </c>
      <c r="K200" s="35"/>
      <c r="L200" s="168"/>
      <c r="M200" s="35"/>
      <c r="N200" s="35"/>
      <c r="O200" s="37"/>
      <c r="P200" s="37"/>
      <c r="Q200" s="38" t="str">
        <f t="shared" si="8"/>
        <v/>
      </c>
      <c r="R200" s="169" t="str">
        <f>IF(B200="","",VLOOKUP($B200,'Measure&amp;Incentive Picklist'!$D:$H,4,FALSE)*E200)</f>
        <v/>
      </c>
      <c r="S200" s="35"/>
      <c r="T200" s="18">
        <f t="shared" si="9"/>
        <v>0</v>
      </c>
      <c r="U200" s="18">
        <f t="shared" si="10"/>
        <v>0</v>
      </c>
    </row>
    <row r="201" spans="1:21" x14ac:dyDescent="0.25">
      <c r="A201" s="19">
        <f t="shared" si="11"/>
        <v>194</v>
      </c>
      <c r="B201" s="35"/>
      <c r="C201" s="19" t="e">
        <f>VLOOKUP(B201,'Measure&amp;Incentive Picklist'!D:H,2,FALSE)</f>
        <v>#N/A</v>
      </c>
      <c r="D201" s="35"/>
      <c r="E201" s="36"/>
      <c r="F201" s="36"/>
      <c r="G201" s="36"/>
      <c r="H201" s="35"/>
      <c r="I201" s="35" t="e">
        <f>VLOOKUP(H201,'Heating picklists'!$A$2:$C$61,3,FALSE)</f>
        <v>#N/A</v>
      </c>
      <c r="J201" s="35" t="e">
        <f>VLOOKUP(H201,'Heating picklists'!$A$2:$D$61,4,FALSE)</f>
        <v>#N/A</v>
      </c>
      <c r="K201" s="35"/>
      <c r="L201" s="168"/>
      <c r="M201" s="35"/>
      <c r="N201" s="35"/>
      <c r="O201" s="37"/>
      <c r="P201" s="37"/>
      <c r="Q201" s="38" t="str">
        <f t="shared" ref="Q201:Q207" si="12">IF(AND(O201="",P201=""),"",$P201+$O201)</f>
        <v/>
      </c>
      <c r="R201" s="169" t="str">
        <f>IF(B201="","",VLOOKUP($B201,'Measure&amp;Incentive Picklist'!$D:$H,4,FALSE)*E201)</f>
        <v/>
      </c>
      <c r="S201" s="35"/>
      <c r="T201" s="18">
        <f t="shared" ref="T201:T207" si="13">IF(OR(B201&gt;0,D201&gt;0,E201&gt;0,F201&gt;0,G201&gt;0,H201&gt;0,K201&gt;0,L201&gt;0,M201&gt;0,N201&gt;0,O201&gt;0,P201&gt;0,S201&gt;0),1,0)</f>
        <v>0</v>
      </c>
      <c r="U201" s="18">
        <f t="shared" ref="U201:U207" si="14">IF(AND(B201&gt;0,ISERROR(T201)),1,0)</f>
        <v>0</v>
      </c>
    </row>
    <row r="202" spans="1:21" x14ac:dyDescent="0.25">
      <c r="A202" s="19">
        <f t="shared" ref="A202:A207" si="15">A201+1</f>
        <v>195</v>
      </c>
      <c r="B202" s="35"/>
      <c r="C202" s="19" t="e">
        <f>VLOOKUP(B202,'Measure&amp;Incentive Picklist'!D:H,2,FALSE)</f>
        <v>#N/A</v>
      </c>
      <c r="D202" s="35"/>
      <c r="E202" s="36"/>
      <c r="F202" s="36"/>
      <c r="G202" s="36"/>
      <c r="H202" s="35"/>
      <c r="I202" s="35" t="e">
        <f>VLOOKUP(H202,'Heating picklists'!$A$2:$C$61,3,FALSE)</f>
        <v>#N/A</v>
      </c>
      <c r="J202" s="35" t="e">
        <f>VLOOKUP(H202,'Heating picklists'!$A$2:$D$61,4,FALSE)</f>
        <v>#N/A</v>
      </c>
      <c r="K202" s="35"/>
      <c r="L202" s="168"/>
      <c r="M202" s="35"/>
      <c r="N202" s="35"/>
      <c r="O202" s="37"/>
      <c r="P202" s="37"/>
      <c r="Q202" s="38" t="str">
        <f t="shared" si="12"/>
        <v/>
      </c>
      <c r="R202" s="169" t="str">
        <f>IF(B202="","",VLOOKUP($B202,'Measure&amp;Incentive Picklist'!$D:$H,4,FALSE)*E202)</f>
        <v/>
      </c>
      <c r="S202" s="35"/>
      <c r="T202" s="18">
        <f t="shared" si="13"/>
        <v>0</v>
      </c>
      <c r="U202" s="18">
        <f t="shared" si="14"/>
        <v>0</v>
      </c>
    </row>
    <row r="203" spans="1:21" x14ac:dyDescent="0.25">
      <c r="A203" s="19">
        <f t="shared" si="15"/>
        <v>196</v>
      </c>
      <c r="B203" s="35"/>
      <c r="C203" s="19" t="e">
        <f>VLOOKUP(B203,'Measure&amp;Incentive Picklist'!D:H,2,FALSE)</f>
        <v>#N/A</v>
      </c>
      <c r="D203" s="35"/>
      <c r="E203" s="36"/>
      <c r="F203" s="36"/>
      <c r="G203" s="36"/>
      <c r="H203" s="35"/>
      <c r="I203" s="35" t="e">
        <f>VLOOKUP(H203,'Heating picklists'!$A$2:$C$61,3,FALSE)</f>
        <v>#N/A</v>
      </c>
      <c r="J203" s="35" t="e">
        <f>VLOOKUP(H203,'Heating picklists'!$A$2:$D$61,4,FALSE)</f>
        <v>#N/A</v>
      </c>
      <c r="K203" s="35"/>
      <c r="L203" s="168"/>
      <c r="M203" s="35"/>
      <c r="N203" s="35"/>
      <c r="O203" s="37"/>
      <c r="P203" s="37"/>
      <c r="Q203" s="38" t="str">
        <f t="shared" si="12"/>
        <v/>
      </c>
      <c r="R203" s="169" t="str">
        <f>IF(B203="","",VLOOKUP($B203,'Measure&amp;Incentive Picklist'!$D:$H,4,FALSE)*E203)</f>
        <v/>
      </c>
      <c r="S203" s="35"/>
      <c r="T203" s="18">
        <f t="shared" si="13"/>
        <v>0</v>
      </c>
      <c r="U203" s="18">
        <f t="shared" si="14"/>
        <v>0</v>
      </c>
    </row>
    <row r="204" spans="1:21" x14ac:dyDescent="0.25">
      <c r="A204" s="19">
        <f t="shared" si="15"/>
        <v>197</v>
      </c>
      <c r="B204" s="35"/>
      <c r="C204" s="19" t="e">
        <f>VLOOKUP(B204,'Measure&amp;Incentive Picklist'!D:H,2,FALSE)</f>
        <v>#N/A</v>
      </c>
      <c r="D204" s="35"/>
      <c r="E204" s="36"/>
      <c r="F204" s="36"/>
      <c r="G204" s="36"/>
      <c r="H204" s="35"/>
      <c r="I204" s="35" t="e">
        <f>VLOOKUP(H204,'Heating picklists'!$A$2:$C$61,3,FALSE)</f>
        <v>#N/A</v>
      </c>
      <c r="J204" s="35" t="e">
        <f>VLOOKUP(H204,'Heating picklists'!$A$2:$D$61,4,FALSE)</f>
        <v>#N/A</v>
      </c>
      <c r="K204" s="35"/>
      <c r="L204" s="168"/>
      <c r="M204" s="35"/>
      <c r="N204" s="35"/>
      <c r="O204" s="37"/>
      <c r="P204" s="37"/>
      <c r="Q204" s="38" t="str">
        <f t="shared" si="12"/>
        <v/>
      </c>
      <c r="R204" s="169" t="str">
        <f>IF(B204="","",VLOOKUP($B204,'Measure&amp;Incentive Picklist'!$D:$H,4,FALSE)*E204)</f>
        <v/>
      </c>
      <c r="S204" s="35"/>
      <c r="T204" s="18">
        <f t="shared" si="13"/>
        <v>0</v>
      </c>
      <c r="U204" s="18">
        <f t="shared" si="14"/>
        <v>0</v>
      </c>
    </row>
    <row r="205" spans="1:21" x14ac:dyDescent="0.25">
      <c r="A205" s="19">
        <f t="shared" si="15"/>
        <v>198</v>
      </c>
      <c r="B205" s="35"/>
      <c r="C205" s="19" t="e">
        <f>VLOOKUP(B205,'Measure&amp;Incentive Picklist'!D:H,2,FALSE)</f>
        <v>#N/A</v>
      </c>
      <c r="D205" s="35"/>
      <c r="E205" s="36"/>
      <c r="F205" s="36"/>
      <c r="G205" s="36"/>
      <c r="H205" s="35"/>
      <c r="I205" s="35" t="e">
        <f>VLOOKUP(H205,'Heating picklists'!$A$2:$C$61,3,FALSE)</f>
        <v>#N/A</v>
      </c>
      <c r="J205" s="35" t="e">
        <f>VLOOKUP(H205,'Heating picklists'!$A$2:$D$61,4,FALSE)</f>
        <v>#N/A</v>
      </c>
      <c r="K205" s="35"/>
      <c r="L205" s="168"/>
      <c r="M205" s="35"/>
      <c r="N205" s="35"/>
      <c r="O205" s="37"/>
      <c r="P205" s="37"/>
      <c r="Q205" s="38" t="str">
        <f t="shared" si="12"/>
        <v/>
      </c>
      <c r="R205" s="169" t="str">
        <f>IF(B205="","",VLOOKUP($B205,'Measure&amp;Incentive Picklist'!$D:$H,4,FALSE)*E205)</f>
        <v/>
      </c>
      <c r="S205" s="35"/>
      <c r="T205" s="18">
        <f t="shared" si="13"/>
        <v>0</v>
      </c>
      <c r="U205" s="18">
        <f t="shared" si="14"/>
        <v>0</v>
      </c>
    </row>
    <row r="206" spans="1:21" x14ac:dyDescent="0.25">
      <c r="A206" s="19">
        <f t="shared" si="15"/>
        <v>199</v>
      </c>
      <c r="B206" s="35"/>
      <c r="C206" s="19" t="e">
        <f>VLOOKUP(B206,'Measure&amp;Incentive Picklist'!D:H,2,FALSE)</f>
        <v>#N/A</v>
      </c>
      <c r="D206" s="35"/>
      <c r="E206" s="36"/>
      <c r="F206" s="36"/>
      <c r="G206" s="36"/>
      <c r="H206" s="35"/>
      <c r="I206" s="35" t="e">
        <f>VLOOKUP(H206,'Heating picklists'!$A$2:$C$61,3,FALSE)</f>
        <v>#N/A</v>
      </c>
      <c r="J206" s="35" t="e">
        <f>VLOOKUP(H206,'Heating picklists'!$A$2:$D$61,4,FALSE)</f>
        <v>#N/A</v>
      </c>
      <c r="K206" s="35"/>
      <c r="L206" s="168"/>
      <c r="M206" s="35"/>
      <c r="N206" s="35"/>
      <c r="O206" s="37"/>
      <c r="P206" s="37"/>
      <c r="Q206" s="38" t="str">
        <f t="shared" si="12"/>
        <v/>
      </c>
      <c r="R206" s="169" t="str">
        <f>IF(B206="","",VLOOKUP($B206,'Measure&amp;Incentive Picklist'!$D:$H,4,FALSE)*E206)</f>
        <v/>
      </c>
      <c r="S206" s="35"/>
      <c r="T206" s="18">
        <f t="shared" si="13"/>
        <v>0</v>
      </c>
      <c r="U206" s="18">
        <f t="shared" si="14"/>
        <v>0</v>
      </c>
    </row>
    <row r="207" spans="1:21" x14ac:dyDescent="0.25">
      <c r="A207" s="19">
        <f t="shared" si="15"/>
        <v>200</v>
      </c>
      <c r="B207" s="35"/>
      <c r="C207" s="19" t="e">
        <f>VLOOKUP(B207,'Measure&amp;Incentive Picklist'!D:H,2,FALSE)</f>
        <v>#N/A</v>
      </c>
      <c r="D207" s="35"/>
      <c r="E207" s="36"/>
      <c r="F207" s="36"/>
      <c r="G207" s="36"/>
      <c r="H207" s="35"/>
      <c r="I207" s="35" t="e">
        <f>VLOOKUP(H207,'Heating picklists'!$A$2:$C$61,3,FALSE)</f>
        <v>#N/A</v>
      </c>
      <c r="J207" s="35" t="e">
        <f>VLOOKUP(H207,'Heating picklists'!$A$2:$D$61,4,FALSE)</f>
        <v>#N/A</v>
      </c>
      <c r="K207" s="35"/>
      <c r="L207" s="168"/>
      <c r="M207" s="35"/>
      <c r="N207" s="35"/>
      <c r="O207" s="37"/>
      <c r="P207" s="37"/>
      <c r="Q207" s="38" t="str">
        <f t="shared" si="12"/>
        <v/>
      </c>
      <c r="R207" s="169" t="str">
        <f>IF(B207="","",VLOOKUP($B207,'Measure&amp;Incentive Picklist'!$D:$H,4,FALSE)*E207)</f>
        <v/>
      </c>
      <c r="S207" s="35"/>
      <c r="T207" s="18">
        <f t="shared" si="13"/>
        <v>0</v>
      </c>
      <c r="U207" s="18">
        <f t="shared" si="14"/>
        <v>0</v>
      </c>
    </row>
    <row r="208" spans="1:21" x14ac:dyDescent="0.25">
      <c r="T208" s="18">
        <f>SUM(T8:T207)</f>
        <v>0</v>
      </c>
      <c r="U208" s="18">
        <f>SUM(U8:U207)</f>
        <v>0</v>
      </c>
    </row>
  </sheetData>
  <sheetProtection algorithmName="SHA-512" hashValue="qFUk7bk3QsIi7JDD/MLFlZRnBMzKIo3jCU04aJSE2hW0s5e8tgkS+iTq8DxWOI/8GkVYz49RW1q9oNAPqnMJWg==" saltValue="e7KDTeQclqg8cdE3/tGTug==" spinCount="100000" sheet="1" selectLockedCells="1" sort="0" autoFilter="0"/>
  <protectedRanges>
    <protectedRange sqref="B8:B207 D8:L207 S8:S207" name="Range1"/>
    <protectedRange sqref="M8:P207" name="Range1_1"/>
    <protectedRange sqref="Q8:Q207" name="Range1_2"/>
  </protectedRanges>
  <autoFilter ref="A6:S207" xr:uid="{00000000-0009-0000-0000-000005000000}"/>
  <mergeCells count="1">
    <mergeCell ref="A5:B5"/>
  </mergeCells>
  <conditionalFormatting sqref="C7:C207">
    <cfRule type="containsErrors" dxfId="28" priority="21">
      <formula>ISERROR(C7)</formula>
    </cfRule>
  </conditionalFormatting>
  <conditionalFormatting sqref="D5">
    <cfRule type="containsErrors" dxfId="27" priority="13">
      <formula>ISERROR(D5)</formula>
    </cfRule>
  </conditionalFormatting>
  <conditionalFormatting sqref="D7">
    <cfRule type="containsErrors" dxfId="26" priority="23">
      <formula>ISERROR(D7)</formula>
    </cfRule>
  </conditionalFormatting>
  <conditionalFormatting sqref="I7:J1048576">
    <cfRule type="containsErrors" dxfId="25" priority="17">
      <formula>ISERROR(I7)</formula>
    </cfRule>
  </conditionalFormatting>
  <conditionalFormatting sqref="L6">
    <cfRule type="containsErrors" dxfId="24" priority="16">
      <formula>ISERROR(L6)</formula>
    </cfRule>
  </conditionalFormatting>
  <conditionalFormatting sqref="S6">
    <cfRule type="containsErrors" dxfId="23" priority="26">
      <formula>ISERROR(S6)</formula>
    </cfRule>
  </conditionalFormatting>
  <dataValidations count="1">
    <dataValidation type="list" allowBlank="1" showInputMessage="1" showErrorMessage="1" sqref="K7:L207" xr:uid="{00000000-0002-0000-0500-000000000000}">
      <formula1>INDIRECT(I7)</formula1>
    </dataValidation>
  </dataValidations>
  <hyperlinks>
    <hyperlink ref="A5" location="'Project Summary'!B8" tooltip="Back to Project Summary" display="Back to Project Summary" xr:uid="{00000000-0004-0000-0500-000000000000}"/>
  </hyperlinks>
  <pageMargins left="0.7" right="0.7" top="0.75" bottom="0.75" header="0.3" footer="0.3"/>
  <pageSetup orientation="portrait" r:id="rId1"/>
  <headerFooter>
    <oddFooter>&amp;C_x000D_&amp;1#&amp;"Calibri"&amp;22&amp;K0073CF INTERNAL</oddFooter>
  </headerFooter>
  <ignoredErrors>
    <ignoredError sqref="C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66" id="{9B307B34-3B60-4224-8A98-5A833EA1EA7C}">
            <xm:f>ISERROR('Pre Rinse Spray Valve'!#REF!)</xm:f>
            <x14:dxf>
              <font>
                <color theme="0"/>
              </font>
            </x14:dxf>
          </x14:cfRule>
          <xm:sqref>M5</xm:sqref>
        </x14:conditionalFormatting>
        <x14:conditionalFormatting xmlns:xm="http://schemas.microsoft.com/office/excel/2006/main">
          <x14:cfRule type="containsErrors" priority="67" id="{9B307B34-3B60-4224-8A98-5A833EA1EA7C}">
            <xm:f>ISERROR('Pre Rinse Spray Valve'!T5)</xm:f>
            <x14:dxf>
              <font>
                <color theme="0"/>
              </font>
            </x14:dxf>
          </x14:cfRule>
          <xm:sqref>N5:P5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1000000}">
          <x14:formula1>
            <xm:f>'Measure&amp;Incentive Picklist'!$D$17</xm:f>
          </x14:formula1>
          <xm:sqref>B7:B207</xm:sqref>
        </x14:dataValidation>
        <x14:dataValidation type="list" allowBlank="1" showInputMessage="1" showErrorMessage="1" xr:uid="{00000000-0002-0000-0500-000002000000}">
          <x14:formula1>
            <xm:f>'Heating picklists'!$A$2:$A$61</xm:f>
          </x14:formula1>
          <xm:sqref>H7:H207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AL510"/>
  <sheetViews>
    <sheetView zoomScaleNormal="100" workbookViewId="0">
      <pane xSplit="4" ySplit="7" topLeftCell="E8" activePane="bottomRight" state="frozen"/>
      <selection pane="topRight" activeCell="B37" sqref="B37"/>
      <selection pane="bottomLeft" activeCell="B37" sqref="B37"/>
      <selection pane="bottomRight" activeCell="B8" sqref="B8"/>
    </sheetView>
  </sheetViews>
  <sheetFormatPr defaultColWidth="9.28515625" defaultRowHeight="15" x14ac:dyDescent="0.25"/>
  <cols>
    <col min="1" max="1" width="8.7109375" style="18" customWidth="1"/>
    <col min="2" max="2" width="46" style="18" customWidth="1"/>
    <col min="3" max="3" width="20.42578125" style="19" hidden="1" customWidth="1"/>
    <col min="4" max="4" width="35" style="18" customWidth="1"/>
    <col min="5" max="5" width="25" style="18" customWidth="1"/>
    <col min="6" max="6" width="25.42578125" style="18" customWidth="1"/>
    <col min="7" max="7" width="26.5703125" style="18" customWidth="1"/>
    <col min="8" max="8" width="25.28515625" style="19" customWidth="1"/>
    <col min="9" max="9" width="23.7109375" style="19" bestFit="1" customWidth="1"/>
    <col min="10" max="11" width="25.5703125" style="19" customWidth="1"/>
    <col min="12" max="12" width="24.42578125" style="185" hidden="1" customWidth="1"/>
    <col min="13" max="13" width="24.42578125" style="19" hidden="1" customWidth="1"/>
    <col min="14" max="14" width="23" style="19" customWidth="1"/>
    <col min="15" max="15" width="29.28515625" style="21" customWidth="1"/>
    <col min="16" max="16" width="15.28515625" style="18" hidden="1" customWidth="1"/>
    <col min="17" max="17" width="23.28515625" style="18" customWidth="1"/>
    <col min="18" max="18" width="18.7109375" style="18" customWidth="1"/>
    <col min="19" max="19" width="17.7109375" style="18" customWidth="1"/>
    <col min="20" max="20" width="23.28515625" style="38" customWidth="1"/>
    <col min="21" max="21" width="24.28515625" style="38" bestFit="1" customWidth="1"/>
    <col min="22" max="22" width="24.28515625" style="38" customWidth="1"/>
    <col min="23" max="23" width="26.42578125" style="38" bestFit="1" customWidth="1"/>
    <col min="24" max="24" width="60" style="18" customWidth="1"/>
    <col min="25" max="25" width="14.5703125" style="18" hidden="1" customWidth="1"/>
    <col min="26" max="26" width="16.28515625" style="18" hidden="1" customWidth="1"/>
    <col min="27" max="27" width="9.28515625" style="18" hidden="1" customWidth="1"/>
    <col min="28" max="28" width="13.5703125" style="18" hidden="1" customWidth="1"/>
    <col min="29" max="30" width="19.42578125" style="18" hidden="1" customWidth="1"/>
    <col min="31" max="31" width="28.28515625" style="18" hidden="1" customWidth="1"/>
    <col min="32" max="32" width="30.7109375" style="18" hidden="1" customWidth="1"/>
    <col min="33" max="33" width="23.7109375" style="18" hidden="1" customWidth="1"/>
    <col min="34" max="34" width="9.28515625" style="18" hidden="1" customWidth="1"/>
    <col min="35" max="35" width="17.28515625" style="18" customWidth="1"/>
    <col min="36" max="36" width="21.42578125" style="18" customWidth="1"/>
    <col min="37" max="37" width="18.5703125" style="18" customWidth="1"/>
    <col min="38" max="38" width="23.7109375" style="18" customWidth="1"/>
    <col min="39" max="16384" width="9.28515625" style="18"/>
  </cols>
  <sheetData>
    <row r="1" spans="1:38" x14ac:dyDescent="0.25">
      <c r="A1" s="39" t="s">
        <v>55</v>
      </c>
      <c r="B1" s="40"/>
      <c r="C1" s="42"/>
      <c r="D1" s="40">
        <f>'Project Summary'!B14</f>
        <v>0</v>
      </c>
      <c r="E1" s="40"/>
      <c r="F1" s="40"/>
      <c r="G1" s="40"/>
      <c r="H1" s="181"/>
      <c r="AL1" s="40"/>
    </row>
    <row r="2" spans="1:38" x14ac:dyDescent="0.25">
      <c r="A2" s="39" t="s">
        <v>56</v>
      </c>
      <c r="B2" s="41"/>
      <c r="C2" s="42"/>
      <c r="D2" s="41">
        <f>'Project Summary'!B24</f>
        <v>0</v>
      </c>
      <c r="E2" s="41"/>
      <c r="F2" s="191" t="s">
        <v>133</v>
      </c>
      <c r="G2" s="41" t="s">
        <v>134</v>
      </c>
      <c r="H2" s="42"/>
      <c r="AL2" s="41"/>
    </row>
    <row r="3" spans="1:38" x14ac:dyDescent="0.25">
      <c r="A3" s="48"/>
      <c r="B3" s="49"/>
      <c r="D3" s="49"/>
      <c r="E3" s="49"/>
      <c r="F3" s="49"/>
      <c r="G3" s="41" t="s">
        <v>135</v>
      </c>
      <c r="H3" s="182"/>
      <c r="AL3" s="49"/>
    </row>
    <row r="4" spans="1:38" ht="23.25" x14ac:dyDescent="0.25">
      <c r="A4" s="290" t="s">
        <v>136</v>
      </c>
      <c r="B4" s="290"/>
      <c r="AC4" s="192"/>
      <c r="AD4" s="192"/>
    </row>
    <row r="5" spans="1:38" ht="20.25" customHeight="1" thickBot="1" x14ac:dyDescent="0.3">
      <c r="A5" s="289" t="s">
        <v>57</v>
      </c>
      <c r="B5" s="289"/>
      <c r="D5" s="50" t="s">
        <v>5</v>
      </c>
      <c r="E5" s="179"/>
      <c r="F5" s="179"/>
      <c r="G5" s="179"/>
      <c r="H5" s="183"/>
      <c r="R5" s="19"/>
      <c r="S5" s="19"/>
      <c r="T5" s="19"/>
      <c r="U5" s="51"/>
      <c r="V5" s="51"/>
      <c r="W5" s="138"/>
      <c r="AI5" s="296" t="s">
        <v>137</v>
      </c>
      <c r="AJ5" s="296"/>
      <c r="AK5" s="296"/>
      <c r="AL5" s="296"/>
    </row>
    <row r="6" spans="1:38" ht="37.5" customHeight="1" thickBot="1" x14ac:dyDescent="0.3">
      <c r="A6" s="52" t="s">
        <v>58</v>
      </c>
      <c r="B6" s="53" t="s">
        <v>60</v>
      </c>
      <c r="C6" s="53" t="s">
        <v>61</v>
      </c>
      <c r="D6" s="54" t="s">
        <v>62</v>
      </c>
      <c r="E6" s="54" t="s">
        <v>138</v>
      </c>
      <c r="F6" s="54" t="s">
        <v>139</v>
      </c>
      <c r="G6" s="54" t="s">
        <v>140</v>
      </c>
      <c r="H6" s="54" t="s">
        <v>141</v>
      </c>
      <c r="I6" s="54" t="s">
        <v>63</v>
      </c>
      <c r="J6" s="54" t="s">
        <v>142</v>
      </c>
      <c r="K6" s="186" t="s">
        <v>143</v>
      </c>
      <c r="L6" s="186" t="s">
        <v>144</v>
      </c>
      <c r="M6" s="54" t="s">
        <v>145</v>
      </c>
      <c r="N6" s="54" t="s">
        <v>146</v>
      </c>
      <c r="O6" s="54" t="s">
        <v>68</v>
      </c>
      <c r="P6" s="54" t="s">
        <v>69</v>
      </c>
      <c r="Q6" s="54" t="s">
        <v>147</v>
      </c>
      <c r="R6" s="54" t="s">
        <v>72</v>
      </c>
      <c r="S6" s="54" t="s">
        <v>73</v>
      </c>
      <c r="T6" s="55" t="s">
        <v>74</v>
      </c>
      <c r="U6" s="55" t="s">
        <v>75</v>
      </c>
      <c r="V6" s="55" t="s">
        <v>103</v>
      </c>
      <c r="W6" s="55" t="s">
        <v>77</v>
      </c>
      <c r="X6" s="56" t="s">
        <v>47</v>
      </c>
      <c r="Y6" s="18" t="s">
        <v>78</v>
      </c>
      <c r="AB6" s="294" t="s">
        <v>148</v>
      </c>
      <c r="AC6" s="294"/>
      <c r="AD6" s="294"/>
      <c r="AE6" s="294"/>
      <c r="AF6" s="294"/>
      <c r="AI6" s="189" t="s">
        <v>149</v>
      </c>
      <c r="AJ6" s="189" t="s">
        <v>150</v>
      </c>
      <c r="AK6" s="189" t="s">
        <v>151</v>
      </c>
      <c r="AL6" s="189" t="s">
        <v>152</v>
      </c>
    </row>
    <row r="7" spans="1:38" s="34" customFormat="1" x14ac:dyDescent="0.25">
      <c r="A7" s="30">
        <v>0</v>
      </c>
      <c r="B7" s="31" t="s">
        <v>153</v>
      </c>
      <c r="C7" s="30" t="str">
        <f>VLOOKUP(B7,'Measure&amp;Incentive Picklist'!D:H,2,FALSE)</f>
        <v>HVAC000450</v>
      </c>
      <c r="D7" s="31" t="s">
        <v>154</v>
      </c>
      <c r="E7" s="31" t="s">
        <v>155</v>
      </c>
      <c r="F7" s="31" t="s">
        <v>156</v>
      </c>
      <c r="G7" s="31" t="s">
        <v>157</v>
      </c>
      <c r="H7" s="30">
        <v>8760</v>
      </c>
      <c r="I7" s="30">
        <v>4</v>
      </c>
      <c r="J7" s="158">
        <v>2</v>
      </c>
      <c r="K7" s="158"/>
      <c r="L7" s="187">
        <v>2</v>
      </c>
      <c r="M7" s="187">
        <f>IF(L7="","",VLOOKUP(ROUNDUP(L7,0),AB$7:AC$208,2,FALSE))</f>
        <v>1021.8</v>
      </c>
      <c r="N7" s="139">
        <v>0.5</v>
      </c>
      <c r="O7" s="45" t="s">
        <v>158</v>
      </c>
      <c r="P7" s="31" t="s">
        <v>159</v>
      </c>
      <c r="Q7" s="31" t="s">
        <v>132</v>
      </c>
      <c r="R7" s="31" t="s">
        <v>86</v>
      </c>
      <c r="S7" s="31" t="s">
        <v>87</v>
      </c>
      <c r="T7" s="57">
        <v>1000</v>
      </c>
      <c r="U7" s="57">
        <v>5000</v>
      </c>
      <c r="V7" s="57">
        <f>$T7+$U7</f>
        <v>6000</v>
      </c>
      <c r="W7" s="110" t="str">
        <f>IF(ISTEXT(B7),"Contact ConEd","")</f>
        <v>Contact ConEd</v>
      </c>
      <c r="X7" s="31" t="s">
        <v>88</v>
      </c>
      <c r="Y7" s="34" t="s">
        <v>108</v>
      </c>
      <c r="Z7" s="34" t="s">
        <v>101</v>
      </c>
      <c r="AB7" s="34" t="s">
        <v>160</v>
      </c>
      <c r="AC7" s="34" t="s">
        <v>161</v>
      </c>
      <c r="AD7" s="34" t="s">
        <v>162</v>
      </c>
      <c r="AE7" s="34" t="s">
        <v>163</v>
      </c>
      <c r="AF7" s="34" t="s">
        <v>164</v>
      </c>
      <c r="AG7" s="34" t="s">
        <v>165</v>
      </c>
      <c r="AI7" s="31" t="s">
        <v>166</v>
      </c>
      <c r="AJ7" s="31" t="s">
        <v>167</v>
      </c>
      <c r="AK7" s="31" t="s">
        <v>168</v>
      </c>
      <c r="AL7" s="184" t="s">
        <v>169</v>
      </c>
    </row>
    <row r="8" spans="1:38" ht="15.75" customHeight="1" x14ac:dyDescent="0.25">
      <c r="A8" s="19">
        <v>1</v>
      </c>
      <c r="B8" s="35"/>
      <c r="C8" s="19" t="e">
        <f>VLOOKUP(B8,'Measure&amp;Incentive Picklist'!D:H,2,FALSE)</f>
        <v>#N/A</v>
      </c>
      <c r="D8" s="35"/>
      <c r="E8" s="35"/>
      <c r="F8" s="35"/>
      <c r="G8" s="35"/>
      <c r="H8" s="36"/>
      <c r="I8" s="36"/>
      <c r="J8" s="159"/>
      <c r="K8" s="172"/>
      <c r="L8" s="193">
        <f>14.696+K8</f>
        <v>14.696</v>
      </c>
      <c r="M8" s="188">
        <f>IF(L8="","",VLOOKUP(L8,AB$7:AC$137,2,FALSE))</f>
        <v>970.3</v>
      </c>
      <c r="N8" s="180"/>
      <c r="O8" s="46"/>
      <c r="P8" s="18" t="str">
        <f>IF(O8="","",VLOOKUP(O8,'Heating picklists'!A:C,3,FALSE))</f>
        <v/>
      </c>
      <c r="Q8" s="35"/>
      <c r="R8" s="35"/>
      <c r="S8" s="35"/>
      <c r="T8" s="37"/>
      <c r="U8" s="37"/>
      <c r="V8" s="38" t="str">
        <f>IF(AND(T8="",U8=""),"",$T8+$U8)</f>
        <v/>
      </c>
      <c r="W8" s="142" t="str">
        <f>IF(B8="","",IF(VLOOKUP(B8,'Measure&amp;Incentive Picklist'!D:H,5,FALSE)="Therms Saved","Contact ConEd"))</f>
        <v/>
      </c>
      <c r="X8" s="58"/>
      <c r="Y8" s="18">
        <f>IF(OR(B8&gt;"",D8&gt;0,E8&gt;0,F8&gt;0,G8&gt;0,H8&gt;0,I8&gt;0,J8&gt;0,L8&gt;0,N8&gt;0,O8&gt;0,Q8&gt;0,R8&gt;0,S8&gt;0,T8&gt;0,U8&gt;0,X8&gt;0),1,0)</f>
        <v>1</v>
      </c>
      <c r="Z8" s="18">
        <f>IF(ISERROR(Y8),1,0)</f>
        <v>0</v>
      </c>
      <c r="AB8" s="19">
        <v>0</v>
      </c>
      <c r="AC8" s="19">
        <v>1052.0999999999999</v>
      </c>
      <c r="AD8" s="19">
        <v>0</v>
      </c>
      <c r="AE8" s="18" t="s">
        <v>170</v>
      </c>
      <c r="AF8" s="18" t="s">
        <v>171</v>
      </c>
      <c r="AG8" s="18" t="s">
        <v>172</v>
      </c>
      <c r="AL8" s="190"/>
    </row>
    <row r="9" spans="1:38" x14ac:dyDescent="0.25">
      <c r="A9" s="19">
        <f>A8+1</f>
        <v>2</v>
      </c>
      <c r="B9" s="35"/>
      <c r="C9" s="19" t="e">
        <f>VLOOKUP(B9,'Measure&amp;Incentive Picklist'!D:H,2,FALSE)</f>
        <v>#N/A</v>
      </c>
      <c r="D9" s="35"/>
      <c r="E9" s="35"/>
      <c r="F9" s="35"/>
      <c r="G9" s="35"/>
      <c r="H9" s="36"/>
      <c r="I9" s="36"/>
      <c r="J9" s="159"/>
      <c r="K9" s="172"/>
      <c r="L9" s="193">
        <f t="shared" ref="L9:L72" si="0">14.696+K9</f>
        <v>14.696</v>
      </c>
      <c r="M9" s="188">
        <f t="shared" ref="M9:M72" si="1">IF(L9="","",VLOOKUP(L9,AB$7:AC$137,2,FALSE))</f>
        <v>970.3</v>
      </c>
      <c r="N9" s="180"/>
      <c r="O9" s="46"/>
      <c r="P9" s="18" t="str">
        <f>IF(O9="","",VLOOKUP(O9,'Heating picklists'!A:C,3,FALSE))</f>
        <v/>
      </c>
      <c r="Q9" s="35"/>
      <c r="R9" s="35"/>
      <c r="S9" s="35"/>
      <c r="T9" s="37"/>
      <c r="U9" s="37"/>
      <c r="V9" s="38" t="str">
        <f t="shared" ref="V9:V72" si="2">IF(AND(T9="",U9=""),"",$T9+$U9)</f>
        <v/>
      </c>
      <c r="W9" s="142" t="str">
        <f>IF(B9="","",IF(VLOOKUP(B9,'Measure&amp;Incentive Picklist'!D:H,5,FALSE)="Therms Saved","Contact ConEd"))</f>
        <v/>
      </c>
      <c r="X9" s="58"/>
      <c r="Y9" s="18">
        <f t="shared" ref="Y9:Y72" si="3">IF(OR(B9&gt;"",D9&gt;0,E9&gt;0,F9&gt;0,G9&gt;0,H9&gt;0,I9&gt;0,J9&gt;0,L9&gt;0,N9&gt;0,O9&gt;0,Q9&gt;0,R9&gt;0,S9&gt;0,T9&gt;0,U9&gt;0,X9&gt;0),1,0)</f>
        <v>1</v>
      </c>
      <c r="Z9" s="18">
        <f t="shared" ref="Z9:Z72" si="4">IF(ISERROR(Y9),1,0)</f>
        <v>0</v>
      </c>
      <c r="AB9" s="19">
        <v>1</v>
      </c>
      <c r="AC9" s="19">
        <v>1035.7</v>
      </c>
      <c r="AD9" s="19">
        <v>1</v>
      </c>
      <c r="AE9" s="18" t="s">
        <v>173</v>
      </c>
      <c r="AF9" s="18" t="s">
        <v>155</v>
      </c>
      <c r="AG9" s="18" t="s">
        <v>167</v>
      </c>
      <c r="AL9" s="190"/>
    </row>
    <row r="10" spans="1:38" x14ac:dyDescent="0.25">
      <c r="A10" s="19">
        <f t="shared" ref="A10:A73" si="5">A9+1</f>
        <v>3</v>
      </c>
      <c r="B10" s="35"/>
      <c r="C10" s="19" t="e">
        <f>VLOOKUP(B10,'Measure&amp;Incentive Picklist'!D:H,2,FALSE)</f>
        <v>#N/A</v>
      </c>
      <c r="D10" s="35"/>
      <c r="E10" s="35"/>
      <c r="F10" s="35"/>
      <c r="G10" s="35"/>
      <c r="H10" s="36"/>
      <c r="I10" s="36"/>
      <c r="J10" s="159"/>
      <c r="K10" s="172"/>
      <c r="L10" s="193">
        <f t="shared" si="0"/>
        <v>14.696</v>
      </c>
      <c r="M10" s="188">
        <f t="shared" si="1"/>
        <v>970.3</v>
      </c>
      <c r="N10" s="180"/>
      <c r="O10" s="46"/>
      <c r="P10" s="18" t="str">
        <f>IF(O10="","",VLOOKUP(O10,'Heating picklists'!A:C,3,FALSE))</f>
        <v/>
      </c>
      <c r="Q10" s="35"/>
      <c r="R10" s="35"/>
      <c r="S10" s="35"/>
      <c r="T10" s="37"/>
      <c r="U10" s="37"/>
      <c r="V10" s="38" t="str">
        <f t="shared" si="2"/>
        <v/>
      </c>
      <c r="W10" s="142" t="str">
        <f>IF(B10="","",IF(VLOOKUP(B10,'Measure&amp;Incentive Picklist'!D:H,5,FALSE)="Therms Saved","Contact ConEd"))</f>
        <v/>
      </c>
      <c r="X10" s="58"/>
      <c r="Y10" s="18">
        <f t="shared" si="3"/>
        <v>1</v>
      </c>
      <c r="Z10" s="18">
        <f t="shared" si="4"/>
        <v>0</v>
      </c>
      <c r="AB10" s="19">
        <v>2</v>
      </c>
      <c r="AC10" s="19">
        <v>1021.8</v>
      </c>
      <c r="AD10" s="19">
        <v>2</v>
      </c>
      <c r="AE10" s="18" t="s">
        <v>174</v>
      </c>
      <c r="AF10" s="18" t="s">
        <v>175</v>
      </c>
      <c r="AG10" s="18" t="s">
        <v>176</v>
      </c>
      <c r="AL10" s="190"/>
    </row>
    <row r="11" spans="1:38" x14ac:dyDescent="0.25">
      <c r="A11" s="19">
        <f t="shared" si="5"/>
        <v>4</v>
      </c>
      <c r="B11" s="35"/>
      <c r="C11" s="19" t="e">
        <f>VLOOKUP(B11,'Measure&amp;Incentive Picklist'!D:H,2,FALSE)</f>
        <v>#N/A</v>
      </c>
      <c r="D11" s="35"/>
      <c r="E11" s="35"/>
      <c r="F11" s="35"/>
      <c r="G11" s="35"/>
      <c r="H11" s="36"/>
      <c r="I11" s="36"/>
      <c r="J11" s="159"/>
      <c r="K11" s="172"/>
      <c r="L11" s="193">
        <f t="shared" si="0"/>
        <v>14.696</v>
      </c>
      <c r="M11" s="188">
        <f t="shared" si="1"/>
        <v>970.3</v>
      </c>
      <c r="N11" s="180"/>
      <c r="O11" s="46"/>
      <c r="P11" s="18" t="str">
        <f>IF(O11="","",VLOOKUP(O11,'Heating picklists'!A:C,3,FALSE))</f>
        <v/>
      </c>
      <c r="Q11" s="35"/>
      <c r="R11" s="35"/>
      <c r="S11" s="35"/>
      <c r="T11" s="37"/>
      <c r="U11" s="37"/>
      <c r="V11" s="38" t="str">
        <f t="shared" si="2"/>
        <v/>
      </c>
      <c r="W11" s="142" t="str">
        <f>IF(B11="","",IF(VLOOKUP(B11,'Measure&amp;Incentive Picklist'!D:H,5,FALSE)="Therms Saved","Contact ConEd"))</f>
        <v/>
      </c>
      <c r="X11" s="58"/>
      <c r="Y11" s="18">
        <f t="shared" si="3"/>
        <v>1</v>
      </c>
      <c r="Z11" s="18">
        <f t="shared" si="4"/>
        <v>0</v>
      </c>
      <c r="AB11" s="19">
        <v>3</v>
      </c>
      <c r="AC11" s="19">
        <v>1012.8</v>
      </c>
      <c r="AD11" s="19">
        <v>3</v>
      </c>
      <c r="AE11" s="18" t="s">
        <v>177</v>
      </c>
      <c r="AF11" s="18" t="s">
        <v>178</v>
      </c>
      <c r="AL11" s="190"/>
    </row>
    <row r="12" spans="1:38" x14ac:dyDescent="0.25">
      <c r="A12" s="19">
        <f t="shared" si="5"/>
        <v>5</v>
      </c>
      <c r="B12" s="35"/>
      <c r="C12" s="19" t="e">
        <f>VLOOKUP(B12,'Measure&amp;Incentive Picklist'!D:H,2,FALSE)</f>
        <v>#N/A</v>
      </c>
      <c r="D12" s="35"/>
      <c r="E12" s="35"/>
      <c r="F12" s="35"/>
      <c r="G12" s="35"/>
      <c r="H12" s="36"/>
      <c r="I12" s="36"/>
      <c r="J12" s="159"/>
      <c r="K12" s="172"/>
      <c r="L12" s="193">
        <f t="shared" si="0"/>
        <v>14.696</v>
      </c>
      <c r="M12" s="188">
        <f t="shared" si="1"/>
        <v>970.3</v>
      </c>
      <c r="N12" s="180"/>
      <c r="O12" s="46"/>
      <c r="P12" s="18" t="str">
        <f>IF(O12="","",VLOOKUP(O12,'Heating picklists'!A:C,3,FALSE))</f>
        <v/>
      </c>
      <c r="Q12" s="35"/>
      <c r="R12" s="35"/>
      <c r="S12" s="35"/>
      <c r="T12" s="37"/>
      <c r="U12" s="37"/>
      <c r="V12" s="38" t="str">
        <f t="shared" si="2"/>
        <v/>
      </c>
      <c r="W12" s="142" t="str">
        <f>IF(B12="","",IF(VLOOKUP(B12,'Measure&amp;Incentive Picklist'!D:H,5,FALSE)="Therms Saved","Contact ConEd"))</f>
        <v/>
      </c>
      <c r="X12" s="58"/>
      <c r="Y12" s="18">
        <f t="shared" si="3"/>
        <v>1</v>
      </c>
      <c r="Z12" s="18">
        <f t="shared" si="4"/>
        <v>0</v>
      </c>
      <c r="AB12" s="19">
        <v>4</v>
      </c>
      <c r="AC12" s="19">
        <v>1006</v>
      </c>
      <c r="AD12" s="19">
        <v>4</v>
      </c>
      <c r="AE12" s="18" t="s">
        <v>166</v>
      </c>
      <c r="AF12" s="18" t="s">
        <v>179</v>
      </c>
      <c r="AL12" s="190"/>
    </row>
    <row r="13" spans="1:38" x14ac:dyDescent="0.25">
      <c r="A13" s="19">
        <f t="shared" si="5"/>
        <v>6</v>
      </c>
      <c r="B13" s="35"/>
      <c r="C13" s="19" t="e">
        <f>VLOOKUP(B13,'Measure&amp;Incentive Picklist'!D:H,2,FALSE)</f>
        <v>#N/A</v>
      </c>
      <c r="D13" s="35"/>
      <c r="E13" s="35"/>
      <c r="F13" s="35"/>
      <c r="G13" s="35"/>
      <c r="H13" s="36"/>
      <c r="I13" s="36"/>
      <c r="J13" s="159"/>
      <c r="K13" s="172"/>
      <c r="L13" s="193">
        <f t="shared" si="0"/>
        <v>14.696</v>
      </c>
      <c r="M13" s="188">
        <f t="shared" si="1"/>
        <v>970.3</v>
      </c>
      <c r="N13" s="180"/>
      <c r="O13" s="46"/>
      <c r="P13" s="18" t="str">
        <f>IF(O13="","",VLOOKUP(O13,'Heating picklists'!A:C,3,FALSE))</f>
        <v/>
      </c>
      <c r="Q13" s="35"/>
      <c r="R13" s="35"/>
      <c r="S13" s="35"/>
      <c r="T13" s="37"/>
      <c r="U13" s="37"/>
      <c r="V13" s="38" t="str">
        <f t="shared" si="2"/>
        <v/>
      </c>
      <c r="W13" s="142" t="str">
        <f>IF(B13="","",IF(VLOOKUP(B13,'Measure&amp;Incentive Picklist'!D:H,5,FALSE)="Therms Saved","Contact ConEd"))</f>
        <v/>
      </c>
      <c r="X13" s="58"/>
      <c r="Y13" s="18">
        <f t="shared" si="3"/>
        <v>1</v>
      </c>
      <c r="Z13" s="18">
        <f t="shared" si="4"/>
        <v>0</v>
      </c>
      <c r="AB13" s="19">
        <v>5</v>
      </c>
      <c r="AC13" s="19">
        <v>1000.5</v>
      </c>
      <c r="AD13" s="19">
        <v>5</v>
      </c>
      <c r="AF13" s="18" t="s">
        <v>180</v>
      </c>
      <c r="AL13" s="190"/>
    </row>
    <row r="14" spans="1:38" x14ac:dyDescent="0.25">
      <c r="A14" s="19">
        <f t="shared" si="5"/>
        <v>7</v>
      </c>
      <c r="B14" s="35"/>
      <c r="C14" s="19" t="e">
        <f>VLOOKUP(B14,'Measure&amp;Incentive Picklist'!D:H,2,FALSE)</f>
        <v>#N/A</v>
      </c>
      <c r="D14" s="35"/>
      <c r="E14" s="35"/>
      <c r="F14" s="35"/>
      <c r="G14" s="35"/>
      <c r="H14" s="36"/>
      <c r="I14" s="36"/>
      <c r="J14" s="159"/>
      <c r="K14" s="172"/>
      <c r="L14" s="193">
        <f t="shared" si="0"/>
        <v>14.696</v>
      </c>
      <c r="M14" s="188">
        <f t="shared" si="1"/>
        <v>970.3</v>
      </c>
      <c r="N14" s="180"/>
      <c r="O14" s="46"/>
      <c r="P14" s="18" t="str">
        <f>IF(O14="","",VLOOKUP(O14,'Heating picklists'!A:C,3,FALSE))</f>
        <v/>
      </c>
      <c r="Q14" s="35"/>
      <c r="R14" s="35"/>
      <c r="S14" s="35"/>
      <c r="T14" s="37"/>
      <c r="U14" s="37"/>
      <c r="V14" s="38" t="str">
        <f t="shared" si="2"/>
        <v/>
      </c>
      <c r="W14" s="142" t="str">
        <f>IF(B14="","",IF(VLOOKUP(B14,'Measure&amp;Incentive Picklist'!D:H,5,FALSE)="Therms Saved","Contact ConEd"))</f>
        <v/>
      </c>
      <c r="X14" s="58"/>
      <c r="Y14" s="18">
        <f t="shared" si="3"/>
        <v>1</v>
      </c>
      <c r="Z14" s="18">
        <f t="shared" si="4"/>
        <v>0</v>
      </c>
      <c r="AB14" s="19">
        <v>6</v>
      </c>
      <c r="AC14" s="19">
        <v>995.9</v>
      </c>
      <c r="AD14" s="19">
        <v>6</v>
      </c>
      <c r="AF14" s="18" t="s">
        <v>181</v>
      </c>
      <c r="AL14" s="190"/>
    </row>
    <row r="15" spans="1:38" x14ac:dyDescent="0.25">
      <c r="A15" s="19">
        <f t="shared" si="5"/>
        <v>8</v>
      </c>
      <c r="B15" s="35"/>
      <c r="C15" s="19" t="e">
        <f>VLOOKUP(B15,'Measure&amp;Incentive Picklist'!D:H,2,FALSE)</f>
        <v>#N/A</v>
      </c>
      <c r="D15" s="35"/>
      <c r="E15" s="35"/>
      <c r="F15" s="35"/>
      <c r="G15" s="35"/>
      <c r="H15" s="36"/>
      <c r="I15" s="36"/>
      <c r="J15" s="159"/>
      <c r="K15" s="172"/>
      <c r="L15" s="193">
        <f t="shared" si="0"/>
        <v>14.696</v>
      </c>
      <c r="M15" s="188">
        <f t="shared" si="1"/>
        <v>970.3</v>
      </c>
      <c r="N15" s="180"/>
      <c r="O15" s="46"/>
      <c r="P15" s="18" t="str">
        <f>IF(O15="","",VLOOKUP(O15,'Heating picklists'!A:C,3,FALSE))</f>
        <v/>
      </c>
      <c r="Q15" s="35"/>
      <c r="R15" s="35"/>
      <c r="S15" s="35"/>
      <c r="T15" s="37"/>
      <c r="U15" s="37"/>
      <c r="V15" s="38" t="str">
        <f t="shared" si="2"/>
        <v/>
      </c>
      <c r="W15" s="142" t="str">
        <f>IF(B15="","",IF(VLOOKUP(B15,'Measure&amp;Incentive Picklist'!D:H,5,FALSE)="Therms Saved","Contact ConEd"))</f>
        <v/>
      </c>
      <c r="X15" s="58"/>
      <c r="Y15" s="18">
        <f t="shared" si="3"/>
        <v>1</v>
      </c>
      <c r="Z15" s="18">
        <f t="shared" si="4"/>
        <v>0</v>
      </c>
      <c r="AB15" s="19">
        <v>7</v>
      </c>
      <c r="AC15" s="19">
        <v>991.8</v>
      </c>
      <c r="AD15" s="19">
        <v>7</v>
      </c>
      <c r="AF15" s="18" t="s">
        <v>182</v>
      </c>
      <c r="AL15" s="190"/>
    </row>
    <row r="16" spans="1:38" x14ac:dyDescent="0.25">
      <c r="A16" s="19">
        <f t="shared" si="5"/>
        <v>9</v>
      </c>
      <c r="B16" s="35"/>
      <c r="C16" s="19" t="e">
        <f>VLOOKUP(B16,'Measure&amp;Incentive Picklist'!D:H,2,FALSE)</f>
        <v>#N/A</v>
      </c>
      <c r="D16" s="35"/>
      <c r="E16" s="35"/>
      <c r="F16" s="35"/>
      <c r="G16" s="35"/>
      <c r="H16" s="36"/>
      <c r="I16" s="36"/>
      <c r="J16" s="159"/>
      <c r="K16" s="172"/>
      <c r="L16" s="193">
        <f t="shared" si="0"/>
        <v>14.696</v>
      </c>
      <c r="M16" s="188">
        <f t="shared" si="1"/>
        <v>970.3</v>
      </c>
      <c r="N16" s="180"/>
      <c r="O16" s="46"/>
      <c r="P16" s="18" t="str">
        <f>IF(O16="","",VLOOKUP(O16,'Heating picklists'!A:C,3,FALSE))</f>
        <v/>
      </c>
      <c r="Q16" s="35"/>
      <c r="R16" s="35"/>
      <c r="S16" s="35"/>
      <c r="T16" s="37"/>
      <c r="U16" s="37"/>
      <c r="V16" s="38" t="str">
        <f t="shared" si="2"/>
        <v/>
      </c>
      <c r="W16" s="142" t="str">
        <f>IF(B16="","",IF(VLOOKUP(B16,'Measure&amp;Incentive Picklist'!D:H,5,FALSE)="Therms Saved","Contact ConEd"))</f>
        <v/>
      </c>
      <c r="X16" s="58"/>
      <c r="Y16" s="18">
        <f t="shared" si="3"/>
        <v>1</v>
      </c>
      <c r="Z16" s="18">
        <f t="shared" si="4"/>
        <v>0</v>
      </c>
      <c r="AB16" s="19">
        <v>8</v>
      </c>
      <c r="AC16" s="19">
        <v>988.1</v>
      </c>
      <c r="AD16" s="19">
        <v>8</v>
      </c>
      <c r="AF16" s="18" t="s">
        <v>183</v>
      </c>
      <c r="AL16" s="190"/>
    </row>
    <row r="17" spans="1:38" x14ac:dyDescent="0.25">
      <c r="A17" s="19">
        <f t="shared" si="5"/>
        <v>10</v>
      </c>
      <c r="B17" s="35"/>
      <c r="C17" s="19" t="e">
        <f>VLOOKUP(B17,'Measure&amp;Incentive Picklist'!D:H,2,FALSE)</f>
        <v>#N/A</v>
      </c>
      <c r="D17" s="35"/>
      <c r="E17" s="35"/>
      <c r="F17" s="35"/>
      <c r="G17" s="35"/>
      <c r="H17" s="36"/>
      <c r="I17" s="36"/>
      <c r="J17" s="159"/>
      <c r="K17" s="172"/>
      <c r="L17" s="193">
        <f t="shared" si="0"/>
        <v>14.696</v>
      </c>
      <c r="M17" s="188">
        <f t="shared" si="1"/>
        <v>970.3</v>
      </c>
      <c r="N17" s="180"/>
      <c r="O17" s="46"/>
      <c r="P17" s="18" t="str">
        <f>IF(O17="","",VLOOKUP(O17,'Heating picklists'!A:C,3,FALSE))</f>
        <v/>
      </c>
      <c r="Q17" s="35"/>
      <c r="R17" s="35"/>
      <c r="S17" s="35"/>
      <c r="T17" s="37"/>
      <c r="U17" s="37"/>
      <c r="V17" s="38" t="str">
        <f t="shared" si="2"/>
        <v/>
      </c>
      <c r="W17" s="142" t="str">
        <f>IF(B17="","",IF(VLOOKUP(B17,'Measure&amp;Incentive Picklist'!D:H,5,FALSE)="Therms Saved","Contact ConEd"))</f>
        <v/>
      </c>
      <c r="X17" s="58"/>
      <c r="Y17" s="18">
        <f t="shared" si="3"/>
        <v>1</v>
      </c>
      <c r="Z17" s="18">
        <f t="shared" si="4"/>
        <v>0</v>
      </c>
      <c r="AB17" s="19">
        <v>9</v>
      </c>
      <c r="AC17" s="19">
        <v>984.8</v>
      </c>
      <c r="AD17" s="19">
        <v>9</v>
      </c>
      <c r="AF17" s="18" t="s">
        <v>184</v>
      </c>
      <c r="AL17" s="190"/>
    </row>
    <row r="18" spans="1:38" x14ac:dyDescent="0.25">
      <c r="A18" s="19">
        <f t="shared" si="5"/>
        <v>11</v>
      </c>
      <c r="B18" s="35"/>
      <c r="C18" s="19" t="e">
        <f>VLOOKUP(B18,'Measure&amp;Incentive Picklist'!D:H,2,FALSE)</f>
        <v>#N/A</v>
      </c>
      <c r="D18" s="35"/>
      <c r="E18" s="35"/>
      <c r="F18" s="35"/>
      <c r="G18" s="35"/>
      <c r="H18" s="36"/>
      <c r="I18" s="36"/>
      <c r="J18" s="159"/>
      <c r="K18" s="172"/>
      <c r="L18" s="193">
        <f t="shared" si="0"/>
        <v>14.696</v>
      </c>
      <c r="M18" s="188">
        <f t="shared" si="1"/>
        <v>970.3</v>
      </c>
      <c r="N18" s="180"/>
      <c r="O18" s="46"/>
      <c r="P18" s="18" t="str">
        <f>IF(O18="","",VLOOKUP(O18,'Heating picklists'!A:C,3,FALSE))</f>
        <v/>
      </c>
      <c r="Q18" s="35"/>
      <c r="R18" s="35"/>
      <c r="S18" s="35"/>
      <c r="T18" s="37"/>
      <c r="U18" s="37"/>
      <c r="V18" s="38" t="str">
        <f t="shared" si="2"/>
        <v/>
      </c>
      <c r="W18" s="142" t="str">
        <f>IF(B18="","",IF(VLOOKUP(B18,'Measure&amp;Incentive Picklist'!D:H,5,FALSE)="Therms Saved","Contact ConEd"))</f>
        <v/>
      </c>
      <c r="X18" s="58"/>
      <c r="Y18" s="18">
        <f t="shared" si="3"/>
        <v>1</v>
      </c>
      <c r="Z18" s="18">
        <f t="shared" si="4"/>
        <v>0</v>
      </c>
      <c r="AB18" s="19">
        <v>10</v>
      </c>
      <c r="AC18" s="19">
        <v>981.9</v>
      </c>
      <c r="AD18" s="19">
        <v>10</v>
      </c>
      <c r="AL18" s="190"/>
    </row>
    <row r="19" spans="1:38" x14ac:dyDescent="0.25">
      <c r="A19" s="19">
        <f t="shared" si="5"/>
        <v>12</v>
      </c>
      <c r="B19" s="35"/>
      <c r="C19" s="19" t="e">
        <f>VLOOKUP(B19,'Measure&amp;Incentive Picklist'!D:H,2,FALSE)</f>
        <v>#N/A</v>
      </c>
      <c r="D19" s="35"/>
      <c r="E19" s="35"/>
      <c r="F19" s="35"/>
      <c r="G19" s="35"/>
      <c r="H19" s="36"/>
      <c r="I19" s="36"/>
      <c r="J19" s="159"/>
      <c r="K19" s="172"/>
      <c r="L19" s="193">
        <f t="shared" si="0"/>
        <v>14.696</v>
      </c>
      <c r="M19" s="188">
        <f t="shared" si="1"/>
        <v>970.3</v>
      </c>
      <c r="N19" s="180"/>
      <c r="O19" s="46"/>
      <c r="P19" s="18" t="str">
        <f>IF(O19="","",VLOOKUP(O19,'Heating picklists'!A:C,3,FALSE))</f>
        <v/>
      </c>
      <c r="Q19" s="35"/>
      <c r="R19" s="35"/>
      <c r="S19" s="35"/>
      <c r="T19" s="37"/>
      <c r="U19" s="37"/>
      <c r="V19" s="38" t="str">
        <f t="shared" si="2"/>
        <v/>
      </c>
      <c r="W19" s="142" t="str">
        <f>IF(B19="","",IF(VLOOKUP(B19,'Measure&amp;Incentive Picklist'!D:H,5,FALSE)="Therms Saved","Contact ConEd"))</f>
        <v/>
      </c>
      <c r="X19" s="58"/>
      <c r="Y19" s="18">
        <f t="shared" si="3"/>
        <v>1</v>
      </c>
      <c r="Z19" s="18">
        <f t="shared" si="4"/>
        <v>0</v>
      </c>
      <c r="AB19" s="19">
        <v>14.696</v>
      </c>
      <c r="AC19" s="19">
        <v>970.3</v>
      </c>
      <c r="AD19" s="19">
        <v>15</v>
      </c>
      <c r="AL19" s="190"/>
    </row>
    <row r="20" spans="1:38" x14ac:dyDescent="0.25">
      <c r="A20" s="19">
        <f t="shared" si="5"/>
        <v>13</v>
      </c>
      <c r="B20" s="35"/>
      <c r="C20" s="19" t="e">
        <f>VLOOKUP(B20,'Measure&amp;Incentive Picklist'!D:H,2,FALSE)</f>
        <v>#N/A</v>
      </c>
      <c r="D20" s="35"/>
      <c r="E20" s="35"/>
      <c r="F20" s="35"/>
      <c r="G20" s="35"/>
      <c r="H20" s="36"/>
      <c r="I20" s="36"/>
      <c r="J20" s="159"/>
      <c r="K20" s="172"/>
      <c r="L20" s="193">
        <f t="shared" si="0"/>
        <v>14.696</v>
      </c>
      <c r="M20" s="188">
        <f t="shared" si="1"/>
        <v>970.3</v>
      </c>
      <c r="N20" s="180"/>
      <c r="O20" s="46"/>
      <c r="P20" s="18" t="str">
        <f>IF(O20="","",VLOOKUP(O20,'Heating picklists'!A:C,3,FALSE))</f>
        <v/>
      </c>
      <c r="Q20" s="35"/>
      <c r="R20" s="35"/>
      <c r="S20" s="35"/>
      <c r="T20" s="37"/>
      <c r="U20" s="37"/>
      <c r="V20" s="38" t="str">
        <f t="shared" si="2"/>
        <v/>
      </c>
      <c r="W20" s="142" t="str">
        <f>IF(B20="","",IF(VLOOKUP(B20,'Measure&amp;Incentive Picklist'!D:H,5,FALSE)="Therms Saved","Contact ConEd"))</f>
        <v/>
      </c>
      <c r="X20" s="58"/>
      <c r="Y20" s="18">
        <f t="shared" si="3"/>
        <v>1</v>
      </c>
      <c r="Z20" s="18">
        <f t="shared" si="4"/>
        <v>0</v>
      </c>
      <c r="AB20" s="19">
        <v>15</v>
      </c>
      <c r="AC20" s="19">
        <v>969.5</v>
      </c>
      <c r="AD20" s="19">
        <v>20</v>
      </c>
      <c r="AL20" s="190"/>
    </row>
    <row r="21" spans="1:38" x14ac:dyDescent="0.25">
      <c r="A21" s="19">
        <f t="shared" si="5"/>
        <v>14</v>
      </c>
      <c r="B21" s="35"/>
      <c r="C21" s="19" t="e">
        <f>VLOOKUP(B21,'Measure&amp;Incentive Picklist'!D:H,2,FALSE)</f>
        <v>#N/A</v>
      </c>
      <c r="D21" s="35"/>
      <c r="E21" s="35"/>
      <c r="F21" s="35"/>
      <c r="G21" s="35"/>
      <c r="H21" s="36"/>
      <c r="I21" s="36"/>
      <c r="J21" s="159"/>
      <c r="K21" s="172"/>
      <c r="L21" s="193">
        <f t="shared" si="0"/>
        <v>14.696</v>
      </c>
      <c r="M21" s="188">
        <f t="shared" si="1"/>
        <v>970.3</v>
      </c>
      <c r="N21" s="180"/>
      <c r="O21" s="46"/>
      <c r="P21" s="18" t="str">
        <f>IF(O21="","",VLOOKUP(O21,'Heating picklists'!A:C,3,FALSE))</f>
        <v/>
      </c>
      <c r="Q21" s="35"/>
      <c r="R21" s="35"/>
      <c r="S21" s="35"/>
      <c r="T21" s="37"/>
      <c r="U21" s="37"/>
      <c r="V21" s="38" t="str">
        <f t="shared" si="2"/>
        <v/>
      </c>
      <c r="W21" s="142" t="str">
        <f>IF(B21="","",IF(VLOOKUP(B21,'Measure&amp;Incentive Picklist'!D:H,5,FALSE)="Therms Saved","Contact ConEd"))</f>
        <v/>
      </c>
      <c r="X21" s="58"/>
      <c r="Y21" s="18">
        <f t="shared" si="3"/>
        <v>1</v>
      </c>
      <c r="Z21" s="18">
        <f t="shared" si="4"/>
        <v>0</v>
      </c>
      <c r="AB21" s="19">
        <v>15.696</v>
      </c>
      <c r="AC21" s="19">
        <v>968.16368</v>
      </c>
      <c r="AD21" s="19">
        <v>25</v>
      </c>
      <c r="AL21" s="190"/>
    </row>
    <row r="22" spans="1:38" x14ac:dyDescent="0.25">
      <c r="A22" s="19">
        <f t="shared" si="5"/>
        <v>15</v>
      </c>
      <c r="B22" s="35"/>
      <c r="C22" s="19" t="e">
        <f>VLOOKUP(B22,'Measure&amp;Incentive Picklist'!D:H,2,FALSE)</f>
        <v>#N/A</v>
      </c>
      <c r="D22" s="35"/>
      <c r="E22" s="35"/>
      <c r="F22" s="35"/>
      <c r="G22" s="35"/>
      <c r="H22" s="36"/>
      <c r="I22" s="36"/>
      <c r="J22" s="159"/>
      <c r="K22" s="172"/>
      <c r="L22" s="193">
        <f t="shared" si="0"/>
        <v>14.696</v>
      </c>
      <c r="M22" s="188">
        <f t="shared" si="1"/>
        <v>970.3</v>
      </c>
      <c r="N22" s="180"/>
      <c r="O22" s="46"/>
      <c r="P22" s="18" t="str">
        <f>IF(O22="","",VLOOKUP(O22,'Heating picklists'!A:C,3,FALSE))</f>
        <v/>
      </c>
      <c r="Q22" s="35"/>
      <c r="R22" s="35"/>
      <c r="S22" s="35"/>
      <c r="T22" s="37"/>
      <c r="U22" s="37"/>
      <c r="V22" s="38" t="str">
        <f t="shared" si="2"/>
        <v/>
      </c>
      <c r="W22" s="142" t="str">
        <f>IF(B22="","",IF(VLOOKUP(B22,'Measure&amp;Incentive Picklist'!D:H,5,FALSE)="Therms Saved","Contact ConEd"))</f>
        <v/>
      </c>
      <c r="X22" s="58"/>
      <c r="Y22" s="18">
        <f t="shared" si="3"/>
        <v>1</v>
      </c>
      <c r="Z22" s="18">
        <f t="shared" si="4"/>
        <v>0</v>
      </c>
      <c r="AB22" s="19">
        <v>16.695999999999998</v>
      </c>
      <c r="AC22" s="19">
        <v>966.24368000000004</v>
      </c>
      <c r="AD22" s="19">
        <v>30</v>
      </c>
      <c r="AL22" s="190"/>
    </row>
    <row r="23" spans="1:38" x14ac:dyDescent="0.25">
      <c r="A23" s="19">
        <f t="shared" si="5"/>
        <v>16</v>
      </c>
      <c r="B23" s="35"/>
      <c r="C23" s="19" t="e">
        <f>VLOOKUP(B23,'Measure&amp;Incentive Picklist'!D:H,2,FALSE)</f>
        <v>#N/A</v>
      </c>
      <c r="D23" s="35"/>
      <c r="E23" s="35"/>
      <c r="F23" s="35"/>
      <c r="G23" s="35"/>
      <c r="H23" s="36"/>
      <c r="I23" s="36"/>
      <c r="J23" s="159"/>
      <c r="K23" s="172"/>
      <c r="L23" s="193">
        <f t="shared" si="0"/>
        <v>14.696</v>
      </c>
      <c r="M23" s="188">
        <f t="shared" si="1"/>
        <v>970.3</v>
      </c>
      <c r="N23" s="180"/>
      <c r="O23" s="46"/>
      <c r="P23" s="18" t="str">
        <f>IF(O23="","",VLOOKUP(O23,'Heating picklists'!A:C,3,FALSE))</f>
        <v/>
      </c>
      <c r="Q23" s="35"/>
      <c r="R23" s="35"/>
      <c r="S23" s="35"/>
      <c r="T23" s="37"/>
      <c r="U23" s="37"/>
      <c r="V23" s="38" t="str">
        <f t="shared" si="2"/>
        <v/>
      </c>
      <c r="W23" s="142" t="str">
        <f>IF(B23="","",IF(VLOOKUP(B23,'Measure&amp;Incentive Picklist'!D:H,5,FALSE)="Therms Saved","Contact ConEd"))</f>
        <v/>
      </c>
      <c r="X23" s="58"/>
      <c r="Y23" s="18">
        <f t="shared" si="3"/>
        <v>1</v>
      </c>
      <c r="Z23" s="18">
        <f t="shared" si="4"/>
        <v>0</v>
      </c>
      <c r="AB23" s="19">
        <v>17.695999999999998</v>
      </c>
      <c r="AC23" s="19">
        <v>964.32367999999997</v>
      </c>
      <c r="AD23" s="19">
        <v>35</v>
      </c>
      <c r="AL23" s="190"/>
    </row>
    <row r="24" spans="1:38" x14ac:dyDescent="0.25">
      <c r="A24" s="19">
        <f t="shared" si="5"/>
        <v>17</v>
      </c>
      <c r="B24" s="35"/>
      <c r="C24" s="19" t="e">
        <f>VLOOKUP(B24,'Measure&amp;Incentive Picklist'!D:H,2,FALSE)</f>
        <v>#N/A</v>
      </c>
      <c r="D24" s="35"/>
      <c r="E24" s="35"/>
      <c r="F24" s="35"/>
      <c r="G24" s="35"/>
      <c r="H24" s="36"/>
      <c r="I24" s="36"/>
      <c r="J24" s="159"/>
      <c r="K24" s="172"/>
      <c r="L24" s="193">
        <f t="shared" si="0"/>
        <v>14.696</v>
      </c>
      <c r="M24" s="188">
        <f t="shared" si="1"/>
        <v>970.3</v>
      </c>
      <c r="N24" s="180"/>
      <c r="O24" s="46"/>
      <c r="P24" s="18" t="str">
        <f>IF(O24="","",VLOOKUP(O24,'Heating picklists'!A:C,3,FALSE))</f>
        <v/>
      </c>
      <c r="Q24" s="35"/>
      <c r="R24" s="35"/>
      <c r="S24" s="35"/>
      <c r="T24" s="37"/>
      <c r="U24" s="37"/>
      <c r="V24" s="38" t="str">
        <f t="shared" si="2"/>
        <v/>
      </c>
      <c r="W24" s="142" t="str">
        <f>IF(B24="","",IF(VLOOKUP(B24,'Measure&amp;Incentive Picklist'!D:H,5,FALSE)="Therms Saved","Contact ConEd"))</f>
        <v/>
      </c>
      <c r="X24" s="58"/>
      <c r="Y24" s="18">
        <f t="shared" si="3"/>
        <v>1</v>
      </c>
      <c r="Z24" s="18">
        <f t="shared" si="4"/>
        <v>0</v>
      </c>
      <c r="AB24" s="19">
        <v>18.695999999999998</v>
      </c>
      <c r="AC24" s="19">
        <v>962.40368000000001</v>
      </c>
      <c r="AD24" s="19">
        <v>40</v>
      </c>
      <c r="AL24" s="190"/>
    </row>
    <row r="25" spans="1:38" x14ac:dyDescent="0.25">
      <c r="A25" s="19">
        <f t="shared" si="5"/>
        <v>18</v>
      </c>
      <c r="B25" s="35"/>
      <c r="C25" s="19" t="e">
        <f>VLOOKUP(B25,'Measure&amp;Incentive Picklist'!D:H,2,FALSE)</f>
        <v>#N/A</v>
      </c>
      <c r="D25" s="35"/>
      <c r="E25" s="35"/>
      <c r="F25" s="35"/>
      <c r="G25" s="35"/>
      <c r="H25" s="36"/>
      <c r="I25" s="36"/>
      <c r="J25" s="159"/>
      <c r="K25" s="172"/>
      <c r="L25" s="193">
        <f t="shared" si="0"/>
        <v>14.696</v>
      </c>
      <c r="M25" s="188">
        <f t="shared" si="1"/>
        <v>970.3</v>
      </c>
      <c r="N25" s="180"/>
      <c r="O25" s="46"/>
      <c r="P25" s="18" t="str">
        <f>IF(O25="","",VLOOKUP(O25,'Heating picklists'!A:C,3,FALSE))</f>
        <v/>
      </c>
      <c r="Q25" s="35"/>
      <c r="R25" s="35"/>
      <c r="S25" s="35"/>
      <c r="T25" s="37"/>
      <c r="U25" s="37"/>
      <c r="V25" s="38" t="str">
        <f t="shared" si="2"/>
        <v/>
      </c>
      <c r="W25" s="142" t="str">
        <f>IF(B25="","",IF(VLOOKUP(B25,'Measure&amp;Incentive Picklist'!D:H,5,FALSE)="Therms Saved","Contact ConEd"))</f>
        <v/>
      </c>
      <c r="X25" s="58"/>
      <c r="Y25" s="18">
        <f t="shared" si="3"/>
        <v>1</v>
      </c>
      <c r="Z25" s="18">
        <f t="shared" si="4"/>
        <v>0</v>
      </c>
      <c r="AB25" s="19">
        <v>19.695999999999998</v>
      </c>
      <c r="AC25" s="19">
        <v>960.48367999999994</v>
      </c>
      <c r="AD25" s="19">
        <v>45</v>
      </c>
      <c r="AL25" s="190"/>
    </row>
    <row r="26" spans="1:38" x14ac:dyDescent="0.25">
      <c r="A26" s="19">
        <f t="shared" si="5"/>
        <v>19</v>
      </c>
      <c r="B26" s="35"/>
      <c r="C26" s="19" t="e">
        <f>VLOOKUP(B26,'Measure&amp;Incentive Picklist'!D:H,2,FALSE)</f>
        <v>#N/A</v>
      </c>
      <c r="D26" s="35"/>
      <c r="E26" s="35"/>
      <c r="F26" s="35"/>
      <c r="G26" s="35"/>
      <c r="H26" s="36"/>
      <c r="I26" s="36"/>
      <c r="J26" s="159"/>
      <c r="K26" s="172"/>
      <c r="L26" s="193">
        <f t="shared" si="0"/>
        <v>14.696</v>
      </c>
      <c r="M26" s="188">
        <f t="shared" si="1"/>
        <v>970.3</v>
      </c>
      <c r="N26" s="180"/>
      <c r="O26" s="46"/>
      <c r="P26" s="18" t="str">
        <f>IF(O26="","",VLOOKUP(O26,'Heating picklists'!A:C,3,FALSE))</f>
        <v/>
      </c>
      <c r="Q26" s="35"/>
      <c r="R26" s="35"/>
      <c r="S26" s="35"/>
      <c r="T26" s="37"/>
      <c r="U26" s="37"/>
      <c r="V26" s="38" t="str">
        <f t="shared" si="2"/>
        <v/>
      </c>
      <c r="W26" s="142" t="str">
        <f>IF(B26="","",IF(VLOOKUP(B26,'Measure&amp;Incentive Picklist'!D:H,5,FALSE)="Therms Saved","Contact ConEd"))</f>
        <v/>
      </c>
      <c r="X26" s="58"/>
      <c r="Y26" s="18">
        <f t="shared" si="3"/>
        <v>1</v>
      </c>
      <c r="Z26" s="18">
        <f t="shared" si="4"/>
        <v>0</v>
      </c>
      <c r="AB26" s="19">
        <v>20</v>
      </c>
      <c r="AC26" s="19">
        <v>959.9</v>
      </c>
      <c r="AD26" s="19">
        <v>50</v>
      </c>
      <c r="AL26" s="190"/>
    </row>
    <row r="27" spans="1:38" x14ac:dyDescent="0.25">
      <c r="A27" s="19">
        <f t="shared" si="5"/>
        <v>20</v>
      </c>
      <c r="B27" s="35"/>
      <c r="C27" s="19" t="e">
        <f>VLOOKUP(B27,'Measure&amp;Incentive Picklist'!D:H,2,FALSE)</f>
        <v>#N/A</v>
      </c>
      <c r="D27" s="35"/>
      <c r="E27" s="35"/>
      <c r="F27" s="35"/>
      <c r="G27" s="35"/>
      <c r="H27" s="36"/>
      <c r="I27" s="36"/>
      <c r="J27" s="159"/>
      <c r="K27" s="172"/>
      <c r="L27" s="193">
        <f t="shared" si="0"/>
        <v>14.696</v>
      </c>
      <c r="M27" s="188">
        <f t="shared" si="1"/>
        <v>970.3</v>
      </c>
      <c r="N27" s="180"/>
      <c r="O27" s="46"/>
      <c r="P27" s="18" t="str">
        <f>IF(O27="","",VLOOKUP(O27,'Heating picklists'!A:C,3,FALSE))</f>
        <v/>
      </c>
      <c r="Q27" s="35"/>
      <c r="R27" s="35"/>
      <c r="S27" s="35"/>
      <c r="T27" s="37"/>
      <c r="U27" s="37"/>
      <c r="V27" s="38" t="str">
        <f t="shared" si="2"/>
        <v/>
      </c>
      <c r="W27" s="142" t="str">
        <f>IF(B27="","",IF(VLOOKUP(B27,'Measure&amp;Incentive Picklist'!D:H,5,FALSE)="Therms Saved","Contact ConEd"))</f>
        <v/>
      </c>
      <c r="X27" s="58"/>
      <c r="Y27" s="18">
        <f t="shared" si="3"/>
        <v>1</v>
      </c>
      <c r="Z27" s="18">
        <f t="shared" si="4"/>
        <v>0</v>
      </c>
      <c r="AB27" s="19">
        <v>20.695999999999998</v>
      </c>
      <c r="AC27" s="19">
        <v>958.80031999999994</v>
      </c>
      <c r="AD27" s="19">
        <v>55</v>
      </c>
      <c r="AL27" s="190"/>
    </row>
    <row r="28" spans="1:38" x14ac:dyDescent="0.25">
      <c r="A28" s="19">
        <f t="shared" si="5"/>
        <v>21</v>
      </c>
      <c r="B28" s="35"/>
      <c r="C28" s="19" t="e">
        <f>VLOOKUP(B28,'Measure&amp;Incentive Picklist'!D:H,2,FALSE)</f>
        <v>#N/A</v>
      </c>
      <c r="D28" s="35"/>
      <c r="E28" s="35"/>
      <c r="F28" s="35"/>
      <c r="G28" s="35"/>
      <c r="H28" s="36"/>
      <c r="I28" s="36"/>
      <c r="J28" s="159"/>
      <c r="K28" s="172"/>
      <c r="L28" s="193">
        <f t="shared" si="0"/>
        <v>14.696</v>
      </c>
      <c r="M28" s="188">
        <f t="shared" si="1"/>
        <v>970.3</v>
      </c>
      <c r="N28" s="180"/>
      <c r="O28" s="46"/>
      <c r="P28" s="18" t="str">
        <f>IF(O28="","",VLOOKUP(O28,'Heating picklists'!A:C,3,FALSE))</f>
        <v/>
      </c>
      <c r="Q28" s="35"/>
      <c r="R28" s="35"/>
      <c r="S28" s="35"/>
      <c r="T28" s="37"/>
      <c r="U28" s="37"/>
      <c r="V28" s="38" t="str">
        <f t="shared" si="2"/>
        <v/>
      </c>
      <c r="W28" s="142" t="str">
        <f>IF(B28="","",IF(VLOOKUP(B28,'Measure&amp;Incentive Picklist'!D:H,5,FALSE)="Therms Saved","Contact ConEd"))</f>
        <v/>
      </c>
      <c r="X28" s="58"/>
      <c r="Y28" s="18">
        <f t="shared" si="3"/>
        <v>1</v>
      </c>
      <c r="Z28" s="18">
        <f t="shared" si="4"/>
        <v>0</v>
      </c>
      <c r="AB28" s="19">
        <v>21.695999999999998</v>
      </c>
      <c r="AC28" s="19">
        <v>957.22032000000002</v>
      </c>
      <c r="AD28" s="19">
        <v>60</v>
      </c>
      <c r="AL28" s="190"/>
    </row>
    <row r="29" spans="1:38" x14ac:dyDescent="0.25">
      <c r="A29" s="19">
        <f t="shared" si="5"/>
        <v>22</v>
      </c>
      <c r="B29" s="35"/>
      <c r="C29" s="19" t="e">
        <f>VLOOKUP(B29,'Measure&amp;Incentive Picklist'!D:H,2,FALSE)</f>
        <v>#N/A</v>
      </c>
      <c r="D29" s="35"/>
      <c r="E29" s="35"/>
      <c r="F29" s="35"/>
      <c r="G29" s="35"/>
      <c r="H29" s="36"/>
      <c r="I29" s="36"/>
      <c r="J29" s="159"/>
      <c r="K29" s="172"/>
      <c r="L29" s="193">
        <f t="shared" si="0"/>
        <v>14.696</v>
      </c>
      <c r="M29" s="188">
        <f t="shared" si="1"/>
        <v>970.3</v>
      </c>
      <c r="N29" s="180"/>
      <c r="O29" s="46"/>
      <c r="P29" s="18" t="str">
        <f>IF(O29="","",VLOOKUP(O29,'Heating picklists'!A:C,3,FALSE))</f>
        <v/>
      </c>
      <c r="Q29" s="35"/>
      <c r="R29" s="35"/>
      <c r="S29" s="35"/>
      <c r="T29" s="37"/>
      <c r="U29" s="37"/>
      <c r="V29" s="38" t="str">
        <f t="shared" si="2"/>
        <v/>
      </c>
      <c r="W29" s="142" t="str">
        <f>IF(B29="","",IF(VLOOKUP(B29,'Measure&amp;Incentive Picklist'!D:H,5,FALSE)="Therms Saved","Contact ConEd"))</f>
        <v/>
      </c>
      <c r="X29" s="58"/>
      <c r="Y29" s="18">
        <f t="shared" si="3"/>
        <v>1</v>
      </c>
      <c r="Z29" s="18">
        <f t="shared" si="4"/>
        <v>0</v>
      </c>
      <c r="AB29" s="19">
        <v>22.695999999999998</v>
      </c>
      <c r="AC29" s="19">
        <v>955.64031999999997</v>
      </c>
      <c r="AD29" s="19">
        <v>65</v>
      </c>
      <c r="AL29" s="190"/>
    </row>
    <row r="30" spans="1:38" x14ac:dyDescent="0.25">
      <c r="A30" s="19">
        <f t="shared" si="5"/>
        <v>23</v>
      </c>
      <c r="B30" s="35"/>
      <c r="C30" s="19" t="e">
        <f>VLOOKUP(B30,'Measure&amp;Incentive Picklist'!D:H,2,FALSE)</f>
        <v>#N/A</v>
      </c>
      <c r="D30" s="35"/>
      <c r="E30" s="35"/>
      <c r="F30" s="35"/>
      <c r="G30" s="35"/>
      <c r="H30" s="36"/>
      <c r="I30" s="36"/>
      <c r="J30" s="159"/>
      <c r="K30" s="172"/>
      <c r="L30" s="193">
        <f t="shared" si="0"/>
        <v>14.696</v>
      </c>
      <c r="M30" s="188">
        <f t="shared" si="1"/>
        <v>970.3</v>
      </c>
      <c r="N30" s="180"/>
      <c r="O30" s="46"/>
      <c r="P30" s="18" t="str">
        <f>IF(O30="","",VLOOKUP(O30,'Heating picklists'!A:C,3,FALSE))</f>
        <v/>
      </c>
      <c r="Q30" s="35"/>
      <c r="R30" s="35"/>
      <c r="S30" s="35"/>
      <c r="T30" s="37"/>
      <c r="U30" s="37"/>
      <c r="V30" s="38" t="str">
        <f t="shared" si="2"/>
        <v/>
      </c>
      <c r="W30" s="142" t="str">
        <f>IF(B30="","",IF(VLOOKUP(B30,'Measure&amp;Incentive Picklist'!D:H,5,FALSE)="Therms Saved","Contact ConEd"))</f>
        <v/>
      </c>
      <c r="X30" s="58"/>
      <c r="Y30" s="18">
        <f t="shared" si="3"/>
        <v>1</v>
      </c>
      <c r="Z30" s="18">
        <f t="shared" si="4"/>
        <v>0</v>
      </c>
      <c r="AB30" s="19">
        <v>23.695999999999998</v>
      </c>
      <c r="AC30" s="19">
        <v>954.06032000000005</v>
      </c>
      <c r="AD30" s="19">
        <v>70</v>
      </c>
      <c r="AL30" s="190"/>
    </row>
    <row r="31" spans="1:38" x14ac:dyDescent="0.25">
      <c r="A31" s="19">
        <f t="shared" si="5"/>
        <v>24</v>
      </c>
      <c r="B31" s="35"/>
      <c r="C31" s="19" t="e">
        <f>VLOOKUP(B31,'Measure&amp;Incentive Picklist'!D:H,2,FALSE)</f>
        <v>#N/A</v>
      </c>
      <c r="D31" s="35"/>
      <c r="E31" s="35"/>
      <c r="F31" s="35"/>
      <c r="G31" s="35"/>
      <c r="H31" s="36"/>
      <c r="I31" s="36"/>
      <c r="J31" s="159"/>
      <c r="K31" s="172"/>
      <c r="L31" s="193">
        <f t="shared" si="0"/>
        <v>14.696</v>
      </c>
      <c r="M31" s="188">
        <f t="shared" si="1"/>
        <v>970.3</v>
      </c>
      <c r="N31" s="180"/>
      <c r="O31" s="46"/>
      <c r="P31" s="18" t="str">
        <f>IF(O31="","",VLOOKUP(O31,'Heating picklists'!A:C,3,FALSE))</f>
        <v/>
      </c>
      <c r="Q31" s="35"/>
      <c r="R31" s="35"/>
      <c r="S31" s="35"/>
      <c r="T31" s="37"/>
      <c r="U31" s="37"/>
      <c r="V31" s="38" t="str">
        <f t="shared" si="2"/>
        <v/>
      </c>
      <c r="W31" s="142" t="str">
        <f>IF(B31="","",IF(VLOOKUP(B31,'Measure&amp;Incentive Picklist'!D:H,5,FALSE)="Therms Saved","Contact ConEd"))</f>
        <v/>
      </c>
      <c r="X31" s="58"/>
      <c r="Y31" s="18">
        <f t="shared" si="3"/>
        <v>1</v>
      </c>
      <c r="Z31" s="18">
        <f t="shared" si="4"/>
        <v>0</v>
      </c>
      <c r="AB31" s="19">
        <v>24.695999999999998</v>
      </c>
      <c r="AC31" s="19">
        <v>952.48032000000001</v>
      </c>
      <c r="AD31" s="19">
        <v>75</v>
      </c>
      <c r="AL31" s="190"/>
    </row>
    <row r="32" spans="1:38" x14ac:dyDescent="0.25">
      <c r="A32" s="19">
        <f t="shared" si="5"/>
        <v>25</v>
      </c>
      <c r="B32" s="35"/>
      <c r="C32" s="19" t="e">
        <f>VLOOKUP(B32,'Measure&amp;Incentive Picklist'!D:H,2,FALSE)</f>
        <v>#N/A</v>
      </c>
      <c r="D32" s="35"/>
      <c r="E32" s="35"/>
      <c r="F32" s="35"/>
      <c r="G32" s="35"/>
      <c r="H32" s="36"/>
      <c r="I32" s="36"/>
      <c r="J32" s="159"/>
      <c r="K32" s="172"/>
      <c r="L32" s="193">
        <f t="shared" si="0"/>
        <v>14.696</v>
      </c>
      <c r="M32" s="188">
        <f t="shared" si="1"/>
        <v>970.3</v>
      </c>
      <c r="N32" s="180"/>
      <c r="O32" s="46"/>
      <c r="P32" s="18" t="str">
        <f>IF(O32="","",VLOOKUP(O32,'Heating picklists'!A:C,3,FALSE))</f>
        <v/>
      </c>
      <c r="Q32" s="35"/>
      <c r="R32" s="35"/>
      <c r="S32" s="35"/>
      <c r="T32" s="37"/>
      <c r="U32" s="37"/>
      <c r="V32" s="38" t="str">
        <f t="shared" si="2"/>
        <v/>
      </c>
      <c r="W32" s="142" t="str">
        <f>IF(B32="","",IF(VLOOKUP(B32,'Measure&amp;Incentive Picklist'!D:H,5,FALSE)="Therms Saved","Contact ConEd"))</f>
        <v/>
      </c>
      <c r="X32" s="58"/>
      <c r="Y32" s="18">
        <f t="shared" si="3"/>
        <v>1</v>
      </c>
      <c r="Z32" s="18">
        <f t="shared" si="4"/>
        <v>0</v>
      </c>
      <c r="AB32" s="19">
        <v>25</v>
      </c>
      <c r="AC32" s="19">
        <v>952</v>
      </c>
      <c r="AD32" s="19">
        <v>80</v>
      </c>
      <c r="AL32" s="190"/>
    </row>
    <row r="33" spans="1:38" x14ac:dyDescent="0.25">
      <c r="A33" s="19">
        <f t="shared" si="5"/>
        <v>26</v>
      </c>
      <c r="B33" s="35"/>
      <c r="C33" s="19" t="e">
        <f>VLOOKUP(B33,'Measure&amp;Incentive Picklist'!D:H,2,FALSE)</f>
        <v>#N/A</v>
      </c>
      <c r="D33" s="35"/>
      <c r="E33" s="35"/>
      <c r="F33" s="35"/>
      <c r="G33" s="35"/>
      <c r="H33" s="36"/>
      <c r="I33" s="36"/>
      <c r="J33" s="159"/>
      <c r="K33" s="172"/>
      <c r="L33" s="193">
        <f t="shared" si="0"/>
        <v>14.696</v>
      </c>
      <c r="M33" s="188">
        <f t="shared" si="1"/>
        <v>970.3</v>
      </c>
      <c r="N33" s="180"/>
      <c r="O33" s="46"/>
      <c r="P33" s="18" t="str">
        <f>IF(O33="","",VLOOKUP(O33,'Heating picklists'!A:C,3,FALSE))</f>
        <v/>
      </c>
      <c r="Q33" s="35"/>
      <c r="R33" s="35"/>
      <c r="S33" s="35"/>
      <c r="T33" s="37"/>
      <c r="U33" s="37"/>
      <c r="V33" s="38" t="str">
        <f t="shared" si="2"/>
        <v/>
      </c>
      <c r="W33" s="142" t="str">
        <f>IF(B33="","",IF(VLOOKUP(B33,'Measure&amp;Incentive Picklist'!D:H,5,FALSE)="Therms Saved","Contact ConEd"))</f>
        <v/>
      </c>
      <c r="X33" s="58"/>
      <c r="Y33" s="18">
        <f t="shared" si="3"/>
        <v>1</v>
      </c>
      <c r="Z33" s="18">
        <f t="shared" si="4"/>
        <v>0</v>
      </c>
      <c r="AB33" s="19">
        <v>29.695999999999998</v>
      </c>
      <c r="AC33" s="19">
        <v>945.61344000000008</v>
      </c>
      <c r="AD33" s="19">
        <v>85</v>
      </c>
      <c r="AL33" s="190"/>
    </row>
    <row r="34" spans="1:38" x14ac:dyDescent="0.25">
      <c r="A34" s="19">
        <f t="shared" si="5"/>
        <v>27</v>
      </c>
      <c r="B34" s="35"/>
      <c r="C34" s="19" t="e">
        <f>VLOOKUP(B34,'Measure&amp;Incentive Picklist'!D:H,2,FALSE)</f>
        <v>#N/A</v>
      </c>
      <c r="D34" s="35"/>
      <c r="E34" s="35"/>
      <c r="F34" s="35"/>
      <c r="G34" s="35"/>
      <c r="H34" s="36"/>
      <c r="I34" s="36"/>
      <c r="J34" s="159"/>
      <c r="K34" s="172"/>
      <c r="L34" s="193">
        <f t="shared" si="0"/>
        <v>14.696</v>
      </c>
      <c r="M34" s="188">
        <f t="shared" si="1"/>
        <v>970.3</v>
      </c>
      <c r="N34" s="180"/>
      <c r="O34" s="46"/>
      <c r="P34" s="18" t="str">
        <f>IF(O34="","",VLOOKUP(O34,'Heating picklists'!A:C,3,FALSE))</f>
        <v/>
      </c>
      <c r="Q34" s="35"/>
      <c r="R34" s="35"/>
      <c r="S34" s="35"/>
      <c r="T34" s="37"/>
      <c r="U34" s="37"/>
      <c r="V34" s="38" t="str">
        <f t="shared" si="2"/>
        <v/>
      </c>
      <c r="W34" s="142" t="str">
        <f>IF(B34="","",IF(VLOOKUP(B34,'Measure&amp;Incentive Picklist'!D:H,5,FALSE)="Therms Saved","Contact ConEd"))</f>
        <v/>
      </c>
      <c r="X34" s="58"/>
      <c r="Y34" s="18">
        <f t="shared" si="3"/>
        <v>1</v>
      </c>
      <c r="Z34" s="18">
        <f t="shared" si="4"/>
        <v>0</v>
      </c>
      <c r="AB34" s="19">
        <v>30</v>
      </c>
      <c r="AC34" s="19">
        <v>945.2</v>
      </c>
      <c r="AD34" s="19">
        <v>90</v>
      </c>
      <c r="AL34" s="190"/>
    </row>
    <row r="35" spans="1:38" x14ac:dyDescent="0.25">
      <c r="A35" s="19">
        <f t="shared" si="5"/>
        <v>28</v>
      </c>
      <c r="B35" s="35"/>
      <c r="C35" s="19" t="e">
        <f>VLOOKUP(B35,'Measure&amp;Incentive Picklist'!D:H,2,FALSE)</f>
        <v>#N/A</v>
      </c>
      <c r="D35" s="35"/>
      <c r="E35" s="35"/>
      <c r="F35" s="35"/>
      <c r="G35" s="35"/>
      <c r="H35" s="36"/>
      <c r="I35" s="36"/>
      <c r="J35" s="159"/>
      <c r="K35" s="172"/>
      <c r="L35" s="193">
        <f t="shared" si="0"/>
        <v>14.696</v>
      </c>
      <c r="M35" s="188">
        <f t="shared" si="1"/>
        <v>970.3</v>
      </c>
      <c r="N35" s="180"/>
      <c r="O35" s="46"/>
      <c r="P35" s="18" t="str">
        <f>IF(O35="","",VLOOKUP(O35,'Heating picklists'!A:C,3,FALSE))</f>
        <v/>
      </c>
      <c r="Q35" s="35"/>
      <c r="R35" s="35"/>
      <c r="S35" s="35"/>
      <c r="T35" s="37"/>
      <c r="U35" s="37"/>
      <c r="V35" s="38" t="str">
        <f t="shared" si="2"/>
        <v/>
      </c>
      <c r="W35" s="142" t="str">
        <f>IF(B35="","",IF(VLOOKUP(B35,'Measure&amp;Incentive Picklist'!D:H,5,FALSE)="Therms Saved","Contact ConEd"))</f>
        <v/>
      </c>
      <c r="X35" s="58"/>
      <c r="Y35" s="18">
        <f t="shared" si="3"/>
        <v>1</v>
      </c>
      <c r="Z35" s="18">
        <f t="shared" si="4"/>
        <v>0</v>
      </c>
      <c r="AB35" s="19">
        <v>34.695999999999998</v>
      </c>
      <c r="AC35" s="19">
        <v>939.5648000000001</v>
      </c>
      <c r="AD35" s="19">
        <v>95</v>
      </c>
      <c r="AL35" s="190"/>
    </row>
    <row r="36" spans="1:38" x14ac:dyDescent="0.25">
      <c r="A36" s="19">
        <f t="shared" si="5"/>
        <v>29</v>
      </c>
      <c r="B36" s="35"/>
      <c r="C36" s="19" t="e">
        <f>VLOOKUP(B36,'Measure&amp;Incentive Picklist'!D:H,2,FALSE)</f>
        <v>#N/A</v>
      </c>
      <c r="D36" s="35"/>
      <c r="E36" s="35"/>
      <c r="F36" s="35"/>
      <c r="G36" s="35"/>
      <c r="H36" s="36"/>
      <c r="I36" s="36"/>
      <c r="J36" s="159"/>
      <c r="K36" s="172"/>
      <c r="L36" s="193">
        <f t="shared" si="0"/>
        <v>14.696</v>
      </c>
      <c r="M36" s="188">
        <f t="shared" si="1"/>
        <v>970.3</v>
      </c>
      <c r="N36" s="180"/>
      <c r="O36" s="46"/>
      <c r="P36" s="18" t="str">
        <f>IF(O36="","",VLOOKUP(O36,'Heating picklists'!A:C,3,FALSE))</f>
        <v/>
      </c>
      <c r="Q36" s="35"/>
      <c r="R36" s="35"/>
      <c r="S36" s="35"/>
      <c r="T36" s="37"/>
      <c r="U36" s="37"/>
      <c r="V36" s="38" t="str">
        <f t="shared" si="2"/>
        <v/>
      </c>
      <c r="W36" s="142" t="str">
        <f>IF(B36="","",IF(VLOOKUP(B36,'Measure&amp;Incentive Picklist'!D:H,5,FALSE)="Therms Saved","Contact ConEd"))</f>
        <v/>
      </c>
      <c r="X36" s="58"/>
      <c r="Y36" s="18">
        <f t="shared" si="3"/>
        <v>1</v>
      </c>
      <c r="Z36" s="18">
        <f t="shared" si="4"/>
        <v>0</v>
      </c>
      <c r="AB36" s="19">
        <v>35</v>
      </c>
      <c r="AC36" s="19">
        <v>939.2</v>
      </c>
      <c r="AD36" s="19">
        <v>100</v>
      </c>
      <c r="AL36" s="190"/>
    </row>
    <row r="37" spans="1:38" x14ac:dyDescent="0.25">
      <c r="A37" s="19">
        <f t="shared" si="5"/>
        <v>30</v>
      </c>
      <c r="B37" s="35"/>
      <c r="C37" s="19" t="e">
        <f>VLOOKUP(B37,'Measure&amp;Incentive Picklist'!D:H,2,FALSE)</f>
        <v>#N/A</v>
      </c>
      <c r="D37" s="35"/>
      <c r="E37" s="35"/>
      <c r="F37" s="35"/>
      <c r="G37" s="35"/>
      <c r="H37" s="36"/>
      <c r="I37" s="36"/>
      <c r="J37" s="159"/>
      <c r="K37" s="172"/>
      <c r="L37" s="193">
        <f t="shared" si="0"/>
        <v>14.696</v>
      </c>
      <c r="M37" s="188">
        <f t="shared" si="1"/>
        <v>970.3</v>
      </c>
      <c r="N37" s="180"/>
      <c r="O37" s="46"/>
      <c r="P37" s="18" t="str">
        <f>IF(O37="","",VLOOKUP(O37,'Heating picklists'!A:C,3,FALSE))</f>
        <v/>
      </c>
      <c r="Q37" s="35"/>
      <c r="R37" s="35"/>
      <c r="S37" s="35"/>
      <c r="T37" s="37"/>
      <c r="U37" s="37"/>
      <c r="V37" s="38" t="str">
        <f t="shared" si="2"/>
        <v/>
      </c>
      <c r="W37" s="142" t="str">
        <f>IF(B37="","",IF(VLOOKUP(B37,'Measure&amp;Incentive Picklist'!D:H,5,FALSE)="Therms Saved","Contact ConEd"))</f>
        <v/>
      </c>
      <c r="X37" s="58"/>
      <c r="Y37" s="18">
        <f t="shared" si="3"/>
        <v>1</v>
      </c>
      <c r="Z37" s="18">
        <f t="shared" si="4"/>
        <v>0</v>
      </c>
      <c r="AB37" s="19">
        <v>39.695999999999998</v>
      </c>
      <c r="AC37" s="19">
        <v>934.03440000000001</v>
      </c>
      <c r="AD37" s="19">
        <v>110</v>
      </c>
      <c r="AL37" s="190"/>
    </row>
    <row r="38" spans="1:38" x14ac:dyDescent="0.25">
      <c r="A38" s="19">
        <f t="shared" si="5"/>
        <v>31</v>
      </c>
      <c r="B38" s="35"/>
      <c r="C38" s="19" t="e">
        <f>VLOOKUP(B38,'Measure&amp;Incentive Picklist'!D:H,2,FALSE)</f>
        <v>#N/A</v>
      </c>
      <c r="D38" s="35"/>
      <c r="E38" s="35"/>
      <c r="F38" s="35"/>
      <c r="G38" s="35"/>
      <c r="H38" s="36"/>
      <c r="I38" s="36"/>
      <c r="J38" s="159"/>
      <c r="K38" s="172"/>
      <c r="L38" s="193">
        <f t="shared" si="0"/>
        <v>14.696</v>
      </c>
      <c r="M38" s="188">
        <f t="shared" si="1"/>
        <v>970.3</v>
      </c>
      <c r="N38" s="180"/>
      <c r="O38" s="46"/>
      <c r="P38" s="18" t="str">
        <f>IF(O38="","",VLOOKUP(O38,'Heating picklists'!A:C,3,FALSE))</f>
        <v/>
      </c>
      <c r="Q38" s="35"/>
      <c r="R38" s="35"/>
      <c r="S38" s="35"/>
      <c r="T38" s="37"/>
      <c r="U38" s="37"/>
      <c r="V38" s="38" t="str">
        <f t="shared" si="2"/>
        <v/>
      </c>
      <c r="W38" s="142" t="str">
        <f>IF(B38="","",IF(VLOOKUP(B38,'Measure&amp;Incentive Picklist'!D:H,5,FALSE)="Therms Saved","Contact ConEd"))</f>
        <v/>
      </c>
      <c r="X38" s="58"/>
      <c r="Y38" s="18">
        <f t="shared" si="3"/>
        <v>1</v>
      </c>
      <c r="Z38" s="18">
        <f t="shared" si="4"/>
        <v>0</v>
      </c>
      <c r="AB38" s="19">
        <v>40</v>
      </c>
      <c r="AC38" s="19">
        <v>933.7</v>
      </c>
      <c r="AD38" s="19">
        <v>120</v>
      </c>
      <c r="AL38" s="190"/>
    </row>
    <row r="39" spans="1:38" x14ac:dyDescent="0.25">
      <c r="A39" s="19">
        <f t="shared" si="5"/>
        <v>32</v>
      </c>
      <c r="B39" s="35"/>
      <c r="C39" s="19" t="e">
        <f>VLOOKUP(B39,'Measure&amp;Incentive Picklist'!D:H,2,FALSE)</f>
        <v>#N/A</v>
      </c>
      <c r="D39" s="35"/>
      <c r="E39" s="35"/>
      <c r="F39" s="35"/>
      <c r="G39" s="35"/>
      <c r="H39" s="36"/>
      <c r="I39" s="36"/>
      <c r="J39" s="159"/>
      <c r="K39" s="172"/>
      <c r="L39" s="193">
        <f t="shared" si="0"/>
        <v>14.696</v>
      </c>
      <c r="M39" s="188">
        <f t="shared" si="1"/>
        <v>970.3</v>
      </c>
      <c r="N39" s="180"/>
      <c r="O39" s="46"/>
      <c r="P39" s="18" t="str">
        <f>IF(O39="","",VLOOKUP(O39,'Heating picklists'!A:C,3,FALSE))</f>
        <v/>
      </c>
      <c r="Q39" s="35"/>
      <c r="R39" s="35"/>
      <c r="S39" s="35"/>
      <c r="T39" s="37"/>
      <c r="U39" s="37"/>
      <c r="V39" s="38" t="str">
        <f t="shared" si="2"/>
        <v/>
      </c>
      <c r="W39" s="142" t="str">
        <f>IF(B39="","",IF(VLOOKUP(B39,'Measure&amp;Incentive Picklist'!D:H,5,FALSE)="Therms Saved","Contact ConEd"))</f>
        <v/>
      </c>
      <c r="X39" s="58"/>
      <c r="Y39" s="18">
        <f t="shared" si="3"/>
        <v>1</v>
      </c>
      <c r="Z39" s="18">
        <f t="shared" si="4"/>
        <v>0</v>
      </c>
      <c r="AB39" s="19">
        <v>44.695999999999998</v>
      </c>
      <c r="AC39" s="19">
        <v>929.00400000000002</v>
      </c>
      <c r="AD39" s="19">
        <v>130</v>
      </c>
      <c r="AL39" s="190"/>
    </row>
    <row r="40" spans="1:38" x14ac:dyDescent="0.25">
      <c r="A40" s="19">
        <f t="shared" si="5"/>
        <v>33</v>
      </c>
      <c r="B40" s="35"/>
      <c r="C40" s="19" t="e">
        <f>VLOOKUP(B40,'Measure&amp;Incentive Picklist'!D:H,2,FALSE)</f>
        <v>#N/A</v>
      </c>
      <c r="D40" s="35"/>
      <c r="E40" s="35"/>
      <c r="F40" s="35"/>
      <c r="G40" s="35"/>
      <c r="H40" s="36"/>
      <c r="I40" s="36"/>
      <c r="J40" s="159"/>
      <c r="K40" s="172"/>
      <c r="L40" s="193">
        <f t="shared" si="0"/>
        <v>14.696</v>
      </c>
      <c r="M40" s="188">
        <f t="shared" si="1"/>
        <v>970.3</v>
      </c>
      <c r="N40" s="180"/>
      <c r="O40" s="46"/>
      <c r="P40" s="18" t="str">
        <f>IF(O40="","",VLOOKUP(O40,'Heating picklists'!A:C,3,FALSE))</f>
        <v/>
      </c>
      <c r="Q40" s="35"/>
      <c r="R40" s="35"/>
      <c r="S40" s="35"/>
      <c r="T40" s="37"/>
      <c r="U40" s="37"/>
      <c r="V40" s="38" t="str">
        <f t="shared" si="2"/>
        <v/>
      </c>
      <c r="W40" s="142" t="str">
        <f>IF(B40="","",IF(VLOOKUP(B40,'Measure&amp;Incentive Picklist'!D:H,5,FALSE)="Therms Saved","Contact ConEd"))</f>
        <v/>
      </c>
      <c r="X40" s="58"/>
      <c r="Y40" s="18">
        <f t="shared" si="3"/>
        <v>1</v>
      </c>
      <c r="Z40" s="18">
        <f t="shared" si="4"/>
        <v>0</v>
      </c>
      <c r="AB40" s="19">
        <v>45</v>
      </c>
      <c r="AC40" s="19">
        <v>928.7</v>
      </c>
      <c r="AD40" s="19">
        <v>140</v>
      </c>
      <c r="AL40" s="190"/>
    </row>
    <row r="41" spans="1:38" x14ac:dyDescent="0.25">
      <c r="A41" s="19">
        <f t="shared" si="5"/>
        <v>34</v>
      </c>
      <c r="B41" s="35"/>
      <c r="C41" s="19" t="e">
        <f>VLOOKUP(B41,'Measure&amp;Incentive Picklist'!D:H,2,FALSE)</f>
        <v>#N/A</v>
      </c>
      <c r="D41" s="35"/>
      <c r="E41" s="35"/>
      <c r="F41" s="35"/>
      <c r="G41" s="35"/>
      <c r="H41" s="36"/>
      <c r="I41" s="36"/>
      <c r="J41" s="159"/>
      <c r="K41" s="172"/>
      <c r="L41" s="193">
        <f t="shared" si="0"/>
        <v>14.696</v>
      </c>
      <c r="M41" s="188">
        <f t="shared" si="1"/>
        <v>970.3</v>
      </c>
      <c r="N41" s="180"/>
      <c r="O41" s="46"/>
      <c r="P41" s="18" t="str">
        <f>IF(O41="","",VLOOKUP(O41,'Heating picklists'!A:C,3,FALSE))</f>
        <v/>
      </c>
      <c r="Q41" s="35"/>
      <c r="R41" s="35"/>
      <c r="S41" s="35"/>
      <c r="T41" s="37"/>
      <c r="U41" s="37"/>
      <c r="V41" s="38" t="str">
        <f t="shared" si="2"/>
        <v/>
      </c>
      <c r="W41" s="142" t="str">
        <f>IF(B41="","",IF(VLOOKUP(B41,'Measure&amp;Incentive Picklist'!D:H,5,FALSE)="Therms Saved","Contact ConEd"))</f>
        <v/>
      </c>
      <c r="X41" s="58"/>
      <c r="Y41" s="18">
        <f t="shared" si="3"/>
        <v>1</v>
      </c>
      <c r="Z41" s="18">
        <f t="shared" si="4"/>
        <v>0</v>
      </c>
      <c r="AB41" s="19">
        <v>49.695999999999998</v>
      </c>
      <c r="AC41" s="19">
        <v>924.28575999999998</v>
      </c>
      <c r="AD41" s="19">
        <v>150</v>
      </c>
      <c r="AL41" s="190"/>
    </row>
    <row r="42" spans="1:38" x14ac:dyDescent="0.25">
      <c r="A42" s="19">
        <f t="shared" si="5"/>
        <v>35</v>
      </c>
      <c r="B42" s="35"/>
      <c r="C42" s="19" t="e">
        <f>VLOOKUP(B42,'Measure&amp;Incentive Picklist'!D:H,2,FALSE)</f>
        <v>#N/A</v>
      </c>
      <c r="D42" s="35"/>
      <c r="E42" s="35"/>
      <c r="F42" s="35"/>
      <c r="G42" s="35"/>
      <c r="H42" s="36"/>
      <c r="I42" s="36"/>
      <c r="J42" s="159"/>
      <c r="K42" s="172"/>
      <c r="L42" s="193">
        <f t="shared" si="0"/>
        <v>14.696</v>
      </c>
      <c r="M42" s="188">
        <f t="shared" si="1"/>
        <v>970.3</v>
      </c>
      <c r="N42" s="180"/>
      <c r="O42" s="46"/>
      <c r="P42" s="18" t="str">
        <f>IF(O42="","",VLOOKUP(O42,'Heating picklists'!A:C,3,FALSE))</f>
        <v/>
      </c>
      <c r="Q42" s="35"/>
      <c r="R42" s="35"/>
      <c r="S42" s="35"/>
      <c r="T42" s="37"/>
      <c r="U42" s="37"/>
      <c r="V42" s="38" t="str">
        <f t="shared" si="2"/>
        <v/>
      </c>
      <c r="W42" s="142" t="str">
        <f>IF(B42="","",IF(VLOOKUP(B42,'Measure&amp;Incentive Picklist'!D:H,5,FALSE)="Therms Saved","Contact ConEd"))</f>
        <v/>
      </c>
      <c r="X42" s="58"/>
      <c r="Y42" s="18">
        <f t="shared" si="3"/>
        <v>1</v>
      </c>
      <c r="Z42" s="18">
        <f t="shared" si="4"/>
        <v>0</v>
      </c>
      <c r="AB42" s="19">
        <v>50</v>
      </c>
      <c r="AC42" s="19">
        <v>924</v>
      </c>
      <c r="AD42" s="19">
        <v>160</v>
      </c>
      <c r="AL42" s="190"/>
    </row>
    <row r="43" spans="1:38" x14ac:dyDescent="0.25">
      <c r="A43" s="19">
        <f t="shared" si="5"/>
        <v>36</v>
      </c>
      <c r="B43" s="35"/>
      <c r="C43" s="19" t="e">
        <f>VLOOKUP(B43,'Measure&amp;Incentive Picklist'!D:H,2,FALSE)</f>
        <v>#N/A</v>
      </c>
      <c r="D43" s="35"/>
      <c r="E43" s="35"/>
      <c r="F43" s="35"/>
      <c r="G43" s="35"/>
      <c r="H43" s="36"/>
      <c r="I43" s="36"/>
      <c r="J43" s="159"/>
      <c r="K43" s="172"/>
      <c r="L43" s="193">
        <f t="shared" si="0"/>
        <v>14.696</v>
      </c>
      <c r="M43" s="188">
        <f t="shared" si="1"/>
        <v>970.3</v>
      </c>
      <c r="N43" s="180"/>
      <c r="O43" s="46"/>
      <c r="P43" s="18" t="str">
        <f>IF(O43="","",VLOOKUP(O43,'Heating picklists'!A:C,3,FALSE))</f>
        <v/>
      </c>
      <c r="Q43" s="35"/>
      <c r="R43" s="35"/>
      <c r="S43" s="35"/>
      <c r="T43" s="37"/>
      <c r="U43" s="37"/>
      <c r="V43" s="38" t="str">
        <f t="shared" si="2"/>
        <v/>
      </c>
      <c r="W43" s="142" t="str">
        <f>IF(B43="","",IF(VLOOKUP(B43,'Measure&amp;Incentive Picklist'!D:H,5,FALSE)="Therms Saved","Contact ConEd"))</f>
        <v/>
      </c>
      <c r="X43" s="58"/>
      <c r="Y43" s="18">
        <f t="shared" si="3"/>
        <v>1</v>
      </c>
      <c r="Z43" s="18">
        <f t="shared" si="4"/>
        <v>0</v>
      </c>
      <c r="AB43" s="19">
        <v>54.695999999999998</v>
      </c>
      <c r="AC43" s="19">
        <v>919.96144000000004</v>
      </c>
      <c r="AD43" s="19">
        <v>170</v>
      </c>
      <c r="AL43" s="190"/>
    </row>
    <row r="44" spans="1:38" x14ac:dyDescent="0.25">
      <c r="A44" s="19">
        <f t="shared" si="5"/>
        <v>37</v>
      </c>
      <c r="B44" s="35"/>
      <c r="C44" s="19" t="e">
        <f>VLOOKUP(B44,'Measure&amp;Incentive Picklist'!D:H,2,FALSE)</f>
        <v>#N/A</v>
      </c>
      <c r="D44" s="35"/>
      <c r="E44" s="35"/>
      <c r="F44" s="35"/>
      <c r="G44" s="35"/>
      <c r="H44" s="36"/>
      <c r="I44" s="36"/>
      <c r="J44" s="159"/>
      <c r="K44" s="172"/>
      <c r="L44" s="193">
        <f t="shared" si="0"/>
        <v>14.696</v>
      </c>
      <c r="M44" s="188">
        <f t="shared" si="1"/>
        <v>970.3</v>
      </c>
      <c r="N44" s="180"/>
      <c r="O44" s="46"/>
      <c r="P44" s="18" t="str">
        <f>IF(O44="","",VLOOKUP(O44,'Heating picklists'!A:C,3,FALSE))</f>
        <v/>
      </c>
      <c r="Q44" s="35"/>
      <c r="R44" s="35"/>
      <c r="S44" s="35"/>
      <c r="T44" s="37"/>
      <c r="U44" s="37"/>
      <c r="V44" s="38" t="str">
        <f t="shared" si="2"/>
        <v/>
      </c>
      <c r="W44" s="142" t="str">
        <f>IF(B44="","",IF(VLOOKUP(B44,'Measure&amp;Incentive Picklist'!D:H,5,FALSE)="Therms Saved","Contact ConEd"))</f>
        <v/>
      </c>
      <c r="X44" s="58"/>
      <c r="Y44" s="18">
        <f t="shared" si="3"/>
        <v>1</v>
      </c>
      <c r="Z44" s="18">
        <f t="shared" si="4"/>
        <v>0</v>
      </c>
      <c r="AB44" s="19">
        <v>55</v>
      </c>
      <c r="AC44" s="19">
        <v>919.7</v>
      </c>
      <c r="AD44" s="19">
        <v>180</v>
      </c>
      <c r="AL44" s="190"/>
    </row>
    <row r="45" spans="1:38" x14ac:dyDescent="0.25">
      <c r="A45" s="19">
        <f t="shared" si="5"/>
        <v>38</v>
      </c>
      <c r="B45" s="35"/>
      <c r="C45" s="19" t="e">
        <f>VLOOKUP(B45,'Measure&amp;Incentive Picklist'!D:H,2,FALSE)</f>
        <v>#N/A</v>
      </c>
      <c r="D45" s="35"/>
      <c r="E45" s="35"/>
      <c r="F45" s="35"/>
      <c r="G45" s="35"/>
      <c r="H45" s="36"/>
      <c r="I45" s="36"/>
      <c r="J45" s="159"/>
      <c r="K45" s="172"/>
      <c r="L45" s="193">
        <f t="shared" si="0"/>
        <v>14.696</v>
      </c>
      <c r="M45" s="188">
        <f t="shared" si="1"/>
        <v>970.3</v>
      </c>
      <c r="N45" s="180"/>
      <c r="O45" s="46"/>
      <c r="P45" s="18" t="str">
        <f>IF(O45="","",VLOOKUP(O45,'Heating picklists'!A:C,3,FALSE))</f>
        <v/>
      </c>
      <c r="Q45" s="35"/>
      <c r="R45" s="35"/>
      <c r="S45" s="35"/>
      <c r="T45" s="37"/>
      <c r="U45" s="37"/>
      <c r="V45" s="38" t="str">
        <f t="shared" si="2"/>
        <v/>
      </c>
      <c r="W45" s="142" t="str">
        <f>IF(B45="","",IF(VLOOKUP(B45,'Measure&amp;Incentive Picklist'!D:H,5,FALSE)="Therms Saved","Contact ConEd"))</f>
        <v/>
      </c>
      <c r="X45" s="58"/>
      <c r="Y45" s="18">
        <f t="shared" si="3"/>
        <v>1</v>
      </c>
      <c r="Z45" s="18">
        <f t="shared" si="4"/>
        <v>0</v>
      </c>
      <c r="AB45" s="19">
        <v>59.695999999999998</v>
      </c>
      <c r="AC45" s="19">
        <v>915.84928000000002</v>
      </c>
      <c r="AD45" s="19">
        <v>190</v>
      </c>
      <c r="AL45" s="190"/>
    </row>
    <row r="46" spans="1:38" x14ac:dyDescent="0.25">
      <c r="A46" s="19">
        <f t="shared" si="5"/>
        <v>39</v>
      </c>
      <c r="B46" s="35"/>
      <c r="C46" s="19" t="e">
        <f>VLOOKUP(B46,'Measure&amp;Incentive Picklist'!D:H,2,FALSE)</f>
        <v>#N/A</v>
      </c>
      <c r="D46" s="35"/>
      <c r="E46" s="35"/>
      <c r="F46" s="35"/>
      <c r="G46" s="35"/>
      <c r="H46" s="36"/>
      <c r="I46" s="36"/>
      <c r="J46" s="159"/>
      <c r="K46" s="172"/>
      <c r="L46" s="193">
        <f t="shared" si="0"/>
        <v>14.696</v>
      </c>
      <c r="M46" s="188">
        <f t="shared" si="1"/>
        <v>970.3</v>
      </c>
      <c r="N46" s="180"/>
      <c r="O46" s="46"/>
      <c r="P46" s="18" t="str">
        <f>IF(O46="","",VLOOKUP(O46,'Heating picklists'!A:C,3,FALSE))</f>
        <v/>
      </c>
      <c r="Q46" s="35"/>
      <c r="R46" s="35"/>
      <c r="S46" s="35"/>
      <c r="T46" s="37"/>
      <c r="U46" s="37"/>
      <c r="V46" s="38" t="str">
        <f t="shared" si="2"/>
        <v/>
      </c>
      <c r="W46" s="142" t="str">
        <f>IF(B46="","",IF(VLOOKUP(B46,'Measure&amp;Incentive Picklist'!D:H,5,FALSE)="Therms Saved","Contact ConEd"))</f>
        <v/>
      </c>
      <c r="X46" s="58"/>
      <c r="Y46" s="18">
        <f t="shared" si="3"/>
        <v>1</v>
      </c>
      <c r="Z46" s="18">
        <f t="shared" si="4"/>
        <v>0</v>
      </c>
      <c r="AB46" s="19">
        <v>60</v>
      </c>
      <c r="AC46" s="19">
        <v>915.6</v>
      </c>
      <c r="AD46" s="19">
        <v>200</v>
      </c>
      <c r="AL46" s="190"/>
    </row>
    <row r="47" spans="1:38" x14ac:dyDescent="0.25">
      <c r="A47" s="19">
        <f t="shared" si="5"/>
        <v>40</v>
      </c>
      <c r="B47" s="35"/>
      <c r="C47" s="19" t="e">
        <f>VLOOKUP(B47,'Measure&amp;Incentive Picklist'!D:H,2,FALSE)</f>
        <v>#N/A</v>
      </c>
      <c r="D47" s="35"/>
      <c r="E47" s="35"/>
      <c r="F47" s="35"/>
      <c r="G47" s="35"/>
      <c r="H47" s="36"/>
      <c r="I47" s="36"/>
      <c r="J47" s="159"/>
      <c r="K47" s="172"/>
      <c r="L47" s="193">
        <f t="shared" si="0"/>
        <v>14.696</v>
      </c>
      <c r="M47" s="188">
        <f t="shared" si="1"/>
        <v>970.3</v>
      </c>
      <c r="N47" s="180"/>
      <c r="O47" s="46"/>
      <c r="P47" s="18" t="str">
        <f>IF(O47="","",VLOOKUP(O47,'Heating picklists'!A:C,3,FALSE))</f>
        <v/>
      </c>
      <c r="Q47" s="35"/>
      <c r="R47" s="35"/>
      <c r="S47" s="35"/>
      <c r="T47" s="37"/>
      <c r="U47" s="37"/>
      <c r="V47" s="38" t="str">
        <f t="shared" si="2"/>
        <v/>
      </c>
      <c r="W47" s="142" t="str">
        <f>IF(B47="","",IF(VLOOKUP(B47,'Measure&amp;Incentive Picklist'!D:H,5,FALSE)="Therms Saved","Contact ConEd"))</f>
        <v/>
      </c>
      <c r="X47" s="58"/>
      <c r="Y47" s="18">
        <f t="shared" si="3"/>
        <v>1</v>
      </c>
      <c r="Z47" s="18">
        <f t="shared" si="4"/>
        <v>0</v>
      </c>
      <c r="AB47" s="19">
        <v>64.695999999999998</v>
      </c>
      <c r="AC47" s="19">
        <v>912.03103999999996</v>
      </c>
      <c r="AD47" s="19">
        <v>250</v>
      </c>
      <c r="AL47" s="190"/>
    </row>
    <row r="48" spans="1:38" x14ac:dyDescent="0.25">
      <c r="A48" s="19">
        <f t="shared" si="5"/>
        <v>41</v>
      </c>
      <c r="B48" s="35"/>
      <c r="C48" s="19" t="e">
        <f>VLOOKUP(B48,'Measure&amp;Incentive Picklist'!D:H,2,FALSE)</f>
        <v>#N/A</v>
      </c>
      <c r="D48" s="35"/>
      <c r="E48" s="35"/>
      <c r="F48" s="35"/>
      <c r="G48" s="35"/>
      <c r="H48" s="36"/>
      <c r="I48" s="36"/>
      <c r="J48" s="159"/>
      <c r="K48" s="172"/>
      <c r="L48" s="193">
        <f t="shared" si="0"/>
        <v>14.696</v>
      </c>
      <c r="M48" s="188">
        <f t="shared" si="1"/>
        <v>970.3</v>
      </c>
      <c r="N48" s="180"/>
      <c r="O48" s="46"/>
      <c r="P48" s="18" t="str">
        <f>IF(O48="","",VLOOKUP(O48,'Heating picklists'!A:C,3,FALSE))</f>
        <v/>
      </c>
      <c r="Q48" s="35"/>
      <c r="R48" s="35"/>
      <c r="S48" s="35"/>
      <c r="T48" s="37"/>
      <c r="U48" s="37"/>
      <c r="V48" s="38" t="str">
        <f t="shared" si="2"/>
        <v/>
      </c>
      <c r="W48" s="142" t="str">
        <f>IF(B48="","",IF(VLOOKUP(B48,'Measure&amp;Incentive Picklist'!D:H,5,FALSE)="Therms Saved","Contact ConEd"))</f>
        <v/>
      </c>
      <c r="X48" s="58"/>
      <c r="Y48" s="18">
        <f t="shared" si="3"/>
        <v>1</v>
      </c>
      <c r="Z48" s="18">
        <f t="shared" si="4"/>
        <v>0</v>
      </c>
      <c r="AB48" s="19">
        <v>65</v>
      </c>
      <c r="AC48" s="19">
        <v>911.8</v>
      </c>
      <c r="AD48" s="19">
        <v>300</v>
      </c>
      <c r="AL48" s="190"/>
    </row>
    <row r="49" spans="1:38" x14ac:dyDescent="0.25">
      <c r="A49" s="19">
        <f t="shared" si="5"/>
        <v>42</v>
      </c>
      <c r="B49" s="35"/>
      <c r="C49" s="19" t="e">
        <f>VLOOKUP(B49,'Measure&amp;Incentive Picklist'!D:H,2,FALSE)</f>
        <v>#N/A</v>
      </c>
      <c r="D49" s="35"/>
      <c r="E49" s="35"/>
      <c r="F49" s="35"/>
      <c r="G49" s="35"/>
      <c r="H49" s="36"/>
      <c r="I49" s="36"/>
      <c r="J49" s="159"/>
      <c r="K49" s="172"/>
      <c r="L49" s="193">
        <f t="shared" si="0"/>
        <v>14.696</v>
      </c>
      <c r="M49" s="188">
        <f t="shared" si="1"/>
        <v>970.3</v>
      </c>
      <c r="N49" s="180"/>
      <c r="O49" s="46"/>
      <c r="P49" s="18" t="str">
        <f>IF(O49="","",VLOOKUP(O49,'Heating picklists'!A:C,3,FALSE))</f>
        <v/>
      </c>
      <c r="Q49" s="35"/>
      <c r="R49" s="35"/>
      <c r="S49" s="35"/>
      <c r="T49" s="37"/>
      <c r="U49" s="37"/>
      <c r="V49" s="38" t="str">
        <f t="shared" si="2"/>
        <v/>
      </c>
      <c r="W49" s="142" t="str">
        <f>IF(B49="","",IF(VLOOKUP(B49,'Measure&amp;Incentive Picklist'!D:H,5,FALSE)="Therms Saved","Contact ConEd"))</f>
        <v/>
      </c>
      <c r="X49" s="58"/>
      <c r="Y49" s="18">
        <f t="shared" si="3"/>
        <v>1</v>
      </c>
      <c r="Z49" s="18">
        <f t="shared" si="4"/>
        <v>0</v>
      </c>
      <c r="AB49" s="19">
        <v>69.695999999999998</v>
      </c>
      <c r="AC49" s="19">
        <v>908.32496000000003</v>
      </c>
      <c r="AD49" s="19">
        <v>350</v>
      </c>
      <c r="AL49" s="190"/>
    </row>
    <row r="50" spans="1:38" x14ac:dyDescent="0.25">
      <c r="A50" s="19">
        <f t="shared" si="5"/>
        <v>43</v>
      </c>
      <c r="B50" s="35"/>
      <c r="C50" s="19" t="e">
        <f>VLOOKUP(B50,'Measure&amp;Incentive Picklist'!D:H,2,FALSE)</f>
        <v>#N/A</v>
      </c>
      <c r="D50" s="35"/>
      <c r="E50" s="35"/>
      <c r="F50" s="35"/>
      <c r="G50" s="35"/>
      <c r="H50" s="36"/>
      <c r="I50" s="36"/>
      <c r="J50" s="159"/>
      <c r="K50" s="172"/>
      <c r="L50" s="193">
        <f t="shared" si="0"/>
        <v>14.696</v>
      </c>
      <c r="M50" s="188">
        <f t="shared" si="1"/>
        <v>970.3</v>
      </c>
      <c r="N50" s="180"/>
      <c r="O50" s="46"/>
      <c r="P50" s="18" t="str">
        <f>IF(O50="","",VLOOKUP(O50,'Heating picklists'!A:C,3,FALSE))</f>
        <v/>
      </c>
      <c r="Q50" s="35"/>
      <c r="R50" s="35"/>
      <c r="S50" s="35"/>
      <c r="T50" s="37"/>
      <c r="U50" s="37"/>
      <c r="V50" s="38" t="str">
        <f t="shared" si="2"/>
        <v/>
      </c>
      <c r="W50" s="142" t="str">
        <f>IF(B50="","",IF(VLOOKUP(B50,'Measure&amp;Incentive Picklist'!D:H,5,FALSE)="Therms Saved","Contact ConEd"))</f>
        <v/>
      </c>
      <c r="X50" s="58"/>
      <c r="Y50" s="18">
        <f t="shared" si="3"/>
        <v>1</v>
      </c>
      <c r="Z50" s="18">
        <f t="shared" si="4"/>
        <v>0</v>
      </c>
      <c r="AB50" s="19">
        <v>70</v>
      </c>
      <c r="AC50" s="19">
        <v>908.1</v>
      </c>
      <c r="AD50" s="19">
        <v>400</v>
      </c>
      <c r="AL50" s="190"/>
    </row>
    <row r="51" spans="1:38" x14ac:dyDescent="0.25">
      <c r="A51" s="19">
        <f t="shared" si="5"/>
        <v>44</v>
      </c>
      <c r="B51" s="35"/>
      <c r="C51" s="19" t="e">
        <f>VLOOKUP(B51,'Measure&amp;Incentive Picklist'!D:H,2,FALSE)</f>
        <v>#N/A</v>
      </c>
      <c r="D51" s="35"/>
      <c r="E51" s="35"/>
      <c r="F51" s="35"/>
      <c r="G51" s="35"/>
      <c r="H51" s="36"/>
      <c r="I51" s="36"/>
      <c r="J51" s="159"/>
      <c r="K51" s="172"/>
      <c r="L51" s="193">
        <f t="shared" si="0"/>
        <v>14.696</v>
      </c>
      <c r="M51" s="188">
        <f t="shared" si="1"/>
        <v>970.3</v>
      </c>
      <c r="N51" s="180"/>
      <c r="O51" s="46"/>
      <c r="P51" s="18" t="str">
        <f>IF(O51="","",VLOOKUP(O51,'Heating picklists'!A:C,3,FALSE))</f>
        <v/>
      </c>
      <c r="Q51" s="35"/>
      <c r="R51" s="35"/>
      <c r="S51" s="35"/>
      <c r="T51" s="37"/>
      <c r="U51" s="37"/>
      <c r="V51" s="38" t="str">
        <f t="shared" si="2"/>
        <v/>
      </c>
      <c r="W51" s="142" t="str">
        <f>IF(B51="","",IF(VLOOKUP(B51,'Measure&amp;Incentive Picklist'!D:H,5,FALSE)="Therms Saved","Contact ConEd"))</f>
        <v/>
      </c>
      <c r="X51" s="58"/>
      <c r="Y51" s="18">
        <f t="shared" si="3"/>
        <v>1</v>
      </c>
      <c r="Z51" s="18">
        <f t="shared" si="4"/>
        <v>0</v>
      </c>
      <c r="AB51" s="19">
        <v>74.695999999999998</v>
      </c>
      <c r="AC51" s="19">
        <v>904.81280000000004</v>
      </c>
      <c r="AD51" s="19">
        <v>450</v>
      </c>
      <c r="AL51" s="190"/>
    </row>
    <row r="52" spans="1:38" x14ac:dyDescent="0.25">
      <c r="A52" s="19">
        <f t="shared" si="5"/>
        <v>45</v>
      </c>
      <c r="B52" s="35"/>
      <c r="C52" s="19" t="e">
        <f>VLOOKUP(B52,'Measure&amp;Incentive Picklist'!D:H,2,FALSE)</f>
        <v>#N/A</v>
      </c>
      <c r="D52" s="35"/>
      <c r="E52" s="35"/>
      <c r="F52" s="35"/>
      <c r="G52" s="35"/>
      <c r="H52" s="36"/>
      <c r="I52" s="36"/>
      <c r="J52" s="159"/>
      <c r="K52" s="172"/>
      <c r="L52" s="193">
        <f t="shared" si="0"/>
        <v>14.696</v>
      </c>
      <c r="M52" s="188">
        <f t="shared" si="1"/>
        <v>970.3</v>
      </c>
      <c r="N52" s="180"/>
      <c r="O52" s="46"/>
      <c r="P52" s="18" t="str">
        <f>IF(O52="","",VLOOKUP(O52,'Heating picklists'!A:C,3,FALSE))</f>
        <v/>
      </c>
      <c r="Q52" s="35"/>
      <c r="R52" s="35"/>
      <c r="S52" s="35"/>
      <c r="T52" s="37"/>
      <c r="U52" s="37"/>
      <c r="V52" s="38" t="str">
        <f t="shared" si="2"/>
        <v/>
      </c>
      <c r="W52" s="142" t="str">
        <f>IF(B52="","",IF(VLOOKUP(B52,'Measure&amp;Incentive Picklist'!D:H,5,FALSE)="Therms Saved","Contact ConEd"))</f>
        <v/>
      </c>
      <c r="X52" s="58"/>
      <c r="Y52" s="18">
        <f t="shared" si="3"/>
        <v>1</v>
      </c>
      <c r="Z52" s="18">
        <f t="shared" si="4"/>
        <v>0</v>
      </c>
      <c r="AB52" s="19">
        <v>75</v>
      </c>
      <c r="AC52" s="19">
        <v>904.6</v>
      </c>
      <c r="AD52" s="19">
        <v>500</v>
      </c>
      <c r="AL52" s="190"/>
    </row>
    <row r="53" spans="1:38" x14ac:dyDescent="0.25">
      <c r="A53" s="19">
        <f t="shared" si="5"/>
        <v>46</v>
      </c>
      <c r="B53" s="35"/>
      <c r="C53" s="19" t="e">
        <f>VLOOKUP(B53,'Measure&amp;Incentive Picklist'!D:H,2,FALSE)</f>
        <v>#N/A</v>
      </c>
      <c r="D53" s="35"/>
      <c r="E53" s="35"/>
      <c r="F53" s="35"/>
      <c r="G53" s="35"/>
      <c r="H53" s="36"/>
      <c r="I53" s="36"/>
      <c r="J53" s="159"/>
      <c r="K53" s="172"/>
      <c r="L53" s="193">
        <f t="shared" si="0"/>
        <v>14.696</v>
      </c>
      <c r="M53" s="188">
        <f t="shared" si="1"/>
        <v>970.3</v>
      </c>
      <c r="N53" s="180"/>
      <c r="O53" s="46"/>
      <c r="P53" s="18" t="str">
        <f>IF(O53="","",VLOOKUP(O53,'Heating picklists'!A:C,3,FALSE))</f>
        <v/>
      </c>
      <c r="Q53" s="35"/>
      <c r="R53" s="35"/>
      <c r="S53" s="35"/>
      <c r="T53" s="37"/>
      <c r="U53" s="37"/>
      <c r="V53" s="38" t="str">
        <f t="shared" si="2"/>
        <v/>
      </c>
      <c r="W53" s="142" t="str">
        <f>IF(B53="","",IF(VLOOKUP(B53,'Measure&amp;Incentive Picklist'!D:H,5,FALSE)="Therms Saved","Contact ConEd"))</f>
        <v/>
      </c>
      <c r="X53" s="58"/>
      <c r="Y53" s="18">
        <f t="shared" si="3"/>
        <v>1</v>
      </c>
      <c r="Z53" s="18">
        <f t="shared" si="4"/>
        <v>0</v>
      </c>
      <c r="AB53" s="19">
        <v>79.695999999999998</v>
      </c>
      <c r="AC53" s="19">
        <v>901.40672000000006</v>
      </c>
      <c r="AD53" s="19">
        <v>550</v>
      </c>
      <c r="AL53" s="190"/>
    </row>
    <row r="54" spans="1:38" x14ac:dyDescent="0.25">
      <c r="A54" s="19">
        <f t="shared" si="5"/>
        <v>47</v>
      </c>
      <c r="B54" s="35"/>
      <c r="C54" s="19" t="e">
        <f>VLOOKUP(B54,'Measure&amp;Incentive Picklist'!D:H,2,FALSE)</f>
        <v>#N/A</v>
      </c>
      <c r="D54" s="35"/>
      <c r="E54" s="35"/>
      <c r="F54" s="35"/>
      <c r="G54" s="35"/>
      <c r="H54" s="36"/>
      <c r="I54" s="36"/>
      <c r="J54" s="159"/>
      <c r="K54" s="172"/>
      <c r="L54" s="193">
        <f t="shared" si="0"/>
        <v>14.696</v>
      </c>
      <c r="M54" s="188">
        <f t="shared" si="1"/>
        <v>970.3</v>
      </c>
      <c r="N54" s="180"/>
      <c r="O54" s="46"/>
      <c r="P54" s="18" t="str">
        <f>IF(O54="","",VLOOKUP(O54,'Heating picklists'!A:C,3,FALSE))</f>
        <v/>
      </c>
      <c r="Q54" s="35"/>
      <c r="R54" s="35"/>
      <c r="S54" s="35"/>
      <c r="T54" s="37"/>
      <c r="U54" s="37"/>
      <c r="V54" s="38" t="str">
        <f t="shared" si="2"/>
        <v/>
      </c>
      <c r="W54" s="142" t="str">
        <f>IF(B54="","",IF(VLOOKUP(B54,'Measure&amp;Incentive Picklist'!D:H,5,FALSE)="Therms Saved","Contact ConEd"))</f>
        <v/>
      </c>
      <c r="X54" s="58"/>
      <c r="Y54" s="18">
        <f t="shared" si="3"/>
        <v>1</v>
      </c>
      <c r="Z54" s="18">
        <f t="shared" si="4"/>
        <v>0</v>
      </c>
      <c r="AB54" s="19">
        <v>80</v>
      </c>
      <c r="AC54" s="19">
        <v>901.2</v>
      </c>
      <c r="AD54" s="19">
        <v>600</v>
      </c>
      <c r="AL54" s="190"/>
    </row>
    <row r="55" spans="1:38" x14ac:dyDescent="0.25">
      <c r="A55" s="19">
        <f t="shared" si="5"/>
        <v>48</v>
      </c>
      <c r="B55" s="35"/>
      <c r="C55" s="19" t="e">
        <f>VLOOKUP(B55,'Measure&amp;Incentive Picklist'!D:H,2,FALSE)</f>
        <v>#N/A</v>
      </c>
      <c r="D55" s="35"/>
      <c r="E55" s="35"/>
      <c r="F55" s="35"/>
      <c r="G55" s="35"/>
      <c r="H55" s="36"/>
      <c r="I55" s="36"/>
      <c r="J55" s="159"/>
      <c r="K55" s="172"/>
      <c r="L55" s="193">
        <f t="shared" si="0"/>
        <v>14.696</v>
      </c>
      <c r="M55" s="188">
        <f t="shared" si="1"/>
        <v>970.3</v>
      </c>
      <c r="N55" s="180"/>
      <c r="O55" s="46"/>
      <c r="P55" s="18" t="str">
        <f>IF(O55="","",VLOOKUP(O55,'Heating picklists'!A:C,3,FALSE))</f>
        <v/>
      </c>
      <c r="Q55" s="35"/>
      <c r="R55" s="35"/>
      <c r="S55" s="35"/>
      <c r="T55" s="37"/>
      <c r="U55" s="37"/>
      <c r="V55" s="38" t="str">
        <f t="shared" si="2"/>
        <v/>
      </c>
      <c r="W55" s="142" t="str">
        <f>IF(B55="","",IF(VLOOKUP(B55,'Measure&amp;Incentive Picklist'!D:H,5,FALSE)="Therms Saved","Contact ConEd"))</f>
        <v/>
      </c>
      <c r="X55" s="58"/>
      <c r="Y55" s="18">
        <f t="shared" si="3"/>
        <v>1</v>
      </c>
      <c r="Z55" s="18">
        <f t="shared" si="4"/>
        <v>0</v>
      </c>
      <c r="AB55" s="19">
        <v>84.695999999999998</v>
      </c>
      <c r="AC55" s="19">
        <v>898.19456000000002</v>
      </c>
      <c r="AD55" s="19">
        <v>700</v>
      </c>
      <c r="AL55" s="190"/>
    </row>
    <row r="56" spans="1:38" x14ac:dyDescent="0.25">
      <c r="A56" s="19">
        <f t="shared" si="5"/>
        <v>49</v>
      </c>
      <c r="B56" s="35"/>
      <c r="C56" s="19" t="e">
        <f>VLOOKUP(B56,'Measure&amp;Incentive Picklist'!D:H,2,FALSE)</f>
        <v>#N/A</v>
      </c>
      <c r="D56" s="35"/>
      <c r="E56" s="35"/>
      <c r="F56" s="35"/>
      <c r="G56" s="35"/>
      <c r="H56" s="36"/>
      <c r="I56" s="36"/>
      <c r="J56" s="159"/>
      <c r="K56" s="172"/>
      <c r="L56" s="193">
        <f t="shared" si="0"/>
        <v>14.696</v>
      </c>
      <c r="M56" s="188">
        <f t="shared" si="1"/>
        <v>970.3</v>
      </c>
      <c r="N56" s="180"/>
      <c r="O56" s="46"/>
      <c r="P56" s="18" t="str">
        <f>IF(O56="","",VLOOKUP(O56,'Heating picklists'!A:C,3,FALSE))</f>
        <v/>
      </c>
      <c r="Q56" s="35"/>
      <c r="R56" s="35"/>
      <c r="S56" s="35"/>
      <c r="T56" s="37"/>
      <c r="U56" s="37"/>
      <c r="V56" s="38" t="str">
        <f t="shared" si="2"/>
        <v/>
      </c>
      <c r="W56" s="142" t="str">
        <f>IF(B56="","",IF(VLOOKUP(B56,'Measure&amp;Incentive Picklist'!D:H,5,FALSE)="Therms Saved","Contact ConEd"))</f>
        <v/>
      </c>
      <c r="X56" s="58"/>
      <c r="Y56" s="18">
        <f t="shared" si="3"/>
        <v>1</v>
      </c>
      <c r="Z56" s="18">
        <f t="shared" si="4"/>
        <v>0</v>
      </c>
      <c r="AB56" s="19">
        <v>85</v>
      </c>
      <c r="AC56" s="19">
        <v>898</v>
      </c>
      <c r="AD56" s="19">
        <v>800</v>
      </c>
      <c r="AL56" s="190"/>
    </row>
    <row r="57" spans="1:38" x14ac:dyDescent="0.25">
      <c r="A57" s="19">
        <f t="shared" si="5"/>
        <v>50</v>
      </c>
      <c r="B57" s="35"/>
      <c r="C57" s="19" t="e">
        <f>VLOOKUP(B57,'Measure&amp;Incentive Picklist'!D:H,2,FALSE)</f>
        <v>#N/A</v>
      </c>
      <c r="D57" s="35"/>
      <c r="E57" s="35"/>
      <c r="F57" s="35"/>
      <c r="G57" s="35"/>
      <c r="H57" s="36"/>
      <c r="I57" s="36"/>
      <c r="J57" s="159"/>
      <c r="K57" s="172"/>
      <c r="L57" s="193">
        <f t="shared" si="0"/>
        <v>14.696</v>
      </c>
      <c r="M57" s="188">
        <f t="shared" si="1"/>
        <v>970.3</v>
      </c>
      <c r="N57" s="180"/>
      <c r="O57" s="46"/>
      <c r="P57" s="18" t="str">
        <f>IF(O57="","",VLOOKUP(O57,'Heating picklists'!A:C,3,FALSE))</f>
        <v/>
      </c>
      <c r="Q57" s="35"/>
      <c r="R57" s="35"/>
      <c r="S57" s="35"/>
      <c r="T57" s="37"/>
      <c r="U57" s="37"/>
      <c r="V57" s="38" t="str">
        <f t="shared" si="2"/>
        <v/>
      </c>
      <c r="W57" s="142" t="str">
        <f>IF(B57="","",IF(VLOOKUP(B57,'Measure&amp;Incentive Picklist'!D:H,5,FALSE)="Therms Saved","Contact ConEd"))</f>
        <v/>
      </c>
      <c r="X57" s="58"/>
      <c r="Y57" s="18">
        <f t="shared" si="3"/>
        <v>1</v>
      </c>
      <c r="Z57" s="18">
        <f t="shared" si="4"/>
        <v>0</v>
      </c>
      <c r="AB57" s="19">
        <v>89.695999999999998</v>
      </c>
      <c r="AC57" s="19">
        <v>895.08848</v>
      </c>
      <c r="AD57" s="19">
        <v>900</v>
      </c>
      <c r="AL57" s="190"/>
    </row>
    <row r="58" spans="1:38" x14ac:dyDescent="0.25">
      <c r="A58" s="19">
        <f t="shared" si="5"/>
        <v>51</v>
      </c>
      <c r="B58" s="35"/>
      <c r="C58" s="19" t="e">
        <f>VLOOKUP(B58,'Measure&amp;Incentive Picklist'!D:H,2,FALSE)</f>
        <v>#N/A</v>
      </c>
      <c r="D58" s="35"/>
      <c r="E58" s="35"/>
      <c r="F58" s="35"/>
      <c r="G58" s="35"/>
      <c r="H58" s="36"/>
      <c r="I58" s="36"/>
      <c r="J58" s="159"/>
      <c r="K58" s="172"/>
      <c r="L58" s="193">
        <f t="shared" si="0"/>
        <v>14.696</v>
      </c>
      <c r="M58" s="188">
        <f t="shared" si="1"/>
        <v>970.3</v>
      </c>
      <c r="N58" s="180"/>
      <c r="O58" s="46"/>
      <c r="P58" s="18" t="str">
        <f>IF(O58="","",VLOOKUP(O58,'Heating picklists'!A:C,3,FALSE))</f>
        <v/>
      </c>
      <c r="Q58" s="35"/>
      <c r="R58" s="35"/>
      <c r="S58" s="35"/>
      <c r="T58" s="37"/>
      <c r="U58" s="37"/>
      <c r="V58" s="38" t="str">
        <f t="shared" si="2"/>
        <v/>
      </c>
      <c r="W58" s="142" t="str">
        <f>IF(B58="","",IF(VLOOKUP(B58,'Measure&amp;Incentive Picklist'!D:H,5,FALSE)="Therms Saved","Contact ConEd"))</f>
        <v/>
      </c>
      <c r="X58" s="58"/>
      <c r="Y58" s="18">
        <f t="shared" si="3"/>
        <v>1</v>
      </c>
      <c r="Z58" s="18">
        <f t="shared" si="4"/>
        <v>0</v>
      </c>
      <c r="AB58" s="19">
        <v>90</v>
      </c>
      <c r="AC58" s="19">
        <v>894.9</v>
      </c>
      <c r="AD58" s="19">
        <v>1000</v>
      </c>
      <c r="AL58" s="190"/>
    </row>
    <row r="59" spans="1:38" x14ac:dyDescent="0.25">
      <c r="A59" s="19">
        <f t="shared" si="5"/>
        <v>52</v>
      </c>
      <c r="B59" s="35"/>
      <c r="C59" s="19" t="e">
        <f>VLOOKUP(B59,'Measure&amp;Incentive Picklist'!D:H,2,FALSE)</f>
        <v>#N/A</v>
      </c>
      <c r="D59" s="35"/>
      <c r="E59" s="35"/>
      <c r="F59" s="35"/>
      <c r="G59" s="35"/>
      <c r="H59" s="36"/>
      <c r="I59" s="36"/>
      <c r="J59" s="159"/>
      <c r="K59" s="172"/>
      <c r="L59" s="193">
        <f t="shared" si="0"/>
        <v>14.696</v>
      </c>
      <c r="M59" s="188">
        <f t="shared" si="1"/>
        <v>970.3</v>
      </c>
      <c r="N59" s="180"/>
      <c r="O59" s="46"/>
      <c r="P59" s="18" t="str">
        <f>IF(O59="","",VLOOKUP(O59,'Heating picklists'!A:C,3,FALSE))</f>
        <v/>
      </c>
      <c r="Q59" s="35"/>
      <c r="R59" s="35"/>
      <c r="S59" s="35"/>
      <c r="T59" s="37"/>
      <c r="U59" s="37"/>
      <c r="V59" s="38" t="str">
        <f t="shared" si="2"/>
        <v/>
      </c>
      <c r="W59" s="142" t="str">
        <f>IF(B59="","",IF(VLOOKUP(B59,'Measure&amp;Incentive Picklist'!D:H,5,FALSE)="Therms Saved","Contact ConEd"))</f>
        <v/>
      </c>
      <c r="X59" s="58"/>
      <c r="Y59" s="18">
        <f t="shared" si="3"/>
        <v>1</v>
      </c>
      <c r="Z59" s="18">
        <f t="shared" si="4"/>
        <v>0</v>
      </c>
      <c r="AB59" s="19">
        <v>94.695999999999998</v>
      </c>
      <c r="AC59" s="19">
        <v>892.08240000000001</v>
      </c>
      <c r="AD59" s="19">
        <v>1100</v>
      </c>
      <c r="AL59" s="190"/>
    </row>
    <row r="60" spans="1:38" x14ac:dyDescent="0.25">
      <c r="A60" s="19">
        <f t="shared" si="5"/>
        <v>53</v>
      </c>
      <c r="B60" s="35"/>
      <c r="C60" s="19" t="e">
        <f>VLOOKUP(B60,'Measure&amp;Incentive Picklist'!D:H,2,FALSE)</f>
        <v>#N/A</v>
      </c>
      <c r="D60" s="35"/>
      <c r="E60" s="35"/>
      <c r="F60" s="35"/>
      <c r="G60" s="35"/>
      <c r="H60" s="36"/>
      <c r="I60" s="36"/>
      <c r="J60" s="159"/>
      <c r="K60" s="172"/>
      <c r="L60" s="193">
        <f t="shared" si="0"/>
        <v>14.696</v>
      </c>
      <c r="M60" s="188">
        <f t="shared" si="1"/>
        <v>970.3</v>
      </c>
      <c r="N60" s="180"/>
      <c r="O60" s="46"/>
      <c r="P60" s="18" t="str">
        <f>IF(O60="","",VLOOKUP(O60,'Heating picklists'!A:C,3,FALSE))</f>
        <v/>
      </c>
      <c r="Q60" s="35"/>
      <c r="R60" s="35"/>
      <c r="S60" s="35"/>
      <c r="T60" s="37"/>
      <c r="U60" s="37"/>
      <c r="V60" s="38" t="str">
        <f t="shared" si="2"/>
        <v/>
      </c>
      <c r="W60" s="142" t="str">
        <f>IF(B60="","",IF(VLOOKUP(B60,'Measure&amp;Incentive Picklist'!D:H,5,FALSE)="Therms Saved","Contact ConEd"))</f>
        <v/>
      </c>
      <c r="X60" s="58"/>
      <c r="Y60" s="18">
        <f t="shared" si="3"/>
        <v>1</v>
      </c>
      <c r="Z60" s="18">
        <f t="shared" si="4"/>
        <v>0</v>
      </c>
      <c r="AB60" s="19">
        <v>95</v>
      </c>
      <c r="AC60" s="19">
        <v>891.9</v>
      </c>
      <c r="AD60" s="19">
        <v>1200</v>
      </c>
      <c r="AL60" s="190"/>
    </row>
    <row r="61" spans="1:38" x14ac:dyDescent="0.25">
      <c r="A61" s="19">
        <f t="shared" si="5"/>
        <v>54</v>
      </c>
      <c r="B61" s="35"/>
      <c r="C61" s="19" t="e">
        <f>VLOOKUP(B61,'Measure&amp;Incentive Picklist'!D:H,2,FALSE)</f>
        <v>#N/A</v>
      </c>
      <c r="D61" s="35"/>
      <c r="E61" s="35"/>
      <c r="F61" s="35"/>
      <c r="G61" s="35"/>
      <c r="H61" s="36"/>
      <c r="I61" s="36"/>
      <c r="J61" s="159"/>
      <c r="K61" s="172"/>
      <c r="L61" s="193">
        <f t="shared" si="0"/>
        <v>14.696</v>
      </c>
      <c r="M61" s="188">
        <f t="shared" si="1"/>
        <v>970.3</v>
      </c>
      <c r="N61" s="180"/>
      <c r="O61" s="46"/>
      <c r="P61" s="18" t="str">
        <f>IF(O61="","",VLOOKUP(O61,'Heating picklists'!A:C,3,FALSE))</f>
        <v/>
      </c>
      <c r="Q61" s="35"/>
      <c r="R61" s="35"/>
      <c r="S61" s="35"/>
      <c r="T61" s="37"/>
      <c r="U61" s="37"/>
      <c r="V61" s="38" t="str">
        <f t="shared" si="2"/>
        <v/>
      </c>
      <c r="W61" s="142" t="str">
        <f>IF(B61="","",IF(VLOOKUP(B61,'Measure&amp;Incentive Picklist'!D:H,5,FALSE)="Therms Saved","Contact ConEd"))</f>
        <v/>
      </c>
      <c r="X61" s="58"/>
      <c r="Y61" s="18">
        <f t="shared" si="3"/>
        <v>1</v>
      </c>
      <c r="Z61" s="18">
        <f t="shared" si="4"/>
        <v>0</v>
      </c>
      <c r="AB61" s="19">
        <v>99.695999999999998</v>
      </c>
      <c r="AC61" s="19">
        <v>889.17632000000003</v>
      </c>
      <c r="AD61" s="19">
        <v>1300</v>
      </c>
      <c r="AL61" s="190"/>
    </row>
    <row r="62" spans="1:38" x14ac:dyDescent="0.25">
      <c r="A62" s="19">
        <f t="shared" si="5"/>
        <v>55</v>
      </c>
      <c r="B62" s="35"/>
      <c r="C62" s="19" t="e">
        <f>VLOOKUP(B62,'Measure&amp;Incentive Picklist'!D:H,2,FALSE)</f>
        <v>#N/A</v>
      </c>
      <c r="D62" s="35"/>
      <c r="E62" s="35"/>
      <c r="F62" s="35"/>
      <c r="G62" s="35"/>
      <c r="H62" s="36"/>
      <c r="I62" s="36"/>
      <c r="J62" s="159"/>
      <c r="K62" s="172"/>
      <c r="L62" s="193">
        <f t="shared" si="0"/>
        <v>14.696</v>
      </c>
      <c r="M62" s="188">
        <f t="shared" si="1"/>
        <v>970.3</v>
      </c>
      <c r="N62" s="180"/>
      <c r="O62" s="46"/>
      <c r="P62" s="18" t="str">
        <f>IF(O62="","",VLOOKUP(O62,'Heating picklists'!A:C,3,FALSE))</f>
        <v/>
      </c>
      <c r="Q62" s="35"/>
      <c r="R62" s="35"/>
      <c r="S62" s="35"/>
      <c r="T62" s="37"/>
      <c r="U62" s="37"/>
      <c r="V62" s="38" t="str">
        <f t="shared" si="2"/>
        <v/>
      </c>
      <c r="W62" s="142" t="str">
        <f>IF(B62="","",IF(VLOOKUP(B62,'Measure&amp;Incentive Picklist'!D:H,5,FALSE)="Therms Saved","Contact ConEd"))</f>
        <v/>
      </c>
      <c r="X62" s="58"/>
      <c r="Y62" s="18">
        <f t="shared" si="3"/>
        <v>1</v>
      </c>
      <c r="Z62" s="18">
        <f t="shared" si="4"/>
        <v>0</v>
      </c>
      <c r="AB62" s="19">
        <v>100</v>
      </c>
      <c r="AC62" s="19">
        <v>889</v>
      </c>
      <c r="AD62" s="19">
        <v>1400</v>
      </c>
      <c r="AL62" s="190"/>
    </row>
    <row r="63" spans="1:38" x14ac:dyDescent="0.25">
      <c r="A63" s="19">
        <f t="shared" si="5"/>
        <v>56</v>
      </c>
      <c r="B63" s="35"/>
      <c r="C63" s="19" t="e">
        <f>VLOOKUP(B63,'Measure&amp;Incentive Picklist'!D:H,2,FALSE)</f>
        <v>#N/A</v>
      </c>
      <c r="D63" s="35"/>
      <c r="E63" s="35"/>
      <c r="F63" s="35"/>
      <c r="G63" s="35"/>
      <c r="H63" s="36"/>
      <c r="I63" s="36"/>
      <c r="J63" s="159"/>
      <c r="K63" s="172"/>
      <c r="L63" s="193">
        <f t="shared" si="0"/>
        <v>14.696</v>
      </c>
      <c r="M63" s="188">
        <f t="shared" si="1"/>
        <v>970.3</v>
      </c>
      <c r="N63" s="180"/>
      <c r="O63" s="46"/>
      <c r="P63" s="18" t="str">
        <f>IF(O63="","",VLOOKUP(O63,'Heating picklists'!A:C,3,FALSE))</f>
        <v/>
      </c>
      <c r="Q63" s="35"/>
      <c r="R63" s="35"/>
      <c r="S63" s="35"/>
      <c r="T63" s="37"/>
      <c r="U63" s="37"/>
      <c r="V63" s="38" t="str">
        <f t="shared" si="2"/>
        <v/>
      </c>
      <c r="W63" s="142" t="str">
        <f>IF(B63="","",IF(VLOOKUP(B63,'Measure&amp;Incentive Picklist'!D:H,5,FALSE)="Therms Saved","Contact ConEd"))</f>
        <v/>
      </c>
      <c r="X63" s="58"/>
      <c r="Y63" s="18">
        <f t="shared" si="3"/>
        <v>1</v>
      </c>
      <c r="Z63" s="18">
        <f t="shared" si="4"/>
        <v>0</v>
      </c>
      <c r="AB63" s="19">
        <v>104.696</v>
      </c>
      <c r="AC63" s="19">
        <v>886.37023999999997</v>
      </c>
      <c r="AD63" s="19">
        <v>1500</v>
      </c>
      <c r="AL63" s="190"/>
    </row>
    <row r="64" spans="1:38" x14ac:dyDescent="0.25">
      <c r="A64" s="19">
        <f t="shared" si="5"/>
        <v>57</v>
      </c>
      <c r="B64" s="35"/>
      <c r="C64" s="19" t="e">
        <f>VLOOKUP(B64,'Measure&amp;Incentive Picklist'!D:H,2,FALSE)</f>
        <v>#N/A</v>
      </c>
      <c r="D64" s="35"/>
      <c r="E64" s="35"/>
      <c r="F64" s="35"/>
      <c r="G64" s="35"/>
      <c r="H64" s="36"/>
      <c r="I64" s="36"/>
      <c r="J64" s="159"/>
      <c r="K64" s="172"/>
      <c r="L64" s="193">
        <f t="shared" si="0"/>
        <v>14.696</v>
      </c>
      <c r="M64" s="188">
        <f t="shared" si="1"/>
        <v>970.3</v>
      </c>
      <c r="N64" s="180"/>
      <c r="O64" s="46"/>
      <c r="P64" s="18" t="str">
        <f>IF(O64="","",VLOOKUP(O64,'Heating picklists'!A:C,3,FALSE))</f>
        <v/>
      </c>
      <c r="Q64" s="35"/>
      <c r="R64" s="35"/>
      <c r="S64" s="35"/>
      <c r="T64" s="37"/>
      <c r="U64" s="37"/>
      <c r="V64" s="38" t="str">
        <f t="shared" si="2"/>
        <v/>
      </c>
      <c r="W64" s="142" t="str">
        <f>IF(B64="","",IF(VLOOKUP(B64,'Measure&amp;Incentive Picklist'!D:H,5,FALSE)="Therms Saved","Contact ConEd"))</f>
        <v/>
      </c>
      <c r="X64" s="58"/>
      <c r="Y64" s="18">
        <f t="shared" si="3"/>
        <v>1</v>
      </c>
      <c r="Z64" s="18">
        <f t="shared" si="4"/>
        <v>0</v>
      </c>
      <c r="AB64" s="19">
        <v>109.696</v>
      </c>
      <c r="AC64" s="19">
        <v>883.57024000000001</v>
      </c>
      <c r="AD64" s="19">
        <v>1600</v>
      </c>
      <c r="AL64" s="190"/>
    </row>
    <row r="65" spans="1:38" x14ac:dyDescent="0.25">
      <c r="A65" s="19">
        <f t="shared" si="5"/>
        <v>58</v>
      </c>
      <c r="B65" s="35"/>
      <c r="C65" s="19" t="e">
        <f>VLOOKUP(B65,'Measure&amp;Incentive Picklist'!D:H,2,FALSE)</f>
        <v>#N/A</v>
      </c>
      <c r="D65" s="35"/>
      <c r="E65" s="35"/>
      <c r="F65" s="35"/>
      <c r="G65" s="35"/>
      <c r="H65" s="36"/>
      <c r="I65" s="36"/>
      <c r="J65" s="159"/>
      <c r="K65" s="172"/>
      <c r="L65" s="193">
        <f t="shared" si="0"/>
        <v>14.696</v>
      </c>
      <c r="M65" s="188">
        <f t="shared" si="1"/>
        <v>970.3</v>
      </c>
      <c r="N65" s="180"/>
      <c r="O65" s="46"/>
      <c r="P65" s="18" t="str">
        <f>IF(O65="","",VLOOKUP(O65,'Heating picklists'!A:C,3,FALSE))</f>
        <v/>
      </c>
      <c r="Q65" s="35"/>
      <c r="R65" s="35"/>
      <c r="S65" s="35"/>
      <c r="T65" s="37"/>
      <c r="U65" s="37"/>
      <c r="V65" s="38" t="str">
        <f t="shared" si="2"/>
        <v/>
      </c>
      <c r="W65" s="142" t="str">
        <f>IF(B65="","",IF(VLOOKUP(B65,'Measure&amp;Incentive Picklist'!D:H,5,FALSE)="Therms Saved","Contact ConEd"))</f>
        <v/>
      </c>
      <c r="X65" s="58"/>
      <c r="Y65" s="18">
        <f t="shared" si="3"/>
        <v>1</v>
      </c>
      <c r="Z65" s="18">
        <f t="shared" si="4"/>
        <v>0</v>
      </c>
      <c r="AB65" s="19">
        <v>110</v>
      </c>
      <c r="AC65" s="19">
        <v>883.4</v>
      </c>
      <c r="AD65" s="19">
        <v>1700</v>
      </c>
      <c r="AL65" s="190"/>
    </row>
    <row r="66" spans="1:38" x14ac:dyDescent="0.25">
      <c r="A66" s="19">
        <f t="shared" si="5"/>
        <v>59</v>
      </c>
      <c r="B66" s="35"/>
      <c r="C66" s="19" t="e">
        <f>VLOOKUP(B66,'Measure&amp;Incentive Picklist'!D:H,2,FALSE)</f>
        <v>#N/A</v>
      </c>
      <c r="D66" s="35"/>
      <c r="E66" s="35"/>
      <c r="F66" s="35"/>
      <c r="G66" s="35"/>
      <c r="H66" s="36"/>
      <c r="I66" s="36"/>
      <c r="J66" s="159"/>
      <c r="K66" s="172"/>
      <c r="L66" s="193">
        <f t="shared" si="0"/>
        <v>14.696</v>
      </c>
      <c r="M66" s="188">
        <f t="shared" si="1"/>
        <v>970.3</v>
      </c>
      <c r="N66" s="180"/>
      <c r="O66" s="46"/>
      <c r="P66" s="18" t="str">
        <f>IF(O66="","",VLOOKUP(O66,'Heating picklists'!A:C,3,FALSE))</f>
        <v/>
      </c>
      <c r="Q66" s="35"/>
      <c r="R66" s="35"/>
      <c r="S66" s="35"/>
      <c r="T66" s="37"/>
      <c r="U66" s="37"/>
      <c r="V66" s="38" t="str">
        <f t="shared" si="2"/>
        <v/>
      </c>
      <c r="W66" s="142" t="str">
        <f>IF(B66="","",IF(VLOOKUP(B66,'Measure&amp;Incentive Picklist'!D:H,5,FALSE)="Therms Saved","Contact ConEd"))</f>
        <v/>
      </c>
      <c r="X66" s="58"/>
      <c r="Y66" s="18">
        <f t="shared" si="3"/>
        <v>1</v>
      </c>
      <c r="Z66" s="18">
        <f t="shared" si="4"/>
        <v>0</v>
      </c>
      <c r="AB66" s="19">
        <v>114.696</v>
      </c>
      <c r="AC66" s="19">
        <v>880.95808</v>
      </c>
      <c r="AD66" s="19">
        <v>1800</v>
      </c>
      <c r="AL66" s="190"/>
    </row>
    <row r="67" spans="1:38" x14ac:dyDescent="0.25">
      <c r="A67" s="19">
        <f t="shared" si="5"/>
        <v>60</v>
      </c>
      <c r="B67" s="35"/>
      <c r="C67" s="19" t="e">
        <f>VLOOKUP(B67,'Measure&amp;Incentive Picklist'!D:H,2,FALSE)</f>
        <v>#N/A</v>
      </c>
      <c r="D67" s="35"/>
      <c r="E67" s="35"/>
      <c r="F67" s="35"/>
      <c r="G67" s="35"/>
      <c r="H67" s="36"/>
      <c r="I67" s="36"/>
      <c r="J67" s="159"/>
      <c r="K67" s="172"/>
      <c r="L67" s="193">
        <f t="shared" si="0"/>
        <v>14.696</v>
      </c>
      <c r="M67" s="188">
        <f t="shared" si="1"/>
        <v>970.3</v>
      </c>
      <c r="N67" s="180"/>
      <c r="O67" s="46"/>
      <c r="P67" s="18" t="str">
        <f>IF(O67="","",VLOOKUP(O67,'Heating picklists'!A:C,3,FALSE))</f>
        <v/>
      </c>
      <c r="Q67" s="35"/>
      <c r="R67" s="35"/>
      <c r="S67" s="35"/>
      <c r="T67" s="37"/>
      <c r="U67" s="37"/>
      <c r="V67" s="38" t="str">
        <f t="shared" si="2"/>
        <v/>
      </c>
      <c r="W67" s="142" t="str">
        <f>IF(B67="","",IF(VLOOKUP(B67,'Measure&amp;Incentive Picklist'!D:H,5,FALSE)="Therms Saved","Contact ConEd"))</f>
        <v/>
      </c>
      <c r="X67" s="58"/>
      <c r="Y67" s="18">
        <f t="shared" si="3"/>
        <v>1</v>
      </c>
      <c r="Z67" s="18">
        <f t="shared" si="4"/>
        <v>0</v>
      </c>
      <c r="AB67" s="19">
        <v>120</v>
      </c>
      <c r="AC67" s="19">
        <v>878.2</v>
      </c>
      <c r="AD67" s="19">
        <v>1900</v>
      </c>
      <c r="AL67" s="190"/>
    </row>
    <row r="68" spans="1:38" x14ac:dyDescent="0.25">
      <c r="A68" s="19">
        <f t="shared" si="5"/>
        <v>61</v>
      </c>
      <c r="B68" s="35"/>
      <c r="C68" s="19" t="e">
        <f>VLOOKUP(B68,'Measure&amp;Incentive Picklist'!D:H,2,FALSE)</f>
        <v>#N/A</v>
      </c>
      <c r="D68" s="35"/>
      <c r="E68" s="35"/>
      <c r="F68" s="35"/>
      <c r="G68" s="35"/>
      <c r="H68" s="36"/>
      <c r="I68" s="36"/>
      <c r="J68" s="159"/>
      <c r="K68" s="172"/>
      <c r="L68" s="193">
        <f t="shared" si="0"/>
        <v>14.696</v>
      </c>
      <c r="M68" s="188">
        <f t="shared" si="1"/>
        <v>970.3</v>
      </c>
      <c r="N68" s="180"/>
      <c r="O68" s="46"/>
      <c r="P68" s="18" t="str">
        <f>IF(O68="","",VLOOKUP(O68,'Heating picklists'!A:C,3,FALSE))</f>
        <v/>
      </c>
      <c r="Q68" s="35"/>
      <c r="R68" s="35"/>
      <c r="S68" s="35"/>
      <c r="T68" s="37"/>
      <c r="U68" s="37"/>
      <c r="V68" s="38" t="str">
        <f t="shared" si="2"/>
        <v/>
      </c>
      <c r="W68" s="142" t="str">
        <f>IF(B68="","",IF(VLOOKUP(B68,'Measure&amp;Incentive Picklist'!D:H,5,FALSE)="Therms Saved","Contact ConEd"))</f>
        <v/>
      </c>
      <c r="X68" s="58"/>
      <c r="Y68" s="18">
        <f t="shared" si="3"/>
        <v>1</v>
      </c>
      <c r="Z68" s="18">
        <f t="shared" si="4"/>
        <v>0</v>
      </c>
      <c r="AB68" s="19">
        <v>124.696</v>
      </c>
      <c r="AC68" s="19">
        <v>875.85200000000009</v>
      </c>
      <c r="AD68" s="19">
        <v>2000</v>
      </c>
      <c r="AL68" s="190"/>
    </row>
    <row r="69" spans="1:38" x14ac:dyDescent="0.25">
      <c r="A69" s="19">
        <f t="shared" si="5"/>
        <v>62</v>
      </c>
      <c r="B69" s="35"/>
      <c r="C69" s="19" t="e">
        <f>VLOOKUP(B69,'Measure&amp;Incentive Picklist'!D:H,2,FALSE)</f>
        <v>#N/A</v>
      </c>
      <c r="D69" s="35"/>
      <c r="E69" s="35"/>
      <c r="F69" s="35"/>
      <c r="G69" s="35"/>
      <c r="H69" s="36"/>
      <c r="I69" s="36"/>
      <c r="J69" s="159"/>
      <c r="K69" s="172"/>
      <c r="L69" s="193">
        <f t="shared" si="0"/>
        <v>14.696</v>
      </c>
      <c r="M69" s="188">
        <f t="shared" si="1"/>
        <v>970.3</v>
      </c>
      <c r="N69" s="180"/>
      <c r="O69" s="46"/>
      <c r="P69" s="18" t="str">
        <f>IF(O69="","",VLOOKUP(O69,'Heating picklists'!A:C,3,FALSE))</f>
        <v/>
      </c>
      <c r="Q69" s="35"/>
      <c r="R69" s="35"/>
      <c r="S69" s="35"/>
      <c r="T69" s="37"/>
      <c r="U69" s="37"/>
      <c r="V69" s="38" t="str">
        <f t="shared" si="2"/>
        <v/>
      </c>
      <c r="W69" s="142" t="str">
        <f>IF(B69="","",IF(VLOOKUP(B69,'Measure&amp;Incentive Picklist'!D:H,5,FALSE)="Therms Saved","Contact ConEd"))</f>
        <v/>
      </c>
      <c r="X69" s="58"/>
      <c r="Y69" s="18">
        <f t="shared" si="3"/>
        <v>1</v>
      </c>
      <c r="Z69" s="18">
        <f t="shared" si="4"/>
        <v>0</v>
      </c>
      <c r="AB69" s="19">
        <v>130</v>
      </c>
      <c r="AC69" s="19">
        <v>873.2</v>
      </c>
      <c r="AD69" s="19">
        <v>2250</v>
      </c>
      <c r="AL69" s="190"/>
    </row>
    <row r="70" spans="1:38" x14ac:dyDescent="0.25">
      <c r="A70" s="19">
        <f t="shared" si="5"/>
        <v>63</v>
      </c>
      <c r="B70" s="35"/>
      <c r="C70" s="19" t="e">
        <f>VLOOKUP(B70,'Measure&amp;Incentive Picklist'!D:H,2,FALSE)</f>
        <v>#N/A</v>
      </c>
      <c r="D70" s="35"/>
      <c r="E70" s="35"/>
      <c r="F70" s="35"/>
      <c r="G70" s="35"/>
      <c r="H70" s="36"/>
      <c r="I70" s="36"/>
      <c r="J70" s="159"/>
      <c r="K70" s="172"/>
      <c r="L70" s="193">
        <f t="shared" si="0"/>
        <v>14.696</v>
      </c>
      <c r="M70" s="188">
        <f t="shared" si="1"/>
        <v>970.3</v>
      </c>
      <c r="N70" s="180"/>
      <c r="O70" s="46"/>
      <c r="P70" s="18" t="str">
        <f>IF(O70="","",VLOOKUP(O70,'Heating picklists'!A:C,3,FALSE))</f>
        <v/>
      </c>
      <c r="Q70" s="35"/>
      <c r="R70" s="35"/>
      <c r="S70" s="35"/>
      <c r="T70" s="37"/>
      <c r="U70" s="37"/>
      <c r="V70" s="38" t="str">
        <f t="shared" si="2"/>
        <v/>
      </c>
      <c r="W70" s="142" t="str">
        <f>IF(B70="","",IF(VLOOKUP(B70,'Measure&amp;Incentive Picklist'!D:H,5,FALSE)="Therms Saved","Contact ConEd"))</f>
        <v/>
      </c>
      <c r="X70" s="58"/>
      <c r="Y70" s="18">
        <f t="shared" si="3"/>
        <v>1</v>
      </c>
      <c r="Z70" s="18">
        <f t="shared" si="4"/>
        <v>0</v>
      </c>
      <c r="AB70" s="19">
        <v>134.696</v>
      </c>
      <c r="AC70" s="19">
        <v>870.99288000000001</v>
      </c>
      <c r="AD70" s="19">
        <v>2500</v>
      </c>
      <c r="AL70" s="190"/>
    </row>
    <row r="71" spans="1:38" x14ac:dyDescent="0.25">
      <c r="A71" s="19">
        <f t="shared" si="5"/>
        <v>64</v>
      </c>
      <c r="B71" s="35"/>
      <c r="C71" s="19" t="e">
        <f>VLOOKUP(B71,'Measure&amp;Incentive Picklist'!D:H,2,FALSE)</f>
        <v>#N/A</v>
      </c>
      <c r="D71" s="35"/>
      <c r="E71" s="35"/>
      <c r="F71" s="35"/>
      <c r="G71" s="35"/>
      <c r="H71" s="36"/>
      <c r="I71" s="36"/>
      <c r="J71" s="159"/>
      <c r="K71" s="172"/>
      <c r="L71" s="193">
        <f t="shared" si="0"/>
        <v>14.696</v>
      </c>
      <c r="M71" s="188">
        <f t="shared" si="1"/>
        <v>970.3</v>
      </c>
      <c r="N71" s="180"/>
      <c r="O71" s="46"/>
      <c r="P71" s="18" t="str">
        <f>IF(O71="","",VLOOKUP(O71,'Heating picklists'!A:C,3,FALSE))</f>
        <v/>
      </c>
      <c r="Q71" s="35"/>
      <c r="R71" s="35"/>
      <c r="S71" s="35"/>
      <c r="T71" s="37"/>
      <c r="U71" s="37"/>
      <c r="V71" s="38" t="str">
        <f t="shared" si="2"/>
        <v/>
      </c>
      <c r="W71" s="142" t="str">
        <f>IF(B71="","",IF(VLOOKUP(B71,'Measure&amp;Incentive Picklist'!D:H,5,FALSE)="Therms Saved","Contact ConEd"))</f>
        <v/>
      </c>
      <c r="X71" s="58"/>
      <c r="Y71" s="18">
        <f t="shared" si="3"/>
        <v>1</v>
      </c>
      <c r="Z71" s="18">
        <f t="shared" si="4"/>
        <v>0</v>
      </c>
      <c r="AB71" s="19">
        <v>140</v>
      </c>
      <c r="AC71" s="19">
        <v>868.5</v>
      </c>
      <c r="AD71" s="19">
        <v>2750</v>
      </c>
      <c r="AL71" s="190"/>
    </row>
    <row r="72" spans="1:38" x14ac:dyDescent="0.25">
      <c r="A72" s="19">
        <f t="shared" si="5"/>
        <v>65</v>
      </c>
      <c r="B72" s="35"/>
      <c r="C72" s="19" t="e">
        <f>VLOOKUP(B72,'Measure&amp;Incentive Picklist'!D:H,2,FALSE)</f>
        <v>#N/A</v>
      </c>
      <c r="D72" s="35"/>
      <c r="E72" s="35"/>
      <c r="F72" s="35"/>
      <c r="G72" s="35"/>
      <c r="H72" s="36"/>
      <c r="I72" s="36"/>
      <c r="J72" s="159"/>
      <c r="K72" s="172"/>
      <c r="L72" s="193">
        <f t="shared" si="0"/>
        <v>14.696</v>
      </c>
      <c r="M72" s="188">
        <f t="shared" si="1"/>
        <v>970.3</v>
      </c>
      <c r="N72" s="180"/>
      <c r="O72" s="46"/>
      <c r="P72" s="18" t="str">
        <f>IF(O72="","",VLOOKUP(O72,'Heating picklists'!A:C,3,FALSE))</f>
        <v/>
      </c>
      <c r="Q72" s="35"/>
      <c r="R72" s="35"/>
      <c r="S72" s="35"/>
      <c r="T72" s="37"/>
      <c r="U72" s="37"/>
      <c r="V72" s="38" t="str">
        <f t="shared" si="2"/>
        <v/>
      </c>
      <c r="W72" s="142" t="str">
        <f>IF(B72="","",IF(VLOOKUP(B72,'Measure&amp;Incentive Picklist'!D:H,5,FALSE)="Therms Saved","Contact ConEd"))</f>
        <v/>
      </c>
      <c r="X72" s="58"/>
      <c r="Y72" s="18">
        <f t="shared" si="3"/>
        <v>1</v>
      </c>
      <c r="Z72" s="18">
        <f t="shared" si="4"/>
        <v>0</v>
      </c>
      <c r="AB72" s="19">
        <v>144.696</v>
      </c>
      <c r="AC72" s="19">
        <v>866.33983999999998</v>
      </c>
      <c r="AD72" s="19">
        <v>3000</v>
      </c>
      <c r="AL72" s="190"/>
    </row>
    <row r="73" spans="1:38" x14ac:dyDescent="0.25">
      <c r="A73" s="19">
        <f t="shared" si="5"/>
        <v>66</v>
      </c>
      <c r="B73" s="35"/>
      <c r="C73" s="19" t="e">
        <f>VLOOKUP(B73,'Measure&amp;Incentive Picklist'!D:H,2,FALSE)</f>
        <v>#N/A</v>
      </c>
      <c r="D73" s="35"/>
      <c r="E73" s="35"/>
      <c r="F73" s="35"/>
      <c r="G73" s="35"/>
      <c r="H73" s="36"/>
      <c r="I73" s="36"/>
      <c r="J73" s="159"/>
      <c r="K73" s="172"/>
      <c r="L73" s="193">
        <f t="shared" ref="L73:L136" si="6">14.696+K73</f>
        <v>14.696</v>
      </c>
      <c r="M73" s="188">
        <f t="shared" ref="M73:M136" si="7">IF(L73="","",VLOOKUP(L73,AB$7:AC$137,2,FALSE))</f>
        <v>970.3</v>
      </c>
      <c r="N73" s="180"/>
      <c r="O73" s="46"/>
      <c r="P73" s="18" t="str">
        <f>IF(O73="","",VLOOKUP(O73,'Heating picklists'!A:C,3,FALSE))</f>
        <v/>
      </c>
      <c r="Q73" s="35"/>
      <c r="R73" s="35"/>
      <c r="S73" s="35"/>
      <c r="T73" s="37"/>
      <c r="U73" s="37"/>
      <c r="V73" s="38" t="str">
        <f t="shared" ref="V73:V136" si="8">IF(AND(T73="",U73=""),"",$T73+$U73)</f>
        <v/>
      </c>
      <c r="W73" s="142" t="str">
        <f>IF(B73="","",IF(VLOOKUP(B73,'Measure&amp;Incentive Picklist'!D:H,5,FALSE)="Therms Saved","Contact ConEd"))</f>
        <v/>
      </c>
      <c r="X73" s="58"/>
      <c r="Y73" s="18">
        <f t="shared" ref="Y73:Y136" si="9">IF(OR(B73&gt;"",D73&gt;0,E73&gt;0,F73&gt;0,G73&gt;0,H73&gt;0,I73&gt;0,J73&gt;0,L73&gt;0,N73&gt;0,O73&gt;0,Q73&gt;0,R73&gt;0,S73&gt;0,T73&gt;0,U73&gt;0,X73&gt;0),1,0)</f>
        <v>1</v>
      </c>
      <c r="Z73" s="18">
        <f t="shared" ref="Z73:Z136" si="10">IF(ISERROR(Y73),1,0)</f>
        <v>0</v>
      </c>
      <c r="AB73" s="19">
        <v>150</v>
      </c>
      <c r="AC73" s="19">
        <v>863.9</v>
      </c>
      <c r="AD73" s="19"/>
      <c r="AL73" s="190"/>
    </row>
    <row r="74" spans="1:38" x14ac:dyDescent="0.25">
      <c r="A74" s="19">
        <f t="shared" ref="A74:A137" si="11">A73+1</f>
        <v>67</v>
      </c>
      <c r="B74" s="35"/>
      <c r="C74" s="19" t="e">
        <f>VLOOKUP(B74,'Measure&amp;Incentive Picklist'!D:H,2,FALSE)</f>
        <v>#N/A</v>
      </c>
      <c r="D74" s="35"/>
      <c r="E74" s="35"/>
      <c r="F74" s="35"/>
      <c r="G74" s="35"/>
      <c r="H74" s="36"/>
      <c r="I74" s="36"/>
      <c r="J74" s="159"/>
      <c r="K74" s="172"/>
      <c r="L74" s="193">
        <f t="shared" si="6"/>
        <v>14.696</v>
      </c>
      <c r="M74" s="188">
        <f t="shared" si="7"/>
        <v>970.3</v>
      </c>
      <c r="N74" s="180"/>
      <c r="O74" s="46"/>
      <c r="P74" s="18" t="str">
        <f>IF(O74="","",VLOOKUP(O74,'Heating picklists'!A:C,3,FALSE))</f>
        <v/>
      </c>
      <c r="Q74" s="35"/>
      <c r="R74" s="35"/>
      <c r="S74" s="35"/>
      <c r="T74" s="37"/>
      <c r="U74" s="37"/>
      <c r="V74" s="38" t="str">
        <f t="shared" si="8"/>
        <v/>
      </c>
      <c r="W74" s="142" t="str">
        <f>IF(B74="","",IF(VLOOKUP(B74,'Measure&amp;Incentive Picklist'!D:H,5,FALSE)="Therms Saved","Contact ConEd"))</f>
        <v/>
      </c>
      <c r="X74" s="58"/>
      <c r="Y74" s="18">
        <f t="shared" si="9"/>
        <v>1</v>
      </c>
      <c r="Z74" s="18">
        <f t="shared" si="10"/>
        <v>0</v>
      </c>
      <c r="AB74" s="19">
        <v>154.696</v>
      </c>
      <c r="AC74" s="19">
        <v>861.83375999999998</v>
      </c>
      <c r="AD74" s="19"/>
      <c r="AL74" s="190"/>
    </row>
    <row r="75" spans="1:38" x14ac:dyDescent="0.25">
      <c r="A75" s="19">
        <f t="shared" si="11"/>
        <v>68</v>
      </c>
      <c r="B75" s="35"/>
      <c r="C75" s="19" t="e">
        <f>VLOOKUP(B75,'Measure&amp;Incentive Picklist'!D:H,2,FALSE)</f>
        <v>#N/A</v>
      </c>
      <c r="D75" s="35"/>
      <c r="E75" s="35"/>
      <c r="F75" s="35"/>
      <c r="G75" s="35"/>
      <c r="H75" s="36"/>
      <c r="I75" s="36"/>
      <c r="J75" s="159"/>
      <c r="K75" s="172"/>
      <c r="L75" s="193">
        <f t="shared" si="6"/>
        <v>14.696</v>
      </c>
      <c r="M75" s="188">
        <f t="shared" si="7"/>
        <v>970.3</v>
      </c>
      <c r="N75" s="180"/>
      <c r="O75" s="46"/>
      <c r="P75" s="18" t="str">
        <f>IF(O75="","",VLOOKUP(O75,'Heating picklists'!A:C,3,FALSE))</f>
        <v/>
      </c>
      <c r="Q75" s="35"/>
      <c r="R75" s="35"/>
      <c r="S75" s="35"/>
      <c r="T75" s="37"/>
      <c r="U75" s="37"/>
      <c r="V75" s="38" t="str">
        <f t="shared" si="8"/>
        <v/>
      </c>
      <c r="W75" s="142" t="str">
        <f>IF(B75="","",IF(VLOOKUP(B75,'Measure&amp;Incentive Picklist'!D:H,5,FALSE)="Therms Saved","Contact ConEd"))</f>
        <v/>
      </c>
      <c r="X75" s="58"/>
      <c r="Y75" s="18">
        <f t="shared" si="9"/>
        <v>1</v>
      </c>
      <c r="Z75" s="18">
        <f t="shared" si="10"/>
        <v>0</v>
      </c>
      <c r="AB75" s="19">
        <v>160</v>
      </c>
      <c r="AC75" s="19">
        <v>859.5</v>
      </c>
      <c r="AD75" s="19"/>
      <c r="AL75" s="190"/>
    </row>
    <row r="76" spans="1:38" x14ac:dyDescent="0.25">
      <c r="A76" s="19">
        <f t="shared" si="11"/>
        <v>69</v>
      </c>
      <c r="B76" s="35"/>
      <c r="C76" s="19" t="e">
        <f>VLOOKUP(B76,'Measure&amp;Incentive Picklist'!D:H,2,FALSE)</f>
        <v>#N/A</v>
      </c>
      <c r="D76" s="35"/>
      <c r="E76" s="35"/>
      <c r="F76" s="35"/>
      <c r="G76" s="35"/>
      <c r="H76" s="36"/>
      <c r="I76" s="36"/>
      <c r="J76" s="159"/>
      <c r="K76" s="172"/>
      <c r="L76" s="193">
        <f t="shared" si="6"/>
        <v>14.696</v>
      </c>
      <c r="M76" s="188">
        <f t="shared" si="7"/>
        <v>970.3</v>
      </c>
      <c r="N76" s="180"/>
      <c r="O76" s="46"/>
      <c r="P76" s="18" t="str">
        <f>IF(O76="","",VLOOKUP(O76,'Heating picklists'!A:C,3,FALSE))</f>
        <v/>
      </c>
      <c r="Q76" s="35"/>
      <c r="R76" s="35"/>
      <c r="S76" s="35"/>
      <c r="T76" s="37"/>
      <c r="U76" s="37"/>
      <c r="V76" s="38" t="str">
        <f t="shared" si="8"/>
        <v/>
      </c>
      <c r="W76" s="142" t="str">
        <f>IF(B76="","",IF(VLOOKUP(B76,'Measure&amp;Incentive Picklist'!D:H,5,FALSE)="Therms Saved","Contact ConEd"))</f>
        <v/>
      </c>
      <c r="X76" s="58"/>
      <c r="Y76" s="18">
        <f t="shared" si="9"/>
        <v>1</v>
      </c>
      <c r="Z76" s="18">
        <f t="shared" si="10"/>
        <v>0</v>
      </c>
      <c r="AB76" s="19">
        <v>164.696</v>
      </c>
      <c r="AC76" s="19">
        <v>857.48072000000002</v>
      </c>
      <c r="AD76" s="19"/>
      <c r="AL76" s="190"/>
    </row>
    <row r="77" spans="1:38" x14ac:dyDescent="0.25">
      <c r="A77" s="19">
        <f t="shared" si="11"/>
        <v>70</v>
      </c>
      <c r="B77" s="35"/>
      <c r="C77" s="19" t="e">
        <f>VLOOKUP(B77,'Measure&amp;Incentive Picklist'!D:H,2,FALSE)</f>
        <v>#N/A</v>
      </c>
      <c r="D77" s="35"/>
      <c r="E77" s="35"/>
      <c r="F77" s="35"/>
      <c r="G77" s="35"/>
      <c r="H77" s="36"/>
      <c r="I77" s="36"/>
      <c r="J77" s="159"/>
      <c r="K77" s="172"/>
      <c r="L77" s="193">
        <f t="shared" si="6"/>
        <v>14.696</v>
      </c>
      <c r="M77" s="188">
        <f t="shared" si="7"/>
        <v>970.3</v>
      </c>
      <c r="N77" s="180"/>
      <c r="O77" s="46"/>
      <c r="P77" s="18" t="str">
        <f>IF(O77="","",VLOOKUP(O77,'Heating picklists'!A:C,3,FALSE))</f>
        <v/>
      </c>
      <c r="Q77" s="35"/>
      <c r="R77" s="35"/>
      <c r="S77" s="35"/>
      <c r="T77" s="37"/>
      <c r="U77" s="37"/>
      <c r="V77" s="38" t="str">
        <f t="shared" si="8"/>
        <v/>
      </c>
      <c r="W77" s="142" t="str">
        <f>IF(B77="","",IF(VLOOKUP(B77,'Measure&amp;Incentive Picklist'!D:H,5,FALSE)="Therms Saved","Contact ConEd"))</f>
        <v/>
      </c>
      <c r="X77" s="58"/>
      <c r="Y77" s="18">
        <f t="shared" si="9"/>
        <v>1</v>
      </c>
      <c r="Z77" s="18">
        <f t="shared" si="10"/>
        <v>0</v>
      </c>
      <c r="AB77" s="19">
        <v>170</v>
      </c>
      <c r="AC77" s="19">
        <v>855.2</v>
      </c>
      <c r="AD77" s="19"/>
      <c r="AL77" s="190"/>
    </row>
    <row r="78" spans="1:38" x14ac:dyDescent="0.25">
      <c r="A78" s="19">
        <f t="shared" si="11"/>
        <v>71</v>
      </c>
      <c r="B78" s="35"/>
      <c r="C78" s="19" t="e">
        <f>VLOOKUP(B78,'Measure&amp;Incentive Picklist'!D:H,2,FALSE)</f>
        <v>#N/A</v>
      </c>
      <c r="D78" s="35"/>
      <c r="E78" s="35"/>
      <c r="F78" s="35"/>
      <c r="G78" s="35"/>
      <c r="H78" s="36"/>
      <c r="I78" s="36"/>
      <c r="J78" s="159"/>
      <c r="K78" s="172"/>
      <c r="L78" s="193">
        <f t="shared" si="6"/>
        <v>14.696</v>
      </c>
      <c r="M78" s="188">
        <f t="shared" si="7"/>
        <v>970.3</v>
      </c>
      <c r="N78" s="180"/>
      <c r="O78" s="46"/>
      <c r="P78" s="18" t="str">
        <f>IF(O78="","",VLOOKUP(O78,'Heating picklists'!A:C,3,FALSE))</f>
        <v/>
      </c>
      <c r="Q78" s="35"/>
      <c r="R78" s="35"/>
      <c r="S78" s="35"/>
      <c r="T78" s="37"/>
      <c r="U78" s="37"/>
      <c r="V78" s="38" t="str">
        <f t="shared" si="8"/>
        <v/>
      </c>
      <c r="W78" s="142" t="str">
        <f>IF(B78="","",IF(VLOOKUP(B78,'Measure&amp;Incentive Picklist'!D:H,5,FALSE)="Therms Saved","Contact ConEd"))</f>
        <v/>
      </c>
      <c r="X78" s="58"/>
      <c r="Y78" s="18">
        <f t="shared" si="9"/>
        <v>1</v>
      </c>
      <c r="Z78" s="18">
        <f t="shared" si="10"/>
        <v>0</v>
      </c>
      <c r="AB78" s="19">
        <v>174.696</v>
      </c>
      <c r="AC78" s="19">
        <v>853.32159999999999</v>
      </c>
      <c r="AD78" s="19"/>
      <c r="AL78" s="190"/>
    </row>
    <row r="79" spans="1:38" x14ac:dyDescent="0.25">
      <c r="A79" s="19">
        <f t="shared" si="11"/>
        <v>72</v>
      </c>
      <c r="B79" s="35"/>
      <c r="C79" s="19" t="e">
        <f>VLOOKUP(B79,'Measure&amp;Incentive Picklist'!D:H,2,FALSE)</f>
        <v>#N/A</v>
      </c>
      <c r="D79" s="35"/>
      <c r="E79" s="35"/>
      <c r="F79" s="35"/>
      <c r="G79" s="35"/>
      <c r="H79" s="36"/>
      <c r="I79" s="36"/>
      <c r="J79" s="159"/>
      <c r="K79" s="172"/>
      <c r="L79" s="193">
        <f t="shared" si="6"/>
        <v>14.696</v>
      </c>
      <c r="M79" s="188">
        <f t="shared" si="7"/>
        <v>970.3</v>
      </c>
      <c r="N79" s="180"/>
      <c r="O79" s="46"/>
      <c r="P79" s="18" t="str">
        <f>IF(O79="","",VLOOKUP(O79,'Heating picklists'!A:C,3,FALSE))</f>
        <v/>
      </c>
      <c r="Q79" s="35"/>
      <c r="R79" s="35"/>
      <c r="S79" s="35"/>
      <c r="T79" s="37"/>
      <c r="U79" s="37"/>
      <c r="V79" s="38" t="str">
        <f t="shared" si="8"/>
        <v/>
      </c>
      <c r="W79" s="142" t="str">
        <f>IF(B79="","",IF(VLOOKUP(B79,'Measure&amp;Incentive Picklist'!D:H,5,FALSE)="Therms Saved","Contact ConEd"))</f>
        <v/>
      </c>
      <c r="X79" s="58"/>
      <c r="Y79" s="18">
        <f t="shared" si="9"/>
        <v>1</v>
      </c>
      <c r="Z79" s="18">
        <f t="shared" si="10"/>
        <v>0</v>
      </c>
      <c r="AB79" s="19">
        <v>180</v>
      </c>
      <c r="AC79" s="19">
        <v>851.2</v>
      </c>
      <c r="AD79" s="19"/>
      <c r="AL79" s="190"/>
    </row>
    <row r="80" spans="1:38" x14ac:dyDescent="0.25">
      <c r="A80" s="19">
        <f t="shared" si="11"/>
        <v>73</v>
      </c>
      <c r="B80" s="35"/>
      <c r="C80" s="19" t="e">
        <f>VLOOKUP(B80,'Measure&amp;Incentive Picklist'!D:H,2,FALSE)</f>
        <v>#N/A</v>
      </c>
      <c r="D80" s="35"/>
      <c r="E80" s="35"/>
      <c r="F80" s="35"/>
      <c r="G80" s="35"/>
      <c r="H80" s="36"/>
      <c r="I80" s="36"/>
      <c r="J80" s="159"/>
      <c r="K80" s="172"/>
      <c r="L80" s="193">
        <f t="shared" si="6"/>
        <v>14.696</v>
      </c>
      <c r="M80" s="188">
        <f t="shared" si="7"/>
        <v>970.3</v>
      </c>
      <c r="N80" s="180"/>
      <c r="O80" s="46"/>
      <c r="P80" s="18" t="str">
        <f>IF(O80="","",VLOOKUP(O80,'Heating picklists'!A:C,3,FALSE))</f>
        <v/>
      </c>
      <c r="Q80" s="35"/>
      <c r="R80" s="35"/>
      <c r="S80" s="35"/>
      <c r="T80" s="37"/>
      <c r="U80" s="37"/>
      <c r="V80" s="38" t="str">
        <f t="shared" si="8"/>
        <v/>
      </c>
      <c r="W80" s="142" t="str">
        <f>IF(B80="","",IF(VLOOKUP(B80,'Measure&amp;Incentive Picklist'!D:H,5,FALSE)="Therms Saved","Contact ConEd"))</f>
        <v/>
      </c>
      <c r="X80" s="58"/>
      <c r="Y80" s="18">
        <f t="shared" si="9"/>
        <v>1</v>
      </c>
      <c r="Z80" s="18">
        <f t="shared" si="10"/>
        <v>0</v>
      </c>
      <c r="AB80" s="19">
        <v>184.696</v>
      </c>
      <c r="AC80" s="19">
        <v>849.32159999999999</v>
      </c>
      <c r="AD80" s="19"/>
      <c r="AL80" s="190"/>
    </row>
    <row r="81" spans="1:38" x14ac:dyDescent="0.25">
      <c r="A81" s="19">
        <f t="shared" si="11"/>
        <v>74</v>
      </c>
      <c r="B81" s="35"/>
      <c r="C81" s="19" t="e">
        <f>VLOOKUP(B81,'Measure&amp;Incentive Picklist'!D:H,2,FALSE)</f>
        <v>#N/A</v>
      </c>
      <c r="D81" s="35"/>
      <c r="E81" s="35"/>
      <c r="F81" s="35"/>
      <c r="G81" s="35"/>
      <c r="H81" s="36"/>
      <c r="I81" s="36"/>
      <c r="J81" s="159"/>
      <c r="K81" s="172"/>
      <c r="L81" s="193">
        <f t="shared" si="6"/>
        <v>14.696</v>
      </c>
      <c r="M81" s="188">
        <f t="shared" si="7"/>
        <v>970.3</v>
      </c>
      <c r="N81" s="180"/>
      <c r="O81" s="46"/>
      <c r="P81" s="18" t="str">
        <f>IF(O81="","",VLOOKUP(O81,'Heating picklists'!A:C,3,FALSE))</f>
        <v/>
      </c>
      <c r="Q81" s="35"/>
      <c r="R81" s="35"/>
      <c r="S81" s="35"/>
      <c r="T81" s="37"/>
      <c r="U81" s="37"/>
      <c r="V81" s="38" t="str">
        <f t="shared" si="8"/>
        <v/>
      </c>
      <c r="W81" s="142" t="str">
        <f>IF(B81="","",IF(VLOOKUP(B81,'Measure&amp;Incentive Picklist'!D:H,5,FALSE)="Therms Saved","Contact ConEd"))</f>
        <v/>
      </c>
      <c r="X81" s="58"/>
      <c r="Y81" s="18">
        <f t="shared" si="9"/>
        <v>1</v>
      </c>
      <c r="Z81" s="18">
        <f t="shared" si="10"/>
        <v>0</v>
      </c>
      <c r="AB81" s="19">
        <v>190</v>
      </c>
      <c r="AC81" s="19">
        <v>847.2</v>
      </c>
      <c r="AD81" s="19"/>
      <c r="AL81" s="190"/>
    </row>
    <row r="82" spans="1:38" x14ac:dyDescent="0.25">
      <c r="A82" s="19">
        <f t="shared" si="11"/>
        <v>75</v>
      </c>
      <c r="B82" s="35"/>
      <c r="C82" s="19" t="e">
        <f>VLOOKUP(B82,'Measure&amp;Incentive Picklist'!D:H,2,FALSE)</f>
        <v>#N/A</v>
      </c>
      <c r="D82" s="35"/>
      <c r="E82" s="35"/>
      <c r="F82" s="35"/>
      <c r="G82" s="35"/>
      <c r="H82" s="36"/>
      <c r="I82" s="36"/>
      <c r="J82" s="159"/>
      <c r="K82" s="172"/>
      <c r="L82" s="193">
        <f t="shared" si="6"/>
        <v>14.696</v>
      </c>
      <c r="M82" s="188">
        <f t="shared" si="7"/>
        <v>970.3</v>
      </c>
      <c r="N82" s="180"/>
      <c r="O82" s="46"/>
      <c r="P82" s="18" t="str">
        <f>IF(O82="","",VLOOKUP(O82,'Heating picklists'!A:C,3,FALSE))</f>
        <v/>
      </c>
      <c r="Q82" s="35"/>
      <c r="R82" s="35"/>
      <c r="S82" s="35"/>
      <c r="T82" s="37"/>
      <c r="U82" s="37"/>
      <c r="V82" s="38" t="str">
        <f t="shared" si="8"/>
        <v/>
      </c>
      <c r="W82" s="142" t="str">
        <f>IF(B82="","",IF(VLOOKUP(B82,'Measure&amp;Incentive Picklist'!D:H,5,FALSE)="Therms Saved","Contact ConEd"))</f>
        <v/>
      </c>
      <c r="X82" s="58"/>
      <c r="Y82" s="18">
        <f t="shared" si="9"/>
        <v>1</v>
      </c>
      <c r="Z82" s="18">
        <f t="shared" si="10"/>
        <v>0</v>
      </c>
      <c r="AB82" s="19">
        <v>194.696</v>
      </c>
      <c r="AC82" s="19">
        <v>845.36856</v>
      </c>
      <c r="AD82" s="19"/>
      <c r="AL82" s="190"/>
    </row>
    <row r="83" spans="1:38" x14ac:dyDescent="0.25">
      <c r="A83" s="19">
        <f t="shared" si="11"/>
        <v>76</v>
      </c>
      <c r="B83" s="35"/>
      <c r="C83" s="19" t="e">
        <f>VLOOKUP(B83,'Measure&amp;Incentive Picklist'!D:H,2,FALSE)</f>
        <v>#N/A</v>
      </c>
      <c r="D83" s="35"/>
      <c r="E83" s="35"/>
      <c r="F83" s="35"/>
      <c r="G83" s="35"/>
      <c r="H83" s="36"/>
      <c r="I83" s="36"/>
      <c r="J83" s="159"/>
      <c r="K83" s="172"/>
      <c r="L83" s="193">
        <f t="shared" si="6"/>
        <v>14.696</v>
      </c>
      <c r="M83" s="188">
        <f t="shared" si="7"/>
        <v>970.3</v>
      </c>
      <c r="N83" s="180"/>
      <c r="O83" s="46"/>
      <c r="P83" s="18" t="str">
        <f>IF(O83="","",VLOOKUP(O83,'Heating picklists'!A:C,3,FALSE))</f>
        <v/>
      </c>
      <c r="Q83" s="35"/>
      <c r="R83" s="35"/>
      <c r="S83" s="35"/>
      <c r="T83" s="37"/>
      <c r="U83" s="37"/>
      <c r="V83" s="38" t="str">
        <f t="shared" si="8"/>
        <v/>
      </c>
      <c r="W83" s="142" t="str">
        <f>IF(B83="","",IF(VLOOKUP(B83,'Measure&amp;Incentive Picklist'!D:H,5,FALSE)="Therms Saved","Contact ConEd"))</f>
        <v/>
      </c>
      <c r="X83" s="58"/>
      <c r="Y83" s="18">
        <f t="shared" si="9"/>
        <v>1</v>
      </c>
      <c r="Z83" s="18">
        <f t="shared" si="10"/>
        <v>0</v>
      </c>
      <c r="AB83" s="19">
        <v>200</v>
      </c>
      <c r="AC83" s="19">
        <v>843.3</v>
      </c>
      <c r="AD83" s="19"/>
      <c r="AL83" s="190"/>
    </row>
    <row r="84" spans="1:38" x14ac:dyDescent="0.25">
      <c r="A84" s="19">
        <f t="shared" si="11"/>
        <v>77</v>
      </c>
      <c r="B84" s="35"/>
      <c r="C84" s="19" t="e">
        <f>VLOOKUP(B84,'Measure&amp;Incentive Picklist'!D:H,2,FALSE)</f>
        <v>#N/A</v>
      </c>
      <c r="D84" s="35"/>
      <c r="E84" s="35"/>
      <c r="F84" s="35"/>
      <c r="G84" s="35"/>
      <c r="H84" s="36"/>
      <c r="I84" s="36"/>
      <c r="J84" s="159"/>
      <c r="K84" s="172"/>
      <c r="L84" s="193">
        <f t="shared" si="6"/>
        <v>14.696</v>
      </c>
      <c r="M84" s="188">
        <f t="shared" si="7"/>
        <v>970.3</v>
      </c>
      <c r="N84" s="180"/>
      <c r="O84" s="46"/>
      <c r="P84" s="18" t="str">
        <f>IF(O84="","",VLOOKUP(O84,'Heating picklists'!A:C,3,FALSE))</f>
        <v/>
      </c>
      <c r="Q84" s="35"/>
      <c r="R84" s="35"/>
      <c r="S84" s="35"/>
      <c r="T84" s="37"/>
      <c r="U84" s="37"/>
      <c r="V84" s="38" t="str">
        <f t="shared" si="8"/>
        <v/>
      </c>
      <c r="W84" s="142" t="str">
        <f>IF(B84="","",IF(VLOOKUP(B84,'Measure&amp;Incentive Picklist'!D:H,5,FALSE)="Therms Saved","Contact ConEd"))</f>
        <v/>
      </c>
      <c r="X84" s="58"/>
      <c r="Y84" s="18">
        <f t="shared" si="9"/>
        <v>1</v>
      </c>
      <c r="Z84" s="18">
        <f t="shared" si="10"/>
        <v>0</v>
      </c>
      <c r="AB84" s="19">
        <v>204.696</v>
      </c>
      <c r="AC84" s="19">
        <v>841.62822399999993</v>
      </c>
      <c r="AD84" s="19"/>
      <c r="AL84" s="190"/>
    </row>
    <row r="85" spans="1:38" x14ac:dyDescent="0.25">
      <c r="A85" s="19">
        <f t="shared" si="11"/>
        <v>78</v>
      </c>
      <c r="B85" s="35"/>
      <c r="C85" s="19" t="e">
        <f>VLOOKUP(B85,'Measure&amp;Incentive Picklist'!D:H,2,FALSE)</f>
        <v>#N/A</v>
      </c>
      <c r="D85" s="35"/>
      <c r="E85" s="35"/>
      <c r="F85" s="35"/>
      <c r="G85" s="35"/>
      <c r="H85" s="36"/>
      <c r="I85" s="36"/>
      <c r="J85" s="159"/>
      <c r="K85" s="172"/>
      <c r="L85" s="193">
        <f t="shared" si="6"/>
        <v>14.696</v>
      </c>
      <c r="M85" s="188">
        <f t="shared" si="7"/>
        <v>970.3</v>
      </c>
      <c r="N85" s="180"/>
      <c r="O85" s="46"/>
      <c r="P85" s="18" t="str">
        <f>IF(O85="","",VLOOKUP(O85,'Heating picklists'!A:C,3,FALSE))</f>
        <v/>
      </c>
      <c r="Q85" s="35"/>
      <c r="R85" s="35"/>
      <c r="S85" s="35"/>
      <c r="T85" s="37"/>
      <c r="U85" s="37"/>
      <c r="V85" s="38" t="str">
        <f t="shared" si="8"/>
        <v/>
      </c>
      <c r="W85" s="142" t="str">
        <f>IF(B85="","",IF(VLOOKUP(B85,'Measure&amp;Incentive Picklist'!D:H,5,FALSE)="Therms Saved","Contact ConEd"))</f>
        <v/>
      </c>
      <c r="X85" s="58"/>
      <c r="Y85" s="18">
        <f t="shared" si="9"/>
        <v>1</v>
      </c>
      <c r="Z85" s="18">
        <f t="shared" si="10"/>
        <v>0</v>
      </c>
      <c r="AB85" s="19">
        <v>214.696</v>
      </c>
      <c r="AC85" s="19">
        <v>838.06822399999999</v>
      </c>
      <c r="AD85" s="19"/>
      <c r="AL85" s="190"/>
    </row>
    <row r="86" spans="1:38" x14ac:dyDescent="0.25">
      <c r="A86" s="19">
        <f t="shared" si="11"/>
        <v>79</v>
      </c>
      <c r="B86" s="35"/>
      <c r="C86" s="19" t="e">
        <f>VLOOKUP(B86,'Measure&amp;Incentive Picklist'!D:H,2,FALSE)</f>
        <v>#N/A</v>
      </c>
      <c r="D86" s="35"/>
      <c r="E86" s="35"/>
      <c r="F86" s="35"/>
      <c r="G86" s="35"/>
      <c r="H86" s="36"/>
      <c r="I86" s="36"/>
      <c r="J86" s="159"/>
      <c r="K86" s="172"/>
      <c r="L86" s="193">
        <f t="shared" si="6"/>
        <v>14.696</v>
      </c>
      <c r="M86" s="188">
        <f t="shared" si="7"/>
        <v>970.3</v>
      </c>
      <c r="N86" s="180"/>
      <c r="O86" s="46"/>
      <c r="P86" s="18" t="str">
        <f>IF(O86="","",VLOOKUP(O86,'Heating picklists'!A:C,3,FALSE))</f>
        <v/>
      </c>
      <c r="Q86" s="35"/>
      <c r="R86" s="35"/>
      <c r="S86" s="35"/>
      <c r="T86" s="37"/>
      <c r="U86" s="37"/>
      <c r="V86" s="38" t="str">
        <f t="shared" si="8"/>
        <v/>
      </c>
      <c r="W86" s="142" t="str">
        <f>IF(B86="","",IF(VLOOKUP(B86,'Measure&amp;Incentive Picklist'!D:H,5,FALSE)="Therms Saved","Contact ConEd"))</f>
        <v/>
      </c>
      <c r="X86" s="58"/>
      <c r="Y86" s="18">
        <f t="shared" si="9"/>
        <v>1</v>
      </c>
      <c r="Z86" s="18">
        <f t="shared" si="10"/>
        <v>0</v>
      </c>
      <c r="AB86" s="19">
        <v>250</v>
      </c>
      <c r="AC86" s="19">
        <v>825.5</v>
      </c>
      <c r="AD86" s="19"/>
      <c r="AL86" s="190"/>
    </row>
    <row r="87" spans="1:38" x14ac:dyDescent="0.25">
      <c r="A87" s="19">
        <f t="shared" si="11"/>
        <v>80</v>
      </c>
      <c r="B87" s="35"/>
      <c r="C87" s="19" t="e">
        <f>VLOOKUP(B87,'Measure&amp;Incentive Picklist'!D:H,2,FALSE)</f>
        <v>#N/A</v>
      </c>
      <c r="D87" s="35"/>
      <c r="E87" s="35"/>
      <c r="F87" s="35"/>
      <c r="G87" s="35"/>
      <c r="H87" s="36"/>
      <c r="I87" s="36"/>
      <c r="J87" s="159"/>
      <c r="K87" s="172"/>
      <c r="L87" s="193">
        <f t="shared" si="6"/>
        <v>14.696</v>
      </c>
      <c r="M87" s="188">
        <f t="shared" si="7"/>
        <v>970.3</v>
      </c>
      <c r="N87" s="180"/>
      <c r="O87" s="46"/>
      <c r="P87" s="18" t="str">
        <f>IF(O87="","",VLOOKUP(O87,'Heating picklists'!A:C,3,FALSE))</f>
        <v/>
      </c>
      <c r="Q87" s="35"/>
      <c r="R87" s="35"/>
      <c r="S87" s="35"/>
      <c r="T87" s="37"/>
      <c r="U87" s="37"/>
      <c r="V87" s="38" t="str">
        <f t="shared" si="8"/>
        <v/>
      </c>
      <c r="W87" s="142" t="str">
        <f>IF(B87="","",IF(VLOOKUP(B87,'Measure&amp;Incentive Picklist'!D:H,5,FALSE)="Therms Saved","Contact ConEd"))</f>
        <v/>
      </c>
      <c r="X87" s="58"/>
      <c r="Y87" s="18">
        <f t="shared" si="9"/>
        <v>1</v>
      </c>
      <c r="Z87" s="18">
        <f t="shared" si="10"/>
        <v>0</v>
      </c>
      <c r="AB87" s="19">
        <v>264.69600000000003</v>
      </c>
      <c r="AC87" s="19">
        <v>820.76788799999997</v>
      </c>
      <c r="AD87" s="19"/>
      <c r="AL87" s="190"/>
    </row>
    <row r="88" spans="1:38" x14ac:dyDescent="0.25">
      <c r="A88" s="19">
        <f t="shared" si="11"/>
        <v>81</v>
      </c>
      <c r="B88" s="35"/>
      <c r="C88" s="19" t="e">
        <f>VLOOKUP(B88,'Measure&amp;Incentive Picklist'!D:H,2,FALSE)</f>
        <v>#N/A</v>
      </c>
      <c r="D88" s="35"/>
      <c r="E88" s="35"/>
      <c r="F88" s="35"/>
      <c r="G88" s="35"/>
      <c r="H88" s="36"/>
      <c r="I88" s="36"/>
      <c r="J88" s="159"/>
      <c r="K88" s="172"/>
      <c r="L88" s="193">
        <f t="shared" si="6"/>
        <v>14.696</v>
      </c>
      <c r="M88" s="188">
        <f t="shared" si="7"/>
        <v>970.3</v>
      </c>
      <c r="N88" s="180"/>
      <c r="O88" s="46"/>
      <c r="P88" s="18" t="str">
        <f>IF(O88="","",VLOOKUP(O88,'Heating picklists'!A:C,3,FALSE))</f>
        <v/>
      </c>
      <c r="Q88" s="35"/>
      <c r="R88" s="35"/>
      <c r="S88" s="35"/>
      <c r="T88" s="37"/>
      <c r="U88" s="37"/>
      <c r="V88" s="38" t="str">
        <f t="shared" si="8"/>
        <v/>
      </c>
      <c r="W88" s="142" t="str">
        <f>IF(B88="","",IF(VLOOKUP(B88,'Measure&amp;Incentive Picklist'!D:H,5,FALSE)="Therms Saved","Contact ConEd"))</f>
        <v/>
      </c>
      <c r="X88" s="58"/>
      <c r="Y88" s="18">
        <f t="shared" si="9"/>
        <v>1</v>
      </c>
      <c r="Z88" s="18">
        <f t="shared" si="10"/>
        <v>0</v>
      </c>
      <c r="AB88" s="19">
        <v>300</v>
      </c>
      <c r="AC88" s="19">
        <v>809.4</v>
      </c>
      <c r="AD88" s="19"/>
      <c r="AL88" s="190"/>
    </row>
    <row r="89" spans="1:38" x14ac:dyDescent="0.25">
      <c r="A89" s="19">
        <f t="shared" si="11"/>
        <v>82</v>
      </c>
      <c r="B89" s="35"/>
      <c r="C89" s="19" t="e">
        <f>VLOOKUP(B89,'Measure&amp;Incentive Picklist'!D:H,2,FALSE)</f>
        <v>#N/A</v>
      </c>
      <c r="D89" s="35"/>
      <c r="E89" s="35"/>
      <c r="F89" s="35"/>
      <c r="G89" s="35"/>
      <c r="H89" s="36"/>
      <c r="I89" s="36"/>
      <c r="J89" s="159"/>
      <c r="K89" s="172"/>
      <c r="L89" s="193">
        <f t="shared" si="6"/>
        <v>14.696</v>
      </c>
      <c r="M89" s="188">
        <f t="shared" si="7"/>
        <v>970.3</v>
      </c>
      <c r="N89" s="180"/>
      <c r="O89" s="46"/>
      <c r="P89" s="18" t="str">
        <f>IF(O89="","",VLOOKUP(O89,'Heating picklists'!A:C,3,FALSE))</f>
        <v/>
      </c>
      <c r="Q89" s="35"/>
      <c r="R89" s="35"/>
      <c r="S89" s="35"/>
      <c r="T89" s="37"/>
      <c r="U89" s="37"/>
      <c r="V89" s="38" t="str">
        <f t="shared" si="8"/>
        <v/>
      </c>
      <c r="W89" s="142" t="str">
        <f>IF(B89="","",IF(VLOOKUP(B89,'Measure&amp;Incentive Picklist'!D:H,5,FALSE)="Therms Saved","Contact ConEd"))</f>
        <v/>
      </c>
      <c r="X89" s="58"/>
      <c r="Y89" s="18">
        <f t="shared" si="9"/>
        <v>1</v>
      </c>
      <c r="Z89" s="18">
        <f t="shared" si="10"/>
        <v>0</v>
      </c>
      <c r="AB89" s="19">
        <v>314.69600000000003</v>
      </c>
      <c r="AC89" s="19">
        <v>805.04998399999999</v>
      </c>
      <c r="AD89" s="19"/>
      <c r="AL89" s="190"/>
    </row>
    <row r="90" spans="1:38" x14ac:dyDescent="0.25">
      <c r="A90" s="19">
        <f t="shared" si="11"/>
        <v>83</v>
      </c>
      <c r="B90" s="35"/>
      <c r="C90" s="19" t="e">
        <f>VLOOKUP(B90,'Measure&amp;Incentive Picklist'!D:H,2,FALSE)</f>
        <v>#N/A</v>
      </c>
      <c r="D90" s="35"/>
      <c r="E90" s="35"/>
      <c r="F90" s="35"/>
      <c r="G90" s="35"/>
      <c r="H90" s="36"/>
      <c r="I90" s="36"/>
      <c r="J90" s="159"/>
      <c r="K90" s="172"/>
      <c r="L90" s="193">
        <f t="shared" si="6"/>
        <v>14.696</v>
      </c>
      <c r="M90" s="188">
        <f t="shared" si="7"/>
        <v>970.3</v>
      </c>
      <c r="N90" s="180"/>
      <c r="O90" s="46"/>
      <c r="P90" s="18" t="str">
        <f>IF(O90="","",VLOOKUP(O90,'Heating picklists'!A:C,3,FALSE))</f>
        <v/>
      </c>
      <c r="Q90" s="35"/>
      <c r="R90" s="35"/>
      <c r="S90" s="35"/>
      <c r="T90" s="37"/>
      <c r="U90" s="37"/>
      <c r="V90" s="38" t="str">
        <f t="shared" si="8"/>
        <v/>
      </c>
      <c r="W90" s="142" t="str">
        <f>IF(B90="","",IF(VLOOKUP(B90,'Measure&amp;Incentive Picklist'!D:H,5,FALSE)="Therms Saved","Contact ConEd"))</f>
        <v/>
      </c>
      <c r="X90" s="58"/>
      <c r="Y90" s="18">
        <f t="shared" si="9"/>
        <v>1</v>
      </c>
      <c r="Z90" s="18">
        <f t="shared" si="10"/>
        <v>0</v>
      </c>
      <c r="AB90" s="19">
        <v>350</v>
      </c>
      <c r="AC90" s="19">
        <v>794.6</v>
      </c>
      <c r="AD90" s="19"/>
      <c r="AL90" s="190"/>
    </row>
    <row r="91" spans="1:38" x14ac:dyDescent="0.25">
      <c r="A91" s="19">
        <f t="shared" si="11"/>
        <v>84</v>
      </c>
      <c r="B91" s="35"/>
      <c r="C91" s="19" t="e">
        <f>VLOOKUP(B91,'Measure&amp;Incentive Picklist'!D:H,2,FALSE)</f>
        <v>#N/A</v>
      </c>
      <c r="D91" s="35"/>
      <c r="E91" s="35"/>
      <c r="F91" s="35"/>
      <c r="G91" s="35"/>
      <c r="H91" s="36"/>
      <c r="I91" s="36"/>
      <c r="J91" s="159"/>
      <c r="K91" s="172"/>
      <c r="L91" s="193">
        <f t="shared" si="6"/>
        <v>14.696</v>
      </c>
      <c r="M91" s="188">
        <f t="shared" si="7"/>
        <v>970.3</v>
      </c>
      <c r="N91" s="180"/>
      <c r="O91" s="46"/>
      <c r="P91" s="18" t="str">
        <f>IF(O91="","",VLOOKUP(O91,'Heating picklists'!A:C,3,FALSE))</f>
        <v/>
      </c>
      <c r="Q91" s="35"/>
      <c r="R91" s="35"/>
      <c r="S91" s="35"/>
      <c r="T91" s="37"/>
      <c r="U91" s="37"/>
      <c r="V91" s="38" t="str">
        <f t="shared" si="8"/>
        <v/>
      </c>
      <c r="W91" s="142" t="str">
        <f>IF(B91="","",IF(VLOOKUP(B91,'Measure&amp;Incentive Picklist'!D:H,5,FALSE)="Therms Saved","Contact ConEd"))</f>
        <v/>
      </c>
      <c r="X91" s="58"/>
      <c r="Y91" s="18">
        <f t="shared" si="9"/>
        <v>1</v>
      </c>
      <c r="Z91" s="18">
        <f t="shared" si="10"/>
        <v>0</v>
      </c>
      <c r="AB91" s="19">
        <v>364.69600000000003</v>
      </c>
      <c r="AC91" s="19">
        <v>790.57329600000003</v>
      </c>
      <c r="AD91" s="19"/>
      <c r="AL91" s="190"/>
    </row>
    <row r="92" spans="1:38" x14ac:dyDescent="0.25">
      <c r="A92" s="19">
        <f t="shared" si="11"/>
        <v>85</v>
      </c>
      <c r="B92" s="35"/>
      <c r="C92" s="19" t="e">
        <f>VLOOKUP(B92,'Measure&amp;Incentive Picklist'!D:H,2,FALSE)</f>
        <v>#N/A</v>
      </c>
      <c r="D92" s="35"/>
      <c r="E92" s="35"/>
      <c r="F92" s="35"/>
      <c r="G92" s="35"/>
      <c r="H92" s="36"/>
      <c r="I92" s="36"/>
      <c r="J92" s="159"/>
      <c r="K92" s="172"/>
      <c r="L92" s="193">
        <f t="shared" si="6"/>
        <v>14.696</v>
      </c>
      <c r="M92" s="188">
        <f t="shared" si="7"/>
        <v>970.3</v>
      </c>
      <c r="N92" s="180"/>
      <c r="O92" s="46"/>
      <c r="P92" s="18" t="str">
        <f>IF(O92="","",VLOOKUP(O92,'Heating picklists'!A:C,3,FALSE))</f>
        <v/>
      </c>
      <c r="Q92" s="35"/>
      <c r="R92" s="35"/>
      <c r="S92" s="35"/>
      <c r="T92" s="37"/>
      <c r="U92" s="37"/>
      <c r="V92" s="38" t="str">
        <f t="shared" si="8"/>
        <v/>
      </c>
      <c r="W92" s="142" t="str">
        <f>IF(B92="","",IF(VLOOKUP(B92,'Measure&amp;Incentive Picklist'!D:H,5,FALSE)="Therms Saved","Contact ConEd"))</f>
        <v/>
      </c>
      <c r="X92" s="58"/>
      <c r="Y92" s="18">
        <f t="shared" si="9"/>
        <v>1</v>
      </c>
      <c r="Z92" s="18">
        <f t="shared" si="10"/>
        <v>0</v>
      </c>
      <c r="AB92" s="19">
        <v>400</v>
      </c>
      <c r="AC92" s="19">
        <v>780.9</v>
      </c>
      <c r="AD92" s="19"/>
      <c r="AL92" s="190"/>
    </row>
    <row r="93" spans="1:38" x14ac:dyDescent="0.25">
      <c r="A93" s="19">
        <f t="shared" si="11"/>
        <v>86</v>
      </c>
      <c r="B93" s="35"/>
      <c r="C93" s="19" t="e">
        <f>VLOOKUP(B93,'Measure&amp;Incentive Picklist'!D:H,2,FALSE)</f>
        <v>#N/A</v>
      </c>
      <c r="D93" s="35"/>
      <c r="E93" s="35"/>
      <c r="F93" s="35"/>
      <c r="G93" s="35"/>
      <c r="H93" s="36"/>
      <c r="I93" s="36"/>
      <c r="J93" s="159"/>
      <c r="K93" s="172"/>
      <c r="L93" s="193">
        <f t="shared" si="6"/>
        <v>14.696</v>
      </c>
      <c r="M93" s="188">
        <f t="shared" si="7"/>
        <v>970.3</v>
      </c>
      <c r="N93" s="180"/>
      <c r="O93" s="46"/>
      <c r="P93" s="18" t="str">
        <f>IF(O93="","",VLOOKUP(O93,'Heating picklists'!A:C,3,FALSE))</f>
        <v/>
      </c>
      <c r="Q93" s="35"/>
      <c r="R93" s="35"/>
      <c r="S93" s="35"/>
      <c r="T93" s="37"/>
      <c r="U93" s="37"/>
      <c r="V93" s="38" t="str">
        <f t="shared" si="8"/>
        <v/>
      </c>
      <c r="W93" s="142" t="str">
        <f>IF(B93="","",IF(VLOOKUP(B93,'Measure&amp;Incentive Picklist'!D:H,5,FALSE)="Therms Saved","Contact ConEd"))</f>
        <v/>
      </c>
      <c r="X93" s="58"/>
      <c r="Y93" s="18">
        <f t="shared" si="9"/>
        <v>1</v>
      </c>
      <c r="Z93" s="18">
        <f t="shared" si="10"/>
        <v>0</v>
      </c>
      <c r="AB93" s="19">
        <v>414.69600000000003</v>
      </c>
      <c r="AC93" s="19">
        <v>777.04964799999993</v>
      </c>
      <c r="AD93" s="19"/>
      <c r="AL93" s="190"/>
    </row>
    <row r="94" spans="1:38" x14ac:dyDescent="0.25">
      <c r="A94" s="19">
        <f t="shared" si="11"/>
        <v>87</v>
      </c>
      <c r="B94" s="35"/>
      <c r="C94" s="19" t="e">
        <f>VLOOKUP(B94,'Measure&amp;Incentive Picklist'!D:H,2,FALSE)</f>
        <v>#N/A</v>
      </c>
      <c r="D94" s="35"/>
      <c r="E94" s="35"/>
      <c r="F94" s="35"/>
      <c r="G94" s="35"/>
      <c r="H94" s="36"/>
      <c r="I94" s="36"/>
      <c r="J94" s="159"/>
      <c r="K94" s="172"/>
      <c r="L94" s="193">
        <f t="shared" si="6"/>
        <v>14.696</v>
      </c>
      <c r="M94" s="188">
        <f t="shared" si="7"/>
        <v>970.3</v>
      </c>
      <c r="N94" s="180"/>
      <c r="O94" s="46"/>
      <c r="P94" s="18" t="str">
        <f>IF(O94="","",VLOOKUP(O94,'Heating picklists'!A:C,3,FALSE))</f>
        <v/>
      </c>
      <c r="Q94" s="35"/>
      <c r="R94" s="35"/>
      <c r="S94" s="35"/>
      <c r="T94" s="37"/>
      <c r="U94" s="37"/>
      <c r="V94" s="38" t="str">
        <f t="shared" si="8"/>
        <v/>
      </c>
      <c r="W94" s="142" t="str">
        <f>IF(B94="","",IF(VLOOKUP(B94,'Measure&amp;Incentive Picklist'!D:H,5,FALSE)="Therms Saved","Contact ConEd"))</f>
        <v/>
      </c>
      <c r="X94" s="58"/>
      <c r="Y94" s="18">
        <f t="shared" si="9"/>
        <v>1</v>
      </c>
      <c r="Z94" s="18">
        <f t="shared" si="10"/>
        <v>0</v>
      </c>
      <c r="AB94" s="19">
        <v>450</v>
      </c>
      <c r="AC94" s="19">
        <v>767.8</v>
      </c>
      <c r="AD94" s="19"/>
      <c r="AL94" s="190"/>
    </row>
    <row r="95" spans="1:38" x14ac:dyDescent="0.25">
      <c r="A95" s="19">
        <f t="shared" si="11"/>
        <v>88</v>
      </c>
      <c r="B95" s="35"/>
      <c r="C95" s="19" t="e">
        <f>VLOOKUP(B95,'Measure&amp;Incentive Picklist'!D:H,2,FALSE)</f>
        <v>#N/A</v>
      </c>
      <c r="D95" s="35"/>
      <c r="E95" s="35"/>
      <c r="F95" s="35"/>
      <c r="G95" s="35"/>
      <c r="H95" s="36"/>
      <c r="I95" s="36"/>
      <c r="J95" s="159"/>
      <c r="K95" s="172"/>
      <c r="L95" s="193">
        <f t="shared" si="6"/>
        <v>14.696</v>
      </c>
      <c r="M95" s="188">
        <f t="shared" si="7"/>
        <v>970.3</v>
      </c>
      <c r="N95" s="180"/>
      <c r="O95" s="46"/>
      <c r="P95" s="18" t="str">
        <f>IF(O95="","",VLOOKUP(O95,'Heating picklists'!A:C,3,FALSE))</f>
        <v/>
      </c>
      <c r="Q95" s="35"/>
      <c r="R95" s="35"/>
      <c r="S95" s="35"/>
      <c r="T95" s="37"/>
      <c r="U95" s="37"/>
      <c r="V95" s="38" t="str">
        <f t="shared" si="8"/>
        <v/>
      </c>
      <c r="W95" s="142" t="str">
        <f>IF(B95="","",IF(VLOOKUP(B95,'Measure&amp;Incentive Picklist'!D:H,5,FALSE)="Therms Saved","Contact ConEd"))</f>
        <v/>
      </c>
      <c r="X95" s="58"/>
      <c r="Y95" s="18">
        <f t="shared" si="9"/>
        <v>1</v>
      </c>
      <c r="Z95" s="18">
        <f t="shared" si="10"/>
        <v>0</v>
      </c>
      <c r="AB95" s="19">
        <v>464.69600000000003</v>
      </c>
      <c r="AC95" s="19">
        <v>764.18478399999992</v>
      </c>
      <c r="AD95" s="19"/>
      <c r="AL95" s="190"/>
    </row>
    <row r="96" spans="1:38" x14ac:dyDescent="0.25">
      <c r="A96" s="19">
        <f t="shared" si="11"/>
        <v>89</v>
      </c>
      <c r="B96" s="35"/>
      <c r="C96" s="19" t="e">
        <f>VLOOKUP(B96,'Measure&amp;Incentive Picklist'!D:H,2,FALSE)</f>
        <v>#N/A</v>
      </c>
      <c r="D96" s="35"/>
      <c r="E96" s="35"/>
      <c r="F96" s="35"/>
      <c r="G96" s="35"/>
      <c r="H96" s="36"/>
      <c r="I96" s="36"/>
      <c r="J96" s="159"/>
      <c r="K96" s="172"/>
      <c r="L96" s="193">
        <f t="shared" si="6"/>
        <v>14.696</v>
      </c>
      <c r="M96" s="188">
        <f t="shared" si="7"/>
        <v>970.3</v>
      </c>
      <c r="N96" s="180"/>
      <c r="O96" s="46"/>
      <c r="P96" s="18" t="str">
        <f>IF(O96="","",VLOOKUP(O96,'Heating picklists'!A:C,3,FALSE))</f>
        <v/>
      </c>
      <c r="Q96" s="35"/>
      <c r="R96" s="35"/>
      <c r="S96" s="35"/>
      <c r="T96" s="37"/>
      <c r="U96" s="37"/>
      <c r="V96" s="38" t="str">
        <f t="shared" si="8"/>
        <v/>
      </c>
      <c r="W96" s="142" t="str">
        <f>IF(B96="","",IF(VLOOKUP(B96,'Measure&amp;Incentive Picklist'!D:H,5,FALSE)="Therms Saved","Contact ConEd"))</f>
        <v/>
      </c>
      <c r="X96" s="58"/>
      <c r="Y96" s="18">
        <f t="shared" si="9"/>
        <v>1</v>
      </c>
      <c r="Z96" s="18">
        <f t="shared" si="10"/>
        <v>0</v>
      </c>
      <c r="AB96" s="19">
        <v>500</v>
      </c>
      <c r="AC96" s="19">
        <v>755.5</v>
      </c>
      <c r="AD96" s="19"/>
      <c r="AL96" s="190"/>
    </row>
    <row r="97" spans="1:38" x14ac:dyDescent="0.25">
      <c r="A97" s="19">
        <f t="shared" si="11"/>
        <v>90</v>
      </c>
      <c r="B97" s="35"/>
      <c r="C97" s="19" t="e">
        <f>VLOOKUP(B97,'Measure&amp;Incentive Picklist'!D:H,2,FALSE)</f>
        <v>#N/A</v>
      </c>
      <c r="D97" s="35"/>
      <c r="E97" s="35"/>
      <c r="F97" s="35"/>
      <c r="G97" s="35"/>
      <c r="H97" s="36"/>
      <c r="I97" s="36"/>
      <c r="J97" s="159"/>
      <c r="K97" s="172"/>
      <c r="L97" s="193">
        <f t="shared" si="6"/>
        <v>14.696</v>
      </c>
      <c r="M97" s="188">
        <f t="shared" si="7"/>
        <v>970.3</v>
      </c>
      <c r="N97" s="180"/>
      <c r="O97" s="46"/>
      <c r="P97" s="18" t="str">
        <f>IF(O97="","",VLOOKUP(O97,'Heating picklists'!A:C,3,FALSE))</f>
        <v/>
      </c>
      <c r="Q97" s="35"/>
      <c r="R97" s="35"/>
      <c r="S97" s="35"/>
      <c r="T97" s="37"/>
      <c r="U97" s="37"/>
      <c r="V97" s="38" t="str">
        <f t="shared" si="8"/>
        <v/>
      </c>
      <c r="W97" s="142" t="str">
        <f>IF(B97="","",IF(VLOOKUP(B97,'Measure&amp;Incentive Picklist'!D:H,5,FALSE)="Therms Saved","Contact ConEd"))</f>
        <v/>
      </c>
      <c r="X97" s="58"/>
      <c r="Y97" s="18">
        <f t="shared" si="9"/>
        <v>1</v>
      </c>
      <c r="Z97" s="18">
        <f t="shared" si="10"/>
        <v>0</v>
      </c>
      <c r="AB97" s="19">
        <v>514.69600000000003</v>
      </c>
      <c r="AC97" s="19">
        <v>751.97295999999994</v>
      </c>
      <c r="AD97" s="19"/>
      <c r="AL97" s="190"/>
    </row>
    <row r="98" spans="1:38" x14ac:dyDescent="0.25">
      <c r="A98" s="19">
        <f t="shared" si="11"/>
        <v>91</v>
      </c>
      <c r="B98" s="35"/>
      <c r="C98" s="19" t="e">
        <f>VLOOKUP(B98,'Measure&amp;Incentive Picklist'!D:H,2,FALSE)</f>
        <v>#N/A</v>
      </c>
      <c r="D98" s="35"/>
      <c r="E98" s="35"/>
      <c r="F98" s="35"/>
      <c r="G98" s="35"/>
      <c r="H98" s="36"/>
      <c r="I98" s="36"/>
      <c r="J98" s="159"/>
      <c r="K98" s="172"/>
      <c r="L98" s="193">
        <f t="shared" si="6"/>
        <v>14.696</v>
      </c>
      <c r="M98" s="188">
        <f t="shared" si="7"/>
        <v>970.3</v>
      </c>
      <c r="N98" s="180"/>
      <c r="O98" s="46"/>
      <c r="P98" s="18" t="str">
        <f>IF(O98="","",VLOOKUP(O98,'Heating picklists'!A:C,3,FALSE))</f>
        <v/>
      </c>
      <c r="Q98" s="35"/>
      <c r="R98" s="35"/>
      <c r="S98" s="35"/>
      <c r="T98" s="37"/>
      <c r="U98" s="37"/>
      <c r="V98" s="38" t="str">
        <f t="shared" si="8"/>
        <v/>
      </c>
      <c r="W98" s="142" t="str">
        <f>IF(B98="","",IF(VLOOKUP(B98,'Measure&amp;Incentive Picklist'!D:H,5,FALSE)="Therms Saved","Contact ConEd"))</f>
        <v/>
      </c>
      <c r="X98" s="58"/>
      <c r="Y98" s="18">
        <f t="shared" si="9"/>
        <v>1</v>
      </c>
      <c r="Z98" s="18">
        <f t="shared" si="10"/>
        <v>0</v>
      </c>
      <c r="AB98" s="19">
        <v>550</v>
      </c>
      <c r="AC98" s="19">
        <v>743.5</v>
      </c>
      <c r="AD98" s="19"/>
      <c r="AL98" s="190"/>
    </row>
    <row r="99" spans="1:38" x14ac:dyDescent="0.25">
      <c r="A99" s="19">
        <f t="shared" si="11"/>
        <v>92</v>
      </c>
      <c r="B99" s="35"/>
      <c r="C99" s="19" t="e">
        <f>VLOOKUP(B99,'Measure&amp;Incentive Picklist'!D:H,2,FALSE)</f>
        <v>#N/A</v>
      </c>
      <c r="D99" s="35"/>
      <c r="E99" s="35"/>
      <c r="F99" s="35"/>
      <c r="G99" s="35"/>
      <c r="H99" s="36"/>
      <c r="I99" s="36"/>
      <c r="J99" s="159"/>
      <c r="K99" s="172"/>
      <c r="L99" s="193">
        <f t="shared" si="6"/>
        <v>14.696</v>
      </c>
      <c r="M99" s="188">
        <f t="shared" si="7"/>
        <v>970.3</v>
      </c>
      <c r="N99" s="180"/>
      <c r="O99" s="46"/>
      <c r="P99" s="18" t="str">
        <f>IF(O99="","",VLOOKUP(O99,'Heating picklists'!A:C,3,FALSE))</f>
        <v/>
      </c>
      <c r="Q99" s="35"/>
      <c r="R99" s="35"/>
      <c r="S99" s="35"/>
      <c r="T99" s="37"/>
      <c r="U99" s="37"/>
      <c r="V99" s="38" t="str">
        <f t="shared" si="8"/>
        <v/>
      </c>
      <c r="W99" s="142" t="str">
        <f>IF(B99="","",IF(VLOOKUP(B99,'Measure&amp;Incentive Picklist'!D:H,5,FALSE)="Therms Saved","Contact ConEd"))</f>
        <v/>
      </c>
      <c r="X99" s="58"/>
      <c r="Y99" s="18">
        <f t="shared" si="9"/>
        <v>1</v>
      </c>
      <c r="Z99" s="18">
        <f t="shared" si="10"/>
        <v>0</v>
      </c>
      <c r="AB99" s="19">
        <v>564.69600000000003</v>
      </c>
      <c r="AC99" s="19">
        <v>740.14931200000001</v>
      </c>
      <c r="AD99" s="19"/>
      <c r="AL99" s="190"/>
    </row>
    <row r="100" spans="1:38" x14ac:dyDescent="0.25">
      <c r="A100" s="19">
        <f t="shared" si="11"/>
        <v>93</v>
      </c>
      <c r="B100" s="35"/>
      <c r="C100" s="19" t="e">
        <f>VLOOKUP(B100,'Measure&amp;Incentive Picklist'!D:H,2,FALSE)</f>
        <v>#N/A</v>
      </c>
      <c r="D100" s="35"/>
      <c r="E100" s="35"/>
      <c r="F100" s="35"/>
      <c r="G100" s="35"/>
      <c r="H100" s="36"/>
      <c r="I100" s="36"/>
      <c r="J100" s="159"/>
      <c r="K100" s="172"/>
      <c r="L100" s="193">
        <f t="shared" si="6"/>
        <v>14.696</v>
      </c>
      <c r="M100" s="188">
        <f t="shared" si="7"/>
        <v>970.3</v>
      </c>
      <c r="N100" s="180"/>
      <c r="O100" s="46"/>
      <c r="P100" s="18" t="str">
        <f>IF(O100="","",VLOOKUP(O100,'Heating picklists'!A:C,3,FALSE))</f>
        <v/>
      </c>
      <c r="Q100" s="35"/>
      <c r="R100" s="35"/>
      <c r="S100" s="35"/>
      <c r="T100" s="37"/>
      <c r="U100" s="37"/>
      <c r="V100" s="38" t="str">
        <f t="shared" si="8"/>
        <v/>
      </c>
      <c r="W100" s="142" t="str">
        <f>IF(B100="","",IF(VLOOKUP(B100,'Measure&amp;Incentive Picklist'!D:H,5,FALSE)="Therms Saved","Contact ConEd"))</f>
        <v/>
      </c>
      <c r="X100" s="58"/>
      <c r="Y100" s="18">
        <f t="shared" si="9"/>
        <v>1</v>
      </c>
      <c r="Z100" s="18">
        <f t="shared" si="10"/>
        <v>0</v>
      </c>
      <c r="AB100" s="19">
        <v>600</v>
      </c>
      <c r="AC100" s="19">
        <v>732.1</v>
      </c>
      <c r="AD100" s="19"/>
      <c r="AL100" s="190"/>
    </row>
    <row r="101" spans="1:38" x14ac:dyDescent="0.25">
      <c r="A101" s="19">
        <f t="shared" si="11"/>
        <v>94</v>
      </c>
      <c r="B101" s="35"/>
      <c r="C101" s="19" t="e">
        <f>VLOOKUP(B101,'Measure&amp;Incentive Picklist'!D:H,2,FALSE)</f>
        <v>#N/A</v>
      </c>
      <c r="D101" s="35"/>
      <c r="E101" s="35"/>
      <c r="F101" s="35"/>
      <c r="G101" s="35"/>
      <c r="H101" s="36"/>
      <c r="I101" s="36"/>
      <c r="J101" s="159"/>
      <c r="K101" s="172"/>
      <c r="L101" s="193">
        <f t="shared" si="6"/>
        <v>14.696</v>
      </c>
      <c r="M101" s="188">
        <f t="shared" si="7"/>
        <v>970.3</v>
      </c>
      <c r="N101" s="180"/>
      <c r="O101" s="46"/>
      <c r="P101" s="18" t="str">
        <f>IF(O101="","",VLOOKUP(O101,'Heating picklists'!A:C,3,FALSE))</f>
        <v/>
      </c>
      <c r="Q101" s="35"/>
      <c r="R101" s="35"/>
      <c r="S101" s="35"/>
      <c r="T101" s="37"/>
      <c r="U101" s="37"/>
      <c r="V101" s="38" t="str">
        <f t="shared" si="8"/>
        <v/>
      </c>
      <c r="W101" s="142" t="str">
        <f>IF(B101="","",IF(VLOOKUP(B101,'Measure&amp;Incentive Picklist'!D:H,5,FALSE)="Therms Saved","Contact ConEd"))</f>
        <v/>
      </c>
      <c r="X101" s="58"/>
      <c r="Y101" s="18">
        <f t="shared" si="9"/>
        <v>1</v>
      </c>
      <c r="Z101" s="18">
        <f t="shared" si="10"/>
        <v>0</v>
      </c>
      <c r="AB101" s="19">
        <v>614.69600000000003</v>
      </c>
      <c r="AC101" s="19">
        <v>728.881576</v>
      </c>
      <c r="AD101" s="19"/>
      <c r="AL101" s="190"/>
    </row>
    <row r="102" spans="1:38" x14ac:dyDescent="0.25">
      <c r="A102" s="19">
        <f t="shared" si="11"/>
        <v>95</v>
      </c>
      <c r="B102" s="35"/>
      <c r="C102" s="19" t="e">
        <f>VLOOKUP(B102,'Measure&amp;Incentive Picklist'!D:H,2,FALSE)</f>
        <v>#N/A</v>
      </c>
      <c r="D102" s="35"/>
      <c r="E102" s="35"/>
      <c r="F102" s="35"/>
      <c r="G102" s="35"/>
      <c r="H102" s="36"/>
      <c r="I102" s="36"/>
      <c r="J102" s="159"/>
      <c r="K102" s="172"/>
      <c r="L102" s="193">
        <f t="shared" si="6"/>
        <v>14.696</v>
      </c>
      <c r="M102" s="188">
        <f t="shared" si="7"/>
        <v>970.3</v>
      </c>
      <c r="N102" s="180"/>
      <c r="O102" s="46"/>
      <c r="P102" s="18" t="str">
        <f>IF(O102="","",VLOOKUP(O102,'Heating picklists'!A:C,3,FALSE))</f>
        <v/>
      </c>
      <c r="Q102" s="35"/>
      <c r="R102" s="35"/>
      <c r="S102" s="35"/>
      <c r="T102" s="37"/>
      <c r="U102" s="37"/>
      <c r="V102" s="38" t="str">
        <f t="shared" si="8"/>
        <v/>
      </c>
      <c r="W102" s="142" t="str">
        <f>IF(B102="","",IF(VLOOKUP(B102,'Measure&amp;Incentive Picklist'!D:H,5,FALSE)="Therms Saved","Contact ConEd"))</f>
        <v/>
      </c>
      <c r="X102" s="58"/>
      <c r="Y102" s="18">
        <f t="shared" si="9"/>
        <v>1</v>
      </c>
      <c r="Z102" s="18">
        <f t="shared" si="10"/>
        <v>0</v>
      </c>
      <c r="AB102" s="19">
        <v>700</v>
      </c>
      <c r="AC102" s="19">
        <v>710.2</v>
      </c>
      <c r="AD102" s="19"/>
      <c r="AL102" s="190"/>
    </row>
    <row r="103" spans="1:38" x14ac:dyDescent="0.25">
      <c r="A103" s="19">
        <f t="shared" si="11"/>
        <v>96</v>
      </c>
      <c r="B103" s="35"/>
      <c r="C103" s="19" t="e">
        <f>VLOOKUP(B103,'Measure&amp;Incentive Picklist'!D:H,2,FALSE)</f>
        <v>#N/A</v>
      </c>
      <c r="D103" s="35"/>
      <c r="E103" s="35"/>
      <c r="F103" s="35"/>
      <c r="G103" s="35"/>
      <c r="H103" s="36"/>
      <c r="I103" s="36"/>
      <c r="J103" s="159"/>
      <c r="K103" s="172"/>
      <c r="L103" s="193">
        <f t="shared" si="6"/>
        <v>14.696</v>
      </c>
      <c r="M103" s="188">
        <f t="shared" si="7"/>
        <v>970.3</v>
      </c>
      <c r="N103" s="180"/>
      <c r="O103" s="46"/>
      <c r="P103" s="18" t="str">
        <f>IF(O103="","",VLOOKUP(O103,'Heating picklists'!A:C,3,FALSE))</f>
        <v/>
      </c>
      <c r="Q103" s="35"/>
      <c r="R103" s="35"/>
      <c r="S103" s="35"/>
      <c r="T103" s="37"/>
      <c r="U103" s="37"/>
      <c r="V103" s="38" t="str">
        <f t="shared" si="8"/>
        <v/>
      </c>
      <c r="W103" s="142" t="str">
        <f>IF(B103="","",IF(VLOOKUP(B103,'Measure&amp;Incentive Picklist'!D:H,5,FALSE)="Therms Saved","Contact ConEd"))</f>
        <v/>
      </c>
      <c r="X103" s="58"/>
      <c r="Y103" s="18">
        <f t="shared" si="9"/>
        <v>1</v>
      </c>
      <c r="Z103" s="18">
        <f t="shared" si="10"/>
        <v>0</v>
      </c>
      <c r="AB103" s="19">
        <v>714.69600000000003</v>
      </c>
      <c r="AC103" s="19">
        <v>707.14323200000001</v>
      </c>
      <c r="AD103" s="19"/>
      <c r="AL103" s="190"/>
    </row>
    <row r="104" spans="1:38" x14ac:dyDescent="0.25">
      <c r="A104" s="19">
        <f t="shared" si="11"/>
        <v>97</v>
      </c>
      <c r="B104" s="35"/>
      <c r="C104" s="19" t="e">
        <f>VLOOKUP(B104,'Measure&amp;Incentive Picklist'!D:H,2,FALSE)</f>
        <v>#N/A</v>
      </c>
      <c r="D104" s="35"/>
      <c r="E104" s="35"/>
      <c r="F104" s="35"/>
      <c r="G104" s="35"/>
      <c r="H104" s="36"/>
      <c r="I104" s="36"/>
      <c r="J104" s="159"/>
      <c r="K104" s="172"/>
      <c r="L104" s="193">
        <f t="shared" si="6"/>
        <v>14.696</v>
      </c>
      <c r="M104" s="188">
        <f t="shared" si="7"/>
        <v>970.3</v>
      </c>
      <c r="N104" s="180"/>
      <c r="O104" s="46"/>
      <c r="P104" s="18" t="str">
        <f>IF(O104="","",VLOOKUP(O104,'Heating picklists'!A:C,3,FALSE))</f>
        <v/>
      </c>
      <c r="Q104" s="35"/>
      <c r="R104" s="35"/>
      <c r="S104" s="35"/>
      <c r="T104" s="37"/>
      <c r="U104" s="37"/>
      <c r="V104" s="38" t="str">
        <f t="shared" si="8"/>
        <v/>
      </c>
      <c r="W104" s="142" t="str">
        <f>IF(B104="","",IF(VLOOKUP(B104,'Measure&amp;Incentive Picklist'!D:H,5,FALSE)="Therms Saved","Contact ConEd"))</f>
        <v/>
      </c>
      <c r="X104" s="58"/>
      <c r="Y104" s="18">
        <f t="shared" si="9"/>
        <v>1</v>
      </c>
      <c r="Z104" s="18">
        <f t="shared" si="10"/>
        <v>0</v>
      </c>
      <c r="AB104" s="19">
        <v>800</v>
      </c>
      <c r="AC104" s="19">
        <v>689.4</v>
      </c>
      <c r="AD104" s="19"/>
      <c r="AL104" s="190"/>
    </row>
    <row r="105" spans="1:38" x14ac:dyDescent="0.25">
      <c r="A105" s="19">
        <f t="shared" si="11"/>
        <v>98</v>
      </c>
      <c r="B105" s="35"/>
      <c r="C105" s="19" t="e">
        <f>VLOOKUP(B105,'Measure&amp;Incentive Picklist'!D:H,2,FALSE)</f>
        <v>#N/A</v>
      </c>
      <c r="D105" s="35"/>
      <c r="E105" s="35"/>
      <c r="F105" s="35"/>
      <c r="G105" s="35"/>
      <c r="H105" s="36"/>
      <c r="I105" s="36"/>
      <c r="J105" s="159"/>
      <c r="K105" s="172"/>
      <c r="L105" s="193">
        <f t="shared" si="6"/>
        <v>14.696</v>
      </c>
      <c r="M105" s="188">
        <f t="shared" si="7"/>
        <v>970.3</v>
      </c>
      <c r="N105" s="180"/>
      <c r="O105" s="46"/>
      <c r="P105" s="18" t="str">
        <f>IF(O105="","",VLOOKUP(O105,'Heating picklists'!A:C,3,FALSE))</f>
        <v/>
      </c>
      <c r="Q105" s="35"/>
      <c r="R105" s="35"/>
      <c r="S105" s="35"/>
      <c r="T105" s="37"/>
      <c r="U105" s="37"/>
      <c r="V105" s="38" t="str">
        <f t="shared" si="8"/>
        <v/>
      </c>
      <c r="W105" s="142" t="str">
        <f>IF(B105="","",IF(VLOOKUP(B105,'Measure&amp;Incentive Picklist'!D:H,5,FALSE)="Therms Saved","Contact ConEd"))</f>
        <v/>
      </c>
      <c r="X105" s="58"/>
      <c r="Y105" s="18">
        <f t="shared" si="9"/>
        <v>1</v>
      </c>
      <c r="Z105" s="18">
        <f t="shared" si="10"/>
        <v>0</v>
      </c>
      <c r="AB105" s="19">
        <v>814.69600000000003</v>
      </c>
      <c r="AC105" s="19">
        <v>686.46079999999995</v>
      </c>
      <c r="AD105" s="19"/>
      <c r="AL105" s="190"/>
    </row>
    <row r="106" spans="1:38" x14ac:dyDescent="0.25">
      <c r="A106" s="19">
        <f t="shared" si="11"/>
        <v>99</v>
      </c>
      <c r="B106" s="35"/>
      <c r="C106" s="19" t="e">
        <f>VLOOKUP(B106,'Measure&amp;Incentive Picklist'!D:H,2,FALSE)</f>
        <v>#N/A</v>
      </c>
      <c r="D106" s="35"/>
      <c r="E106" s="35"/>
      <c r="F106" s="35"/>
      <c r="G106" s="35"/>
      <c r="H106" s="36"/>
      <c r="I106" s="36"/>
      <c r="J106" s="159"/>
      <c r="K106" s="172"/>
      <c r="L106" s="193">
        <f t="shared" si="6"/>
        <v>14.696</v>
      </c>
      <c r="M106" s="188">
        <f t="shared" si="7"/>
        <v>970.3</v>
      </c>
      <c r="N106" s="180"/>
      <c r="O106" s="46"/>
      <c r="P106" s="18" t="str">
        <f>IF(O106="","",VLOOKUP(O106,'Heating picklists'!A:C,3,FALSE))</f>
        <v/>
      </c>
      <c r="Q106" s="35"/>
      <c r="R106" s="35"/>
      <c r="S106" s="35"/>
      <c r="T106" s="37"/>
      <c r="U106" s="37"/>
      <c r="V106" s="38" t="str">
        <f t="shared" si="8"/>
        <v/>
      </c>
      <c r="W106" s="142" t="str">
        <f>IF(B106="","",IF(VLOOKUP(B106,'Measure&amp;Incentive Picklist'!D:H,5,FALSE)="Therms Saved","Contact ConEd"))</f>
        <v/>
      </c>
      <c r="X106" s="58"/>
      <c r="Y106" s="18">
        <f t="shared" si="9"/>
        <v>1</v>
      </c>
      <c r="Z106" s="18">
        <f t="shared" si="10"/>
        <v>0</v>
      </c>
      <c r="AB106" s="19">
        <v>900</v>
      </c>
      <c r="AC106" s="19">
        <v>669.4</v>
      </c>
      <c r="AD106" s="19"/>
      <c r="AL106" s="190"/>
    </row>
    <row r="107" spans="1:38" x14ac:dyDescent="0.25">
      <c r="A107" s="19">
        <f t="shared" si="11"/>
        <v>100</v>
      </c>
      <c r="B107" s="35"/>
      <c r="C107" s="19" t="e">
        <f>VLOOKUP(B107,'Measure&amp;Incentive Picklist'!D:H,2,FALSE)</f>
        <v>#N/A</v>
      </c>
      <c r="D107" s="35"/>
      <c r="E107" s="35"/>
      <c r="F107" s="35"/>
      <c r="G107" s="35"/>
      <c r="H107" s="36"/>
      <c r="I107" s="36"/>
      <c r="J107" s="159"/>
      <c r="K107" s="172"/>
      <c r="L107" s="193">
        <f t="shared" si="6"/>
        <v>14.696</v>
      </c>
      <c r="M107" s="188">
        <f t="shared" si="7"/>
        <v>970.3</v>
      </c>
      <c r="N107" s="180"/>
      <c r="O107" s="46"/>
      <c r="P107" s="18" t="str">
        <f>IF(O107="","",VLOOKUP(O107,'Heating picklists'!A:C,3,FALSE))</f>
        <v/>
      </c>
      <c r="Q107" s="35"/>
      <c r="R107" s="35"/>
      <c r="S107" s="35"/>
      <c r="T107" s="37"/>
      <c r="U107" s="37"/>
      <c r="V107" s="38" t="str">
        <f t="shared" si="8"/>
        <v/>
      </c>
      <c r="W107" s="142" t="str">
        <f>IF(B107="","",IF(VLOOKUP(B107,'Measure&amp;Incentive Picklist'!D:H,5,FALSE)="Therms Saved","Contact ConEd"))</f>
        <v/>
      </c>
      <c r="X107" s="58"/>
      <c r="Y107" s="18">
        <f t="shared" si="9"/>
        <v>1</v>
      </c>
      <c r="Z107" s="18">
        <f t="shared" si="10"/>
        <v>0</v>
      </c>
      <c r="AB107" s="19">
        <v>914.69600000000003</v>
      </c>
      <c r="AC107" s="19">
        <v>666.53427999999997</v>
      </c>
      <c r="AD107" s="19"/>
      <c r="AL107" s="190"/>
    </row>
    <row r="108" spans="1:38" x14ac:dyDescent="0.25">
      <c r="A108" s="19">
        <f t="shared" si="11"/>
        <v>101</v>
      </c>
      <c r="B108" s="35"/>
      <c r="C108" s="19" t="e">
        <f>VLOOKUP(B108,'Measure&amp;Incentive Picklist'!D:H,2,FALSE)</f>
        <v>#N/A</v>
      </c>
      <c r="D108" s="35"/>
      <c r="E108" s="35"/>
      <c r="F108" s="35"/>
      <c r="G108" s="35"/>
      <c r="H108" s="36"/>
      <c r="I108" s="36"/>
      <c r="J108" s="159"/>
      <c r="K108" s="172"/>
      <c r="L108" s="193">
        <f t="shared" si="6"/>
        <v>14.696</v>
      </c>
      <c r="M108" s="188">
        <f t="shared" si="7"/>
        <v>970.3</v>
      </c>
      <c r="N108" s="180"/>
      <c r="O108" s="46"/>
      <c r="P108" s="18" t="str">
        <f>IF(O108="","",VLOOKUP(O108,'Heating picklists'!A:C,3,FALSE))</f>
        <v/>
      </c>
      <c r="Q108" s="35"/>
      <c r="R108" s="35"/>
      <c r="S108" s="35"/>
      <c r="T108" s="37"/>
      <c r="U108" s="37"/>
      <c r="V108" s="38" t="str">
        <f t="shared" si="8"/>
        <v/>
      </c>
      <c r="W108" s="142" t="str">
        <f>IF(B108="","",IF(VLOOKUP(B108,'Measure&amp;Incentive Picklist'!D:H,5,FALSE)="Therms Saved","Contact ConEd"))</f>
        <v/>
      </c>
      <c r="X108" s="58"/>
      <c r="Y108" s="18">
        <f t="shared" si="9"/>
        <v>1</v>
      </c>
      <c r="Z108" s="18">
        <f t="shared" si="10"/>
        <v>0</v>
      </c>
      <c r="AB108" s="19">
        <v>1000</v>
      </c>
      <c r="AC108" s="19">
        <v>649.9</v>
      </c>
      <c r="AD108" s="19"/>
      <c r="AL108" s="190"/>
    </row>
    <row r="109" spans="1:38" x14ac:dyDescent="0.25">
      <c r="A109" s="19">
        <f t="shared" si="11"/>
        <v>102</v>
      </c>
      <c r="B109" s="35"/>
      <c r="C109" s="19" t="e">
        <f>VLOOKUP(B109,'Measure&amp;Incentive Picklist'!D:H,2,FALSE)</f>
        <v>#N/A</v>
      </c>
      <c r="D109" s="35"/>
      <c r="E109" s="35"/>
      <c r="F109" s="35"/>
      <c r="G109" s="35"/>
      <c r="H109" s="36"/>
      <c r="I109" s="36"/>
      <c r="J109" s="159"/>
      <c r="K109" s="172"/>
      <c r="L109" s="193">
        <f t="shared" si="6"/>
        <v>14.696</v>
      </c>
      <c r="M109" s="188">
        <f t="shared" si="7"/>
        <v>970.3</v>
      </c>
      <c r="N109" s="180"/>
      <c r="O109" s="46"/>
      <c r="P109" s="18" t="str">
        <f>IF(O109="","",VLOOKUP(O109,'Heating picklists'!A:C,3,FALSE))</f>
        <v/>
      </c>
      <c r="Q109" s="35"/>
      <c r="R109" s="35"/>
      <c r="S109" s="35"/>
      <c r="T109" s="37"/>
      <c r="U109" s="37"/>
      <c r="V109" s="38" t="str">
        <f t="shared" si="8"/>
        <v/>
      </c>
      <c r="W109" s="142" t="str">
        <f>IF(B109="","",IF(VLOOKUP(B109,'Measure&amp;Incentive Picklist'!D:H,5,FALSE)="Therms Saved","Contact ConEd"))</f>
        <v/>
      </c>
      <c r="X109" s="58"/>
      <c r="Y109" s="18">
        <f t="shared" si="9"/>
        <v>1</v>
      </c>
      <c r="Z109" s="18">
        <f t="shared" si="10"/>
        <v>0</v>
      </c>
      <c r="AB109" s="19">
        <v>1014.696</v>
      </c>
      <c r="AC109" s="19">
        <v>647.12245599999994</v>
      </c>
      <c r="AD109" s="19"/>
      <c r="AL109" s="190"/>
    </row>
    <row r="110" spans="1:38" x14ac:dyDescent="0.25">
      <c r="A110" s="19">
        <f t="shared" si="11"/>
        <v>103</v>
      </c>
      <c r="B110" s="35"/>
      <c r="C110" s="19" t="e">
        <f>VLOOKUP(B110,'Measure&amp;Incentive Picklist'!D:H,2,FALSE)</f>
        <v>#N/A</v>
      </c>
      <c r="D110" s="35"/>
      <c r="E110" s="35"/>
      <c r="F110" s="35"/>
      <c r="G110" s="35"/>
      <c r="H110" s="36"/>
      <c r="I110" s="36"/>
      <c r="J110" s="159"/>
      <c r="K110" s="172"/>
      <c r="L110" s="193">
        <f t="shared" si="6"/>
        <v>14.696</v>
      </c>
      <c r="M110" s="188">
        <f t="shared" si="7"/>
        <v>970.3</v>
      </c>
      <c r="N110" s="180"/>
      <c r="O110" s="46"/>
      <c r="P110" s="18" t="str">
        <f>IF(O110="","",VLOOKUP(O110,'Heating picklists'!A:C,3,FALSE))</f>
        <v/>
      </c>
      <c r="Q110" s="35"/>
      <c r="R110" s="35"/>
      <c r="S110" s="35"/>
      <c r="T110" s="37"/>
      <c r="U110" s="37"/>
      <c r="V110" s="38" t="str">
        <f t="shared" si="8"/>
        <v/>
      </c>
      <c r="W110" s="142" t="str">
        <f>IF(B110="","",IF(VLOOKUP(B110,'Measure&amp;Incentive Picklist'!D:H,5,FALSE)="Therms Saved","Contact ConEd"))</f>
        <v/>
      </c>
      <c r="X110" s="58"/>
      <c r="Y110" s="18">
        <f t="shared" si="9"/>
        <v>1</v>
      </c>
      <c r="Z110" s="18">
        <f t="shared" si="10"/>
        <v>0</v>
      </c>
      <c r="AB110" s="19">
        <v>1100</v>
      </c>
      <c r="AC110" s="19">
        <v>631</v>
      </c>
      <c r="AD110" s="19"/>
      <c r="AL110" s="190"/>
    </row>
    <row r="111" spans="1:38" x14ac:dyDescent="0.25">
      <c r="A111" s="19">
        <f t="shared" si="11"/>
        <v>104</v>
      </c>
      <c r="B111" s="35"/>
      <c r="C111" s="19" t="e">
        <f>VLOOKUP(B111,'Measure&amp;Incentive Picklist'!D:H,2,FALSE)</f>
        <v>#N/A</v>
      </c>
      <c r="D111" s="35"/>
      <c r="E111" s="35"/>
      <c r="F111" s="35"/>
      <c r="G111" s="35"/>
      <c r="H111" s="36"/>
      <c r="I111" s="36"/>
      <c r="J111" s="159"/>
      <c r="K111" s="172"/>
      <c r="L111" s="193">
        <f t="shared" si="6"/>
        <v>14.696</v>
      </c>
      <c r="M111" s="188">
        <f t="shared" si="7"/>
        <v>970.3</v>
      </c>
      <c r="N111" s="180"/>
      <c r="O111" s="46"/>
      <c r="P111" s="18" t="str">
        <f>IF(O111="","",VLOOKUP(O111,'Heating picklists'!A:C,3,FALSE))</f>
        <v/>
      </c>
      <c r="Q111" s="35"/>
      <c r="R111" s="35"/>
      <c r="S111" s="35"/>
      <c r="T111" s="37"/>
      <c r="U111" s="37"/>
      <c r="V111" s="38" t="str">
        <f t="shared" si="8"/>
        <v/>
      </c>
      <c r="W111" s="142" t="str">
        <f>IF(B111="","",IF(VLOOKUP(B111,'Measure&amp;Incentive Picklist'!D:H,5,FALSE)="Therms Saved","Contact ConEd"))</f>
        <v/>
      </c>
      <c r="X111" s="58"/>
      <c r="Y111" s="18">
        <f t="shared" si="9"/>
        <v>1</v>
      </c>
      <c r="Z111" s="18">
        <f t="shared" si="10"/>
        <v>0</v>
      </c>
      <c r="AB111" s="19">
        <v>1114.6959999999999</v>
      </c>
      <c r="AC111" s="19">
        <v>584.16384800000026</v>
      </c>
      <c r="AD111" s="19"/>
      <c r="AL111" s="190"/>
    </row>
    <row r="112" spans="1:38" x14ac:dyDescent="0.25">
      <c r="A112" s="19">
        <f t="shared" si="11"/>
        <v>105</v>
      </c>
      <c r="B112" s="35"/>
      <c r="C112" s="19" t="e">
        <f>VLOOKUP(B112,'Measure&amp;Incentive Picklist'!D:H,2,FALSE)</f>
        <v>#N/A</v>
      </c>
      <c r="D112" s="35"/>
      <c r="E112" s="35"/>
      <c r="F112" s="35"/>
      <c r="G112" s="35"/>
      <c r="H112" s="36"/>
      <c r="I112" s="36"/>
      <c r="J112" s="159"/>
      <c r="K112" s="172"/>
      <c r="L112" s="193">
        <f t="shared" si="6"/>
        <v>14.696</v>
      </c>
      <c r="M112" s="188">
        <f t="shared" si="7"/>
        <v>970.3</v>
      </c>
      <c r="N112" s="180"/>
      <c r="O112" s="46"/>
      <c r="P112" s="18" t="str">
        <f>IF(O112="","",VLOOKUP(O112,'Heating picklists'!A:C,3,FALSE))</f>
        <v/>
      </c>
      <c r="Q112" s="35"/>
      <c r="R112" s="35"/>
      <c r="S112" s="35"/>
      <c r="T112" s="37"/>
      <c r="U112" s="37"/>
      <c r="V112" s="38" t="str">
        <f t="shared" si="8"/>
        <v/>
      </c>
      <c r="W112" s="142" t="str">
        <f>IF(B112="","",IF(VLOOKUP(B112,'Measure&amp;Incentive Picklist'!D:H,5,FALSE)="Therms Saved","Contact ConEd"))</f>
        <v/>
      </c>
      <c r="X112" s="58"/>
      <c r="Y112" s="18">
        <f t="shared" si="9"/>
        <v>1</v>
      </c>
      <c r="Z112" s="18">
        <f t="shared" si="10"/>
        <v>0</v>
      </c>
      <c r="AB112" s="19">
        <v>1200</v>
      </c>
      <c r="AC112" s="19">
        <v>312.3</v>
      </c>
      <c r="AD112" s="19"/>
      <c r="AL112" s="190"/>
    </row>
    <row r="113" spans="1:38" x14ac:dyDescent="0.25">
      <c r="A113" s="19">
        <f t="shared" si="11"/>
        <v>106</v>
      </c>
      <c r="B113" s="35"/>
      <c r="C113" s="19" t="e">
        <f>VLOOKUP(B113,'Measure&amp;Incentive Picklist'!D:H,2,FALSE)</f>
        <v>#N/A</v>
      </c>
      <c r="D113" s="35"/>
      <c r="E113" s="35"/>
      <c r="F113" s="35"/>
      <c r="G113" s="35"/>
      <c r="H113" s="36"/>
      <c r="I113" s="36"/>
      <c r="J113" s="159"/>
      <c r="K113" s="172"/>
      <c r="L113" s="193">
        <f t="shared" si="6"/>
        <v>14.696</v>
      </c>
      <c r="M113" s="188">
        <f t="shared" si="7"/>
        <v>970.3</v>
      </c>
      <c r="N113" s="180"/>
      <c r="O113" s="46"/>
      <c r="P113" s="18" t="str">
        <f>IF(O113="","",VLOOKUP(O113,'Heating picklists'!A:C,3,FALSE))</f>
        <v/>
      </c>
      <c r="Q113" s="35"/>
      <c r="R113" s="35"/>
      <c r="S113" s="35"/>
      <c r="T113" s="37"/>
      <c r="U113" s="37"/>
      <c r="V113" s="38" t="str">
        <f t="shared" si="8"/>
        <v/>
      </c>
      <c r="W113" s="142" t="str">
        <f>IF(B113="","",IF(VLOOKUP(B113,'Measure&amp;Incentive Picklist'!D:H,5,FALSE)="Therms Saved","Contact ConEd"))</f>
        <v/>
      </c>
      <c r="X113" s="58"/>
      <c r="Y113" s="18">
        <f t="shared" si="9"/>
        <v>1</v>
      </c>
      <c r="Z113" s="18">
        <f t="shared" si="10"/>
        <v>0</v>
      </c>
      <c r="AB113" s="19">
        <v>1214.6959999999999</v>
      </c>
      <c r="AC113" s="19">
        <v>353.68393599999979</v>
      </c>
      <c r="AD113" s="19"/>
      <c r="AL113" s="190"/>
    </row>
    <row r="114" spans="1:38" x14ac:dyDescent="0.25">
      <c r="A114" s="19">
        <f t="shared" si="11"/>
        <v>107</v>
      </c>
      <c r="B114" s="35"/>
      <c r="C114" s="19" t="e">
        <f>VLOOKUP(B114,'Measure&amp;Incentive Picklist'!D:H,2,FALSE)</f>
        <v>#N/A</v>
      </c>
      <c r="D114" s="35"/>
      <c r="E114" s="35"/>
      <c r="F114" s="35"/>
      <c r="G114" s="35"/>
      <c r="H114" s="36"/>
      <c r="I114" s="36"/>
      <c r="J114" s="159"/>
      <c r="K114" s="172"/>
      <c r="L114" s="193">
        <f t="shared" si="6"/>
        <v>14.696</v>
      </c>
      <c r="M114" s="188">
        <f t="shared" si="7"/>
        <v>970.3</v>
      </c>
      <c r="N114" s="180"/>
      <c r="O114" s="46"/>
      <c r="P114" s="18" t="str">
        <f>IF(O114="","",VLOOKUP(O114,'Heating picklists'!A:C,3,FALSE))</f>
        <v/>
      </c>
      <c r="Q114" s="35"/>
      <c r="R114" s="35"/>
      <c r="S114" s="35"/>
      <c r="T114" s="37"/>
      <c r="U114" s="37"/>
      <c r="V114" s="38" t="str">
        <f t="shared" si="8"/>
        <v/>
      </c>
      <c r="W114" s="142" t="str">
        <f>IF(B114="","",IF(VLOOKUP(B114,'Measure&amp;Incentive Picklist'!D:H,5,FALSE)="Therms Saved","Contact ConEd"))</f>
        <v/>
      </c>
      <c r="X114" s="58"/>
      <c r="Y114" s="18">
        <f t="shared" si="9"/>
        <v>1</v>
      </c>
      <c r="Z114" s="18">
        <f t="shared" si="10"/>
        <v>0</v>
      </c>
      <c r="AB114" s="19">
        <v>1300</v>
      </c>
      <c r="AC114" s="19">
        <v>593.9</v>
      </c>
      <c r="AD114" s="19"/>
      <c r="AL114" s="190"/>
    </row>
    <row r="115" spans="1:38" x14ac:dyDescent="0.25">
      <c r="A115" s="19">
        <f t="shared" si="11"/>
        <v>108</v>
      </c>
      <c r="B115" s="35"/>
      <c r="C115" s="19" t="e">
        <f>VLOOKUP(B115,'Measure&amp;Incentive Picklist'!D:H,2,FALSE)</f>
        <v>#N/A</v>
      </c>
      <c r="D115" s="35"/>
      <c r="E115" s="35"/>
      <c r="F115" s="35"/>
      <c r="G115" s="35"/>
      <c r="H115" s="36"/>
      <c r="I115" s="36"/>
      <c r="J115" s="159"/>
      <c r="K115" s="172"/>
      <c r="L115" s="193">
        <f t="shared" si="6"/>
        <v>14.696</v>
      </c>
      <c r="M115" s="188">
        <f t="shared" si="7"/>
        <v>970.3</v>
      </c>
      <c r="N115" s="180"/>
      <c r="O115" s="46"/>
      <c r="P115" s="18" t="str">
        <f>IF(O115="","",VLOOKUP(O115,'Heating picklists'!A:C,3,FALSE))</f>
        <v/>
      </c>
      <c r="Q115" s="35"/>
      <c r="R115" s="35"/>
      <c r="S115" s="35"/>
      <c r="T115" s="37"/>
      <c r="U115" s="37"/>
      <c r="V115" s="38" t="str">
        <f t="shared" si="8"/>
        <v/>
      </c>
      <c r="W115" s="142" t="str">
        <f>IF(B115="","",IF(VLOOKUP(B115,'Measure&amp;Incentive Picklist'!D:H,5,FALSE)="Therms Saved","Contact ConEd"))</f>
        <v/>
      </c>
      <c r="X115" s="58"/>
      <c r="Y115" s="18">
        <f t="shared" si="9"/>
        <v>1</v>
      </c>
      <c r="Z115" s="18">
        <f t="shared" si="10"/>
        <v>0</v>
      </c>
      <c r="AB115" s="19">
        <v>1314.6959999999999</v>
      </c>
      <c r="AC115" s="19">
        <v>591.19593599999996</v>
      </c>
      <c r="AD115" s="19"/>
      <c r="AL115" s="190"/>
    </row>
    <row r="116" spans="1:38" x14ac:dyDescent="0.25">
      <c r="A116" s="19">
        <f t="shared" si="11"/>
        <v>109</v>
      </c>
      <c r="B116" s="35"/>
      <c r="C116" s="19" t="e">
        <f>VLOOKUP(B116,'Measure&amp;Incentive Picklist'!D:H,2,FALSE)</f>
        <v>#N/A</v>
      </c>
      <c r="D116" s="35"/>
      <c r="E116" s="35"/>
      <c r="F116" s="35"/>
      <c r="G116" s="35"/>
      <c r="H116" s="36"/>
      <c r="I116" s="36"/>
      <c r="J116" s="159"/>
      <c r="K116" s="172"/>
      <c r="L116" s="193">
        <f t="shared" si="6"/>
        <v>14.696</v>
      </c>
      <c r="M116" s="188">
        <f t="shared" si="7"/>
        <v>970.3</v>
      </c>
      <c r="N116" s="180"/>
      <c r="O116" s="46"/>
      <c r="P116" s="18" t="str">
        <f>IF(O116="","",VLOOKUP(O116,'Heating picklists'!A:C,3,FALSE))</f>
        <v/>
      </c>
      <c r="Q116" s="35"/>
      <c r="R116" s="35"/>
      <c r="S116" s="35"/>
      <c r="T116" s="37"/>
      <c r="U116" s="37"/>
      <c r="V116" s="38" t="str">
        <f t="shared" si="8"/>
        <v/>
      </c>
      <c r="W116" s="142" t="str">
        <f>IF(B116="","",IF(VLOOKUP(B116,'Measure&amp;Incentive Picklist'!D:H,5,FALSE)="Therms Saved","Contact ConEd"))</f>
        <v/>
      </c>
      <c r="X116" s="58"/>
      <c r="Y116" s="18">
        <f t="shared" si="9"/>
        <v>1</v>
      </c>
      <c r="Z116" s="18">
        <f t="shared" si="10"/>
        <v>0</v>
      </c>
      <c r="AB116" s="19">
        <v>1400</v>
      </c>
      <c r="AC116" s="19">
        <v>575.5</v>
      </c>
      <c r="AD116" s="19"/>
      <c r="AL116" s="190"/>
    </row>
    <row r="117" spans="1:38" x14ac:dyDescent="0.25">
      <c r="A117" s="19">
        <f t="shared" si="11"/>
        <v>110</v>
      </c>
      <c r="B117" s="35"/>
      <c r="C117" s="19" t="e">
        <f>VLOOKUP(B117,'Measure&amp;Incentive Picklist'!D:H,2,FALSE)</f>
        <v>#N/A</v>
      </c>
      <c r="D117" s="35"/>
      <c r="E117" s="35"/>
      <c r="F117" s="35"/>
      <c r="G117" s="35"/>
      <c r="H117" s="36"/>
      <c r="I117" s="36"/>
      <c r="J117" s="159"/>
      <c r="K117" s="172"/>
      <c r="L117" s="193">
        <f t="shared" si="6"/>
        <v>14.696</v>
      </c>
      <c r="M117" s="188">
        <f t="shared" si="7"/>
        <v>970.3</v>
      </c>
      <c r="N117" s="180"/>
      <c r="O117" s="46"/>
      <c r="P117" s="18" t="str">
        <f>IF(O117="","",VLOOKUP(O117,'Heating picklists'!A:C,3,FALSE))</f>
        <v/>
      </c>
      <c r="Q117" s="35"/>
      <c r="R117" s="35"/>
      <c r="S117" s="35"/>
      <c r="T117" s="37"/>
      <c r="U117" s="37"/>
      <c r="V117" s="38" t="str">
        <f t="shared" si="8"/>
        <v/>
      </c>
      <c r="W117" s="142" t="str">
        <f>IF(B117="","",IF(VLOOKUP(B117,'Measure&amp;Incentive Picklist'!D:H,5,FALSE)="Therms Saved","Contact ConEd"))</f>
        <v/>
      </c>
      <c r="X117" s="58"/>
      <c r="Y117" s="18">
        <f t="shared" si="9"/>
        <v>1</v>
      </c>
      <c r="Z117" s="18">
        <f t="shared" si="10"/>
        <v>0</v>
      </c>
      <c r="AB117" s="19">
        <v>1414.6959999999999</v>
      </c>
      <c r="AC117" s="19">
        <v>572.82532800000001</v>
      </c>
      <c r="AD117" s="19"/>
      <c r="AL117" s="190"/>
    </row>
    <row r="118" spans="1:38" x14ac:dyDescent="0.25">
      <c r="A118" s="19">
        <f t="shared" si="11"/>
        <v>111</v>
      </c>
      <c r="B118" s="35"/>
      <c r="C118" s="19" t="e">
        <f>VLOOKUP(B118,'Measure&amp;Incentive Picklist'!D:H,2,FALSE)</f>
        <v>#N/A</v>
      </c>
      <c r="D118" s="35"/>
      <c r="E118" s="35"/>
      <c r="F118" s="35"/>
      <c r="G118" s="35"/>
      <c r="H118" s="36"/>
      <c r="I118" s="36"/>
      <c r="J118" s="159"/>
      <c r="K118" s="172"/>
      <c r="L118" s="193">
        <f t="shared" si="6"/>
        <v>14.696</v>
      </c>
      <c r="M118" s="188">
        <f t="shared" si="7"/>
        <v>970.3</v>
      </c>
      <c r="N118" s="180"/>
      <c r="O118" s="46"/>
      <c r="P118" s="18" t="str">
        <f>IF(O118="","",VLOOKUP(O118,'Heating picklists'!A:C,3,FALSE))</f>
        <v/>
      </c>
      <c r="Q118" s="35"/>
      <c r="R118" s="35"/>
      <c r="S118" s="35"/>
      <c r="T118" s="37"/>
      <c r="U118" s="37"/>
      <c r="V118" s="38" t="str">
        <f t="shared" si="8"/>
        <v/>
      </c>
      <c r="W118" s="142" t="str">
        <f>IF(B118="","",IF(VLOOKUP(B118,'Measure&amp;Incentive Picklist'!D:H,5,FALSE)="Therms Saved","Contact ConEd"))</f>
        <v/>
      </c>
      <c r="X118" s="58"/>
      <c r="Y118" s="18">
        <f t="shared" si="9"/>
        <v>1</v>
      </c>
      <c r="Z118" s="18">
        <f t="shared" si="10"/>
        <v>0</v>
      </c>
      <c r="AB118" s="19">
        <v>1500</v>
      </c>
      <c r="AC118" s="19">
        <v>557.29999999999995</v>
      </c>
      <c r="AD118" s="19"/>
      <c r="AL118" s="190"/>
    </row>
    <row r="119" spans="1:38" x14ac:dyDescent="0.25">
      <c r="A119" s="19">
        <f t="shared" si="11"/>
        <v>112</v>
      </c>
      <c r="B119" s="35"/>
      <c r="C119" s="19" t="e">
        <f>VLOOKUP(B119,'Measure&amp;Incentive Picklist'!D:H,2,FALSE)</f>
        <v>#N/A</v>
      </c>
      <c r="D119" s="35"/>
      <c r="E119" s="35"/>
      <c r="F119" s="35"/>
      <c r="G119" s="35"/>
      <c r="H119" s="36"/>
      <c r="I119" s="36"/>
      <c r="J119" s="159"/>
      <c r="K119" s="172"/>
      <c r="L119" s="193">
        <f t="shared" si="6"/>
        <v>14.696</v>
      </c>
      <c r="M119" s="188">
        <f t="shared" si="7"/>
        <v>970.3</v>
      </c>
      <c r="N119" s="180"/>
      <c r="O119" s="46"/>
      <c r="P119" s="18" t="str">
        <f>IF(O119="","",VLOOKUP(O119,'Heating picklists'!A:C,3,FALSE))</f>
        <v/>
      </c>
      <c r="Q119" s="35"/>
      <c r="R119" s="35"/>
      <c r="S119" s="35"/>
      <c r="T119" s="37"/>
      <c r="U119" s="37"/>
      <c r="V119" s="38" t="str">
        <f t="shared" si="8"/>
        <v/>
      </c>
      <c r="W119" s="142" t="str">
        <f>IF(B119="","",IF(VLOOKUP(B119,'Measure&amp;Incentive Picklist'!D:H,5,FALSE)="Therms Saved","Contact ConEd"))</f>
        <v/>
      </c>
      <c r="X119" s="58"/>
      <c r="Y119" s="18">
        <f t="shared" si="9"/>
        <v>1</v>
      </c>
      <c r="Z119" s="18">
        <f t="shared" si="10"/>
        <v>0</v>
      </c>
      <c r="AB119" s="19">
        <v>1514.6959999999999</v>
      </c>
      <c r="AC119" s="19">
        <v>554.62532799999997</v>
      </c>
      <c r="AD119" s="19"/>
      <c r="AL119" s="190"/>
    </row>
    <row r="120" spans="1:38" x14ac:dyDescent="0.25">
      <c r="A120" s="19">
        <f t="shared" si="11"/>
        <v>113</v>
      </c>
      <c r="B120" s="35"/>
      <c r="C120" s="19" t="e">
        <f>VLOOKUP(B120,'Measure&amp;Incentive Picklist'!D:H,2,FALSE)</f>
        <v>#N/A</v>
      </c>
      <c r="D120" s="35"/>
      <c r="E120" s="35"/>
      <c r="F120" s="35"/>
      <c r="G120" s="35"/>
      <c r="H120" s="36"/>
      <c r="I120" s="36"/>
      <c r="J120" s="159"/>
      <c r="K120" s="172"/>
      <c r="L120" s="193">
        <f t="shared" si="6"/>
        <v>14.696</v>
      </c>
      <c r="M120" s="188">
        <f t="shared" si="7"/>
        <v>970.3</v>
      </c>
      <c r="N120" s="180"/>
      <c r="O120" s="46"/>
      <c r="P120" s="18" t="str">
        <f>IF(O120="","",VLOOKUP(O120,'Heating picklists'!A:C,3,FALSE))</f>
        <v/>
      </c>
      <c r="Q120" s="35"/>
      <c r="R120" s="35"/>
      <c r="S120" s="35"/>
      <c r="T120" s="37"/>
      <c r="U120" s="37"/>
      <c r="V120" s="38" t="str">
        <f t="shared" si="8"/>
        <v/>
      </c>
      <c r="W120" s="142" t="str">
        <f>IF(B120="","",IF(VLOOKUP(B120,'Measure&amp;Incentive Picklist'!D:H,5,FALSE)="Therms Saved","Contact ConEd"))</f>
        <v/>
      </c>
      <c r="X120" s="58"/>
      <c r="Y120" s="18">
        <f t="shared" si="9"/>
        <v>1</v>
      </c>
      <c r="Z120" s="18">
        <f t="shared" si="10"/>
        <v>0</v>
      </c>
      <c r="AB120" s="19">
        <v>1600</v>
      </c>
      <c r="AC120" s="19">
        <v>539.1</v>
      </c>
      <c r="AD120" s="19"/>
      <c r="AL120" s="190"/>
    </row>
    <row r="121" spans="1:38" x14ac:dyDescent="0.25">
      <c r="A121" s="19">
        <f t="shared" si="11"/>
        <v>114</v>
      </c>
      <c r="B121" s="35"/>
      <c r="C121" s="19" t="e">
        <f>VLOOKUP(B121,'Measure&amp;Incentive Picklist'!D:H,2,FALSE)</f>
        <v>#N/A</v>
      </c>
      <c r="D121" s="35"/>
      <c r="E121" s="35"/>
      <c r="F121" s="35"/>
      <c r="G121" s="35"/>
      <c r="H121" s="36"/>
      <c r="I121" s="36"/>
      <c r="J121" s="159"/>
      <c r="K121" s="172"/>
      <c r="L121" s="193">
        <f t="shared" si="6"/>
        <v>14.696</v>
      </c>
      <c r="M121" s="188">
        <f t="shared" si="7"/>
        <v>970.3</v>
      </c>
      <c r="N121" s="180"/>
      <c r="O121" s="46"/>
      <c r="P121" s="18" t="str">
        <f>IF(O121="","",VLOOKUP(O121,'Heating picklists'!A:C,3,FALSE))</f>
        <v/>
      </c>
      <c r="Q121" s="35"/>
      <c r="R121" s="35"/>
      <c r="S121" s="35"/>
      <c r="T121" s="37"/>
      <c r="U121" s="37"/>
      <c r="V121" s="38" t="str">
        <f t="shared" si="8"/>
        <v/>
      </c>
      <c r="W121" s="142" t="str">
        <f>IF(B121="","",IF(VLOOKUP(B121,'Measure&amp;Incentive Picklist'!D:H,5,FALSE)="Therms Saved","Contact ConEd"))</f>
        <v/>
      </c>
      <c r="X121" s="58"/>
      <c r="Y121" s="18">
        <f t="shared" si="9"/>
        <v>1</v>
      </c>
      <c r="Z121" s="18">
        <f t="shared" si="10"/>
        <v>0</v>
      </c>
      <c r="AB121" s="19">
        <v>1614.6959999999999</v>
      </c>
      <c r="AC121" s="19">
        <v>536.41063200000008</v>
      </c>
      <c r="AD121" s="19"/>
      <c r="AL121" s="190"/>
    </row>
    <row r="122" spans="1:38" x14ac:dyDescent="0.25">
      <c r="A122" s="19">
        <f t="shared" si="11"/>
        <v>115</v>
      </c>
      <c r="B122" s="35"/>
      <c r="C122" s="19" t="e">
        <f>VLOOKUP(B122,'Measure&amp;Incentive Picklist'!D:H,2,FALSE)</f>
        <v>#N/A</v>
      </c>
      <c r="D122" s="35"/>
      <c r="E122" s="35"/>
      <c r="F122" s="35"/>
      <c r="G122" s="35"/>
      <c r="H122" s="36"/>
      <c r="I122" s="36"/>
      <c r="J122" s="159"/>
      <c r="K122" s="172"/>
      <c r="L122" s="193">
        <f t="shared" si="6"/>
        <v>14.696</v>
      </c>
      <c r="M122" s="188">
        <f t="shared" si="7"/>
        <v>970.3</v>
      </c>
      <c r="N122" s="180"/>
      <c r="O122" s="46"/>
      <c r="P122" s="18" t="str">
        <f>IF(O122="","",VLOOKUP(O122,'Heating picklists'!A:C,3,FALSE))</f>
        <v/>
      </c>
      <c r="Q122" s="35"/>
      <c r="R122" s="35"/>
      <c r="S122" s="35"/>
      <c r="T122" s="37"/>
      <c r="U122" s="37"/>
      <c r="V122" s="38" t="str">
        <f t="shared" si="8"/>
        <v/>
      </c>
      <c r="W122" s="142" t="str">
        <f>IF(B122="","",IF(VLOOKUP(B122,'Measure&amp;Incentive Picklist'!D:H,5,FALSE)="Therms Saved","Contact ConEd"))</f>
        <v/>
      </c>
      <c r="X122" s="58"/>
      <c r="Y122" s="18">
        <f t="shared" si="9"/>
        <v>1</v>
      </c>
      <c r="Z122" s="18">
        <f t="shared" si="10"/>
        <v>0</v>
      </c>
      <c r="AB122" s="19">
        <v>1700</v>
      </c>
      <c r="AC122" s="19">
        <v>520.79999999999995</v>
      </c>
      <c r="AD122" s="19"/>
      <c r="AL122" s="190"/>
    </row>
    <row r="123" spans="1:38" x14ac:dyDescent="0.25">
      <c r="A123" s="19">
        <f t="shared" si="11"/>
        <v>116</v>
      </c>
      <c r="B123" s="35"/>
      <c r="C123" s="19" t="e">
        <f>VLOOKUP(B123,'Measure&amp;Incentive Picklist'!D:H,2,FALSE)</f>
        <v>#N/A</v>
      </c>
      <c r="D123" s="35"/>
      <c r="E123" s="35"/>
      <c r="F123" s="35"/>
      <c r="G123" s="35"/>
      <c r="H123" s="36"/>
      <c r="I123" s="36"/>
      <c r="J123" s="159"/>
      <c r="K123" s="172"/>
      <c r="L123" s="193">
        <f t="shared" si="6"/>
        <v>14.696</v>
      </c>
      <c r="M123" s="188">
        <f t="shared" si="7"/>
        <v>970.3</v>
      </c>
      <c r="N123" s="180"/>
      <c r="O123" s="46"/>
      <c r="P123" s="18" t="str">
        <f>IF(O123="","",VLOOKUP(O123,'Heating picklists'!A:C,3,FALSE))</f>
        <v/>
      </c>
      <c r="Q123" s="35"/>
      <c r="R123" s="35"/>
      <c r="S123" s="35"/>
      <c r="T123" s="37"/>
      <c r="U123" s="37"/>
      <c r="V123" s="38" t="str">
        <f t="shared" si="8"/>
        <v/>
      </c>
      <c r="W123" s="142" t="str">
        <f>IF(B123="","",IF(VLOOKUP(B123,'Measure&amp;Incentive Picklist'!D:H,5,FALSE)="Therms Saved","Contact ConEd"))</f>
        <v/>
      </c>
      <c r="X123" s="58"/>
      <c r="Y123" s="18">
        <f t="shared" si="9"/>
        <v>1</v>
      </c>
      <c r="Z123" s="18">
        <f t="shared" si="10"/>
        <v>0</v>
      </c>
      <c r="AB123" s="19">
        <v>1714.6959999999999</v>
      </c>
      <c r="AC123" s="19">
        <v>518.08123999999998</v>
      </c>
      <c r="AD123" s="19"/>
      <c r="AL123" s="190"/>
    </row>
    <row r="124" spans="1:38" x14ac:dyDescent="0.25">
      <c r="A124" s="19">
        <f t="shared" si="11"/>
        <v>117</v>
      </c>
      <c r="B124" s="35"/>
      <c r="C124" s="19" t="e">
        <f>VLOOKUP(B124,'Measure&amp;Incentive Picklist'!D:H,2,FALSE)</f>
        <v>#N/A</v>
      </c>
      <c r="D124" s="35"/>
      <c r="E124" s="35"/>
      <c r="F124" s="35"/>
      <c r="G124" s="35"/>
      <c r="H124" s="36"/>
      <c r="I124" s="36"/>
      <c r="J124" s="159"/>
      <c r="K124" s="172"/>
      <c r="L124" s="193">
        <f t="shared" si="6"/>
        <v>14.696</v>
      </c>
      <c r="M124" s="188">
        <f t="shared" si="7"/>
        <v>970.3</v>
      </c>
      <c r="N124" s="180"/>
      <c r="O124" s="46"/>
      <c r="P124" s="18" t="str">
        <f>IF(O124="","",VLOOKUP(O124,'Heating picklists'!A:C,3,FALSE))</f>
        <v/>
      </c>
      <c r="Q124" s="35"/>
      <c r="R124" s="35"/>
      <c r="S124" s="35"/>
      <c r="T124" s="37"/>
      <c r="U124" s="37"/>
      <c r="V124" s="38" t="str">
        <f t="shared" si="8"/>
        <v/>
      </c>
      <c r="W124" s="142" t="str">
        <f>IF(B124="","",IF(VLOOKUP(B124,'Measure&amp;Incentive Picklist'!D:H,5,FALSE)="Therms Saved","Contact ConEd"))</f>
        <v/>
      </c>
      <c r="X124" s="58"/>
      <c r="Y124" s="18">
        <f t="shared" si="9"/>
        <v>1</v>
      </c>
      <c r="Z124" s="18">
        <f t="shared" si="10"/>
        <v>0</v>
      </c>
      <c r="AB124" s="19">
        <v>1800</v>
      </c>
      <c r="AC124" s="19">
        <v>502.3</v>
      </c>
      <c r="AD124" s="19"/>
      <c r="AL124" s="190"/>
    </row>
    <row r="125" spans="1:38" x14ac:dyDescent="0.25">
      <c r="A125" s="19">
        <f t="shared" si="11"/>
        <v>118</v>
      </c>
      <c r="B125" s="35"/>
      <c r="C125" s="19" t="e">
        <f>VLOOKUP(B125,'Measure&amp;Incentive Picklist'!D:H,2,FALSE)</f>
        <v>#N/A</v>
      </c>
      <c r="D125" s="35"/>
      <c r="E125" s="35"/>
      <c r="F125" s="35"/>
      <c r="G125" s="35"/>
      <c r="H125" s="36"/>
      <c r="I125" s="36"/>
      <c r="J125" s="159"/>
      <c r="K125" s="172"/>
      <c r="L125" s="193">
        <f t="shared" si="6"/>
        <v>14.696</v>
      </c>
      <c r="M125" s="188">
        <f t="shared" si="7"/>
        <v>970.3</v>
      </c>
      <c r="N125" s="180"/>
      <c r="O125" s="46"/>
      <c r="P125" s="18" t="str">
        <f>IF(O125="","",VLOOKUP(O125,'Heating picklists'!A:C,3,FALSE))</f>
        <v/>
      </c>
      <c r="Q125" s="35"/>
      <c r="R125" s="35"/>
      <c r="S125" s="35"/>
      <c r="T125" s="37"/>
      <c r="U125" s="37"/>
      <c r="V125" s="38" t="str">
        <f t="shared" si="8"/>
        <v/>
      </c>
      <c r="W125" s="142" t="str">
        <f>IF(B125="","",IF(VLOOKUP(B125,'Measure&amp;Incentive Picklist'!D:H,5,FALSE)="Therms Saved","Contact ConEd"))</f>
        <v/>
      </c>
      <c r="X125" s="58"/>
      <c r="Y125" s="18">
        <f t="shared" si="9"/>
        <v>1</v>
      </c>
      <c r="Z125" s="18">
        <f t="shared" si="10"/>
        <v>0</v>
      </c>
      <c r="AB125" s="19">
        <v>1814.6959999999999</v>
      </c>
      <c r="AC125" s="19">
        <v>499.55184800000001</v>
      </c>
      <c r="AD125" s="19"/>
      <c r="AL125" s="190"/>
    </row>
    <row r="126" spans="1:38" x14ac:dyDescent="0.25">
      <c r="A126" s="19">
        <f t="shared" si="11"/>
        <v>119</v>
      </c>
      <c r="B126" s="35"/>
      <c r="C126" s="19" t="e">
        <f>VLOOKUP(B126,'Measure&amp;Incentive Picklist'!D:H,2,FALSE)</f>
        <v>#N/A</v>
      </c>
      <c r="D126" s="35"/>
      <c r="E126" s="35"/>
      <c r="F126" s="35"/>
      <c r="G126" s="35"/>
      <c r="H126" s="36"/>
      <c r="I126" s="36"/>
      <c r="J126" s="159"/>
      <c r="K126" s="172"/>
      <c r="L126" s="193">
        <f t="shared" si="6"/>
        <v>14.696</v>
      </c>
      <c r="M126" s="188">
        <f t="shared" si="7"/>
        <v>970.3</v>
      </c>
      <c r="N126" s="180"/>
      <c r="O126" s="46"/>
      <c r="P126" s="18" t="str">
        <f>IF(O126="","",VLOOKUP(O126,'Heating picklists'!A:C,3,FALSE))</f>
        <v/>
      </c>
      <c r="Q126" s="35"/>
      <c r="R126" s="35"/>
      <c r="S126" s="35"/>
      <c r="T126" s="37"/>
      <c r="U126" s="37"/>
      <c r="V126" s="38" t="str">
        <f t="shared" si="8"/>
        <v/>
      </c>
      <c r="W126" s="142" t="str">
        <f>IF(B126="","",IF(VLOOKUP(B126,'Measure&amp;Incentive Picklist'!D:H,5,FALSE)="Therms Saved","Contact ConEd"))</f>
        <v/>
      </c>
      <c r="X126" s="58"/>
      <c r="Y126" s="18">
        <f t="shared" si="9"/>
        <v>1</v>
      </c>
      <c r="Z126" s="18">
        <f t="shared" si="10"/>
        <v>0</v>
      </c>
      <c r="AB126" s="19">
        <v>1900</v>
      </c>
      <c r="AC126" s="19">
        <v>483.6</v>
      </c>
      <c r="AD126" s="19"/>
      <c r="AL126" s="190"/>
    </row>
    <row r="127" spans="1:38" x14ac:dyDescent="0.25">
      <c r="A127" s="19">
        <f t="shared" si="11"/>
        <v>120</v>
      </c>
      <c r="B127" s="35"/>
      <c r="C127" s="19" t="e">
        <f>VLOOKUP(B127,'Measure&amp;Incentive Picklist'!D:H,2,FALSE)</f>
        <v>#N/A</v>
      </c>
      <c r="D127" s="35"/>
      <c r="E127" s="35"/>
      <c r="F127" s="35"/>
      <c r="G127" s="35"/>
      <c r="H127" s="36"/>
      <c r="I127" s="36"/>
      <c r="J127" s="159"/>
      <c r="K127" s="172"/>
      <c r="L127" s="193">
        <f t="shared" si="6"/>
        <v>14.696</v>
      </c>
      <c r="M127" s="188">
        <f t="shared" si="7"/>
        <v>970.3</v>
      </c>
      <c r="N127" s="180"/>
      <c r="O127" s="46"/>
      <c r="P127" s="18" t="str">
        <f>IF(O127="","",VLOOKUP(O127,'Heating picklists'!A:C,3,FALSE))</f>
        <v/>
      </c>
      <c r="Q127" s="35"/>
      <c r="R127" s="35"/>
      <c r="S127" s="35"/>
      <c r="T127" s="37"/>
      <c r="U127" s="37"/>
      <c r="V127" s="38" t="str">
        <f t="shared" si="8"/>
        <v/>
      </c>
      <c r="W127" s="142" t="str">
        <f>IF(B127="","",IF(VLOOKUP(B127,'Measure&amp;Incentive Picklist'!D:H,5,FALSE)="Therms Saved","Contact ConEd"))</f>
        <v/>
      </c>
      <c r="X127" s="58"/>
      <c r="Y127" s="18">
        <f t="shared" si="9"/>
        <v>1</v>
      </c>
      <c r="Z127" s="18">
        <f t="shared" si="10"/>
        <v>0</v>
      </c>
      <c r="AB127" s="19">
        <v>1914.6959999999999</v>
      </c>
      <c r="AC127" s="19">
        <v>480.80776000000003</v>
      </c>
      <c r="AD127" s="19"/>
      <c r="AL127" s="190"/>
    </row>
    <row r="128" spans="1:38" x14ac:dyDescent="0.25">
      <c r="A128" s="19">
        <f t="shared" si="11"/>
        <v>121</v>
      </c>
      <c r="B128" s="35"/>
      <c r="C128" s="19" t="e">
        <f>VLOOKUP(B128,'Measure&amp;Incentive Picklist'!D:H,2,FALSE)</f>
        <v>#N/A</v>
      </c>
      <c r="D128" s="35"/>
      <c r="E128" s="35"/>
      <c r="F128" s="35"/>
      <c r="G128" s="35"/>
      <c r="H128" s="36"/>
      <c r="I128" s="36"/>
      <c r="J128" s="159"/>
      <c r="K128" s="172"/>
      <c r="L128" s="193">
        <f t="shared" si="6"/>
        <v>14.696</v>
      </c>
      <c r="M128" s="188">
        <f t="shared" si="7"/>
        <v>970.3</v>
      </c>
      <c r="N128" s="180"/>
      <c r="O128" s="46"/>
      <c r="P128" s="18" t="str">
        <f>IF(O128="","",VLOOKUP(O128,'Heating picklists'!A:C,3,FALSE))</f>
        <v/>
      </c>
      <c r="Q128" s="35"/>
      <c r="R128" s="35"/>
      <c r="S128" s="35"/>
      <c r="T128" s="37"/>
      <c r="U128" s="37"/>
      <c r="V128" s="38" t="str">
        <f t="shared" si="8"/>
        <v/>
      </c>
      <c r="W128" s="142" t="str">
        <f>IF(B128="","",IF(VLOOKUP(B128,'Measure&amp;Incentive Picklist'!D:H,5,FALSE)="Therms Saved","Contact ConEd"))</f>
        <v/>
      </c>
      <c r="X128" s="58"/>
      <c r="Y128" s="18">
        <f t="shared" si="9"/>
        <v>1</v>
      </c>
      <c r="Z128" s="18">
        <f t="shared" si="10"/>
        <v>0</v>
      </c>
      <c r="AB128" s="19">
        <v>2000</v>
      </c>
      <c r="AC128" s="19">
        <v>464.6</v>
      </c>
      <c r="AD128" s="19"/>
      <c r="AL128" s="190"/>
    </row>
    <row r="129" spans="1:38" x14ac:dyDescent="0.25">
      <c r="A129" s="19">
        <f t="shared" si="11"/>
        <v>122</v>
      </c>
      <c r="B129" s="35"/>
      <c r="C129" s="19" t="e">
        <f>VLOOKUP(B129,'Measure&amp;Incentive Picklist'!D:H,2,FALSE)</f>
        <v>#N/A</v>
      </c>
      <c r="D129" s="35"/>
      <c r="E129" s="35"/>
      <c r="F129" s="35"/>
      <c r="G129" s="35"/>
      <c r="H129" s="36"/>
      <c r="I129" s="36"/>
      <c r="J129" s="159"/>
      <c r="K129" s="172"/>
      <c r="L129" s="193">
        <f t="shared" si="6"/>
        <v>14.696</v>
      </c>
      <c r="M129" s="188">
        <f t="shared" si="7"/>
        <v>970.3</v>
      </c>
      <c r="N129" s="180"/>
      <c r="O129" s="46"/>
      <c r="P129" s="18" t="str">
        <f>IF(O129="","",VLOOKUP(O129,'Heating picklists'!A:C,3,FALSE))</f>
        <v/>
      </c>
      <c r="Q129" s="35"/>
      <c r="R129" s="35"/>
      <c r="S129" s="35"/>
      <c r="T129" s="37"/>
      <c r="U129" s="37"/>
      <c r="V129" s="38" t="str">
        <f t="shared" si="8"/>
        <v/>
      </c>
      <c r="W129" s="142" t="str">
        <f>IF(B129="","",IF(VLOOKUP(B129,'Measure&amp;Incentive Picklist'!D:H,5,FALSE)="Therms Saved","Contact ConEd"))</f>
        <v/>
      </c>
      <c r="X129" s="58"/>
      <c r="Y129" s="18">
        <f t="shared" si="9"/>
        <v>1</v>
      </c>
      <c r="Z129" s="18">
        <f t="shared" si="10"/>
        <v>0</v>
      </c>
      <c r="AB129" s="19">
        <v>2014.6959999999999</v>
      </c>
      <c r="AC129" s="19">
        <v>461.69019200000002</v>
      </c>
      <c r="AD129" s="19"/>
      <c r="AL129" s="190"/>
    </row>
    <row r="130" spans="1:38" x14ac:dyDescent="0.25">
      <c r="A130" s="19">
        <f t="shared" si="11"/>
        <v>123</v>
      </c>
      <c r="B130" s="35"/>
      <c r="C130" s="19" t="e">
        <f>VLOOKUP(B130,'Measure&amp;Incentive Picklist'!D:H,2,FALSE)</f>
        <v>#N/A</v>
      </c>
      <c r="D130" s="35"/>
      <c r="E130" s="35"/>
      <c r="F130" s="35"/>
      <c r="G130" s="35"/>
      <c r="H130" s="36"/>
      <c r="I130" s="36"/>
      <c r="J130" s="159"/>
      <c r="K130" s="172"/>
      <c r="L130" s="193">
        <f t="shared" si="6"/>
        <v>14.696</v>
      </c>
      <c r="M130" s="188">
        <f t="shared" si="7"/>
        <v>970.3</v>
      </c>
      <c r="N130" s="180"/>
      <c r="O130" s="46"/>
      <c r="P130" s="18" t="str">
        <f>IF(O130="","",VLOOKUP(O130,'Heating picklists'!A:C,3,FALSE))</f>
        <v/>
      </c>
      <c r="Q130" s="35"/>
      <c r="R130" s="35"/>
      <c r="S130" s="35"/>
      <c r="T130" s="37"/>
      <c r="U130" s="37"/>
      <c r="V130" s="38" t="str">
        <f t="shared" si="8"/>
        <v/>
      </c>
      <c r="W130" s="142" t="str">
        <f>IF(B130="","",IF(VLOOKUP(B130,'Measure&amp;Incentive Picklist'!D:H,5,FALSE)="Therms Saved","Contact ConEd"))</f>
        <v/>
      </c>
      <c r="X130" s="58"/>
      <c r="Y130" s="18">
        <f t="shared" si="9"/>
        <v>1</v>
      </c>
      <c r="Z130" s="18">
        <f t="shared" si="10"/>
        <v>0</v>
      </c>
      <c r="AB130" s="19">
        <v>2250</v>
      </c>
      <c r="AC130" s="19">
        <v>415.1</v>
      </c>
      <c r="AD130" s="19"/>
      <c r="AL130" s="190"/>
    </row>
    <row r="131" spans="1:38" x14ac:dyDescent="0.25">
      <c r="A131" s="19">
        <f t="shared" si="11"/>
        <v>124</v>
      </c>
      <c r="B131" s="35"/>
      <c r="C131" s="19" t="e">
        <f>VLOOKUP(B131,'Measure&amp;Incentive Picklist'!D:H,2,FALSE)</f>
        <v>#N/A</v>
      </c>
      <c r="D131" s="35"/>
      <c r="E131" s="35"/>
      <c r="F131" s="35"/>
      <c r="G131" s="35"/>
      <c r="H131" s="36"/>
      <c r="I131" s="36"/>
      <c r="J131" s="159"/>
      <c r="K131" s="172"/>
      <c r="L131" s="193">
        <f t="shared" si="6"/>
        <v>14.696</v>
      </c>
      <c r="M131" s="188">
        <f t="shared" si="7"/>
        <v>970.3</v>
      </c>
      <c r="N131" s="180"/>
      <c r="O131" s="46"/>
      <c r="P131" s="18" t="str">
        <f>IF(O131="","",VLOOKUP(O131,'Heating picklists'!A:C,3,FALSE))</f>
        <v/>
      </c>
      <c r="Q131" s="35"/>
      <c r="R131" s="35"/>
      <c r="S131" s="35"/>
      <c r="T131" s="37"/>
      <c r="U131" s="37"/>
      <c r="V131" s="38" t="str">
        <f t="shared" si="8"/>
        <v/>
      </c>
      <c r="W131" s="142" t="str">
        <f>IF(B131="","",IF(VLOOKUP(B131,'Measure&amp;Incentive Picklist'!D:H,5,FALSE)="Therms Saved","Contact ConEd"))</f>
        <v/>
      </c>
      <c r="X131" s="58"/>
      <c r="Y131" s="18">
        <f t="shared" si="9"/>
        <v>1</v>
      </c>
      <c r="Z131" s="18">
        <f t="shared" si="10"/>
        <v>0</v>
      </c>
      <c r="AB131" s="19">
        <v>2264.6959999999999</v>
      </c>
      <c r="AC131" s="19">
        <v>411.90802880000007</v>
      </c>
      <c r="AD131" s="19"/>
      <c r="AL131" s="190"/>
    </row>
    <row r="132" spans="1:38" x14ac:dyDescent="0.25">
      <c r="A132" s="19">
        <f t="shared" si="11"/>
        <v>125</v>
      </c>
      <c r="B132" s="35"/>
      <c r="C132" s="19" t="e">
        <f>VLOOKUP(B132,'Measure&amp;Incentive Picklist'!D:H,2,FALSE)</f>
        <v>#N/A</v>
      </c>
      <c r="D132" s="35"/>
      <c r="E132" s="35"/>
      <c r="F132" s="35"/>
      <c r="G132" s="35"/>
      <c r="H132" s="36"/>
      <c r="I132" s="36"/>
      <c r="J132" s="159"/>
      <c r="K132" s="172"/>
      <c r="L132" s="193">
        <f t="shared" si="6"/>
        <v>14.696</v>
      </c>
      <c r="M132" s="188">
        <f t="shared" si="7"/>
        <v>970.3</v>
      </c>
      <c r="N132" s="180"/>
      <c r="O132" s="46"/>
      <c r="P132" s="18" t="str">
        <f>IF(O132="","",VLOOKUP(O132,'Heating picklists'!A:C,3,FALSE))</f>
        <v/>
      </c>
      <c r="Q132" s="35"/>
      <c r="R132" s="35"/>
      <c r="S132" s="35"/>
      <c r="T132" s="37"/>
      <c r="U132" s="37"/>
      <c r="V132" s="38" t="str">
        <f t="shared" si="8"/>
        <v/>
      </c>
      <c r="W132" s="142" t="str">
        <f>IF(B132="","",IF(VLOOKUP(B132,'Measure&amp;Incentive Picklist'!D:H,5,FALSE)="Therms Saved","Contact ConEd"))</f>
        <v/>
      </c>
      <c r="X132" s="58"/>
      <c r="Y132" s="18">
        <f t="shared" si="9"/>
        <v>1</v>
      </c>
      <c r="Z132" s="18">
        <f t="shared" si="10"/>
        <v>0</v>
      </c>
      <c r="AB132" s="19">
        <v>2500</v>
      </c>
      <c r="AC132" s="19">
        <v>360.8</v>
      </c>
      <c r="AD132" s="19"/>
      <c r="AL132" s="190"/>
    </row>
    <row r="133" spans="1:38" x14ac:dyDescent="0.25">
      <c r="A133" s="19">
        <f t="shared" si="11"/>
        <v>126</v>
      </c>
      <c r="B133" s="35"/>
      <c r="C133" s="19" t="e">
        <f>VLOOKUP(B133,'Measure&amp;Incentive Picklist'!D:H,2,FALSE)</f>
        <v>#N/A</v>
      </c>
      <c r="D133" s="35"/>
      <c r="E133" s="35"/>
      <c r="F133" s="35"/>
      <c r="G133" s="35"/>
      <c r="H133" s="36"/>
      <c r="I133" s="36"/>
      <c r="J133" s="159"/>
      <c r="K133" s="172"/>
      <c r="L133" s="193">
        <f t="shared" si="6"/>
        <v>14.696</v>
      </c>
      <c r="M133" s="188">
        <f t="shared" si="7"/>
        <v>970.3</v>
      </c>
      <c r="N133" s="180"/>
      <c r="O133" s="46"/>
      <c r="P133" s="18" t="str">
        <f>IF(O133="","",VLOOKUP(O133,'Heating picklists'!A:C,3,FALSE))</f>
        <v/>
      </c>
      <c r="Q133" s="35"/>
      <c r="R133" s="35"/>
      <c r="S133" s="35"/>
      <c r="T133" s="37"/>
      <c r="U133" s="37"/>
      <c r="V133" s="38" t="str">
        <f t="shared" si="8"/>
        <v/>
      </c>
      <c r="W133" s="142" t="str">
        <f>IF(B133="","",IF(VLOOKUP(B133,'Measure&amp;Incentive Picklist'!D:H,5,FALSE)="Therms Saved","Contact ConEd"))</f>
        <v/>
      </c>
      <c r="X133" s="58"/>
      <c r="Y133" s="18">
        <f t="shared" si="9"/>
        <v>1</v>
      </c>
      <c r="Z133" s="18">
        <f t="shared" si="10"/>
        <v>0</v>
      </c>
      <c r="AB133" s="19">
        <v>2514.6959999999999</v>
      </c>
      <c r="AC133" s="19">
        <v>357.09660800000006</v>
      </c>
      <c r="AD133" s="19"/>
      <c r="AL133" s="190"/>
    </row>
    <row r="134" spans="1:38" x14ac:dyDescent="0.25">
      <c r="A134" s="19">
        <f t="shared" si="11"/>
        <v>127</v>
      </c>
      <c r="B134" s="35"/>
      <c r="C134" s="19" t="e">
        <f>VLOOKUP(B134,'Measure&amp;Incentive Picklist'!D:H,2,FALSE)</f>
        <v>#N/A</v>
      </c>
      <c r="D134" s="35"/>
      <c r="E134" s="35"/>
      <c r="F134" s="35"/>
      <c r="G134" s="35"/>
      <c r="H134" s="36"/>
      <c r="I134" s="36"/>
      <c r="J134" s="159"/>
      <c r="K134" s="172"/>
      <c r="L134" s="193">
        <f t="shared" si="6"/>
        <v>14.696</v>
      </c>
      <c r="M134" s="188">
        <f t="shared" si="7"/>
        <v>970.3</v>
      </c>
      <c r="N134" s="180"/>
      <c r="O134" s="46"/>
      <c r="P134" s="18" t="str">
        <f>IF(O134="","",VLOOKUP(O134,'Heating picklists'!A:C,3,FALSE))</f>
        <v/>
      </c>
      <c r="Q134" s="35"/>
      <c r="R134" s="35"/>
      <c r="S134" s="35"/>
      <c r="T134" s="37"/>
      <c r="U134" s="37"/>
      <c r="V134" s="38" t="str">
        <f t="shared" si="8"/>
        <v/>
      </c>
      <c r="W134" s="142" t="str">
        <f>IF(B134="","",IF(VLOOKUP(B134,'Measure&amp;Incentive Picklist'!D:H,5,FALSE)="Therms Saved","Contact ConEd"))</f>
        <v/>
      </c>
      <c r="X134" s="58"/>
      <c r="Y134" s="18">
        <f t="shared" si="9"/>
        <v>1</v>
      </c>
      <c r="Z134" s="18">
        <f t="shared" si="10"/>
        <v>0</v>
      </c>
      <c r="AB134" s="19">
        <v>2750</v>
      </c>
      <c r="AC134" s="19">
        <v>297.8</v>
      </c>
      <c r="AD134" s="19"/>
      <c r="AL134" s="190"/>
    </row>
    <row r="135" spans="1:38" x14ac:dyDescent="0.25">
      <c r="A135" s="19">
        <f t="shared" si="11"/>
        <v>128</v>
      </c>
      <c r="B135" s="35"/>
      <c r="C135" s="19" t="e">
        <f>VLOOKUP(B135,'Measure&amp;Incentive Picklist'!D:H,2,FALSE)</f>
        <v>#N/A</v>
      </c>
      <c r="D135" s="35"/>
      <c r="E135" s="35"/>
      <c r="F135" s="35"/>
      <c r="G135" s="35"/>
      <c r="H135" s="36"/>
      <c r="I135" s="36"/>
      <c r="J135" s="159"/>
      <c r="K135" s="172"/>
      <c r="L135" s="193">
        <f t="shared" si="6"/>
        <v>14.696</v>
      </c>
      <c r="M135" s="188">
        <f t="shared" si="7"/>
        <v>970.3</v>
      </c>
      <c r="N135" s="180"/>
      <c r="O135" s="46"/>
      <c r="P135" s="18" t="str">
        <f>IF(O135="","",VLOOKUP(O135,'Heating picklists'!A:C,3,FALSE))</f>
        <v/>
      </c>
      <c r="Q135" s="35"/>
      <c r="R135" s="35"/>
      <c r="S135" s="35"/>
      <c r="T135" s="37"/>
      <c r="U135" s="37"/>
      <c r="V135" s="38" t="str">
        <f t="shared" si="8"/>
        <v/>
      </c>
      <c r="W135" s="142" t="str">
        <f>IF(B135="","",IF(VLOOKUP(B135,'Measure&amp;Incentive Picklist'!D:H,5,FALSE)="Therms Saved","Contact ConEd"))</f>
        <v/>
      </c>
      <c r="X135" s="58"/>
      <c r="Y135" s="18">
        <f t="shared" si="9"/>
        <v>1</v>
      </c>
      <c r="Z135" s="18">
        <f t="shared" si="10"/>
        <v>0</v>
      </c>
      <c r="AB135" s="19">
        <v>2764.6959999999999</v>
      </c>
      <c r="AC135" s="19">
        <v>292.89741440000006</v>
      </c>
      <c r="AD135" s="19"/>
      <c r="AL135" s="190"/>
    </row>
    <row r="136" spans="1:38" x14ac:dyDescent="0.25">
      <c r="A136" s="19">
        <f t="shared" si="11"/>
        <v>129</v>
      </c>
      <c r="B136" s="35"/>
      <c r="C136" s="19" t="e">
        <f>VLOOKUP(B136,'Measure&amp;Incentive Picklist'!D:H,2,FALSE)</f>
        <v>#N/A</v>
      </c>
      <c r="D136" s="35"/>
      <c r="E136" s="35"/>
      <c r="F136" s="35"/>
      <c r="G136" s="35"/>
      <c r="H136" s="36"/>
      <c r="I136" s="36"/>
      <c r="J136" s="159"/>
      <c r="K136" s="172"/>
      <c r="L136" s="193">
        <f t="shared" si="6"/>
        <v>14.696</v>
      </c>
      <c r="M136" s="188">
        <f t="shared" si="7"/>
        <v>970.3</v>
      </c>
      <c r="N136" s="180"/>
      <c r="O136" s="46"/>
      <c r="P136" s="18" t="str">
        <f>IF(O136="","",VLOOKUP(O136,'Heating picklists'!A:C,3,FALSE))</f>
        <v/>
      </c>
      <c r="Q136" s="35"/>
      <c r="R136" s="35"/>
      <c r="S136" s="35"/>
      <c r="T136" s="37"/>
      <c r="U136" s="37"/>
      <c r="V136" s="38" t="str">
        <f t="shared" si="8"/>
        <v/>
      </c>
      <c r="W136" s="142" t="str">
        <f>IF(B136="","",IF(VLOOKUP(B136,'Measure&amp;Incentive Picklist'!D:H,5,FALSE)="Therms Saved","Contact ConEd"))</f>
        <v/>
      </c>
      <c r="X136" s="58"/>
      <c r="Y136" s="18">
        <f t="shared" si="9"/>
        <v>1</v>
      </c>
      <c r="Z136" s="18">
        <f t="shared" si="10"/>
        <v>0</v>
      </c>
      <c r="AB136" s="19">
        <v>3000</v>
      </c>
      <c r="AC136" s="19">
        <v>214.4</v>
      </c>
      <c r="AD136" s="19"/>
      <c r="AL136" s="190"/>
    </row>
    <row r="137" spans="1:38" x14ac:dyDescent="0.25">
      <c r="A137" s="19">
        <f t="shared" si="11"/>
        <v>130</v>
      </c>
      <c r="B137" s="35"/>
      <c r="C137" s="19" t="e">
        <f>VLOOKUP(B137,'Measure&amp;Incentive Picklist'!D:H,2,FALSE)</f>
        <v>#N/A</v>
      </c>
      <c r="D137" s="35"/>
      <c r="E137" s="35"/>
      <c r="F137" s="35"/>
      <c r="G137" s="35"/>
      <c r="H137" s="36"/>
      <c r="I137" s="36"/>
      <c r="J137" s="159"/>
      <c r="K137" s="172"/>
      <c r="L137" s="193">
        <f t="shared" ref="L137:L200" si="12">14.696+K137</f>
        <v>14.696</v>
      </c>
      <c r="M137" s="188">
        <f t="shared" ref="M137:M200" si="13">IF(L137="","",VLOOKUP(L137,AB$7:AC$137,2,FALSE))</f>
        <v>970.3</v>
      </c>
      <c r="N137" s="180"/>
      <c r="O137" s="46"/>
      <c r="P137" s="18" t="str">
        <f>IF(O137="","",VLOOKUP(O137,'Heating picklists'!A:C,3,FALSE))</f>
        <v/>
      </c>
      <c r="Q137" s="35"/>
      <c r="R137" s="35"/>
      <c r="S137" s="35"/>
      <c r="T137" s="37"/>
      <c r="U137" s="37"/>
      <c r="V137" s="38" t="str">
        <f t="shared" ref="V137:V200" si="14">IF(AND(T137="",U137=""),"",$T137+$U137)</f>
        <v/>
      </c>
      <c r="W137" s="142" t="str">
        <f>IF(B137="","",IF(VLOOKUP(B137,'Measure&amp;Incentive Picklist'!D:H,5,FALSE)="Therms Saved","Contact ConEd"))</f>
        <v/>
      </c>
      <c r="X137" s="58"/>
      <c r="Y137" s="18">
        <f t="shared" ref="Y137:Y200" si="15">IF(OR(B137&gt;"",D137&gt;0,E137&gt;0,F137&gt;0,G137&gt;0,H137&gt;0,I137&gt;0,J137&gt;0,L137&gt;0,N137&gt;0,O137&gt;0,Q137&gt;0,R137&gt;0,S137&gt;0,T137&gt;0,U137&gt;0,X137&gt;0),1,0)</f>
        <v>1</v>
      </c>
      <c r="Z137" s="18">
        <f t="shared" ref="Z137:Z200" si="16">IF(ISERROR(Y137),1,0)</f>
        <v>0</v>
      </c>
      <c r="AB137" s="19">
        <v>3014.6959999999999</v>
      </c>
      <c r="AC137" s="19">
        <v>198.65454799860089</v>
      </c>
      <c r="AD137" s="19"/>
      <c r="AL137" s="190"/>
    </row>
    <row r="138" spans="1:38" x14ac:dyDescent="0.25">
      <c r="A138" s="19">
        <f t="shared" ref="A138:A201" si="17">A137+1</f>
        <v>131</v>
      </c>
      <c r="B138" s="35"/>
      <c r="C138" s="19" t="e">
        <f>VLOOKUP(B138,'Measure&amp;Incentive Picklist'!D:H,2,FALSE)</f>
        <v>#N/A</v>
      </c>
      <c r="D138" s="35"/>
      <c r="E138" s="35"/>
      <c r="F138" s="35"/>
      <c r="G138" s="35"/>
      <c r="H138" s="36"/>
      <c r="I138" s="36"/>
      <c r="J138" s="159"/>
      <c r="K138" s="172"/>
      <c r="L138" s="193">
        <f t="shared" si="12"/>
        <v>14.696</v>
      </c>
      <c r="M138" s="188">
        <f t="shared" si="13"/>
        <v>970.3</v>
      </c>
      <c r="N138" s="180"/>
      <c r="O138" s="46"/>
      <c r="P138" s="18" t="str">
        <f>IF(O138="","",VLOOKUP(O138,'Heating picklists'!A:C,3,FALSE))</f>
        <v/>
      </c>
      <c r="Q138" s="35"/>
      <c r="R138" s="35"/>
      <c r="S138" s="35"/>
      <c r="T138" s="37"/>
      <c r="U138" s="37"/>
      <c r="V138" s="38" t="str">
        <f t="shared" si="14"/>
        <v/>
      </c>
      <c r="W138" s="142" t="str">
        <f>IF(B138="","",IF(VLOOKUP(B138,'Measure&amp;Incentive Picklist'!D:H,5,FALSE)="Therms Saved","Contact ConEd"))</f>
        <v/>
      </c>
      <c r="X138" s="58"/>
      <c r="Y138" s="18">
        <f t="shared" si="15"/>
        <v>1</v>
      </c>
      <c r="Z138" s="18">
        <f t="shared" si="16"/>
        <v>0</v>
      </c>
      <c r="AB138" s="19"/>
      <c r="AC138" s="19"/>
      <c r="AD138" s="19"/>
      <c r="AL138" s="190"/>
    </row>
    <row r="139" spans="1:38" x14ac:dyDescent="0.25">
      <c r="A139" s="19">
        <f t="shared" si="17"/>
        <v>132</v>
      </c>
      <c r="B139" s="35"/>
      <c r="C139" s="19" t="e">
        <f>VLOOKUP(B139,'Measure&amp;Incentive Picklist'!D:H,2,FALSE)</f>
        <v>#N/A</v>
      </c>
      <c r="D139" s="35"/>
      <c r="E139" s="35"/>
      <c r="F139" s="35"/>
      <c r="G139" s="35"/>
      <c r="H139" s="36"/>
      <c r="I139" s="36"/>
      <c r="J139" s="159"/>
      <c r="K139" s="172"/>
      <c r="L139" s="193">
        <f t="shared" si="12"/>
        <v>14.696</v>
      </c>
      <c r="M139" s="188">
        <f t="shared" si="13"/>
        <v>970.3</v>
      </c>
      <c r="N139" s="180"/>
      <c r="O139" s="46"/>
      <c r="P139" s="18" t="str">
        <f>IF(O139="","",VLOOKUP(O139,'Heating picklists'!A:C,3,FALSE))</f>
        <v/>
      </c>
      <c r="Q139" s="35"/>
      <c r="R139" s="35"/>
      <c r="S139" s="35"/>
      <c r="T139" s="37"/>
      <c r="U139" s="37"/>
      <c r="V139" s="38" t="str">
        <f t="shared" si="14"/>
        <v/>
      </c>
      <c r="W139" s="142" t="str">
        <f>IF(B139="","",IF(VLOOKUP(B139,'Measure&amp;Incentive Picklist'!D:H,5,FALSE)="Therms Saved","Contact ConEd"))</f>
        <v/>
      </c>
      <c r="X139" s="58"/>
      <c r="Y139" s="18">
        <f t="shared" si="15"/>
        <v>1</v>
      </c>
      <c r="Z139" s="18">
        <f t="shared" si="16"/>
        <v>0</v>
      </c>
      <c r="AB139" s="19"/>
      <c r="AC139" s="19"/>
      <c r="AD139" s="19"/>
      <c r="AL139" s="190"/>
    </row>
    <row r="140" spans="1:38" x14ac:dyDescent="0.25">
      <c r="A140" s="19">
        <f t="shared" si="17"/>
        <v>133</v>
      </c>
      <c r="B140" s="35"/>
      <c r="C140" s="19" t="e">
        <f>VLOOKUP(B140,'Measure&amp;Incentive Picklist'!D:H,2,FALSE)</f>
        <v>#N/A</v>
      </c>
      <c r="D140" s="35"/>
      <c r="E140" s="35"/>
      <c r="F140" s="35"/>
      <c r="G140" s="35"/>
      <c r="H140" s="36"/>
      <c r="I140" s="36"/>
      <c r="J140" s="159"/>
      <c r="K140" s="172"/>
      <c r="L140" s="193">
        <f t="shared" si="12"/>
        <v>14.696</v>
      </c>
      <c r="M140" s="188">
        <f t="shared" si="13"/>
        <v>970.3</v>
      </c>
      <c r="N140" s="180"/>
      <c r="O140" s="46"/>
      <c r="P140" s="18" t="str">
        <f>IF(O140="","",VLOOKUP(O140,'Heating picklists'!A:C,3,FALSE))</f>
        <v/>
      </c>
      <c r="Q140" s="35"/>
      <c r="R140" s="35"/>
      <c r="S140" s="35"/>
      <c r="T140" s="37"/>
      <c r="U140" s="37"/>
      <c r="V140" s="38" t="str">
        <f t="shared" si="14"/>
        <v/>
      </c>
      <c r="W140" s="142" t="str">
        <f>IF(B140="","",IF(VLOOKUP(B140,'Measure&amp;Incentive Picklist'!D:H,5,FALSE)="Therms Saved","Contact ConEd"))</f>
        <v/>
      </c>
      <c r="X140" s="58"/>
      <c r="Y140" s="18">
        <f t="shared" si="15"/>
        <v>1</v>
      </c>
      <c r="Z140" s="18">
        <f t="shared" si="16"/>
        <v>0</v>
      </c>
      <c r="AB140" s="19"/>
      <c r="AC140" s="19"/>
      <c r="AD140" s="19"/>
      <c r="AL140" s="190"/>
    </row>
    <row r="141" spans="1:38" x14ac:dyDescent="0.25">
      <c r="A141" s="19">
        <f t="shared" si="17"/>
        <v>134</v>
      </c>
      <c r="B141" s="35"/>
      <c r="C141" s="19" t="e">
        <f>VLOOKUP(B141,'Measure&amp;Incentive Picklist'!D:H,2,FALSE)</f>
        <v>#N/A</v>
      </c>
      <c r="D141" s="35"/>
      <c r="E141" s="35"/>
      <c r="F141" s="35"/>
      <c r="G141" s="35"/>
      <c r="H141" s="36"/>
      <c r="I141" s="36"/>
      <c r="J141" s="159"/>
      <c r="K141" s="172"/>
      <c r="L141" s="193">
        <f t="shared" si="12"/>
        <v>14.696</v>
      </c>
      <c r="M141" s="188">
        <f t="shared" si="13"/>
        <v>970.3</v>
      </c>
      <c r="N141" s="180"/>
      <c r="O141" s="46"/>
      <c r="P141" s="18" t="str">
        <f>IF(O141="","",VLOOKUP(O141,'Heating picklists'!A:C,3,FALSE))</f>
        <v/>
      </c>
      <c r="Q141" s="35"/>
      <c r="R141" s="35"/>
      <c r="S141" s="35"/>
      <c r="T141" s="37"/>
      <c r="U141" s="37"/>
      <c r="V141" s="38" t="str">
        <f t="shared" si="14"/>
        <v/>
      </c>
      <c r="W141" s="142" t="str">
        <f>IF(B141="","",IF(VLOOKUP(B141,'Measure&amp;Incentive Picklist'!D:H,5,FALSE)="Therms Saved","Contact ConEd"))</f>
        <v/>
      </c>
      <c r="X141" s="58"/>
      <c r="Y141" s="18">
        <f t="shared" si="15"/>
        <v>1</v>
      </c>
      <c r="Z141" s="18">
        <f t="shared" si="16"/>
        <v>0</v>
      </c>
      <c r="AB141" s="19"/>
      <c r="AC141" s="19"/>
      <c r="AD141" s="19"/>
      <c r="AL141" s="190"/>
    </row>
    <row r="142" spans="1:38" x14ac:dyDescent="0.25">
      <c r="A142" s="19">
        <f t="shared" si="17"/>
        <v>135</v>
      </c>
      <c r="B142" s="35"/>
      <c r="C142" s="19" t="e">
        <f>VLOOKUP(B142,'Measure&amp;Incentive Picklist'!D:H,2,FALSE)</f>
        <v>#N/A</v>
      </c>
      <c r="D142" s="35"/>
      <c r="E142" s="35"/>
      <c r="F142" s="35"/>
      <c r="G142" s="35"/>
      <c r="H142" s="36"/>
      <c r="I142" s="36"/>
      <c r="J142" s="159"/>
      <c r="K142" s="172"/>
      <c r="L142" s="193">
        <f t="shared" si="12"/>
        <v>14.696</v>
      </c>
      <c r="M142" s="188">
        <f t="shared" si="13"/>
        <v>970.3</v>
      </c>
      <c r="N142" s="180"/>
      <c r="O142" s="46"/>
      <c r="P142" s="18" t="str">
        <f>IF(O142="","",VLOOKUP(O142,'Heating picklists'!A:C,3,FALSE))</f>
        <v/>
      </c>
      <c r="Q142" s="35"/>
      <c r="R142" s="35"/>
      <c r="S142" s="35"/>
      <c r="T142" s="37"/>
      <c r="U142" s="37"/>
      <c r="V142" s="38" t="str">
        <f t="shared" si="14"/>
        <v/>
      </c>
      <c r="W142" s="142" t="str">
        <f>IF(B142="","",IF(VLOOKUP(B142,'Measure&amp;Incentive Picklist'!D:H,5,FALSE)="Therms Saved","Contact ConEd"))</f>
        <v/>
      </c>
      <c r="X142" s="58"/>
      <c r="Y142" s="18">
        <f t="shared" si="15"/>
        <v>1</v>
      </c>
      <c r="Z142" s="18">
        <f t="shared" si="16"/>
        <v>0</v>
      </c>
      <c r="AB142" s="19"/>
      <c r="AC142" s="19"/>
      <c r="AD142" s="19"/>
      <c r="AL142" s="190"/>
    </row>
    <row r="143" spans="1:38" x14ac:dyDescent="0.25">
      <c r="A143" s="19">
        <f t="shared" si="17"/>
        <v>136</v>
      </c>
      <c r="B143" s="35"/>
      <c r="C143" s="19" t="e">
        <f>VLOOKUP(B143,'Measure&amp;Incentive Picklist'!D:H,2,FALSE)</f>
        <v>#N/A</v>
      </c>
      <c r="D143" s="35"/>
      <c r="E143" s="35"/>
      <c r="F143" s="35"/>
      <c r="G143" s="35"/>
      <c r="H143" s="36"/>
      <c r="I143" s="36"/>
      <c r="J143" s="159"/>
      <c r="K143" s="172"/>
      <c r="L143" s="193">
        <f t="shared" si="12"/>
        <v>14.696</v>
      </c>
      <c r="M143" s="188">
        <f t="shared" si="13"/>
        <v>970.3</v>
      </c>
      <c r="N143" s="180"/>
      <c r="O143" s="46"/>
      <c r="P143" s="18" t="str">
        <f>IF(O143="","",VLOOKUP(O143,'Heating picklists'!A:C,3,FALSE))</f>
        <v/>
      </c>
      <c r="Q143" s="35"/>
      <c r="R143" s="35"/>
      <c r="S143" s="35"/>
      <c r="T143" s="37"/>
      <c r="U143" s="37"/>
      <c r="V143" s="38" t="str">
        <f t="shared" si="14"/>
        <v/>
      </c>
      <c r="W143" s="142" t="str">
        <f>IF(B143="","",IF(VLOOKUP(B143,'Measure&amp;Incentive Picklist'!D:H,5,FALSE)="Therms Saved","Contact ConEd"))</f>
        <v/>
      </c>
      <c r="X143" s="58"/>
      <c r="Y143" s="18">
        <f t="shared" si="15"/>
        <v>1</v>
      </c>
      <c r="Z143" s="18">
        <f t="shared" si="16"/>
        <v>0</v>
      </c>
      <c r="AB143" s="19"/>
      <c r="AC143" s="19"/>
      <c r="AD143" s="19"/>
      <c r="AL143" s="190"/>
    </row>
    <row r="144" spans="1:38" x14ac:dyDescent="0.25">
      <c r="A144" s="19">
        <f t="shared" si="17"/>
        <v>137</v>
      </c>
      <c r="B144" s="35"/>
      <c r="C144" s="19" t="e">
        <f>VLOOKUP(B144,'Measure&amp;Incentive Picklist'!D:H,2,FALSE)</f>
        <v>#N/A</v>
      </c>
      <c r="D144" s="35"/>
      <c r="E144" s="35"/>
      <c r="F144" s="35"/>
      <c r="G144" s="35"/>
      <c r="H144" s="36"/>
      <c r="I144" s="36"/>
      <c r="J144" s="159"/>
      <c r="K144" s="172"/>
      <c r="L144" s="193">
        <f t="shared" si="12"/>
        <v>14.696</v>
      </c>
      <c r="M144" s="188">
        <f t="shared" si="13"/>
        <v>970.3</v>
      </c>
      <c r="N144" s="180"/>
      <c r="O144" s="46"/>
      <c r="P144" s="18" t="str">
        <f>IF(O144="","",VLOOKUP(O144,'Heating picklists'!A:C,3,FALSE))</f>
        <v/>
      </c>
      <c r="Q144" s="35"/>
      <c r="R144" s="35"/>
      <c r="S144" s="35"/>
      <c r="T144" s="37"/>
      <c r="U144" s="37"/>
      <c r="V144" s="38" t="str">
        <f t="shared" si="14"/>
        <v/>
      </c>
      <c r="W144" s="142" t="str">
        <f>IF(B144="","",IF(VLOOKUP(B144,'Measure&amp;Incentive Picklist'!D:H,5,FALSE)="Therms Saved","Contact ConEd"))</f>
        <v/>
      </c>
      <c r="X144" s="58"/>
      <c r="Y144" s="18">
        <f t="shared" si="15"/>
        <v>1</v>
      </c>
      <c r="Z144" s="18">
        <f t="shared" si="16"/>
        <v>0</v>
      </c>
      <c r="AB144" s="19"/>
      <c r="AC144" s="19"/>
      <c r="AD144" s="19"/>
      <c r="AL144" s="190"/>
    </row>
    <row r="145" spans="1:38" x14ac:dyDescent="0.25">
      <c r="A145" s="19">
        <f t="shared" si="17"/>
        <v>138</v>
      </c>
      <c r="B145" s="35"/>
      <c r="C145" s="19" t="e">
        <f>VLOOKUP(B145,'Measure&amp;Incentive Picklist'!D:H,2,FALSE)</f>
        <v>#N/A</v>
      </c>
      <c r="D145" s="35"/>
      <c r="E145" s="35"/>
      <c r="F145" s="35"/>
      <c r="G145" s="35"/>
      <c r="H145" s="36"/>
      <c r="I145" s="36"/>
      <c r="J145" s="159"/>
      <c r="K145" s="172"/>
      <c r="L145" s="193">
        <f t="shared" si="12"/>
        <v>14.696</v>
      </c>
      <c r="M145" s="188">
        <f t="shared" si="13"/>
        <v>970.3</v>
      </c>
      <c r="N145" s="180"/>
      <c r="O145" s="46"/>
      <c r="P145" s="18" t="str">
        <f>IF(O145="","",VLOOKUP(O145,'Heating picklists'!A:C,3,FALSE))</f>
        <v/>
      </c>
      <c r="Q145" s="35"/>
      <c r="R145" s="35"/>
      <c r="S145" s="35"/>
      <c r="T145" s="37"/>
      <c r="U145" s="37"/>
      <c r="V145" s="38" t="str">
        <f t="shared" si="14"/>
        <v/>
      </c>
      <c r="W145" s="142" t="str">
        <f>IF(B145="","",IF(VLOOKUP(B145,'Measure&amp;Incentive Picklist'!D:H,5,FALSE)="Therms Saved","Contact ConEd"))</f>
        <v/>
      </c>
      <c r="X145" s="58"/>
      <c r="Y145" s="18">
        <f t="shared" si="15"/>
        <v>1</v>
      </c>
      <c r="Z145" s="18">
        <f t="shared" si="16"/>
        <v>0</v>
      </c>
      <c r="AB145" s="19"/>
      <c r="AC145" s="19"/>
      <c r="AD145" s="19"/>
      <c r="AL145" s="190"/>
    </row>
    <row r="146" spans="1:38" x14ac:dyDescent="0.25">
      <c r="A146" s="19">
        <f t="shared" si="17"/>
        <v>139</v>
      </c>
      <c r="B146" s="35"/>
      <c r="C146" s="19" t="e">
        <f>VLOOKUP(B146,'Measure&amp;Incentive Picklist'!D:H,2,FALSE)</f>
        <v>#N/A</v>
      </c>
      <c r="D146" s="35"/>
      <c r="E146" s="35"/>
      <c r="F146" s="35"/>
      <c r="G146" s="35"/>
      <c r="H146" s="36"/>
      <c r="I146" s="36"/>
      <c r="J146" s="159"/>
      <c r="K146" s="172"/>
      <c r="L146" s="193">
        <f t="shared" si="12"/>
        <v>14.696</v>
      </c>
      <c r="M146" s="188">
        <f t="shared" si="13"/>
        <v>970.3</v>
      </c>
      <c r="N146" s="180"/>
      <c r="O146" s="46"/>
      <c r="P146" s="18" t="str">
        <f>IF(O146="","",VLOOKUP(O146,'Heating picklists'!A:C,3,FALSE))</f>
        <v/>
      </c>
      <c r="Q146" s="35"/>
      <c r="R146" s="35"/>
      <c r="S146" s="35"/>
      <c r="T146" s="37"/>
      <c r="U146" s="37"/>
      <c r="V146" s="38" t="str">
        <f t="shared" si="14"/>
        <v/>
      </c>
      <c r="W146" s="142" t="str">
        <f>IF(B146="","",IF(VLOOKUP(B146,'Measure&amp;Incentive Picklist'!D:H,5,FALSE)="Therms Saved","Contact ConEd"))</f>
        <v/>
      </c>
      <c r="X146" s="58"/>
      <c r="Y146" s="18">
        <f t="shared" si="15"/>
        <v>1</v>
      </c>
      <c r="Z146" s="18">
        <f t="shared" si="16"/>
        <v>0</v>
      </c>
      <c r="AB146" s="19"/>
      <c r="AC146" s="19"/>
      <c r="AD146" s="19"/>
      <c r="AL146" s="190"/>
    </row>
    <row r="147" spans="1:38" x14ac:dyDescent="0.25">
      <c r="A147" s="19">
        <f t="shared" si="17"/>
        <v>140</v>
      </c>
      <c r="B147" s="35"/>
      <c r="C147" s="19" t="e">
        <f>VLOOKUP(B147,'Measure&amp;Incentive Picklist'!D:H,2,FALSE)</f>
        <v>#N/A</v>
      </c>
      <c r="D147" s="35"/>
      <c r="E147" s="35"/>
      <c r="F147" s="35"/>
      <c r="G147" s="35"/>
      <c r="H147" s="36"/>
      <c r="I147" s="36"/>
      <c r="J147" s="159"/>
      <c r="K147" s="172"/>
      <c r="L147" s="193">
        <f t="shared" si="12"/>
        <v>14.696</v>
      </c>
      <c r="M147" s="188">
        <f t="shared" si="13"/>
        <v>970.3</v>
      </c>
      <c r="N147" s="180"/>
      <c r="O147" s="46"/>
      <c r="P147" s="18" t="str">
        <f>IF(O147="","",VLOOKUP(O147,'Heating picklists'!A:C,3,FALSE))</f>
        <v/>
      </c>
      <c r="Q147" s="35"/>
      <c r="R147" s="35"/>
      <c r="S147" s="35"/>
      <c r="T147" s="37"/>
      <c r="U147" s="37"/>
      <c r="V147" s="38" t="str">
        <f t="shared" si="14"/>
        <v/>
      </c>
      <c r="W147" s="142" t="str">
        <f>IF(B147="","",IF(VLOOKUP(B147,'Measure&amp;Incentive Picklist'!D:H,5,FALSE)="Therms Saved","Contact ConEd"))</f>
        <v/>
      </c>
      <c r="X147" s="58"/>
      <c r="Y147" s="18">
        <f t="shared" si="15"/>
        <v>1</v>
      </c>
      <c r="Z147" s="18">
        <f t="shared" si="16"/>
        <v>0</v>
      </c>
      <c r="AB147" s="19"/>
      <c r="AC147" s="19"/>
      <c r="AD147" s="19"/>
      <c r="AL147" s="190"/>
    </row>
    <row r="148" spans="1:38" x14ac:dyDescent="0.25">
      <c r="A148" s="19">
        <f t="shared" si="17"/>
        <v>141</v>
      </c>
      <c r="B148" s="35"/>
      <c r="C148" s="19" t="e">
        <f>VLOOKUP(B148,'Measure&amp;Incentive Picklist'!D:H,2,FALSE)</f>
        <v>#N/A</v>
      </c>
      <c r="D148" s="35"/>
      <c r="E148" s="35"/>
      <c r="F148" s="35"/>
      <c r="G148" s="35"/>
      <c r="H148" s="36"/>
      <c r="I148" s="36"/>
      <c r="J148" s="159"/>
      <c r="K148" s="172"/>
      <c r="L148" s="193">
        <f t="shared" si="12"/>
        <v>14.696</v>
      </c>
      <c r="M148" s="188">
        <f t="shared" si="13"/>
        <v>970.3</v>
      </c>
      <c r="N148" s="180"/>
      <c r="O148" s="46"/>
      <c r="P148" s="18" t="str">
        <f>IF(O148="","",VLOOKUP(O148,'Heating picklists'!A:C,3,FALSE))</f>
        <v/>
      </c>
      <c r="Q148" s="35"/>
      <c r="R148" s="35"/>
      <c r="S148" s="35"/>
      <c r="T148" s="37"/>
      <c r="U148" s="37"/>
      <c r="V148" s="38" t="str">
        <f t="shared" si="14"/>
        <v/>
      </c>
      <c r="W148" s="142" t="str">
        <f>IF(B148="","",IF(VLOOKUP(B148,'Measure&amp;Incentive Picklist'!D:H,5,FALSE)="Therms Saved","Contact ConEd"))</f>
        <v/>
      </c>
      <c r="X148" s="58"/>
      <c r="Y148" s="18">
        <f t="shared" si="15"/>
        <v>1</v>
      </c>
      <c r="Z148" s="18">
        <f t="shared" si="16"/>
        <v>0</v>
      </c>
      <c r="AB148" s="19"/>
      <c r="AC148" s="19"/>
      <c r="AD148" s="19"/>
      <c r="AL148" s="190"/>
    </row>
    <row r="149" spans="1:38" x14ac:dyDescent="0.25">
      <c r="A149" s="19">
        <f t="shared" si="17"/>
        <v>142</v>
      </c>
      <c r="B149" s="35"/>
      <c r="C149" s="19" t="e">
        <f>VLOOKUP(B149,'Measure&amp;Incentive Picklist'!D:H,2,FALSE)</f>
        <v>#N/A</v>
      </c>
      <c r="D149" s="35"/>
      <c r="E149" s="35"/>
      <c r="F149" s="35"/>
      <c r="G149" s="35"/>
      <c r="H149" s="36"/>
      <c r="I149" s="36"/>
      <c r="J149" s="159"/>
      <c r="K149" s="172"/>
      <c r="L149" s="193">
        <f t="shared" si="12"/>
        <v>14.696</v>
      </c>
      <c r="M149" s="188">
        <f t="shared" si="13"/>
        <v>970.3</v>
      </c>
      <c r="N149" s="180"/>
      <c r="O149" s="46"/>
      <c r="P149" s="18" t="str">
        <f>IF(O149="","",VLOOKUP(O149,'Heating picklists'!A:C,3,FALSE))</f>
        <v/>
      </c>
      <c r="Q149" s="35"/>
      <c r="R149" s="35"/>
      <c r="S149" s="35"/>
      <c r="T149" s="37"/>
      <c r="U149" s="37"/>
      <c r="V149" s="38" t="str">
        <f t="shared" si="14"/>
        <v/>
      </c>
      <c r="W149" s="142" t="str">
        <f>IF(B149="","",IF(VLOOKUP(B149,'Measure&amp;Incentive Picklist'!D:H,5,FALSE)="Therms Saved","Contact ConEd"))</f>
        <v/>
      </c>
      <c r="X149" s="58"/>
      <c r="Y149" s="18">
        <f t="shared" si="15"/>
        <v>1</v>
      </c>
      <c r="Z149" s="18">
        <f t="shared" si="16"/>
        <v>0</v>
      </c>
      <c r="AB149" s="19"/>
      <c r="AC149" s="19"/>
      <c r="AD149" s="19"/>
      <c r="AL149" s="190"/>
    </row>
    <row r="150" spans="1:38" x14ac:dyDescent="0.25">
      <c r="A150" s="19">
        <f t="shared" si="17"/>
        <v>143</v>
      </c>
      <c r="B150" s="35"/>
      <c r="C150" s="19" t="e">
        <f>VLOOKUP(B150,'Measure&amp;Incentive Picklist'!D:H,2,FALSE)</f>
        <v>#N/A</v>
      </c>
      <c r="D150" s="35"/>
      <c r="E150" s="35"/>
      <c r="F150" s="35"/>
      <c r="G150" s="35"/>
      <c r="H150" s="36"/>
      <c r="I150" s="36"/>
      <c r="J150" s="159"/>
      <c r="K150" s="172"/>
      <c r="L150" s="193">
        <f t="shared" si="12"/>
        <v>14.696</v>
      </c>
      <c r="M150" s="188">
        <f t="shared" si="13"/>
        <v>970.3</v>
      </c>
      <c r="N150" s="180"/>
      <c r="O150" s="46"/>
      <c r="P150" s="18" t="str">
        <f>IF(O150="","",VLOOKUP(O150,'Heating picklists'!A:C,3,FALSE))</f>
        <v/>
      </c>
      <c r="Q150" s="35"/>
      <c r="R150" s="35"/>
      <c r="S150" s="35"/>
      <c r="T150" s="37"/>
      <c r="U150" s="37"/>
      <c r="V150" s="38" t="str">
        <f t="shared" si="14"/>
        <v/>
      </c>
      <c r="W150" s="142" t="str">
        <f>IF(B150="","",IF(VLOOKUP(B150,'Measure&amp;Incentive Picklist'!D:H,5,FALSE)="Therms Saved","Contact ConEd"))</f>
        <v/>
      </c>
      <c r="X150" s="58"/>
      <c r="Y150" s="18">
        <f t="shared" si="15"/>
        <v>1</v>
      </c>
      <c r="Z150" s="18">
        <f t="shared" si="16"/>
        <v>0</v>
      </c>
      <c r="AB150" s="19"/>
      <c r="AC150" s="19"/>
      <c r="AD150" s="19"/>
      <c r="AL150" s="190"/>
    </row>
    <row r="151" spans="1:38" x14ac:dyDescent="0.25">
      <c r="A151" s="19">
        <f t="shared" si="17"/>
        <v>144</v>
      </c>
      <c r="B151" s="35"/>
      <c r="C151" s="19" t="e">
        <f>VLOOKUP(B151,'Measure&amp;Incentive Picklist'!D:H,2,FALSE)</f>
        <v>#N/A</v>
      </c>
      <c r="D151" s="35"/>
      <c r="E151" s="35"/>
      <c r="F151" s="35"/>
      <c r="G151" s="35"/>
      <c r="H151" s="36"/>
      <c r="I151" s="36"/>
      <c r="J151" s="159"/>
      <c r="K151" s="172"/>
      <c r="L151" s="193">
        <f t="shared" si="12"/>
        <v>14.696</v>
      </c>
      <c r="M151" s="188">
        <f t="shared" si="13"/>
        <v>970.3</v>
      </c>
      <c r="N151" s="180"/>
      <c r="O151" s="46"/>
      <c r="P151" s="18" t="str">
        <f>IF(O151="","",VLOOKUP(O151,'Heating picklists'!A:C,3,FALSE))</f>
        <v/>
      </c>
      <c r="Q151" s="35"/>
      <c r="R151" s="35"/>
      <c r="S151" s="35"/>
      <c r="T151" s="37"/>
      <c r="U151" s="37"/>
      <c r="V151" s="38" t="str">
        <f t="shared" si="14"/>
        <v/>
      </c>
      <c r="W151" s="142" t="str">
        <f>IF(B151="","",IF(VLOOKUP(B151,'Measure&amp;Incentive Picklist'!D:H,5,FALSE)="Therms Saved","Contact ConEd"))</f>
        <v/>
      </c>
      <c r="X151" s="58"/>
      <c r="Y151" s="18">
        <f t="shared" si="15"/>
        <v>1</v>
      </c>
      <c r="Z151" s="18">
        <f t="shared" si="16"/>
        <v>0</v>
      </c>
      <c r="AB151" s="19"/>
      <c r="AC151" s="19"/>
      <c r="AD151" s="19"/>
      <c r="AL151" s="190"/>
    </row>
    <row r="152" spans="1:38" x14ac:dyDescent="0.25">
      <c r="A152" s="19">
        <f t="shared" si="17"/>
        <v>145</v>
      </c>
      <c r="B152" s="35"/>
      <c r="C152" s="19" t="e">
        <f>VLOOKUP(B152,'Measure&amp;Incentive Picklist'!D:H,2,FALSE)</f>
        <v>#N/A</v>
      </c>
      <c r="D152" s="35"/>
      <c r="E152" s="35"/>
      <c r="F152" s="35"/>
      <c r="G152" s="35"/>
      <c r="H152" s="36"/>
      <c r="I152" s="36"/>
      <c r="J152" s="159"/>
      <c r="K152" s="172"/>
      <c r="L152" s="193">
        <f t="shared" si="12"/>
        <v>14.696</v>
      </c>
      <c r="M152" s="188">
        <f t="shared" si="13"/>
        <v>970.3</v>
      </c>
      <c r="N152" s="180"/>
      <c r="O152" s="46"/>
      <c r="P152" s="18" t="str">
        <f>IF(O152="","",VLOOKUP(O152,'Heating picklists'!A:C,3,FALSE))</f>
        <v/>
      </c>
      <c r="Q152" s="35"/>
      <c r="R152" s="35"/>
      <c r="S152" s="35"/>
      <c r="T152" s="37"/>
      <c r="U152" s="37"/>
      <c r="V152" s="38" t="str">
        <f t="shared" si="14"/>
        <v/>
      </c>
      <c r="W152" s="142" t="str">
        <f>IF(B152="","",IF(VLOOKUP(B152,'Measure&amp;Incentive Picklist'!D:H,5,FALSE)="Therms Saved","Contact ConEd"))</f>
        <v/>
      </c>
      <c r="X152" s="58"/>
      <c r="Y152" s="18">
        <f t="shared" si="15"/>
        <v>1</v>
      </c>
      <c r="Z152" s="18">
        <f t="shared" si="16"/>
        <v>0</v>
      </c>
      <c r="AB152" s="19"/>
      <c r="AC152" s="19"/>
      <c r="AD152" s="19"/>
      <c r="AL152" s="190"/>
    </row>
    <row r="153" spans="1:38" x14ac:dyDescent="0.25">
      <c r="A153" s="19">
        <f t="shared" si="17"/>
        <v>146</v>
      </c>
      <c r="B153" s="35"/>
      <c r="C153" s="19" t="e">
        <f>VLOOKUP(B153,'Measure&amp;Incentive Picklist'!D:H,2,FALSE)</f>
        <v>#N/A</v>
      </c>
      <c r="D153" s="35"/>
      <c r="E153" s="35"/>
      <c r="F153" s="35"/>
      <c r="G153" s="35"/>
      <c r="H153" s="36"/>
      <c r="I153" s="36"/>
      <c r="J153" s="159"/>
      <c r="K153" s="172"/>
      <c r="L153" s="193">
        <f t="shared" si="12"/>
        <v>14.696</v>
      </c>
      <c r="M153" s="188">
        <f t="shared" si="13"/>
        <v>970.3</v>
      </c>
      <c r="N153" s="180"/>
      <c r="O153" s="46"/>
      <c r="P153" s="18" t="str">
        <f>IF(O153="","",VLOOKUP(O153,'Heating picklists'!A:C,3,FALSE))</f>
        <v/>
      </c>
      <c r="Q153" s="35"/>
      <c r="R153" s="35"/>
      <c r="S153" s="35"/>
      <c r="T153" s="37"/>
      <c r="U153" s="37"/>
      <c r="V153" s="38" t="str">
        <f t="shared" si="14"/>
        <v/>
      </c>
      <c r="W153" s="142" t="str">
        <f>IF(B153="","",IF(VLOOKUP(B153,'Measure&amp;Incentive Picklist'!D:H,5,FALSE)="Therms Saved","Contact ConEd"))</f>
        <v/>
      </c>
      <c r="X153" s="58"/>
      <c r="Y153" s="18">
        <f t="shared" si="15"/>
        <v>1</v>
      </c>
      <c r="Z153" s="18">
        <f t="shared" si="16"/>
        <v>0</v>
      </c>
      <c r="AB153" s="19"/>
      <c r="AC153" s="19"/>
      <c r="AD153" s="19"/>
      <c r="AL153" s="190"/>
    </row>
    <row r="154" spans="1:38" x14ac:dyDescent="0.25">
      <c r="A154" s="19">
        <f t="shared" si="17"/>
        <v>147</v>
      </c>
      <c r="B154" s="35"/>
      <c r="C154" s="19" t="e">
        <f>VLOOKUP(B154,'Measure&amp;Incentive Picklist'!D:H,2,FALSE)</f>
        <v>#N/A</v>
      </c>
      <c r="D154" s="35"/>
      <c r="E154" s="35"/>
      <c r="F154" s="35"/>
      <c r="G154" s="35"/>
      <c r="H154" s="36"/>
      <c r="I154" s="36"/>
      <c r="J154" s="159"/>
      <c r="K154" s="172"/>
      <c r="L154" s="193">
        <f t="shared" si="12"/>
        <v>14.696</v>
      </c>
      <c r="M154" s="188">
        <f t="shared" si="13"/>
        <v>970.3</v>
      </c>
      <c r="N154" s="180"/>
      <c r="O154" s="46"/>
      <c r="P154" s="18" t="str">
        <f>IF(O154="","",VLOOKUP(O154,'Heating picklists'!A:C,3,FALSE))</f>
        <v/>
      </c>
      <c r="Q154" s="35"/>
      <c r="R154" s="35"/>
      <c r="S154" s="35"/>
      <c r="T154" s="37"/>
      <c r="U154" s="37"/>
      <c r="V154" s="38" t="str">
        <f t="shared" si="14"/>
        <v/>
      </c>
      <c r="W154" s="142" t="str">
        <f>IF(B154="","",IF(VLOOKUP(B154,'Measure&amp;Incentive Picklist'!D:H,5,FALSE)="Therms Saved","Contact ConEd"))</f>
        <v/>
      </c>
      <c r="X154" s="58"/>
      <c r="Y154" s="18">
        <f t="shared" si="15"/>
        <v>1</v>
      </c>
      <c r="Z154" s="18">
        <f t="shared" si="16"/>
        <v>0</v>
      </c>
      <c r="AB154" s="19"/>
      <c r="AC154" s="19"/>
      <c r="AD154" s="19"/>
      <c r="AL154" s="190"/>
    </row>
    <row r="155" spans="1:38" x14ac:dyDescent="0.25">
      <c r="A155" s="19">
        <f t="shared" si="17"/>
        <v>148</v>
      </c>
      <c r="B155" s="35"/>
      <c r="C155" s="19" t="e">
        <f>VLOOKUP(B155,'Measure&amp;Incentive Picklist'!D:H,2,FALSE)</f>
        <v>#N/A</v>
      </c>
      <c r="D155" s="35"/>
      <c r="E155" s="35"/>
      <c r="F155" s="35"/>
      <c r="G155" s="35"/>
      <c r="H155" s="36"/>
      <c r="I155" s="36"/>
      <c r="J155" s="159"/>
      <c r="K155" s="172"/>
      <c r="L155" s="193">
        <f t="shared" si="12"/>
        <v>14.696</v>
      </c>
      <c r="M155" s="188">
        <f t="shared" si="13"/>
        <v>970.3</v>
      </c>
      <c r="N155" s="180"/>
      <c r="O155" s="46"/>
      <c r="P155" s="18" t="str">
        <f>IF(O155="","",VLOOKUP(O155,'Heating picklists'!A:C,3,FALSE))</f>
        <v/>
      </c>
      <c r="Q155" s="35"/>
      <c r="R155" s="35"/>
      <c r="S155" s="35"/>
      <c r="T155" s="37"/>
      <c r="U155" s="37"/>
      <c r="V155" s="38" t="str">
        <f t="shared" si="14"/>
        <v/>
      </c>
      <c r="W155" s="142" t="str">
        <f>IF(B155="","",IF(VLOOKUP(B155,'Measure&amp;Incentive Picklist'!D:H,5,FALSE)="Therms Saved","Contact ConEd"))</f>
        <v/>
      </c>
      <c r="X155" s="58"/>
      <c r="Y155" s="18">
        <f t="shared" si="15"/>
        <v>1</v>
      </c>
      <c r="Z155" s="18">
        <f t="shared" si="16"/>
        <v>0</v>
      </c>
      <c r="AB155" s="19"/>
      <c r="AC155" s="19"/>
      <c r="AD155" s="19"/>
      <c r="AL155" s="190"/>
    </row>
    <row r="156" spans="1:38" x14ac:dyDescent="0.25">
      <c r="A156" s="19">
        <f t="shared" si="17"/>
        <v>149</v>
      </c>
      <c r="B156" s="35"/>
      <c r="C156" s="19" t="e">
        <f>VLOOKUP(B156,'Measure&amp;Incentive Picklist'!D:H,2,FALSE)</f>
        <v>#N/A</v>
      </c>
      <c r="D156" s="35"/>
      <c r="E156" s="35"/>
      <c r="F156" s="35"/>
      <c r="G156" s="35"/>
      <c r="H156" s="36"/>
      <c r="I156" s="36"/>
      <c r="J156" s="159"/>
      <c r="K156" s="172"/>
      <c r="L156" s="193">
        <f t="shared" si="12"/>
        <v>14.696</v>
      </c>
      <c r="M156" s="188">
        <f t="shared" si="13"/>
        <v>970.3</v>
      </c>
      <c r="N156" s="180"/>
      <c r="O156" s="46"/>
      <c r="P156" s="18" t="str">
        <f>IF(O156="","",VLOOKUP(O156,'Heating picklists'!A:C,3,FALSE))</f>
        <v/>
      </c>
      <c r="Q156" s="35"/>
      <c r="R156" s="35"/>
      <c r="S156" s="35"/>
      <c r="T156" s="37"/>
      <c r="U156" s="37"/>
      <c r="V156" s="38" t="str">
        <f t="shared" si="14"/>
        <v/>
      </c>
      <c r="W156" s="142" t="str">
        <f>IF(B156="","",IF(VLOOKUP(B156,'Measure&amp;Incentive Picklist'!D:H,5,FALSE)="Therms Saved","Contact ConEd"))</f>
        <v/>
      </c>
      <c r="X156" s="58"/>
      <c r="Y156" s="18">
        <f t="shared" si="15"/>
        <v>1</v>
      </c>
      <c r="Z156" s="18">
        <f t="shared" si="16"/>
        <v>0</v>
      </c>
      <c r="AB156" s="19"/>
      <c r="AC156" s="19"/>
      <c r="AD156" s="19"/>
      <c r="AL156" s="190"/>
    </row>
    <row r="157" spans="1:38" x14ac:dyDescent="0.25">
      <c r="A157" s="19">
        <f t="shared" si="17"/>
        <v>150</v>
      </c>
      <c r="B157" s="35"/>
      <c r="C157" s="19" t="e">
        <f>VLOOKUP(B157,'Measure&amp;Incentive Picklist'!D:H,2,FALSE)</f>
        <v>#N/A</v>
      </c>
      <c r="D157" s="35"/>
      <c r="E157" s="35"/>
      <c r="F157" s="35"/>
      <c r="G157" s="35"/>
      <c r="H157" s="36"/>
      <c r="I157" s="36"/>
      <c r="J157" s="159"/>
      <c r="K157" s="172"/>
      <c r="L157" s="193">
        <f t="shared" si="12"/>
        <v>14.696</v>
      </c>
      <c r="M157" s="188">
        <f t="shared" si="13"/>
        <v>970.3</v>
      </c>
      <c r="N157" s="180"/>
      <c r="O157" s="46"/>
      <c r="P157" s="18" t="str">
        <f>IF(O157="","",VLOOKUP(O157,'Heating picklists'!A:C,3,FALSE))</f>
        <v/>
      </c>
      <c r="Q157" s="35"/>
      <c r="R157" s="35"/>
      <c r="S157" s="35"/>
      <c r="T157" s="37"/>
      <c r="U157" s="37"/>
      <c r="V157" s="38" t="str">
        <f t="shared" si="14"/>
        <v/>
      </c>
      <c r="W157" s="142" t="str">
        <f>IF(B157="","",IF(VLOOKUP(B157,'Measure&amp;Incentive Picklist'!D:H,5,FALSE)="Therms Saved","Contact ConEd"))</f>
        <v/>
      </c>
      <c r="X157" s="58"/>
      <c r="Y157" s="18">
        <f t="shared" si="15"/>
        <v>1</v>
      </c>
      <c r="Z157" s="18">
        <f t="shared" si="16"/>
        <v>0</v>
      </c>
      <c r="AB157" s="19"/>
      <c r="AC157" s="19"/>
      <c r="AD157" s="19"/>
      <c r="AL157" s="190"/>
    </row>
    <row r="158" spans="1:38" x14ac:dyDescent="0.25">
      <c r="A158" s="19">
        <f t="shared" si="17"/>
        <v>151</v>
      </c>
      <c r="B158" s="35"/>
      <c r="C158" s="19" t="e">
        <f>VLOOKUP(B158,'Measure&amp;Incentive Picklist'!D:H,2,FALSE)</f>
        <v>#N/A</v>
      </c>
      <c r="D158" s="35"/>
      <c r="E158" s="35"/>
      <c r="F158" s="35"/>
      <c r="G158" s="35"/>
      <c r="H158" s="36"/>
      <c r="I158" s="36"/>
      <c r="J158" s="159"/>
      <c r="K158" s="172"/>
      <c r="L158" s="193">
        <f t="shared" si="12"/>
        <v>14.696</v>
      </c>
      <c r="M158" s="188">
        <f t="shared" si="13"/>
        <v>970.3</v>
      </c>
      <c r="N158" s="180"/>
      <c r="O158" s="46"/>
      <c r="P158" s="18" t="str">
        <f>IF(O158="","",VLOOKUP(O158,'Heating picklists'!A:C,3,FALSE))</f>
        <v/>
      </c>
      <c r="Q158" s="35"/>
      <c r="R158" s="35"/>
      <c r="S158" s="35"/>
      <c r="T158" s="37"/>
      <c r="U158" s="37"/>
      <c r="V158" s="38" t="str">
        <f t="shared" si="14"/>
        <v/>
      </c>
      <c r="W158" s="142" t="str">
        <f>IF(B158="","",IF(VLOOKUP(B158,'Measure&amp;Incentive Picklist'!D:H,5,FALSE)="Therms Saved","Contact ConEd"))</f>
        <v/>
      </c>
      <c r="X158" s="58"/>
      <c r="Y158" s="18">
        <f t="shared" si="15"/>
        <v>1</v>
      </c>
      <c r="Z158" s="18">
        <f t="shared" si="16"/>
        <v>0</v>
      </c>
      <c r="AB158" s="19"/>
      <c r="AC158" s="19"/>
      <c r="AD158" s="19"/>
      <c r="AL158" s="190"/>
    </row>
    <row r="159" spans="1:38" x14ac:dyDescent="0.25">
      <c r="A159" s="19">
        <f t="shared" si="17"/>
        <v>152</v>
      </c>
      <c r="B159" s="35"/>
      <c r="C159" s="19" t="e">
        <f>VLOOKUP(B159,'Measure&amp;Incentive Picklist'!D:H,2,FALSE)</f>
        <v>#N/A</v>
      </c>
      <c r="D159" s="35"/>
      <c r="E159" s="35"/>
      <c r="F159" s="35"/>
      <c r="G159" s="35"/>
      <c r="H159" s="36"/>
      <c r="I159" s="36"/>
      <c r="J159" s="159"/>
      <c r="K159" s="172"/>
      <c r="L159" s="193">
        <f t="shared" si="12"/>
        <v>14.696</v>
      </c>
      <c r="M159" s="188">
        <f t="shared" si="13"/>
        <v>970.3</v>
      </c>
      <c r="N159" s="180"/>
      <c r="O159" s="46"/>
      <c r="P159" s="18" t="str">
        <f>IF(O159="","",VLOOKUP(O159,'Heating picklists'!A:C,3,FALSE))</f>
        <v/>
      </c>
      <c r="Q159" s="35"/>
      <c r="R159" s="35"/>
      <c r="S159" s="35"/>
      <c r="T159" s="37"/>
      <c r="U159" s="37"/>
      <c r="V159" s="38" t="str">
        <f t="shared" si="14"/>
        <v/>
      </c>
      <c r="W159" s="142" t="str">
        <f>IF(B159="","",IF(VLOOKUP(B159,'Measure&amp;Incentive Picklist'!D:H,5,FALSE)="Therms Saved","Contact ConEd"))</f>
        <v/>
      </c>
      <c r="X159" s="58"/>
      <c r="Y159" s="18">
        <f t="shared" si="15"/>
        <v>1</v>
      </c>
      <c r="Z159" s="18">
        <f t="shared" si="16"/>
        <v>0</v>
      </c>
      <c r="AB159" s="19"/>
      <c r="AC159" s="19"/>
      <c r="AD159" s="19"/>
      <c r="AL159" s="190"/>
    </row>
    <row r="160" spans="1:38" x14ac:dyDescent="0.25">
      <c r="A160" s="19">
        <f t="shared" si="17"/>
        <v>153</v>
      </c>
      <c r="B160" s="35"/>
      <c r="C160" s="19" t="e">
        <f>VLOOKUP(B160,'Measure&amp;Incentive Picklist'!D:H,2,FALSE)</f>
        <v>#N/A</v>
      </c>
      <c r="D160" s="35"/>
      <c r="E160" s="35"/>
      <c r="F160" s="35"/>
      <c r="G160" s="35"/>
      <c r="H160" s="36"/>
      <c r="I160" s="36"/>
      <c r="J160" s="159"/>
      <c r="K160" s="172"/>
      <c r="L160" s="193">
        <f t="shared" si="12"/>
        <v>14.696</v>
      </c>
      <c r="M160" s="188">
        <f t="shared" si="13"/>
        <v>970.3</v>
      </c>
      <c r="N160" s="180"/>
      <c r="O160" s="46"/>
      <c r="P160" s="18" t="str">
        <f>IF(O160="","",VLOOKUP(O160,'Heating picklists'!A:C,3,FALSE))</f>
        <v/>
      </c>
      <c r="Q160" s="35"/>
      <c r="R160" s="35"/>
      <c r="S160" s="35"/>
      <c r="T160" s="37"/>
      <c r="U160" s="37"/>
      <c r="V160" s="38" t="str">
        <f t="shared" si="14"/>
        <v/>
      </c>
      <c r="W160" s="142" t="str">
        <f>IF(B160="","",IF(VLOOKUP(B160,'Measure&amp;Incentive Picklist'!D:H,5,FALSE)="Therms Saved","Contact ConEd"))</f>
        <v/>
      </c>
      <c r="X160" s="58"/>
      <c r="Y160" s="18">
        <f t="shared" si="15"/>
        <v>1</v>
      </c>
      <c r="Z160" s="18">
        <f t="shared" si="16"/>
        <v>0</v>
      </c>
      <c r="AB160" s="19"/>
      <c r="AC160" s="19"/>
      <c r="AD160" s="19"/>
      <c r="AL160" s="190"/>
    </row>
    <row r="161" spans="1:38" x14ac:dyDescent="0.25">
      <c r="A161" s="19">
        <f t="shared" si="17"/>
        <v>154</v>
      </c>
      <c r="B161" s="35"/>
      <c r="C161" s="19" t="e">
        <f>VLOOKUP(B161,'Measure&amp;Incentive Picklist'!D:H,2,FALSE)</f>
        <v>#N/A</v>
      </c>
      <c r="D161" s="35"/>
      <c r="E161" s="35"/>
      <c r="F161" s="35"/>
      <c r="G161" s="35"/>
      <c r="H161" s="36"/>
      <c r="I161" s="36"/>
      <c r="J161" s="159"/>
      <c r="K161" s="172"/>
      <c r="L161" s="193">
        <f t="shared" si="12"/>
        <v>14.696</v>
      </c>
      <c r="M161" s="188">
        <f t="shared" si="13"/>
        <v>970.3</v>
      </c>
      <c r="N161" s="180"/>
      <c r="O161" s="46"/>
      <c r="P161" s="18" t="str">
        <f>IF(O161="","",VLOOKUP(O161,'Heating picklists'!A:C,3,FALSE))</f>
        <v/>
      </c>
      <c r="Q161" s="35"/>
      <c r="R161" s="35"/>
      <c r="S161" s="35"/>
      <c r="T161" s="37"/>
      <c r="U161" s="37"/>
      <c r="V161" s="38" t="str">
        <f t="shared" si="14"/>
        <v/>
      </c>
      <c r="W161" s="142" t="str">
        <f>IF(B161="","",IF(VLOOKUP(B161,'Measure&amp;Incentive Picklist'!D:H,5,FALSE)="Therms Saved","Contact ConEd"))</f>
        <v/>
      </c>
      <c r="X161" s="58"/>
      <c r="Y161" s="18">
        <f t="shared" si="15"/>
        <v>1</v>
      </c>
      <c r="Z161" s="18">
        <f t="shared" si="16"/>
        <v>0</v>
      </c>
      <c r="AB161" s="19"/>
      <c r="AC161" s="19"/>
      <c r="AD161" s="19"/>
      <c r="AL161" s="190"/>
    </row>
    <row r="162" spans="1:38" x14ac:dyDescent="0.25">
      <c r="A162" s="19">
        <f t="shared" si="17"/>
        <v>155</v>
      </c>
      <c r="B162" s="35"/>
      <c r="C162" s="19" t="e">
        <f>VLOOKUP(B162,'Measure&amp;Incentive Picklist'!D:H,2,FALSE)</f>
        <v>#N/A</v>
      </c>
      <c r="D162" s="35"/>
      <c r="E162" s="35"/>
      <c r="F162" s="35"/>
      <c r="G162" s="35"/>
      <c r="H162" s="36"/>
      <c r="I162" s="36"/>
      <c r="J162" s="159"/>
      <c r="K162" s="172"/>
      <c r="L162" s="193">
        <f t="shared" si="12"/>
        <v>14.696</v>
      </c>
      <c r="M162" s="188">
        <f t="shared" si="13"/>
        <v>970.3</v>
      </c>
      <c r="N162" s="180"/>
      <c r="O162" s="46"/>
      <c r="P162" s="18" t="str">
        <f>IF(O162="","",VLOOKUP(O162,'Heating picklists'!A:C,3,FALSE))</f>
        <v/>
      </c>
      <c r="Q162" s="35"/>
      <c r="R162" s="35"/>
      <c r="S162" s="35"/>
      <c r="T162" s="37"/>
      <c r="U162" s="37"/>
      <c r="V162" s="38" t="str">
        <f t="shared" si="14"/>
        <v/>
      </c>
      <c r="W162" s="142" t="str">
        <f>IF(B162="","",IF(VLOOKUP(B162,'Measure&amp;Incentive Picklist'!D:H,5,FALSE)="Therms Saved","Contact ConEd"))</f>
        <v/>
      </c>
      <c r="X162" s="58"/>
      <c r="Y162" s="18">
        <f t="shared" si="15"/>
        <v>1</v>
      </c>
      <c r="Z162" s="18">
        <f t="shared" si="16"/>
        <v>0</v>
      </c>
      <c r="AB162" s="19"/>
      <c r="AC162" s="19"/>
      <c r="AD162" s="19"/>
      <c r="AL162" s="190"/>
    </row>
    <row r="163" spans="1:38" x14ac:dyDescent="0.25">
      <c r="A163" s="19">
        <f t="shared" si="17"/>
        <v>156</v>
      </c>
      <c r="B163" s="35"/>
      <c r="C163" s="19" t="e">
        <f>VLOOKUP(B163,'Measure&amp;Incentive Picklist'!D:H,2,FALSE)</f>
        <v>#N/A</v>
      </c>
      <c r="D163" s="35"/>
      <c r="E163" s="35"/>
      <c r="F163" s="35"/>
      <c r="G163" s="35"/>
      <c r="H163" s="36"/>
      <c r="I163" s="36"/>
      <c r="J163" s="159"/>
      <c r="K163" s="172"/>
      <c r="L163" s="193">
        <f t="shared" si="12"/>
        <v>14.696</v>
      </c>
      <c r="M163" s="188">
        <f t="shared" si="13"/>
        <v>970.3</v>
      </c>
      <c r="N163" s="180"/>
      <c r="O163" s="46"/>
      <c r="P163" s="18" t="str">
        <f>IF(O163="","",VLOOKUP(O163,'Heating picklists'!A:C,3,FALSE))</f>
        <v/>
      </c>
      <c r="Q163" s="35"/>
      <c r="R163" s="35"/>
      <c r="S163" s="35"/>
      <c r="T163" s="37"/>
      <c r="U163" s="37"/>
      <c r="V163" s="38" t="str">
        <f t="shared" si="14"/>
        <v/>
      </c>
      <c r="W163" s="142" t="str">
        <f>IF(B163="","",IF(VLOOKUP(B163,'Measure&amp;Incentive Picklist'!D:H,5,FALSE)="Therms Saved","Contact ConEd"))</f>
        <v/>
      </c>
      <c r="X163" s="58"/>
      <c r="Y163" s="18">
        <f t="shared" si="15"/>
        <v>1</v>
      </c>
      <c r="Z163" s="18">
        <f t="shared" si="16"/>
        <v>0</v>
      </c>
      <c r="AB163" s="19"/>
      <c r="AC163" s="19"/>
      <c r="AD163" s="19"/>
      <c r="AL163" s="190"/>
    </row>
    <row r="164" spans="1:38" x14ac:dyDescent="0.25">
      <c r="A164" s="19">
        <f t="shared" si="17"/>
        <v>157</v>
      </c>
      <c r="B164" s="35"/>
      <c r="C164" s="19" t="e">
        <f>VLOOKUP(B164,'Measure&amp;Incentive Picklist'!D:H,2,FALSE)</f>
        <v>#N/A</v>
      </c>
      <c r="D164" s="35"/>
      <c r="E164" s="35"/>
      <c r="F164" s="35"/>
      <c r="G164" s="35"/>
      <c r="H164" s="36"/>
      <c r="I164" s="36"/>
      <c r="J164" s="159"/>
      <c r="K164" s="172"/>
      <c r="L164" s="193">
        <f t="shared" si="12"/>
        <v>14.696</v>
      </c>
      <c r="M164" s="188">
        <f t="shared" si="13"/>
        <v>970.3</v>
      </c>
      <c r="N164" s="180"/>
      <c r="O164" s="46"/>
      <c r="P164" s="18" t="str">
        <f>IF(O164="","",VLOOKUP(O164,'Heating picklists'!A:C,3,FALSE))</f>
        <v/>
      </c>
      <c r="Q164" s="35"/>
      <c r="R164" s="35"/>
      <c r="S164" s="35"/>
      <c r="T164" s="37"/>
      <c r="U164" s="37"/>
      <c r="V164" s="38" t="str">
        <f t="shared" si="14"/>
        <v/>
      </c>
      <c r="W164" s="142" t="str">
        <f>IF(B164="","",IF(VLOOKUP(B164,'Measure&amp;Incentive Picklist'!D:H,5,FALSE)="Therms Saved","Contact ConEd"))</f>
        <v/>
      </c>
      <c r="X164" s="58"/>
      <c r="Y164" s="18">
        <f t="shared" si="15"/>
        <v>1</v>
      </c>
      <c r="Z164" s="18">
        <f t="shared" si="16"/>
        <v>0</v>
      </c>
      <c r="AB164" s="19"/>
      <c r="AC164" s="19"/>
      <c r="AD164" s="19"/>
      <c r="AL164" s="190"/>
    </row>
    <row r="165" spans="1:38" x14ac:dyDescent="0.25">
      <c r="A165" s="19">
        <f t="shared" si="17"/>
        <v>158</v>
      </c>
      <c r="B165" s="35"/>
      <c r="C165" s="19" t="e">
        <f>VLOOKUP(B165,'Measure&amp;Incentive Picklist'!D:H,2,FALSE)</f>
        <v>#N/A</v>
      </c>
      <c r="D165" s="35"/>
      <c r="E165" s="35"/>
      <c r="F165" s="35"/>
      <c r="G165" s="35"/>
      <c r="H165" s="36"/>
      <c r="I165" s="36"/>
      <c r="J165" s="159"/>
      <c r="K165" s="172"/>
      <c r="L165" s="193">
        <f t="shared" si="12"/>
        <v>14.696</v>
      </c>
      <c r="M165" s="188">
        <f t="shared" si="13"/>
        <v>970.3</v>
      </c>
      <c r="N165" s="180"/>
      <c r="O165" s="46"/>
      <c r="P165" s="18" t="str">
        <f>IF(O165="","",VLOOKUP(O165,'Heating picklists'!A:C,3,FALSE))</f>
        <v/>
      </c>
      <c r="Q165" s="35"/>
      <c r="R165" s="35"/>
      <c r="S165" s="35"/>
      <c r="T165" s="37"/>
      <c r="U165" s="37"/>
      <c r="V165" s="38" t="str">
        <f t="shared" si="14"/>
        <v/>
      </c>
      <c r="W165" s="142" t="str">
        <f>IF(B165="","",IF(VLOOKUP(B165,'Measure&amp;Incentive Picklist'!D:H,5,FALSE)="Therms Saved","Contact ConEd"))</f>
        <v/>
      </c>
      <c r="X165" s="58"/>
      <c r="Y165" s="18">
        <f t="shared" si="15"/>
        <v>1</v>
      </c>
      <c r="Z165" s="18">
        <f t="shared" si="16"/>
        <v>0</v>
      </c>
      <c r="AB165" s="19"/>
      <c r="AC165" s="19"/>
      <c r="AD165" s="19"/>
      <c r="AL165" s="190"/>
    </row>
    <row r="166" spans="1:38" x14ac:dyDescent="0.25">
      <c r="A166" s="19">
        <f t="shared" si="17"/>
        <v>159</v>
      </c>
      <c r="B166" s="35"/>
      <c r="C166" s="19" t="e">
        <f>VLOOKUP(B166,'Measure&amp;Incentive Picklist'!D:H,2,FALSE)</f>
        <v>#N/A</v>
      </c>
      <c r="D166" s="35"/>
      <c r="E166" s="35"/>
      <c r="F166" s="35"/>
      <c r="G166" s="35"/>
      <c r="H166" s="36"/>
      <c r="I166" s="36"/>
      <c r="J166" s="159"/>
      <c r="K166" s="172"/>
      <c r="L166" s="193">
        <f t="shared" si="12"/>
        <v>14.696</v>
      </c>
      <c r="M166" s="188">
        <f t="shared" si="13"/>
        <v>970.3</v>
      </c>
      <c r="N166" s="180"/>
      <c r="O166" s="46"/>
      <c r="P166" s="18" t="str">
        <f>IF(O166="","",VLOOKUP(O166,'Heating picklists'!A:C,3,FALSE))</f>
        <v/>
      </c>
      <c r="Q166" s="35"/>
      <c r="R166" s="35"/>
      <c r="S166" s="35"/>
      <c r="T166" s="37"/>
      <c r="U166" s="37"/>
      <c r="V166" s="38" t="str">
        <f t="shared" si="14"/>
        <v/>
      </c>
      <c r="W166" s="142" t="str">
        <f>IF(B166="","",IF(VLOOKUP(B166,'Measure&amp;Incentive Picklist'!D:H,5,FALSE)="Therms Saved","Contact ConEd"))</f>
        <v/>
      </c>
      <c r="X166" s="58"/>
      <c r="Y166" s="18">
        <f t="shared" si="15"/>
        <v>1</v>
      </c>
      <c r="Z166" s="18">
        <f t="shared" si="16"/>
        <v>0</v>
      </c>
      <c r="AB166" s="19"/>
      <c r="AC166" s="19"/>
      <c r="AD166" s="19"/>
      <c r="AL166" s="190"/>
    </row>
    <row r="167" spans="1:38" x14ac:dyDescent="0.25">
      <c r="A167" s="19">
        <f t="shared" si="17"/>
        <v>160</v>
      </c>
      <c r="B167" s="35"/>
      <c r="C167" s="19" t="e">
        <f>VLOOKUP(B167,'Measure&amp;Incentive Picklist'!D:H,2,FALSE)</f>
        <v>#N/A</v>
      </c>
      <c r="D167" s="35"/>
      <c r="E167" s="35"/>
      <c r="F167" s="35"/>
      <c r="G167" s="35"/>
      <c r="H167" s="36"/>
      <c r="I167" s="36"/>
      <c r="J167" s="159"/>
      <c r="K167" s="172"/>
      <c r="L167" s="193">
        <f t="shared" si="12"/>
        <v>14.696</v>
      </c>
      <c r="M167" s="188">
        <f t="shared" si="13"/>
        <v>970.3</v>
      </c>
      <c r="N167" s="180"/>
      <c r="O167" s="46"/>
      <c r="P167" s="18" t="str">
        <f>IF(O167="","",VLOOKUP(O167,'Heating picklists'!A:C,3,FALSE))</f>
        <v/>
      </c>
      <c r="Q167" s="35"/>
      <c r="R167" s="35"/>
      <c r="S167" s="35"/>
      <c r="T167" s="37"/>
      <c r="U167" s="37"/>
      <c r="V167" s="38" t="str">
        <f t="shared" si="14"/>
        <v/>
      </c>
      <c r="W167" s="142" t="str">
        <f>IF(B167="","",IF(VLOOKUP(B167,'Measure&amp;Incentive Picklist'!D:H,5,FALSE)="Therms Saved","Contact ConEd"))</f>
        <v/>
      </c>
      <c r="X167" s="58"/>
      <c r="Y167" s="18">
        <f t="shared" si="15"/>
        <v>1</v>
      </c>
      <c r="Z167" s="18">
        <f t="shared" si="16"/>
        <v>0</v>
      </c>
      <c r="AB167" s="19"/>
      <c r="AC167" s="19"/>
      <c r="AD167" s="19"/>
      <c r="AL167" s="190"/>
    </row>
    <row r="168" spans="1:38" x14ac:dyDescent="0.25">
      <c r="A168" s="19">
        <f t="shared" si="17"/>
        <v>161</v>
      </c>
      <c r="B168" s="35"/>
      <c r="C168" s="19" t="e">
        <f>VLOOKUP(B168,'Measure&amp;Incentive Picklist'!D:H,2,FALSE)</f>
        <v>#N/A</v>
      </c>
      <c r="D168" s="35"/>
      <c r="E168" s="35"/>
      <c r="F168" s="35"/>
      <c r="G168" s="35"/>
      <c r="H168" s="36"/>
      <c r="I168" s="36"/>
      <c r="J168" s="159"/>
      <c r="K168" s="172"/>
      <c r="L168" s="193">
        <f t="shared" si="12"/>
        <v>14.696</v>
      </c>
      <c r="M168" s="188">
        <f t="shared" si="13"/>
        <v>970.3</v>
      </c>
      <c r="N168" s="180"/>
      <c r="O168" s="46"/>
      <c r="P168" s="18" t="str">
        <f>IF(O168="","",VLOOKUP(O168,'Heating picklists'!A:C,3,FALSE))</f>
        <v/>
      </c>
      <c r="Q168" s="35"/>
      <c r="R168" s="35"/>
      <c r="S168" s="35"/>
      <c r="T168" s="37"/>
      <c r="U168" s="37"/>
      <c r="V168" s="38" t="str">
        <f t="shared" si="14"/>
        <v/>
      </c>
      <c r="W168" s="142" t="str">
        <f>IF(B168="","",IF(VLOOKUP(B168,'Measure&amp;Incentive Picklist'!D:H,5,FALSE)="Therms Saved","Contact ConEd"))</f>
        <v/>
      </c>
      <c r="X168" s="58"/>
      <c r="Y168" s="18">
        <f t="shared" si="15"/>
        <v>1</v>
      </c>
      <c r="Z168" s="18">
        <f t="shared" si="16"/>
        <v>0</v>
      </c>
      <c r="AB168" s="19"/>
      <c r="AC168" s="19"/>
      <c r="AD168" s="19"/>
      <c r="AL168" s="190"/>
    </row>
    <row r="169" spans="1:38" x14ac:dyDescent="0.25">
      <c r="A169" s="19">
        <f t="shared" si="17"/>
        <v>162</v>
      </c>
      <c r="B169" s="35"/>
      <c r="C169" s="19" t="e">
        <f>VLOOKUP(B169,'Measure&amp;Incentive Picklist'!D:H,2,FALSE)</f>
        <v>#N/A</v>
      </c>
      <c r="D169" s="35"/>
      <c r="E169" s="35"/>
      <c r="F169" s="35"/>
      <c r="G169" s="35"/>
      <c r="H169" s="36"/>
      <c r="I169" s="36"/>
      <c r="J169" s="159"/>
      <c r="K169" s="172"/>
      <c r="L169" s="193">
        <f t="shared" si="12"/>
        <v>14.696</v>
      </c>
      <c r="M169" s="188">
        <f t="shared" si="13"/>
        <v>970.3</v>
      </c>
      <c r="N169" s="180"/>
      <c r="O169" s="46"/>
      <c r="P169" s="18" t="str">
        <f>IF(O169="","",VLOOKUP(O169,'Heating picklists'!A:C,3,FALSE))</f>
        <v/>
      </c>
      <c r="Q169" s="35"/>
      <c r="R169" s="35"/>
      <c r="S169" s="35"/>
      <c r="T169" s="37"/>
      <c r="U169" s="37"/>
      <c r="V169" s="38" t="str">
        <f t="shared" si="14"/>
        <v/>
      </c>
      <c r="W169" s="142" t="str">
        <f>IF(B169="","",IF(VLOOKUP(B169,'Measure&amp;Incentive Picklist'!D:H,5,FALSE)="Therms Saved","Contact ConEd"))</f>
        <v/>
      </c>
      <c r="X169" s="58"/>
      <c r="Y169" s="18">
        <f t="shared" si="15"/>
        <v>1</v>
      </c>
      <c r="Z169" s="18">
        <f t="shared" si="16"/>
        <v>0</v>
      </c>
      <c r="AB169" s="19"/>
      <c r="AC169" s="19"/>
      <c r="AD169" s="19"/>
      <c r="AL169" s="190"/>
    </row>
    <row r="170" spans="1:38" x14ac:dyDescent="0.25">
      <c r="A170" s="19">
        <f t="shared" si="17"/>
        <v>163</v>
      </c>
      <c r="B170" s="35"/>
      <c r="C170" s="19" t="e">
        <f>VLOOKUP(B170,'Measure&amp;Incentive Picklist'!D:H,2,FALSE)</f>
        <v>#N/A</v>
      </c>
      <c r="D170" s="35"/>
      <c r="E170" s="35"/>
      <c r="F170" s="35"/>
      <c r="G170" s="35"/>
      <c r="H170" s="36"/>
      <c r="I170" s="36"/>
      <c r="J170" s="159"/>
      <c r="K170" s="172"/>
      <c r="L170" s="193">
        <f t="shared" si="12"/>
        <v>14.696</v>
      </c>
      <c r="M170" s="188">
        <f t="shared" si="13"/>
        <v>970.3</v>
      </c>
      <c r="N170" s="180"/>
      <c r="O170" s="46"/>
      <c r="P170" s="18" t="str">
        <f>IF(O170="","",VLOOKUP(O170,'Heating picklists'!A:C,3,FALSE))</f>
        <v/>
      </c>
      <c r="Q170" s="35"/>
      <c r="R170" s="35"/>
      <c r="S170" s="35"/>
      <c r="T170" s="37"/>
      <c r="U170" s="37"/>
      <c r="V170" s="38" t="str">
        <f t="shared" si="14"/>
        <v/>
      </c>
      <c r="W170" s="142" t="str">
        <f>IF(B170="","",IF(VLOOKUP(B170,'Measure&amp;Incentive Picklist'!D:H,5,FALSE)="Therms Saved","Contact ConEd"))</f>
        <v/>
      </c>
      <c r="X170" s="58"/>
      <c r="Y170" s="18">
        <f t="shared" si="15"/>
        <v>1</v>
      </c>
      <c r="Z170" s="18">
        <f t="shared" si="16"/>
        <v>0</v>
      </c>
      <c r="AB170" s="19"/>
      <c r="AC170" s="19"/>
      <c r="AD170" s="19"/>
      <c r="AL170" s="190"/>
    </row>
    <row r="171" spans="1:38" x14ac:dyDescent="0.25">
      <c r="A171" s="19">
        <f t="shared" si="17"/>
        <v>164</v>
      </c>
      <c r="B171" s="35"/>
      <c r="C171" s="19" t="e">
        <f>VLOOKUP(B171,'Measure&amp;Incentive Picklist'!D:H,2,FALSE)</f>
        <v>#N/A</v>
      </c>
      <c r="D171" s="35"/>
      <c r="E171" s="35"/>
      <c r="F171" s="35"/>
      <c r="G171" s="35"/>
      <c r="H171" s="36"/>
      <c r="I171" s="36"/>
      <c r="J171" s="159"/>
      <c r="K171" s="172"/>
      <c r="L171" s="193">
        <f t="shared" si="12"/>
        <v>14.696</v>
      </c>
      <c r="M171" s="188">
        <f t="shared" si="13"/>
        <v>970.3</v>
      </c>
      <c r="N171" s="180"/>
      <c r="O171" s="46"/>
      <c r="P171" s="18" t="str">
        <f>IF(O171="","",VLOOKUP(O171,'Heating picklists'!A:C,3,FALSE))</f>
        <v/>
      </c>
      <c r="Q171" s="35"/>
      <c r="R171" s="35"/>
      <c r="S171" s="35"/>
      <c r="T171" s="37"/>
      <c r="U171" s="37"/>
      <c r="V171" s="38" t="str">
        <f t="shared" si="14"/>
        <v/>
      </c>
      <c r="W171" s="142" t="str">
        <f>IF(B171="","",IF(VLOOKUP(B171,'Measure&amp;Incentive Picklist'!D:H,5,FALSE)="Therms Saved","Contact ConEd"))</f>
        <v/>
      </c>
      <c r="X171" s="58"/>
      <c r="Y171" s="18">
        <f t="shared" si="15"/>
        <v>1</v>
      </c>
      <c r="Z171" s="18">
        <f t="shared" si="16"/>
        <v>0</v>
      </c>
      <c r="AB171" s="19"/>
      <c r="AC171" s="19"/>
      <c r="AD171" s="19"/>
      <c r="AL171" s="190"/>
    </row>
    <row r="172" spans="1:38" x14ac:dyDescent="0.25">
      <c r="A172" s="19">
        <f t="shared" si="17"/>
        <v>165</v>
      </c>
      <c r="B172" s="35"/>
      <c r="C172" s="19" t="e">
        <f>VLOOKUP(B172,'Measure&amp;Incentive Picklist'!D:H,2,FALSE)</f>
        <v>#N/A</v>
      </c>
      <c r="D172" s="35"/>
      <c r="E172" s="35"/>
      <c r="F172" s="35"/>
      <c r="G172" s="35"/>
      <c r="H172" s="36"/>
      <c r="I172" s="36"/>
      <c r="J172" s="159"/>
      <c r="K172" s="172"/>
      <c r="L172" s="193">
        <f t="shared" si="12"/>
        <v>14.696</v>
      </c>
      <c r="M172" s="188">
        <f t="shared" si="13"/>
        <v>970.3</v>
      </c>
      <c r="N172" s="180"/>
      <c r="O172" s="46"/>
      <c r="P172" s="18" t="str">
        <f>IF(O172="","",VLOOKUP(O172,'Heating picklists'!A:C,3,FALSE))</f>
        <v/>
      </c>
      <c r="Q172" s="35"/>
      <c r="R172" s="35"/>
      <c r="S172" s="35"/>
      <c r="T172" s="37"/>
      <c r="U172" s="37"/>
      <c r="V172" s="38" t="str">
        <f t="shared" si="14"/>
        <v/>
      </c>
      <c r="W172" s="142" t="str">
        <f>IF(B172="","",IF(VLOOKUP(B172,'Measure&amp;Incentive Picklist'!D:H,5,FALSE)="Therms Saved","Contact ConEd"))</f>
        <v/>
      </c>
      <c r="X172" s="58"/>
      <c r="Y172" s="18">
        <f t="shared" si="15"/>
        <v>1</v>
      </c>
      <c r="Z172" s="18">
        <f t="shared" si="16"/>
        <v>0</v>
      </c>
      <c r="AB172" s="19"/>
      <c r="AC172" s="19"/>
      <c r="AD172" s="19"/>
      <c r="AL172" s="190"/>
    </row>
    <row r="173" spans="1:38" x14ac:dyDescent="0.25">
      <c r="A173" s="19">
        <f t="shared" si="17"/>
        <v>166</v>
      </c>
      <c r="B173" s="35"/>
      <c r="C173" s="19" t="e">
        <f>VLOOKUP(B173,'Measure&amp;Incentive Picklist'!D:H,2,FALSE)</f>
        <v>#N/A</v>
      </c>
      <c r="D173" s="35"/>
      <c r="E173" s="35"/>
      <c r="F173" s="35"/>
      <c r="G173" s="35"/>
      <c r="H173" s="36"/>
      <c r="I173" s="36"/>
      <c r="J173" s="159"/>
      <c r="K173" s="172"/>
      <c r="L173" s="193">
        <f t="shared" si="12"/>
        <v>14.696</v>
      </c>
      <c r="M173" s="188">
        <f t="shared" si="13"/>
        <v>970.3</v>
      </c>
      <c r="N173" s="180"/>
      <c r="O173" s="46"/>
      <c r="P173" s="18" t="str">
        <f>IF(O173="","",VLOOKUP(O173,'Heating picklists'!A:C,3,FALSE))</f>
        <v/>
      </c>
      <c r="Q173" s="35"/>
      <c r="R173" s="35"/>
      <c r="S173" s="35"/>
      <c r="T173" s="37"/>
      <c r="U173" s="37"/>
      <c r="V173" s="38" t="str">
        <f t="shared" si="14"/>
        <v/>
      </c>
      <c r="W173" s="142" t="str">
        <f>IF(B173="","",IF(VLOOKUP(B173,'Measure&amp;Incentive Picklist'!D:H,5,FALSE)="Therms Saved","Contact ConEd"))</f>
        <v/>
      </c>
      <c r="X173" s="58"/>
      <c r="Y173" s="18">
        <f t="shared" si="15"/>
        <v>1</v>
      </c>
      <c r="Z173" s="18">
        <f t="shared" si="16"/>
        <v>0</v>
      </c>
      <c r="AB173" s="19"/>
      <c r="AC173" s="19"/>
      <c r="AD173" s="19"/>
      <c r="AL173" s="190"/>
    </row>
    <row r="174" spans="1:38" x14ac:dyDescent="0.25">
      <c r="A174" s="19">
        <f t="shared" si="17"/>
        <v>167</v>
      </c>
      <c r="B174" s="35"/>
      <c r="C174" s="19" t="e">
        <f>VLOOKUP(B174,'Measure&amp;Incentive Picklist'!D:H,2,FALSE)</f>
        <v>#N/A</v>
      </c>
      <c r="D174" s="35"/>
      <c r="E174" s="35"/>
      <c r="F174" s="35"/>
      <c r="G174" s="35"/>
      <c r="H174" s="36"/>
      <c r="I174" s="36"/>
      <c r="J174" s="159"/>
      <c r="K174" s="172"/>
      <c r="L174" s="193">
        <f t="shared" si="12"/>
        <v>14.696</v>
      </c>
      <c r="M174" s="188">
        <f t="shared" si="13"/>
        <v>970.3</v>
      </c>
      <c r="N174" s="180"/>
      <c r="O174" s="46"/>
      <c r="P174" s="18" t="str">
        <f>IF(O174="","",VLOOKUP(O174,'Heating picklists'!A:C,3,FALSE))</f>
        <v/>
      </c>
      <c r="Q174" s="35"/>
      <c r="R174" s="35"/>
      <c r="S174" s="35"/>
      <c r="T174" s="37"/>
      <c r="U174" s="37"/>
      <c r="V174" s="38" t="str">
        <f t="shared" si="14"/>
        <v/>
      </c>
      <c r="W174" s="142" t="str">
        <f>IF(B174="","",IF(VLOOKUP(B174,'Measure&amp;Incentive Picklist'!D:H,5,FALSE)="Therms Saved","Contact ConEd"))</f>
        <v/>
      </c>
      <c r="X174" s="58"/>
      <c r="Y174" s="18">
        <f t="shared" si="15"/>
        <v>1</v>
      </c>
      <c r="Z174" s="18">
        <f t="shared" si="16"/>
        <v>0</v>
      </c>
      <c r="AB174" s="19"/>
      <c r="AC174" s="19"/>
      <c r="AD174" s="19"/>
      <c r="AL174" s="190"/>
    </row>
    <row r="175" spans="1:38" x14ac:dyDescent="0.25">
      <c r="A175" s="19">
        <f t="shared" si="17"/>
        <v>168</v>
      </c>
      <c r="B175" s="35"/>
      <c r="C175" s="19" t="e">
        <f>VLOOKUP(B175,'Measure&amp;Incentive Picklist'!D:H,2,FALSE)</f>
        <v>#N/A</v>
      </c>
      <c r="D175" s="35"/>
      <c r="E175" s="35"/>
      <c r="F175" s="35"/>
      <c r="G175" s="35"/>
      <c r="H175" s="36"/>
      <c r="I175" s="36"/>
      <c r="J175" s="159"/>
      <c r="K175" s="172"/>
      <c r="L175" s="193">
        <f t="shared" si="12"/>
        <v>14.696</v>
      </c>
      <c r="M175" s="188">
        <f t="shared" si="13"/>
        <v>970.3</v>
      </c>
      <c r="N175" s="180"/>
      <c r="O175" s="46"/>
      <c r="P175" s="18" t="str">
        <f>IF(O175="","",VLOOKUP(O175,'Heating picklists'!A:C,3,FALSE))</f>
        <v/>
      </c>
      <c r="Q175" s="35"/>
      <c r="R175" s="35"/>
      <c r="S175" s="35"/>
      <c r="T175" s="37"/>
      <c r="U175" s="37"/>
      <c r="V175" s="38" t="str">
        <f t="shared" si="14"/>
        <v/>
      </c>
      <c r="W175" s="142" t="str">
        <f>IF(B175="","",IF(VLOOKUP(B175,'Measure&amp;Incentive Picklist'!D:H,5,FALSE)="Therms Saved","Contact ConEd"))</f>
        <v/>
      </c>
      <c r="X175" s="58"/>
      <c r="Y175" s="18">
        <f t="shared" si="15"/>
        <v>1</v>
      </c>
      <c r="Z175" s="18">
        <f t="shared" si="16"/>
        <v>0</v>
      </c>
      <c r="AB175" s="19"/>
      <c r="AC175" s="19"/>
      <c r="AD175" s="19"/>
      <c r="AL175" s="190"/>
    </row>
    <row r="176" spans="1:38" x14ac:dyDescent="0.25">
      <c r="A176" s="19">
        <f t="shared" si="17"/>
        <v>169</v>
      </c>
      <c r="B176" s="35"/>
      <c r="C176" s="19" t="e">
        <f>VLOOKUP(B176,'Measure&amp;Incentive Picklist'!D:H,2,FALSE)</f>
        <v>#N/A</v>
      </c>
      <c r="D176" s="35"/>
      <c r="E176" s="35"/>
      <c r="F176" s="35"/>
      <c r="G176" s="35"/>
      <c r="H176" s="36"/>
      <c r="I176" s="36"/>
      <c r="J176" s="159"/>
      <c r="K176" s="172"/>
      <c r="L176" s="193">
        <f t="shared" si="12"/>
        <v>14.696</v>
      </c>
      <c r="M176" s="188">
        <f t="shared" si="13"/>
        <v>970.3</v>
      </c>
      <c r="N176" s="180"/>
      <c r="O176" s="46"/>
      <c r="P176" s="18" t="str">
        <f>IF(O176="","",VLOOKUP(O176,'Heating picklists'!A:C,3,FALSE))</f>
        <v/>
      </c>
      <c r="Q176" s="35"/>
      <c r="R176" s="35"/>
      <c r="S176" s="35"/>
      <c r="T176" s="37"/>
      <c r="U176" s="37"/>
      <c r="V176" s="38" t="str">
        <f t="shared" si="14"/>
        <v/>
      </c>
      <c r="W176" s="142" t="str">
        <f>IF(B176="","",IF(VLOOKUP(B176,'Measure&amp;Incentive Picklist'!D:H,5,FALSE)="Therms Saved","Contact ConEd"))</f>
        <v/>
      </c>
      <c r="X176" s="58"/>
      <c r="Y176" s="18">
        <f t="shared" si="15"/>
        <v>1</v>
      </c>
      <c r="Z176" s="18">
        <f t="shared" si="16"/>
        <v>0</v>
      </c>
      <c r="AB176" s="19"/>
      <c r="AC176" s="19"/>
      <c r="AD176" s="19"/>
      <c r="AL176" s="190"/>
    </row>
    <row r="177" spans="1:38" x14ac:dyDescent="0.25">
      <c r="A177" s="19">
        <f t="shared" si="17"/>
        <v>170</v>
      </c>
      <c r="B177" s="35"/>
      <c r="C177" s="19" t="e">
        <f>VLOOKUP(B177,'Measure&amp;Incentive Picklist'!D:H,2,FALSE)</f>
        <v>#N/A</v>
      </c>
      <c r="D177" s="35"/>
      <c r="E177" s="35"/>
      <c r="F177" s="35"/>
      <c r="G177" s="35"/>
      <c r="H177" s="36"/>
      <c r="I177" s="36"/>
      <c r="J177" s="159"/>
      <c r="K177" s="172"/>
      <c r="L177" s="193">
        <f t="shared" si="12"/>
        <v>14.696</v>
      </c>
      <c r="M177" s="188">
        <f t="shared" si="13"/>
        <v>970.3</v>
      </c>
      <c r="N177" s="180"/>
      <c r="O177" s="46"/>
      <c r="P177" s="18" t="str">
        <f>IF(O177="","",VLOOKUP(O177,'Heating picklists'!A:C,3,FALSE))</f>
        <v/>
      </c>
      <c r="Q177" s="35"/>
      <c r="R177" s="35"/>
      <c r="S177" s="35"/>
      <c r="T177" s="37"/>
      <c r="U177" s="37"/>
      <c r="V177" s="38" t="str">
        <f t="shared" si="14"/>
        <v/>
      </c>
      <c r="W177" s="142" t="str">
        <f>IF(B177="","",IF(VLOOKUP(B177,'Measure&amp;Incentive Picklist'!D:H,5,FALSE)="Therms Saved","Contact ConEd"))</f>
        <v/>
      </c>
      <c r="X177" s="58"/>
      <c r="Y177" s="18">
        <f t="shared" si="15"/>
        <v>1</v>
      </c>
      <c r="Z177" s="18">
        <f t="shared" si="16"/>
        <v>0</v>
      </c>
      <c r="AB177" s="19"/>
      <c r="AC177" s="19"/>
      <c r="AD177" s="19"/>
      <c r="AL177" s="190"/>
    </row>
    <row r="178" spans="1:38" x14ac:dyDescent="0.25">
      <c r="A178" s="19">
        <f t="shared" si="17"/>
        <v>171</v>
      </c>
      <c r="B178" s="35"/>
      <c r="C178" s="19" t="e">
        <f>VLOOKUP(B178,'Measure&amp;Incentive Picklist'!D:H,2,FALSE)</f>
        <v>#N/A</v>
      </c>
      <c r="D178" s="35"/>
      <c r="E178" s="35"/>
      <c r="F178" s="35"/>
      <c r="G178" s="35"/>
      <c r="H178" s="36"/>
      <c r="I178" s="36"/>
      <c r="J178" s="159"/>
      <c r="K178" s="172"/>
      <c r="L178" s="193">
        <f t="shared" si="12"/>
        <v>14.696</v>
      </c>
      <c r="M178" s="188">
        <f t="shared" si="13"/>
        <v>970.3</v>
      </c>
      <c r="N178" s="180"/>
      <c r="O178" s="46"/>
      <c r="P178" s="18" t="str">
        <f>IF(O178="","",VLOOKUP(O178,'Heating picklists'!A:C,3,FALSE))</f>
        <v/>
      </c>
      <c r="Q178" s="35"/>
      <c r="R178" s="35"/>
      <c r="S178" s="35"/>
      <c r="T178" s="37"/>
      <c r="U178" s="37"/>
      <c r="V178" s="38" t="str">
        <f t="shared" si="14"/>
        <v/>
      </c>
      <c r="W178" s="142" t="str">
        <f>IF(B178="","",IF(VLOOKUP(B178,'Measure&amp;Incentive Picklist'!D:H,5,FALSE)="Therms Saved","Contact ConEd"))</f>
        <v/>
      </c>
      <c r="X178" s="58"/>
      <c r="Y178" s="18">
        <f t="shared" si="15"/>
        <v>1</v>
      </c>
      <c r="Z178" s="18">
        <f t="shared" si="16"/>
        <v>0</v>
      </c>
      <c r="AB178" s="19"/>
      <c r="AC178" s="19"/>
      <c r="AD178" s="19"/>
      <c r="AL178" s="190"/>
    </row>
    <row r="179" spans="1:38" x14ac:dyDescent="0.25">
      <c r="A179" s="19">
        <f t="shared" si="17"/>
        <v>172</v>
      </c>
      <c r="B179" s="35"/>
      <c r="C179" s="19" t="e">
        <f>VLOOKUP(B179,'Measure&amp;Incentive Picklist'!D:H,2,FALSE)</f>
        <v>#N/A</v>
      </c>
      <c r="D179" s="35"/>
      <c r="E179" s="35"/>
      <c r="F179" s="35"/>
      <c r="G179" s="35"/>
      <c r="H179" s="36"/>
      <c r="I179" s="36"/>
      <c r="J179" s="159"/>
      <c r="K179" s="172"/>
      <c r="L179" s="193">
        <f t="shared" si="12"/>
        <v>14.696</v>
      </c>
      <c r="M179" s="188">
        <f t="shared" si="13"/>
        <v>970.3</v>
      </c>
      <c r="N179" s="180"/>
      <c r="O179" s="46"/>
      <c r="P179" s="18" t="str">
        <f>IF(O179="","",VLOOKUP(O179,'Heating picklists'!A:C,3,FALSE))</f>
        <v/>
      </c>
      <c r="Q179" s="35"/>
      <c r="R179" s="35"/>
      <c r="S179" s="35"/>
      <c r="T179" s="37"/>
      <c r="U179" s="37"/>
      <c r="V179" s="38" t="str">
        <f t="shared" si="14"/>
        <v/>
      </c>
      <c r="W179" s="142" t="str">
        <f>IF(B179="","",IF(VLOOKUP(B179,'Measure&amp;Incentive Picklist'!D:H,5,FALSE)="Therms Saved","Contact ConEd"))</f>
        <v/>
      </c>
      <c r="X179" s="58"/>
      <c r="Y179" s="18">
        <f t="shared" si="15"/>
        <v>1</v>
      </c>
      <c r="Z179" s="18">
        <f t="shared" si="16"/>
        <v>0</v>
      </c>
      <c r="AB179" s="19"/>
      <c r="AC179" s="19"/>
      <c r="AD179" s="19"/>
      <c r="AL179" s="190"/>
    </row>
    <row r="180" spans="1:38" x14ac:dyDescent="0.25">
      <c r="A180" s="19">
        <f t="shared" si="17"/>
        <v>173</v>
      </c>
      <c r="B180" s="35"/>
      <c r="C180" s="19" t="e">
        <f>VLOOKUP(B180,'Measure&amp;Incentive Picklist'!D:H,2,FALSE)</f>
        <v>#N/A</v>
      </c>
      <c r="D180" s="35"/>
      <c r="E180" s="35"/>
      <c r="F180" s="35"/>
      <c r="G180" s="35"/>
      <c r="H180" s="36"/>
      <c r="I180" s="36"/>
      <c r="J180" s="159"/>
      <c r="K180" s="172"/>
      <c r="L180" s="193">
        <f t="shared" si="12"/>
        <v>14.696</v>
      </c>
      <c r="M180" s="188">
        <f t="shared" si="13"/>
        <v>970.3</v>
      </c>
      <c r="N180" s="180"/>
      <c r="O180" s="46"/>
      <c r="P180" s="18" t="str">
        <f>IF(O180="","",VLOOKUP(O180,'Heating picklists'!A:C,3,FALSE))</f>
        <v/>
      </c>
      <c r="Q180" s="35"/>
      <c r="R180" s="35"/>
      <c r="S180" s="35"/>
      <c r="T180" s="37"/>
      <c r="U180" s="37"/>
      <c r="V180" s="38" t="str">
        <f t="shared" si="14"/>
        <v/>
      </c>
      <c r="W180" s="142" t="str">
        <f>IF(B180="","",IF(VLOOKUP(B180,'Measure&amp;Incentive Picklist'!D:H,5,FALSE)="Therms Saved","Contact ConEd"))</f>
        <v/>
      </c>
      <c r="X180" s="58"/>
      <c r="Y180" s="18">
        <f t="shared" si="15"/>
        <v>1</v>
      </c>
      <c r="Z180" s="18">
        <f t="shared" si="16"/>
        <v>0</v>
      </c>
      <c r="AB180" s="19"/>
      <c r="AC180" s="19"/>
      <c r="AD180" s="19"/>
      <c r="AL180" s="190"/>
    </row>
    <row r="181" spans="1:38" x14ac:dyDescent="0.25">
      <c r="A181" s="19">
        <f t="shared" si="17"/>
        <v>174</v>
      </c>
      <c r="B181" s="35"/>
      <c r="C181" s="19" t="e">
        <f>VLOOKUP(B181,'Measure&amp;Incentive Picklist'!D:H,2,FALSE)</f>
        <v>#N/A</v>
      </c>
      <c r="D181" s="35"/>
      <c r="E181" s="35"/>
      <c r="F181" s="35"/>
      <c r="G181" s="35"/>
      <c r="H181" s="36"/>
      <c r="I181" s="36"/>
      <c r="J181" s="159"/>
      <c r="K181" s="172"/>
      <c r="L181" s="193">
        <f t="shared" si="12"/>
        <v>14.696</v>
      </c>
      <c r="M181" s="188">
        <f t="shared" si="13"/>
        <v>970.3</v>
      </c>
      <c r="N181" s="180"/>
      <c r="O181" s="46"/>
      <c r="P181" s="18" t="str">
        <f>IF(O181="","",VLOOKUP(O181,'Heating picklists'!A:C,3,FALSE))</f>
        <v/>
      </c>
      <c r="Q181" s="35"/>
      <c r="R181" s="35"/>
      <c r="S181" s="35"/>
      <c r="T181" s="37"/>
      <c r="U181" s="37"/>
      <c r="V181" s="38" t="str">
        <f t="shared" si="14"/>
        <v/>
      </c>
      <c r="W181" s="142" t="str">
        <f>IF(B181="","",IF(VLOOKUP(B181,'Measure&amp;Incentive Picklist'!D:H,5,FALSE)="Therms Saved","Contact ConEd"))</f>
        <v/>
      </c>
      <c r="X181" s="58"/>
      <c r="Y181" s="18">
        <f t="shared" si="15"/>
        <v>1</v>
      </c>
      <c r="Z181" s="18">
        <f t="shared" si="16"/>
        <v>0</v>
      </c>
      <c r="AB181" s="19"/>
      <c r="AC181" s="19"/>
      <c r="AD181" s="19"/>
      <c r="AL181" s="190"/>
    </row>
    <row r="182" spans="1:38" x14ac:dyDescent="0.25">
      <c r="A182" s="19">
        <f t="shared" si="17"/>
        <v>175</v>
      </c>
      <c r="B182" s="35"/>
      <c r="C182" s="19" t="e">
        <f>VLOOKUP(B182,'Measure&amp;Incentive Picklist'!D:H,2,FALSE)</f>
        <v>#N/A</v>
      </c>
      <c r="D182" s="35"/>
      <c r="E182" s="35"/>
      <c r="F182" s="35"/>
      <c r="G182" s="35"/>
      <c r="H182" s="36"/>
      <c r="I182" s="36"/>
      <c r="J182" s="159"/>
      <c r="K182" s="172"/>
      <c r="L182" s="193">
        <f t="shared" si="12"/>
        <v>14.696</v>
      </c>
      <c r="M182" s="188">
        <f t="shared" si="13"/>
        <v>970.3</v>
      </c>
      <c r="N182" s="180"/>
      <c r="O182" s="46"/>
      <c r="P182" s="18" t="str">
        <f>IF(O182="","",VLOOKUP(O182,'Heating picklists'!A:C,3,FALSE))</f>
        <v/>
      </c>
      <c r="Q182" s="35"/>
      <c r="R182" s="35"/>
      <c r="S182" s="35"/>
      <c r="T182" s="37"/>
      <c r="U182" s="37"/>
      <c r="V182" s="38" t="str">
        <f t="shared" si="14"/>
        <v/>
      </c>
      <c r="W182" s="142" t="str">
        <f>IF(B182="","",IF(VLOOKUP(B182,'Measure&amp;Incentive Picklist'!D:H,5,FALSE)="Therms Saved","Contact ConEd"))</f>
        <v/>
      </c>
      <c r="X182" s="58"/>
      <c r="Y182" s="18">
        <f t="shared" si="15"/>
        <v>1</v>
      </c>
      <c r="Z182" s="18">
        <f t="shared" si="16"/>
        <v>0</v>
      </c>
      <c r="AB182" s="19"/>
      <c r="AC182" s="19"/>
      <c r="AD182" s="19"/>
      <c r="AL182" s="190"/>
    </row>
    <row r="183" spans="1:38" x14ac:dyDescent="0.25">
      <c r="A183" s="19">
        <f t="shared" si="17"/>
        <v>176</v>
      </c>
      <c r="B183" s="35"/>
      <c r="C183" s="19" t="e">
        <f>VLOOKUP(B183,'Measure&amp;Incentive Picklist'!D:H,2,FALSE)</f>
        <v>#N/A</v>
      </c>
      <c r="D183" s="35"/>
      <c r="E183" s="35"/>
      <c r="F183" s="35"/>
      <c r="G183" s="35"/>
      <c r="H183" s="36"/>
      <c r="I183" s="36"/>
      <c r="J183" s="159"/>
      <c r="K183" s="172"/>
      <c r="L183" s="193">
        <f t="shared" si="12"/>
        <v>14.696</v>
      </c>
      <c r="M183" s="188">
        <f t="shared" si="13"/>
        <v>970.3</v>
      </c>
      <c r="N183" s="180"/>
      <c r="O183" s="46"/>
      <c r="P183" s="18" t="str">
        <f>IF(O183="","",VLOOKUP(O183,'Heating picklists'!A:C,3,FALSE))</f>
        <v/>
      </c>
      <c r="Q183" s="35"/>
      <c r="R183" s="35"/>
      <c r="S183" s="35"/>
      <c r="T183" s="37"/>
      <c r="U183" s="37"/>
      <c r="V183" s="38" t="str">
        <f t="shared" si="14"/>
        <v/>
      </c>
      <c r="W183" s="142" t="str">
        <f>IF(B183="","",IF(VLOOKUP(B183,'Measure&amp;Incentive Picklist'!D:H,5,FALSE)="Therms Saved","Contact ConEd"))</f>
        <v/>
      </c>
      <c r="X183" s="58"/>
      <c r="Y183" s="18">
        <f t="shared" si="15"/>
        <v>1</v>
      </c>
      <c r="Z183" s="18">
        <f t="shared" si="16"/>
        <v>0</v>
      </c>
      <c r="AB183" s="19"/>
      <c r="AC183" s="19"/>
      <c r="AD183" s="19"/>
      <c r="AL183" s="190"/>
    </row>
    <row r="184" spans="1:38" x14ac:dyDescent="0.25">
      <c r="A184" s="19">
        <f t="shared" si="17"/>
        <v>177</v>
      </c>
      <c r="B184" s="35"/>
      <c r="C184" s="19" t="e">
        <f>VLOOKUP(B184,'Measure&amp;Incentive Picklist'!D:H,2,FALSE)</f>
        <v>#N/A</v>
      </c>
      <c r="D184" s="35"/>
      <c r="E184" s="35"/>
      <c r="F184" s="35"/>
      <c r="G184" s="35"/>
      <c r="H184" s="36"/>
      <c r="I184" s="36"/>
      <c r="J184" s="159"/>
      <c r="K184" s="172"/>
      <c r="L184" s="193">
        <f t="shared" si="12"/>
        <v>14.696</v>
      </c>
      <c r="M184" s="188">
        <f t="shared" si="13"/>
        <v>970.3</v>
      </c>
      <c r="N184" s="180"/>
      <c r="O184" s="46"/>
      <c r="P184" s="18" t="str">
        <f>IF(O184="","",VLOOKUP(O184,'Heating picklists'!A:C,3,FALSE))</f>
        <v/>
      </c>
      <c r="Q184" s="35"/>
      <c r="R184" s="35"/>
      <c r="S184" s="35"/>
      <c r="T184" s="37"/>
      <c r="U184" s="37"/>
      <c r="V184" s="38" t="str">
        <f t="shared" si="14"/>
        <v/>
      </c>
      <c r="W184" s="142" t="str">
        <f>IF(B184="","",IF(VLOOKUP(B184,'Measure&amp;Incentive Picklist'!D:H,5,FALSE)="Therms Saved","Contact ConEd"))</f>
        <v/>
      </c>
      <c r="X184" s="58"/>
      <c r="Y184" s="18">
        <f t="shared" si="15"/>
        <v>1</v>
      </c>
      <c r="Z184" s="18">
        <f t="shared" si="16"/>
        <v>0</v>
      </c>
      <c r="AB184" s="19"/>
      <c r="AC184" s="19"/>
      <c r="AD184" s="19"/>
      <c r="AL184" s="190"/>
    </row>
    <row r="185" spans="1:38" x14ac:dyDescent="0.25">
      <c r="A185" s="19">
        <f t="shared" si="17"/>
        <v>178</v>
      </c>
      <c r="B185" s="35"/>
      <c r="C185" s="19" t="e">
        <f>VLOOKUP(B185,'Measure&amp;Incentive Picklist'!D:H,2,FALSE)</f>
        <v>#N/A</v>
      </c>
      <c r="D185" s="35"/>
      <c r="E185" s="35"/>
      <c r="F185" s="35"/>
      <c r="G185" s="35"/>
      <c r="H185" s="36"/>
      <c r="I185" s="36"/>
      <c r="J185" s="159"/>
      <c r="K185" s="172"/>
      <c r="L185" s="193">
        <f t="shared" si="12"/>
        <v>14.696</v>
      </c>
      <c r="M185" s="188">
        <f t="shared" si="13"/>
        <v>970.3</v>
      </c>
      <c r="N185" s="180"/>
      <c r="O185" s="46"/>
      <c r="P185" s="18" t="str">
        <f>IF(O185="","",VLOOKUP(O185,'Heating picklists'!A:C,3,FALSE))</f>
        <v/>
      </c>
      <c r="Q185" s="35"/>
      <c r="R185" s="35"/>
      <c r="S185" s="35"/>
      <c r="T185" s="37"/>
      <c r="U185" s="37"/>
      <c r="V185" s="38" t="str">
        <f t="shared" si="14"/>
        <v/>
      </c>
      <c r="W185" s="142" t="str">
        <f>IF(B185="","",IF(VLOOKUP(B185,'Measure&amp;Incentive Picklist'!D:H,5,FALSE)="Therms Saved","Contact ConEd"))</f>
        <v/>
      </c>
      <c r="X185" s="58"/>
      <c r="Y185" s="18">
        <f t="shared" si="15"/>
        <v>1</v>
      </c>
      <c r="Z185" s="18">
        <f t="shared" si="16"/>
        <v>0</v>
      </c>
      <c r="AB185" s="19"/>
      <c r="AC185" s="19"/>
      <c r="AD185" s="19"/>
      <c r="AL185" s="190"/>
    </row>
    <row r="186" spans="1:38" x14ac:dyDescent="0.25">
      <c r="A186" s="19">
        <f t="shared" si="17"/>
        <v>179</v>
      </c>
      <c r="B186" s="35"/>
      <c r="C186" s="19" t="e">
        <f>VLOOKUP(B186,'Measure&amp;Incentive Picklist'!D:H,2,FALSE)</f>
        <v>#N/A</v>
      </c>
      <c r="D186" s="35"/>
      <c r="E186" s="35"/>
      <c r="F186" s="35"/>
      <c r="G186" s="35"/>
      <c r="H186" s="36"/>
      <c r="I186" s="36"/>
      <c r="J186" s="159"/>
      <c r="K186" s="172"/>
      <c r="L186" s="193">
        <f t="shared" si="12"/>
        <v>14.696</v>
      </c>
      <c r="M186" s="188">
        <f t="shared" si="13"/>
        <v>970.3</v>
      </c>
      <c r="N186" s="180"/>
      <c r="O186" s="46"/>
      <c r="P186" s="18" t="str">
        <f>IF(O186="","",VLOOKUP(O186,'Heating picklists'!A:C,3,FALSE))</f>
        <v/>
      </c>
      <c r="Q186" s="35"/>
      <c r="R186" s="35"/>
      <c r="S186" s="35"/>
      <c r="T186" s="37"/>
      <c r="U186" s="37"/>
      <c r="V186" s="38" t="str">
        <f t="shared" si="14"/>
        <v/>
      </c>
      <c r="W186" s="142" t="str">
        <f>IF(B186="","",IF(VLOOKUP(B186,'Measure&amp;Incentive Picklist'!D:H,5,FALSE)="Therms Saved","Contact ConEd"))</f>
        <v/>
      </c>
      <c r="X186" s="58"/>
      <c r="Y186" s="18">
        <f t="shared" si="15"/>
        <v>1</v>
      </c>
      <c r="Z186" s="18">
        <f t="shared" si="16"/>
        <v>0</v>
      </c>
      <c r="AB186" s="19"/>
      <c r="AC186" s="19"/>
      <c r="AD186" s="19"/>
      <c r="AL186" s="190"/>
    </row>
    <row r="187" spans="1:38" x14ac:dyDescent="0.25">
      <c r="A187" s="19">
        <f t="shared" si="17"/>
        <v>180</v>
      </c>
      <c r="B187" s="35"/>
      <c r="C187" s="19" t="e">
        <f>VLOOKUP(B187,'Measure&amp;Incentive Picklist'!D:H,2,FALSE)</f>
        <v>#N/A</v>
      </c>
      <c r="D187" s="35"/>
      <c r="E187" s="35"/>
      <c r="F187" s="35"/>
      <c r="G187" s="35"/>
      <c r="H187" s="36"/>
      <c r="I187" s="36"/>
      <c r="J187" s="159"/>
      <c r="K187" s="172"/>
      <c r="L187" s="193">
        <f t="shared" si="12"/>
        <v>14.696</v>
      </c>
      <c r="M187" s="188">
        <f t="shared" si="13"/>
        <v>970.3</v>
      </c>
      <c r="N187" s="180"/>
      <c r="O187" s="46"/>
      <c r="P187" s="18" t="str">
        <f>IF(O187="","",VLOOKUP(O187,'Heating picklists'!A:C,3,FALSE))</f>
        <v/>
      </c>
      <c r="Q187" s="35"/>
      <c r="R187" s="35"/>
      <c r="S187" s="35"/>
      <c r="T187" s="37"/>
      <c r="U187" s="37"/>
      <c r="V187" s="38" t="str">
        <f t="shared" si="14"/>
        <v/>
      </c>
      <c r="W187" s="142" t="str">
        <f>IF(B187="","",IF(VLOOKUP(B187,'Measure&amp;Incentive Picklist'!D:H,5,FALSE)="Therms Saved","Contact ConEd"))</f>
        <v/>
      </c>
      <c r="X187" s="58"/>
      <c r="Y187" s="18">
        <f t="shared" si="15"/>
        <v>1</v>
      </c>
      <c r="Z187" s="18">
        <f t="shared" si="16"/>
        <v>0</v>
      </c>
      <c r="AB187" s="19"/>
      <c r="AC187" s="19"/>
      <c r="AD187" s="19"/>
      <c r="AL187" s="190"/>
    </row>
    <row r="188" spans="1:38" x14ac:dyDescent="0.25">
      <c r="A188" s="19">
        <f t="shared" si="17"/>
        <v>181</v>
      </c>
      <c r="B188" s="35"/>
      <c r="C188" s="19" t="e">
        <f>VLOOKUP(B188,'Measure&amp;Incentive Picklist'!D:H,2,FALSE)</f>
        <v>#N/A</v>
      </c>
      <c r="D188" s="35"/>
      <c r="E188" s="35"/>
      <c r="F188" s="35"/>
      <c r="G188" s="35"/>
      <c r="H188" s="36"/>
      <c r="I188" s="36"/>
      <c r="J188" s="159"/>
      <c r="K188" s="172"/>
      <c r="L188" s="193">
        <f t="shared" si="12"/>
        <v>14.696</v>
      </c>
      <c r="M188" s="188">
        <f t="shared" si="13"/>
        <v>970.3</v>
      </c>
      <c r="N188" s="180"/>
      <c r="O188" s="46"/>
      <c r="P188" s="18" t="str">
        <f>IF(O188="","",VLOOKUP(O188,'Heating picklists'!A:C,3,FALSE))</f>
        <v/>
      </c>
      <c r="Q188" s="35"/>
      <c r="R188" s="35"/>
      <c r="S188" s="35"/>
      <c r="T188" s="37"/>
      <c r="U188" s="37"/>
      <c r="V188" s="38" t="str">
        <f t="shared" si="14"/>
        <v/>
      </c>
      <c r="W188" s="142" t="str">
        <f>IF(B188="","",IF(VLOOKUP(B188,'Measure&amp;Incentive Picklist'!D:H,5,FALSE)="Therms Saved","Contact ConEd"))</f>
        <v/>
      </c>
      <c r="X188" s="58"/>
      <c r="Y188" s="18">
        <f t="shared" si="15"/>
        <v>1</v>
      </c>
      <c r="Z188" s="18">
        <f t="shared" si="16"/>
        <v>0</v>
      </c>
      <c r="AB188" s="19"/>
      <c r="AC188" s="19"/>
      <c r="AD188" s="19"/>
      <c r="AL188" s="190"/>
    </row>
    <row r="189" spans="1:38" x14ac:dyDescent="0.25">
      <c r="A189" s="19">
        <f t="shared" si="17"/>
        <v>182</v>
      </c>
      <c r="B189" s="35"/>
      <c r="C189" s="19" t="e">
        <f>VLOOKUP(B189,'Measure&amp;Incentive Picklist'!D:H,2,FALSE)</f>
        <v>#N/A</v>
      </c>
      <c r="D189" s="35"/>
      <c r="E189" s="35"/>
      <c r="F189" s="35"/>
      <c r="G189" s="35"/>
      <c r="H189" s="36"/>
      <c r="I189" s="36"/>
      <c r="J189" s="159"/>
      <c r="K189" s="172"/>
      <c r="L189" s="193">
        <f t="shared" si="12"/>
        <v>14.696</v>
      </c>
      <c r="M189" s="188">
        <f t="shared" si="13"/>
        <v>970.3</v>
      </c>
      <c r="N189" s="180"/>
      <c r="O189" s="46"/>
      <c r="P189" s="18" t="str">
        <f>IF(O189="","",VLOOKUP(O189,'Heating picklists'!A:C,3,FALSE))</f>
        <v/>
      </c>
      <c r="Q189" s="35"/>
      <c r="R189" s="35"/>
      <c r="S189" s="35"/>
      <c r="T189" s="37"/>
      <c r="U189" s="37"/>
      <c r="V189" s="38" t="str">
        <f t="shared" si="14"/>
        <v/>
      </c>
      <c r="W189" s="142" t="str">
        <f>IF(B189="","",IF(VLOOKUP(B189,'Measure&amp;Incentive Picklist'!D:H,5,FALSE)="Therms Saved","Contact ConEd"))</f>
        <v/>
      </c>
      <c r="X189" s="58"/>
      <c r="Y189" s="18">
        <f t="shared" si="15"/>
        <v>1</v>
      </c>
      <c r="Z189" s="18">
        <f t="shared" si="16"/>
        <v>0</v>
      </c>
      <c r="AB189" s="19"/>
      <c r="AC189" s="19"/>
      <c r="AD189" s="19"/>
      <c r="AL189" s="190"/>
    </row>
    <row r="190" spans="1:38" x14ac:dyDescent="0.25">
      <c r="A190" s="19">
        <f t="shared" si="17"/>
        <v>183</v>
      </c>
      <c r="B190" s="35"/>
      <c r="C190" s="19" t="e">
        <f>VLOOKUP(B190,'Measure&amp;Incentive Picklist'!D:H,2,FALSE)</f>
        <v>#N/A</v>
      </c>
      <c r="D190" s="35"/>
      <c r="E190" s="35"/>
      <c r="F190" s="35"/>
      <c r="G190" s="35"/>
      <c r="H190" s="36"/>
      <c r="I190" s="36"/>
      <c r="J190" s="159"/>
      <c r="K190" s="172"/>
      <c r="L190" s="193">
        <f t="shared" si="12"/>
        <v>14.696</v>
      </c>
      <c r="M190" s="188">
        <f t="shared" si="13"/>
        <v>970.3</v>
      </c>
      <c r="N190" s="180"/>
      <c r="O190" s="46"/>
      <c r="P190" s="18" t="str">
        <f>IF(O190="","",VLOOKUP(O190,'Heating picklists'!A:C,3,FALSE))</f>
        <v/>
      </c>
      <c r="Q190" s="35"/>
      <c r="R190" s="35"/>
      <c r="S190" s="35"/>
      <c r="T190" s="37"/>
      <c r="U190" s="37"/>
      <c r="V190" s="38" t="str">
        <f t="shared" si="14"/>
        <v/>
      </c>
      <c r="W190" s="142" t="str">
        <f>IF(B190="","",IF(VLOOKUP(B190,'Measure&amp;Incentive Picklist'!D:H,5,FALSE)="Therms Saved","Contact ConEd"))</f>
        <v/>
      </c>
      <c r="X190" s="58"/>
      <c r="Y190" s="18">
        <f t="shared" si="15"/>
        <v>1</v>
      </c>
      <c r="Z190" s="18">
        <f t="shared" si="16"/>
        <v>0</v>
      </c>
      <c r="AB190" s="19"/>
      <c r="AC190" s="19"/>
      <c r="AD190" s="19"/>
      <c r="AL190" s="190"/>
    </row>
    <row r="191" spans="1:38" x14ac:dyDescent="0.25">
      <c r="A191" s="19">
        <f t="shared" si="17"/>
        <v>184</v>
      </c>
      <c r="B191" s="35"/>
      <c r="C191" s="19" t="e">
        <f>VLOOKUP(B191,'Measure&amp;Incentive Picklist'!D:H,2,FALSE)</f>
        <v>#N/A</v>
      </c>
      <c r="D191" s="35"/>
      <c r="E191" s="35"/>
      <c r="F191" s="35"/>
      <c r="G191" s="35"/>
      <c r="H191" s="36"/>
      <c r="I191" s="36"/>
      <c r="J191" s="159"/>
      <c r="K191" s="172"/>
      <c r="L191" s="193">
        <f t="shared" si="12"/>
        <v>14.696</v>
      </c>
      <c r="M191" s="188">
        <f t="shared" si="13"/>
        <v>970.3</v>
      </c>
      <c r="N191" s="180"/>
      <c r="O191" s="46"/>
      <c r="P191" s="18" t="str">
        <f>IF(O191="","",VLOOKUP(O191,'Heating picklists'!A:C,3,FALSE))</f>
        <v/>
      </c>
      <c r="Q191" s="35"/>
      <c r="R191" s="35"/>
      <c r="S191" s="35"/>
      <c r="T191" s="37"/>
      <c r="U191" s="37"/>
      <c r="V191" s="38" t="str">
        <f t="shared" si="14"/>
        <v/>
      </c>
      <c r="W191" s="142" t="str">
        <f>IF(B191="","",IF(VLOOKUP(B191,'Measure&amp;Incentive Picklist'!D:H,5,FALSE)="Therms Saved","Contact ConEd"))</f>
        <v/>
      </c>
      <c r="X191" s="58"/>
      <c r="Y191" s="18">
        <f t="shared" si="15"/>
        <v>1</v>
      </c>
      <c r="Z191" s="18">
        <f t="shared" si="16"/>
        <v>0</v>
      </c>
      <c r="AB191" s="19"/>
      <c r="AC191" s="19"/>
      <c r="AD191" s="19"/>
      <c r="AL191" s="190"/>
    </row>
    <row r="192" spans="1:38" x14ac:dyDescent="0.25">
      <c r="A192" s="19">
        <f t="shared" si="17"/>
        <v>185</v>
      </c>
      <c r="B192" s="35"/>
      <c r="C192" s="19" t="e">
        <f>VLOOKUP(B192,'Measure&amp;Incentive Picklist'!D:H,2,FALSE)</f>
        <v>#N/A</v>
      </c>
      <c r="D192" s="35"/>
      <c r="E192" s="35"/>
      <c r="F192" s="35"/>
      <c r="G192" s="35"/>
      <c r="H192" s="36"/>
      <c r="I192" s="36"/>
      <c r="J192" s="159"/>
      <c r="K192" s="172"/>
      <c r="L192" s="193">
        <f t="shared" si="12"/>
        <v>14.696</v>
      </c>
      <c r="M192" s="188">
        <f t="shared" si="13"/>
        <v>970.3</v>
      </c>
      <c r="N192" s="180"/>
      <c r="O192" s="46"/>
      <c r="P192" s="18" t="str">
        <f>IF(O192="","",VLOOKUP(O192,'Heating picklists'!A:C,3,FALSE))</f>
        <v/>
      </c>
      <c r="Q192" s="35"/>
      <c r="R192" s="35"/>
      <c r="S192" s="35"/>
      <c r="T192" s="37"/>
      <c r="U192" s="37"/>
      <c r="V192" s="38" t="str">
        <f t="shared" si="14"/>
        <v/>
      </c>
      <c r="W192" s="142" t="str">
        <f>IF(B192="","",IF(VLOOKUP(B192,'Measure&amp;Incentive Picklist'!D:H,5,FALSE)="Therms Saved","Contact ConEd"))</f>
        <v/>
      </c>
      <c r="X192" s="58"/>
      <c r="Y192" s="18">
        <f t="shared" si="15"/>
        <v>1</v>
      </c>
      <c r="Z192" s="18">
        <f t="shared" si="16"/>
        <v>0</v>
      </c>
      <c r="AB192" s="19"/>
      <c r="AC192" s="19"/>
      <c r="AD192" s="19"/>
      <c r="AL192" s="190"/>
    </row>
    <row r="193" spans="1:38" x14ac:dyDescent="0.25">
      <c r="A193" s="19">
        <f t="shared" si="17"/>
        <v>186</v>
      </c>
      <c r="B193" s="35"/>
      <c r="C193" s="19" t="e">
        <f>VLOOKUP(B193,'Measure&amp;Incentive Picklist'!D:H,2,FALSE)</f>
        <v>#N/A</v>
      </c>
      <c r="D193" s="35"/>
      <c r="E193" s="35"/>
      <c r="F193" s="35"/>
      <c r="G193" s="35"/>
      <c r="H193" s="36"/>
      <c r="I193" s="36"/>
      <c r="J193" s="159"/>
      <c r="K193" s="172"/>
      <c r="L193" s="193">
        <f t="shared" si="12"/>
        <v>14.696</v>
      </c>
      <c r="M193" s="188">
        <f t="shared" si="13"/>
        <v>970.3</v>
      </c>
      <c r="N193" s="180"/>
      <c r="O193" s="46"/>
      <c r="P193" s="18" t="str">
        <f>IF(O193="","",VLOOKUP(O193,'Heating picklists'!A:C,3,FALSE))</f>
        <v/>
      </c>
      <c r="Q193" s="35"/>
      <c r="R193" s="35"/>
      <c r="S193" s="35"/>
      <c r="T193" s="37"/>
      <c r="U193" s="37"/>
      <c r="V193" s="38" t="str">
        <f t="shared" si="14"/>
        <v/>
      </c>
      <c r="W193" s="142" t="str">
        <f>IF(B193="","",IF(VLOOKUP(B193,'Measure&amp;Incentive Picklist'!D:H,5,FALSE)="Therms Saved","Contact ConEd"))</f>
        <v/>
      </c>
      <c r="X193" s="58"/>
      <c r="Y193" s="18">
        <f t="shared" si="15"/>
        <v>1</v>
      </c>
      <c r="Z193" s="18">
        <f t="shared" si="16"/>
        <v>0</v>
      </c>
      <c r="AB193" s="19"/>
      <c r="AC193" s="19"/>
      <c r="AD193" s="19"/>
      <c r="AL193" s="190"/>
    </row>
    <row r="194" spans="1:38" x14ac:dyDescent="0.25">
      <c r="A194" s="19">
        <f t="shared" si="17"/>
        <v>187</v>
      </c>
      <c r="B194" s="35"/>
      <c r="C194" s="19" t="e">
        <f>VLOOKUP(B194,'Measure&amp;Incentive Picklist'!D:H,2,FALSE)</f>
        <v>#N/A</v>
      </c>
      <c r="D194" s="35"/>
      <c r="E194" s="35"/>
      <c r="F194" s="35"/>
      <c r="G194" s="35"/>
      <c r="H194" s="36"/>
      <c r="I194" s="36"/>
      <c r="J194" s="159"/>
      <c r="K194" s="172"/>
      <c r="L194" s="193">
        <f t="shared" si="12"/>
        <v>14.696</v>
      </c>
      <c r="M194" s="188">
        <f t="shared" si="13"/>
        <v>970.3</v>
      </c>
      <c r="N194" s="180"/>
      <c r="O194" s="46"/>
      <c r="P194" s="18" t="str">
        <f>IF(O194="","",VLOOKUP(O194,'Heating picklists'!A:C,3,FALSE))</f>
        <v/>
      </c>
      <c r="Q194" s="35"/>
      <c r="R194" s="35"/>
      <c r="S194" s="35"/>
      <c r="T194" s="37"/>
      <c r="U194" s="37"/>
      <c r="V194" s="38" t="str">
        <f t="shared" si="14"/>
        <v/>
      </c>
      <c r="W194" s="142" t="str">
        <f>IF(B194="","",IF(VLOOKUP(B194,'Measure&amp;Incentive Picklist'!D:H,5,FALSE)="Therms Saved","Contact ConEd"))</f>
        <v/>
      </c>
      <c r="X194" s="58"/>
      <c r="Y194" s="18">
        <f t="shared" si="15"/>
        <v>1</v>
      </c>
      <c r="Z194" s="18">
        <f t="shared" si="16"/>
        <v>0</v>
      </c>
      <c r="AB194" s="19"/>
      <c r="AC194" s="19"/>
      <c r="AD194" s="19"/>
      <c r="AL194" s="190"/>
    </row>
    <row r="195" spans="1:38" x14ac:dyDescent="0.25">
      <c r="A195" s="19">
        <f t="shared" si="17"/>
        <v>188</v>
      </c>
      <c r="B195" s="35"/>
      <c r="C195" s="19" t="e">
        <f>VLOOKUP(B195,'Measure&amp;Incentive Picklist'!D:H,2,FALSE)</f>
        <v>#N/A</v>
      </c>
      <c r="D195" s="35"/>
      <c r="E195" s="35"/>
      <c r="F195" s="35"/>
      <c r="G195" s="35"/>
      <c r="H195" s="36"/>
      <c r="I195" s="36"/>
      <c r="J195" s="159"/>
      <c r="K195" s="172"/>
      <c r="L195" s="193">
        <f t="shared" si="12"/>
        <v>14.696</v>
      </c>
      <c r="M195" s="188">
        <f t="shared" si="13"/>
        <v>970.3</v>
      </c>
      <c r="N195" s="180"/>
      <c r="O195" s="46"/>
      <c r="P195" s="18" t="str">
        <f>IF(O195="","",VLOOKUP(O195,'Heating picklists'!A:C,3,FALSE))</f>
        <v/>
      </c>
      <c r="Q195" s="35"/>
      <c r="R195" s="35"/>
      <c r="S195" s="35"/>
      <c r="T195" s="37"/>
      <c r="U195" s="37"/>
      <c r="V195" s="38" t="str">
        <f t="shared" si="14"/>
        <v/>
      </c>
      <c r="W195" s="142" t="str">
        <f>IF(B195="","",IF(VLOOKUP(B195,'Measure&amp;Incentive Picklist'!D:H,5,FALSE)="Therms Saved","Contact ConEd"))</f>
        <v/>
      </c>
      <c r="X195" s="58"/>
      <c r="Y195" s="18">
        <f t="shared" si="15"/>
        <v>1</v>
      </c>
      <c r="Z195" s="18">
        <f t="shared" si="16"/>
        <v>0</v>
      </c>
      <c r="AB195" s="19"/>
      <c r="AC195" s="19"/>
      <c r="AD195" s="19"/>
      <c r="AL195" s="190"/>
    </row>
    <row r="196" spans="1:38" x14ac:dyDescent="0.25">
      <c r="A196" s="19">
        <f t="shared" si="17"/>
        <v>189</v>
      </c>
      <c r="B196" s="35"/>
      <c r="C196" s="19" t="e">
        <f>VLOOKUP(B196,'Measure&amp;Incentive Picklist'!D:H,2,FALSE)</f>
        <v>#N/A</v>
      </c>
      <c r="D196" s="35"/>
      <c r="E196" s="35"/>
      <c r="F196" s="35"/>
      <c r="G196" s="35"/>
      <c r="H196" s="36"/>
      <c r="I196" s="36"/>
      <c r="J196" s="159"/>
      <c r="K196" s="172"/>
      <c r="L196" s="193">
        <f t="shared" si="12"/>
        <v>14.696</v>
      </c>
      <c r="M196" s="188">
        <f t="shared" si="13"/>
        <v>970.3</v>
      </c>
      <c r="N196" s="180"/>
      <c r="O196" s="46"/>
      <c r="P196" s="18" t="str">
        <f>IF(O196="","",VLOOKUP(O196,'Heating picklists'!A:C,3,FALSE))</f>
        <v/>
      </c>
      <c r="Q196" s="35"/>
      <c r="R196" s="35"/>
      <c r="S196" s="35"/>
      <c r="T196" s="37"/>
      <c r="U196" s="37"/>
      <c r="V196" s="38" t="str">
        <f t="shared" si="14"/>
        <v/>
      </c>
      <c r="W196" s="142" t="str">
        <f>IF(B196="","",IF(VLOOKUP(B196,'Measure&amp;Incentive Picklist'!D:H,5,FALSE)="Therms Saved","Contact ConEd"))</f>
        <v/>
      </c>
      <c r="X196" s="58"/>
      <c r="Y196" s="18">
        <f t="shared" si="15"/>
        <v>1</v>
      </c>
      <c r="Z196" s="18">
        <f t="shared" si="16"/>
        <v>0</v>
      </c>
      <c r="AB196" s="19"/>
      <c r="AC196" s="19"/>
      <c r="AD196" s="19"/>
      <c r="AL196" s="190"/>
    </row>
    <row r="197" spans="1:38" x14ac:dyDescent="0.25">
      <c r="A197" s="19">
        <f t="shared" si="17"/>
        <v>190</v>
      </c>
      <c r="B197" s="35"/>
      <c r="C197" s="19" t="e">
        <f>VLOOKUP(B197,'Measure&amp;Incentive Picklist'!D:H,2,FALSE)</f>
        <v>#N/A</v>
      </c>
      <c r="D197" s="35"/>
      <c r="E197" s="35"/>
      <c r="F197" s="35"/>
      <c r="G197" s="35"/>
      <c r="H197" s="36"/>
      <c r="I197" s="36"/>
      <c r="J197" s="159"/>
      <c r="K197" s="172"/>
      <c r="L197" s="193">
        <f t="shared" si="12"/>
        <v>14.696</v>
      </c>
      <c r="M197" s="188">
        <f t="shared" si="13"/>
        <v>970.3</v>
      </c>
      <c r="N197" s="180"/>
      <c r="O197" s="46"/>
      <c r="P197" s="18" t="str">
        <f>IF(O197="","",VLOOKUP(O197,'Heating picklists'!A:C,3,FALSE))</f>
        <v/>
      </c>
      <c r="Q197" s="35"/>
      <c r="R197" s="35"/>
      <c r="S197" s="35"/>
      <c r="T197" s="37"/>
      <c r="U197" s="37"/>
      <c r="V197" s="38" t="str">
        <f t="shared" si="14"/>
        <v/>
      </c>
      <c r="W197" s="142" t="str">
        <f>IF(B197="","",IF(VLOOKUP(B197,'Measure&amp;Incentive Picklist'!D:H,5,FALSE)="Therms Saved","Contact ConEd"))</f>
        <v/>
      </c>
      <c r="X197" s="58"/>
      <c r="Y197" s="18">
        <f t="shared" si="15"/>
        <v>1</v>
      </c>
      <c r="Z197" s="18">
        <f t="shared" si="16"/>
        <v>0</v>
      </c>
      <c r="AB197" s="19"/>
      <c r="AC197" s="19"/>
      <c r="AD197" s="19"/>
      <c r="AL197" s="190"/>
    </row>
    <row r="198" spans="1:38" x14ac:dyDescent="0.25">
      <c r="A198" s="19">
        <f t="shared" si="17"/>
        <v>191</v>
      </c>
      <c r="B198" s="35"/>
      <c r="C198" s="19" t="e">
        <f>VLOOKUP(B198,'Measure&amp;Incentive Picklist'!D:H,2,FALSE)</f>
        <v>#N/A</v>
      </c>
      <c r="D198" s="35"/>
      <c r="E198" s="35"/>
      <c r="F198" s="35"/>
      <c r="G198" s="35"/>
      <c r="H198" s="36"/>
      <c r="I198" s="36"/>
      <c r="J198" s="159"/>
      <c r="K198" s="172"/>
      <c r="L198" s="193">
        <f t="shared" si="12"/>
        <v>14.696</v>
      </c>
      <c r="M198" s="188">
        <f t="shared" si="13"/>
        <v>970.3</v>
      </c>
      <c r="N198" s="180"/>
      <c r="O198" s="46"/>
      <c r="P198" s="18" t="str">
        <f>IF(O198="","",VLOOKUP(O198,'Heating picklists'!A:C,3,FALSE))</f>
        <v/>
      </c>
      <c r="Q198" s="35"/>
      <c r="R198" s="35"/>
      <c r="S198" s="35"/>
      <c r="T198" s="37"/>
      <c r="U198" s="37"/>
      <c r="V198" s="38" t="str">
        <f t="shared" si="14"/>
        <v/>
      </c>
      <c r="W198" s="142" t="str">
        <f>IF(B198="","",IF(VLOOKUP(B198,'Measure&amp;Incentive Picklist'!D:H,5,FALSE)="Therms Saved","Contact ConEd"))</f>
        <v/>
      </c>
      <c r="X198" s="58"/>
      <c r="Y198" s="18">
        <f t="shared" si="15"/>
        <v>1</v>
      </c>
      <c r="Z198" s="18">
        <f t="shared" si="16"/>
        <v>0</v>
      </c>
      <c r="AB198" s="19"/>
      <c r="AC198" s="19"/>
      <c r="AD198" s="19"/>
      <c r="AL198" s="190"/>
    </row>
    <row r="199" spans="1:38" x14ac:dyDescent="0.25">
      <c r="A199" s="19">
        <f t="shared" si="17"/>
        <v>192</v>
      </c>
      <c r="B199" s="35"/>
      <c r="C199" s="19" t="e">
        <f>VLOOKUP(B199,'Measure&amp;Incentive Picklist'!D:H,2,FALSE)</f>
        <v>#N/A</v>
      </c>
      <c r="D199" s="35"/>
      <c r="E199" s="35"/>
      <c r="F199" s="35"/>
      <c r="G199" s="35"/>
      <c r="H199" s="36"/>
      <c r="I199" s="36"/>
      <c r="J199" s="159"/>
      <c r="K199" s="172"/>
      <c r="L199" s="193">
        <f t="shared" si="12"/>
        <v>14.696</v>
      </c>
      <c r="M199" s="188">
        <f t="shared" si="13"/>
        <v>970.3</v>
      </c>
      <c r="N199" s="180"/>
      <c r="O199" s="46"/>
      <c r="P199" s="18" t="str">
        <f>IF(O199="","",VLOOKUP(O199,'Heating picklists'!A:C,3,FALSE))</f>
        <v/>
      </c>
      <c r="Q199" s="35"/>
      <c r="R199" s="35"/>
      <c r="S199" s="35"/>
      <c r="T199" s="37"/>
      <c r="U199" s="37"/>
      <c r="V199" s="38" t="str">
        <f t="shared" si="14"/>
        <v/>
      </c>
      <c r="W199" s="142" t="str">
        <f>IF(B199="","",IF(VLOOKUP(B199,'Measure&amp;Incentive Picklist'!D:H,5,FALSE)="Therms Saved","Contact ConEd"))</f>
        <v/>
      </c>
      <c r="X199" s="58"/>
      <c r="Y199" s="18">
        <f t="shared" si="15"/>
        <v>1</v>
      </c>
      <c r="Z199" s="18">
        <f t="shared" si="16"/>
        <v>0</v>
      </c>
      <c r="AB199" s="19"/>
      <c r="AC199" s="19"/>
      <c r="AD199" s="19"/>
      <c r="AL199" s="190"/>
    </row>
    <row r="200" spans="1:38" x14ac:dyDescent="0.25">
      <c r="A200" s="19">
        <f t="shared" si="17"/>
        <v>193</v>
      </c>
      <c r="B200" s="35"/>
      <c r="C200" s="19" t="e">
        <f>VLOOKUP(B200,'Measure&amp;Incentive Picklist'!D:H,2,FALSE)</f>
        <v>#N/A</v>
      </c>
      <c r="D200" s="35"/>
      <c r="E200" s="35"/>
      <c r="F200" s="35"/>
      <c r="G200" s="35"/>
      <c r="H200" s="36"/>
      <c r="I200" s="36"/>
      <c r="J200" s="159"/>
      <c r="K200" s="172"/>
      <c r="L200" s="193">
        <f t="shared" si="12"/>
        <v>14.696</v>
      </c>
      <c r="M200" s="188">
        <f t="shared" si="13"/>
        <v>970.3</v>
      </c>
      <c r="N200" s="180"/>
      <c r="O200" s="46"/>
      <c r="P200" s="18" t="str">
        <f>IF(O200="","",VLOOKUP(O200,'Heating picklists'!A:C,3,FALSE))</f>
        <v/>
      </c>
      <c r="Q200" s="35"/>
      <c r="R200" s="35"/>
      <c r="S200" s="35"/>
      <c r="T200" s="37"/>
      <c r="U200" s="37"/>
      <c r="V200" s="38" t="str">
        <f t="shared" si="14"/>
        <v/>
      </c>
      <c r="W200" s="142" t="str">
        <f>IF(B200="","",IF(VLOOKUP(B200,'Measure&amp;Incentive Picklist'!D:H,5,FALSE)="Therms Saved","Contact ConEd"))</f>
        <v/>
      </c>
      <c r="X200" s="58"/>
      <c r="Y200" s="18">
        <f t="shared" si="15"/>
        <v>1</v>
      </c>
      <c r="Z200" s="18">
        <f t="shared" si="16"/>
        <v>0</v>
      </c>
      <c r="AB200" s="19"/>
      <c r="AC200" s="19"/>
      <c r="AD200" s="19"/>
      <c r="AL200" s="190"/>
    </row>
    <row r="201" spans="1:38" x14ac:dyDescent="0.25">
      <c r="A201" s="19">
        <f t="shared" si="17"/>
        <v>194</v>
      </c>
      <c r="B201" s="35"/>
      <c r="C201" s="19" t="e">
        <f>VLOOKUP(B201,'Measure&amp;Incentive Picklist'!D:H,2,FALSE)</f>
        <v>#N/A</v>
      </c>
      <c r="D201" s="35"/>
      <c r="E201" s="35"/>
      <c r="F201" s="35"/>
      <c r="G201" s="35"/>
      <c r="H201" s="36"/>
      <c r="I201" s="36"/>
      <c r="J201" s="159"/>
      <c r="K201" s="172"/>
      <c r="L201" s="193">
        <f t="shared" ref="L201:L264" si="18">14.696+K201</f>
        <v>14.696</v>
      </c>
      <c r="M201" s="188">
        <f t="shared" ref="M201:M264" si="19">IF(L201="","",VLOOKUP(L201,AB$7:AC$137,2,FALSE))</f>
        <v>970.3</v>
      </c>
      <c r="N201" s="180"/>
      <c r="O201" s="46"/>
      <c r="P201" s="18" t="str">
        <f>IF(O201="","",VLOOKUP(O201,'Heating picklists'!A:C,3,FALSE))</f>
        <v/>
      </c>
      <c r="Q201" s="35"/>
      <c r="R201" s="35"/>
      <c r="S201" s="35"/>
      <c r="T201" s="37"/>
      <c r="U201" s="37"/>
      <c r="V201" s="38" t="str">
        <f t="shared" ref="V201:V264" si="20">IF(AND(T201="",U201=""),"",$T201+$U201)</f>
        <v/>
      </c>
      <c r="W201" s="142" t="str">
        <f>IF(B201="","",IF(VLOOKUP(B201,'Measure&amp;Incentive Picklist'!D:H,5,FALSE)="Therms Saved","Contact ConEd"))</f>
        <v/>
      </c>
      <c r="X201" s="58"/>
      <c r="Y201" s="18">
        <f t="shared" ref="Y201:Y207" si="21">IF(OR(B201&gt;"",D201&gt;0,E201&gt;0,F201&gt;0,G201&gt;0,H201&gt;0,I201&gt;0,J201&gt;0,L201&gt;0,N201&gt;0,O201&gt;0,Q201&gt;0,R201&gt;0,S201&gt;0,T201&gt;0,U201&gt;0,X201&gt;0),1,0)</f>
        <v>1</v>
      </c>
      <c r="Z201" s="18">
        <f t="shared" ref="Z201:Z207" si="22">IF(ISERROR(Y201),1,0)</f>
        <v>0</v>
      </c>
      <c r="AB201" s="19"/>
      <c r="AC201" s="19"/>
      <c r="AD201" s="19"/>
      <c r="AL201" s="190"/>
    </row>
    <row r="202" spans="1:38" x14ac:dyDescent="0.25">
      <c r="A202" s="19">
        <f t="shared" ref="A202:A265" si="23">A201+1</f>
        <v>195</v>
      </c>
      <c r="B202" s="35"/>
      <c r="C202" s="19" t="e">
        <f>VLOOKUP(B202,'Measure&amp;Incentive Picklist'!D:H,2,FALSE)</f>
        <v>#N/A</v>
      </c>
      <c r="D202" s="35"/>
      <c r="E202" s="35"/>
      <c r="F202" s="35"/>
      <c r="G202" s="35"/>
      <c r="H202" s="36"/>
      <c r="I202" s="36"/>
      <c r="J202" s="159"/>
      <c r="K202" s="172"/>
      <c r="L202" s="193">
        <f t="shared" si="18"/>
        <v>14.696</v>
      </c>
      <c r="M202" s="188">
        <f t="shared" si="19"/>
        <v>970.3</v>
      </c>
      <c r="N202" s="180"/>
      <c r="O202" s="46"/>
      <c r="P202" s="18" t="str">
        <f>IF(O202="","",VLOOKUP(O202,'Heating picklists'!A:C,3,FALSE))</f>
        <v/>
      </c>
      <c r="Q202" s="35"/>
      <c r="R202" s="35"/>
      <c r="S202" s="35"/>
      <c r="T202" s="37"/>
      <c r="U202" s="37"/>
      <c r="V202" s="38" t="str">
        <f t="shared" si="20"/>
        <v/>
      </c>
      <c r="W202" s="142" t="str">
        <f>IF(B202="","",IF(VLOOKUP(B202,'Measure&amp;Incentive Picklist'!D:H,5,FALSE)="Therms Saved","Contact ConEd"))</f>
        <v/>
      </c>
      <c r="X202" s="58"/>
      <c r="Y202" s="18">
        <f t="shared" si="21"/>
        <v>1</v>
      </c>
      <c r="Z202" s="18">
        <f t="shared" si="22"/>
        <v>0</v>
      </c>
      <c r="AB202" s="19"/>
      <c r="AC202" s="19"/>
      <c r="AD202" s="19"/>
      <c r="AL202" s="190"/>
    </row>
    <row r="203" spans="1:38" x14ac:dyDescent="0.25">
      <c r="A203" s="19">
        <f t="shared" si="23"/>
        <v>196</v>
      </c>
      <c r="B203" s="35"/>
      <c r="C203" s="19" t="e">
        <f>VLOOKUP(B203,'Measure&amp;Incentive Picklist'!D:H,2,FALSE)</f>
        <v>#N/A</v>
      </c>
      <c r="D203" s="35"/>
      <c r="E203" s="35"/>
      <c r="F203" s="35"/>
      <c r="G203" s="35"/>
      <c r="H203" s="36"/>
      <c r="I203" s="36"/>
      <c r="J203" s="159"/>
      <c r="K203" s="172"/>
      <c r="L203" s="193">
        <f t="shared" si="18"/>
        <v>14.696</v>
      </c>
      <c r="M203" s="188">
        <f t="shared" si="19"/>
        <v>970.3</v>
      </c>
      <c r="N203" s="180"/>
      <c r="O203" s="46"/>
      <c r="P203" s="18" t="str">
        <f>IF(O203="","",VLOOKUP(O203,'Heating picklists'!A:C,3,FALSE))</f>
        <v/>
      </c>
      <c r="Q203" s="35"/>
      <c r="R203" s="35"/>
      <c r="S203" s="35"/>
      <c r="T203" s="37"/>
      <c r="U203" s="37"/>
      <c r="V203" s="38" t="str">
        <f t="shared" si="20"/>
        <v/>
      </c>
      <c r="W203" s="142" t="str">
        <f>IF(B203="","",IF(VLOOKUP(B203,'Measure&amp;Incentive Picklist'!D:H,5,FALSE)="Therms Saved","Contact ConEd"))</f>
        <v/>
      </c>
      <c r="X203" s="58"/>
      <c r="Y203" s="18">
        <f t="shared" si="21"/>
        <v>1</v>
      </c>
      <c r="Z203" s="18">
        <f t="shared" si="22"/>
        <v>0</v>
      </c>
      <c r="AB203" s="19"/>
      <c r="AC203" s="19"/>
      <c r="AD203" s="19"/>
      <c r="AL203" s="190"/>
    </row>
    <row r="204" spans="1:38" x14ac:dyDescent="0.25">
      <c r="A204" s="19">
        <f t="shared" si="23"/>
        <v>197</v>
      </c>
      <c r="B204" s="35"/>
      <c r="C204" s="19" t="e">
        <f>VLOOKUP(B204,'Measure&amp;Incentive Picklist'!D:H,2,FALSE)</f>
        <v>#N/A</v>
      </c>
      <c r="D204" s="35"/>
      <c r="E204" s="35"/>
      <c r="F204" s="35"/>
      <c r="G204" s="35"/>
      <c r="H204" s="36"/>
      <c r="I204" s="36"/>
      <c r="J204" s="159"/>
      <c r="K204" s="172"/>
      <c r="L204" s="193">
        <f t="shared" si="18"/>
        <v>14.696</v>
      </c>
      <c r="M204" s="188">
        <f t="shared" si="19"/>
        <v>970.3</v>
      </c>
      <c r="N204" s="180"/>
      <c r="O204" s="46"/>
      <c r="P204" s="18" t="str">
        <f>IF(O204="","",VLOOKUP(O204,'Heating picklists'!A:C,3,FALSE))</f>
        <v/>
      </c>
      <c r="Q204" s="35"/>
      <c r="R204" s="35"/>
      <c r="S204" s="35"/>
      <c r="T204" s="37"/>
      <c r="U204" s="37"/>
      <c r="V204" s="38" t="str">
        <f t="shared" si="20"/>
        <v/>
      </c>
      <c r="W204" s="142" t="str">
        <f>IF(B204="","",IF(VLOOKUP(B204,'Measure&amp;Incentive Picklist'!D:H,5,FALSE)="Therms Saved","Contact ConEd"))</f>
        <v/>
      </c>
      <c r="X204" s="58"/>
      <c r="Y204" s="18">
        <f t="shared" si="21"/>
        <v>1</v>
      </c>
      <c r="Z204" s="18">
        <f t="shared" si="22"/>
        <v>0</v>
      </c>
      <c r="AB204" s="19"/>
      <c r="AC204" s="19"/>
      <c r="AD204" s="19"/>
      <c r="AL204" s="190"/>
    </row>
    <row r="205" spans="1:38" x14ac:dyDescent="0.25">
      <c r="A205" s="19">
        <f t="shared" si="23"/>
        <v>198</v>
      </c>
      <c r="B205" s="35"/>
      <c r="C205" s="19" t="e">
        <f>VLOOKUP(B205,'Measure&amp;Incentive Picklist'!D:H,2,FALSE)</f>
        <v>#N/A</v>
      </c>
      <c r="D205" s="35"/>
      <c r="E205" s="35"/>
      <c r="F205" s="35"/>
      <c r="G205" s="35"/>
      <c r="H205" s="36"/>
      <c r="I205" s="36"/>
      <c r="J205" s="159"/>
      <c r="K205" s="172"/>
      <c r="L205" s="193">
        <f t="shared" si="18"/>
        <v>14.696</v>
      </c>
      <c r="M205" s="188">
        <f t="shared" si="19"/>
        <v>970.3</v>
      </c>
      <c r="N205" s="180"/>
      <c r="O205" s="46"/>
      <c r="P205" s="18" t="str">
        <f>IF(O205="","",VLOOKUP(O205,'Heating picklists'!A:C,3,FALSE))</f>
        <v/>
      </c>
      <c r="Q205" s="35"/>
      <c r="R205" s="35"/>
      <c r="S205" s="35"/>
      <c r="T205" s="37"/>
      <c r="U205" s="37"/>
      <c r="V205" s="38" t="str">
        <f t="shared" si="20"/>
        <v/>
      </c>
      <c r="W205" s="142" t="str">
        <f>IF(B205="","",IF(VLOOKUP(B205,'Measure&amp;Incentive Picklist'!D:H,5,FALSE)="Therms Saved","Contact ConEd"))</f>
        <v/>
      </c>
      <c r="X205" s="58"/>
      <c r="Y205" s="18">
        <f t="shared" si="21"/>
        <v>1</v>
      </c>
      <c r="Z205" s="18">
        <f t="shared" si="22"/>
        <v>0</v>
      </c>
      <c r="AB205" s="19"/>
      <c r="AC205" s="19"/>
      <c r="AD205" s="19"/>
      <c r="AL205" s="190"/>
    </row>
    <row r="206" spans="1:38" x14ac:dyDescent="0.25">
      <c r="A206" s="19">
        <f t="shared" si="23"/>
        <v>199</v>
      </c>
      <c r="B206" s="35"/>
      <c r="C206" s="19" t="e">
        <f>VLOOKUP(B206,'Measure&amp;Incentive Picklist'!D:H,2,FALSE)</f>
        <v>#N/A</v>
      </c>
      <c r="D206" s="35"/>
      <c r="E206" s="35"/>
      <c r="F206" s="35"/>
      <c r="G206" s="35"/>
      <c r="H206" s="36"/>
      <c r="I206" s="36"/>
      <c r="J206" s="159"/>
      <c r="K206" s="172"/>
      <c r="L206" s="193">
        <f t="shared" si="18"/>
        <v>14.696</v>
      </c>
      <c r="M206" s="188">
        <f t="shared" si="19"/>
        <v>970.3</v>
      </c>
      <c r="N206" s="180"/>
      <c r="O206" s="46"/>
      <c r="P206" s="18" t="str">
        <f>IF(O206="","",VLOOKUP(O206,'Heating picklists'!A:C,3,FALSE))</f>
        <v/>
      </c>
      <c r="Q206" s="35"/>
      <c r="R206" s="35"/>
      <c r="S206" s="35"/>
      <c r="T206" s="37"/>
      <c r="U206" s="37"/>
      <c r="V206" s="38" t="str">
        <f t="shared" si="20"/>
        <v/>
      </c>
      <c r="W206" s="142" t="str">
        <f>IF(B206="","",IF(VLOOKUP(B206,'Measure&amp;Incentive Picklist'!D:H,5,FALSE)="Therms Saved","Contact ConEd"))</f>
        <v/>
      </c>
      <c r="X206" s="58"/>
      <c r="Y206" s="18">
        <f t="shared" si="21"/>
        <v>1</v>
      </c>
      <c r="Z206" s="18">
        <f t="shared" si="22"/>
        <v>0</v>
      </c>
      <c r="AB206" s="19"/>
      <c r="AC206" s="19"/>
      <c r="AD206" s="19"/>
      <c r="AL206" s="190"/>
    </row>
    <row r="207" spans="1:38" x14ac:dyDescent="0.25">
      <c r="A207" s="19">
        <f t="shared" si="23"/>
        <v>200</v>
      </c>
      <c r="B207" s="35"/>
      <c r="C207" s="19" t="e">
        <f>VLOOKUP(B207,'Measure&amp;Incentive Picklist'!D:H,2,FALSE)</f>
        <v>#N/A</v>
      </c>
      <c r="D207" s="35"/>
      <c r="E207" s="35"/>
      <c r="F207" s="35"/>
      <c r="G207" s="35"/>
      <c r="H207" s="36"/>
      <c r="I207" s="36"/>
      <c r="J207" s="159"/>
      <c r="K207" s="172"/>
      <c r="L207" s="193">
        <f t="shared" si="18"/>
        <v>14.696</v>
      </c>
      <c r="M207" s="188">
        <f t="shared" si="19"/>
        <v>970.3</v>
      </c>
      <c r="N207" s="180"/>
      <c r="O207" s="46"/>
      <c r="P207" s="18" t="str">
        <f>IF(O207="","",VLOOKUP(O207,'Heating picklists'!A:C,3,FALSE))</f>
        <v/>
      </c>
      <c r="Q207" s="35"/>
      <c r="R207" s="35"/>
      <c r="S207" s="35"/>
      <c r="T207" s="37"/>
      <c r="U207" s="37"/>
      <c r="V207" s="38" t="str">
        <f t="shared" si="20"/>
        <v/>
      </c>
      <c r="W207" s="142" t="str">
        <f>IF(B207="","",IF(VLOOKUP(B207,'Measure&amp;Incentive Picklist'!D:H,5,FALSE)="Therms Saved","Contact ConEd"))</f>
        <v/>
      </c>
      <c r="X207" s="58"/>
      <c r="Y207" s="18">
        <f t="shared" si="21"/>
        <v>1</v>
      </c>
      <c r="Z207" s="18">
        <f t="shared" si="22"/>
        <v>0</v>
      </c>
      <c r="AB207" s="19"/>
      <c r="AC207" s="19"/>
      <c r="AD207" s="19"/>
      <c r="AL207" s="190"/>
    </row>
    <row r="208" spans="1:38" x14ac:dyDescent="0.25">
      <c r="A208" s="19">
        <f t="shared" si="23"/>
        <v>201</v>
      </c>
      <c r="B208" s="35"/>
      <c r="C208" s="19" t="e">
        <f>VLOOKUP(B208,'Measure&amp;Incentive Picklist'!D:H,2,FALSE)</f>
        <v>#N/A</v>
      </c>
      <c r="D208" s="35"/>
      <c r="E208" s="35"/>
      <c r="F208" s="35"/>
      <c r="G208" s="35"/>
      <c r="H208" s="36"/>
      <c r="I208" s="36"/>
      <c r="J208" s="159"/>
      <c r="K208" s="172"/>
      <c r="L208" s="193">
        <f t="shared" si="18"/>
        <v>14.696</v>
      </c>
      <c r="M208" s="188">
        <f t="shared" si="19"/>
        <v>970.3</v>
      </c>
      <c r="N208" s="180"/>
      <c r="O208" s="46"/>
      <c r="P208" s="18" t="str">
        <f>IF(O208="","",VLOOKUP(O208,'Heating picklists'!A:C,3,FALSE))</f>
        <v/>
      </c>
      <c r="Q208" s="35"/>
      <c r="R208" s="35"/>
      <c r="S208" s="35"/>
      <c r="T208" s="37"/>
      <c r="U208" s="37"/>
      <c r="V208" s="38" t="str">
        <f t="shared" si="20"/>
        <v/>
      </c>
      <c r="W208" s="142" t="str">
        <f>IF(B208="","",IF(VLOOKUP(B208,'Measure&amp;Incentive Picklist'!D:H,5,FALSE)="Therms Saved","Contact ConEd"))</f>
        <v/>
      </c>
      <c r="Y208" s="18">
        <f t="shared" ref="Y208:Y271" si="24">IF(OR(B208&gt;"",D208&gt;0,E208&gt;0,F208&gt;0,G208&gt;0,H208&gt;0,I208&gt;0,J208&gt;0,L208&gt;0,N208&gt;0,O208&gt;0,Q208&gt;0,R208&gt;0,S208&gt;0,T208&gt;0,U208&gt;0,X208&gt;0),1,0)</f>
        <v>1</v>
      </c>
      <c r="Z208" s="18">
        <f t="shared" ref="Z208:Z271" si="25">IF(ISERROR(Y208),1,0)</f>
        <v>0</v>
      </c>
      <c r="AB208" s="19"/>
      <c r="AC208" s="19"/>
      <c r="AD208" s="19"/>
    </row>
    <row r="209" spans="1:26" x14ac:dyDescent="0.25">
      <c r="A209" s="19">
        <f t="shared" si="23"/>
        <v>202</v>
      </c>
      <c r="B209" s="35"/>
      <c r="C209" s="19" t="e">
        <f>VLOOKUP(B209,'Measure&amp;Incentive Picklist'!D:H,2,FALSE)</f>
        <v>#N/A</v>
      </c>
      <c r="D209" s="35"/>
      <c r="E209" s="35"/>
      <c r="F209" s="35"/>
      <c r="G209" s="35"/>
      <c r="H209" s="36"/>
      <c r="I209" s="36"/>
      <c r="J209" s="159"/>
      <c r="K209" s="172"/>
      <c r="L209" s="193">
        <f t="shared" si="18"/>
        <v>14.696</v>
      </c>
      <c r="M209" s="188">
        <f t="shared" si="19"/>
        <v>970.3</v>
      </c>
      <c r="N209" s="180"/>
      <c r="O209" s="46"/>
      <c r="P209" s="18" t="str">
        <f>IF(O209="","",VLOOKUP(O209,'Heating picklists'!A:C,3,FALSE))</f>
        <v/>
      </c>
      <c r="Q209" s="35"/>
      <c r="R209" s="35"/>
      <c r="S209" s="35"/>
      <c r="T209" s="37"/>
      <c r="U209" s="37"/>
      <c r="V209" s="38" t="str">
        <f t="shared" si="20"/>
        <v/>
      </c>
      <c r="W209" s="142" t="str">
        <f>IF(B209="","",IF(VLOOKUP(B209,'Measure&amp;Incentive Picklist'!D:H,5,FALSE)="Therms Saved","Contact ConEd"))</f>
        <v/>
      </c>
      <c r="Y209" s="18">
        <f t="shared" si="24"/>
        <v>1</v>
      </c>
      <c r="Z209" s="18">
        <f t="shared" si="25"/>
        <v>0</v>
      </c>
    </row>
    <row r="210" spans="1:26" x14ac:dyDescent="0.25">
      <c r="A210" s="19">
        <f t="shared" si="23"/>
        <v>203</v>
      </c>
      <c r="B210" s="35"/>
      <c r="C210" s="19" t="e">
        <f>VLOOKUP(B210,'Measure&amp;Incentive Picklist'!D:H,2,FALSE)</f>
        <v>#N/A</v>
      </c>
      <c r="D210" s="35"/>
      <c r="E210" s="35"/>
      <c r="F210" s="35"/>
      <c r="G210" s="35"/>
      <c r="H210" s="36"/>
      <c r="I210" s="36"/>
      <c r="J210" s="159"/>
      <c r="K210" s="172"/>
      <c r="L210" s="193">
        <f t="shared" si="18"/>
        <v>14.696</v>
      </c>
      <c r="M210" s="188">
        <f t="shared" si="19"/>
        <v>970.3</v>
      </c>
      <c r="N210" s="180"/>
      <c r="O210" s="46"/>
      <c r="P210" s="18" t="str">
        <f>IF(O210="","",VLOOKUP(O210,'Heating picklists'!A:C,3,FALSE))</f>
        <v/>
      </c>
      <c r="Q210" s="35"/>
      <c r="R210" s="35"/>
      <c r="S210" s="35"/>
      <c r="T210" s="37"/>
      <c r="U210" s="37"/>
      <c r="V210" s="38" t="str">
        <f t="shared" si="20"/>
        <v/>
      </c>
      <c r="W210" s="142" t="str">
        <f>IF(B210="","",IF(VLOOKUP(B210,'Measure&amp;Incentive Picklist'!D:H,5,FALSE)="Therms Saved","Contact ConEd"))</f>
        <v/>
      </c>
      <c r="Y210" s="18">
        <f t="shared" si="24"/>
        <v>1</v>
      </c>
      <c r="Z210" s="18">
        <f t="shared" si="25"/>
        <v>0</v>
      </c>
    </row>
    <row r="211" spans="1:26" x14ac:dyDescent="0.25">
      <c r="A211" s="19">
        <f t="shared" si="23"/>
        <v>204</v>
      </c>
      <c r="B211" s="35"/>
      <c r="C211" s="19" t="e">
        <f>VLOOKUP(B211,'Measure&amp;Incentive Picklist'!D:H,2,FALSE)</f>
        <v>#N/A</v>
      </c>
      <c r="D211" s="35"/>
      <c r="E211" s="35"/>
      <c r="F211" s="35"/>
      <c r="G211" s="35"/>
      <c r="H211" s="36"/>
      <c r="I211" s="36"/>
      <c r="J211" s="159"/>
      <c r="K211" s="172"/>
      <c r="L211" s="193">
        <f t="shared" si="18"/>
        <v>14.696</v>
      </c>
      <c r="M211" s="188">
        <f t="shared" si="19"/>
        <v>970.3</v>
      </c>
      <c r="N211" s="180"/>
      <c r="O211" s="46"/>
      <c r="P211" s="18" t="str">
        <f>IF(O211="","",VLOOKUP(O211,'Heating picklists'!A:C,3,FALSE))</f>
        <v/>
      </c>
      <c r="Q211" s="35"/>
      <c r="R211" s="35"/>
      <c r="S211" s="35"/>
      <c r="T211" s="37"/>
      <c r="U211" s="37"/>
      <c r="V211" s="38" t="str">
        <f t="shared" si="20"/>
        <v/>
      </c>
      <c r="W211" s="142" t="str">
        <f>IF(B211="","",IF(VLOOKUP(B211,'Measure&amp;Incentive Picklist'!D:H,5,FALSE)="Therms Saved","Contact ConEd"))</f>
        <v/>
      </c>
      <c r="Y211" s="18">
        <f t="shared" si="24"/>
        <v>1</v>
      </c>
      <c r="Z211" s="18">
        <f t="shared" si="25"/>
        <v>0</v>
      </c>
    </row>
    <row r="212" spans="1:26" x14ac:dyDescent="0.25">
      <c r="A212" s="19">
        <f t="shared" si="23"/>
        <v>205</v>
      </c>
      <c r="B212" s="35"/>
      <c r="C212" s="19" t="e">
        <f>VLOOKUP(B212,'Measure&amp;Incentive Picklist'!D:H,2,FALSE)</f>
        <v>#N/A</v>
      </c>
      <c r="D212" s="35"/>
      <c r="E212" s="35"/>
      <c r="F212" s="35"/>
      <c r="G212" s="35"/>
      <c r="H212" s="36"/>
      <c r="I212" s="36"/>
      <c r="J212" s="159"/>
      <c r="K212" s="172"/>
      <c r="L212" s="193">
        <f t="shared" si="18"/>
        <v>14.696</v>
      </c>
      <c r="M212" s="188">
        <f t="shared" si="19"/>
        <v>970.3</v>
      </c>
      <c r="N212" s="180"/>
      <c r="O212" s="46"/>
      <c r="P212" s="18" t="str">
        <f>IF(O212="","",VLOOKUP(O212,'Heating picklists'!A:C,3,FALSE))</f>
        <v/>
      </c>
      <c r="Q212" s="35"/>
      <c r="R212" s="35"/>
      <c r="S212" s="35"/>
      <c r="T212" s="37"/>
      <c r="U212" s="37"/>
      <c r="V212" s="38" t="str">
        <f t="shared" si="20"/>
        <v/>
      </c>
      <c r="W212" s="142" t="str">
        <f>IF(B212="","",IF(VLOOKUP(B212,'Measure&amp;Incentive Picklist'!D:H,5,FALSE)="Therms Saved","Contact ConEd"))</f>
        <v/>
      </c>
      <c r="Y212" s="18">
        <f t="shared" si="24"/>
        <v>1</v>
      </c>
      <c r="Z212" s="18">
        <f t="shared" si="25"/>
        <v>0</v>
      </c>
    </row>
    <row r="213" spans="1:26" x14ac:dyDescent="0.25">
      <c r="A213" s="19">
        <f t="shared" si="23"/>
        <v>206</v>
      </c>
      <c r="B213" s="35"/>
      <c r="C213" s="19" t="e">
        <f>VLOOKUP(B213,'Measure&amp;Incentive Picklist'!D:H,2,FALSE)</f>
        <v>#N/A</v>
      </c>
      <c r="D213" s="35"/>
      <c r="E213" s="35"/>
      <c r="F213" s="35"/>
      <c r="G213" s="35"/>
      <c r="H213" s="36"/>
      <c r="I213" s="36"/>
      <c r="J213" s="159"/>
      <c r="K213" s="172"/>
      <c r="L213" s="193">
        <f t="shared" si="18"/>
        <v>14.696</v>
      </c>
      <c r="M213" s="188">
        <f t="shared" si="19"/>
        <v>970.3</v>
      </c>
      <c r="N213" s="180"/>
      <c r="O213" s="46"/>
      <c r="P213" s="18" t="str">
        <f>IF(O213="","",VLOOKUP(O213,'Heating picklists'!A:C,3,FALSE))</f>
        <v/>
      </c>
      <c r="Q213" s="35"/>
      <c r="R213" s="35"/>
      <c r="S213" s="35"/>
      <c r="T213" s="37"/>
      <c r="U213" s="37"/>
      <c r="V213" s="38" t="str">
        <f t="shared" si="20"/>
        <v/>
      </c>
      <c r="W213" s="142" t="str">
        <f>IF(B213="","",IF(VLOOKUP(B213,'Measure&amp;Incentive Picklist'!D:H,5,FALSE)="Therms Saved","Contact ConEd"))</f>
        <v/>
      </c>
      <c r="Y213" s="18">
        <f t="shared" si="24"/>
        <v>1</v>
      </c>
      <c r="Z213" s="18">
        <f t="shared" si="25"/>
        <v>0</v>
      </c>
    </row>
    <row r="214" spans="1:26" x14ac:dyDescent="0.25">
      <c r="A214" s="19">
        <f t="shared" si="23"/>
        <v>207</v>
      </c>
      <c r="B214" s="35"/>
      <c r="C214" s="19" t="e">
        <f>VLOOKUP(B214,'Measure&amp;Incentive Picklist'!D:H,2,FALSE)</f>
        <v>#N/A</v>
      </c>
      <c r="D214" s="35"/>
      <c r="E214" s="35"/>
      <c r="F214" s="35"/>
      <c r="G214" s="35"/>
      <c r="H214" s="36"/>
      <c r="I214" s="36"/>
      <c r="J214" s="159"/>
      <c r="K214" s="172"/>
      <c r="L214" s="193">
        <f t="shared" si="18"/>
        <v>14.696</v>
      </c>
      <c r="M214" s="188">
        <f t="shared" si="19"/>
        <v>970.3</v>
      </c>
      <c r="N214" s="180"/>
      <c r="O214" s="46"/>
      <c r="P214" s="18" t="str">
        <f>IF(O214="","",VLOOKUP(O214,'Heating picklists'!A:C,3,FALSE))</f>
        <v/>
      </c>
      <c r="Q214" s="35"/>
      <c r="R214" s="35"/>
      <c r="S214" s="35"/>
      <c r="T214" s="37"/>
      <c r="U214" s="37"/>
      <c r="V214" s="38" t="str">
        <f t="shared" si="20"/>
        <v/>
      </c>
      <c r="W214" s="142" t="str">
        <f>IF(B214="","",IF(VLOOKUP(B214,'Measure&amp;Incentive Picklist'!D:H,5,FALSE)="Therms Saved","Contact ConEd"))</f>
        <v/>
      </c>
      <c r="Y214" s="18">
        <f t="shared" si="24"/>
        <v>1</v>
      </c>
      <c r="Z214" s="18">
        <f t="shared" si="25"/>
        <v>0</v>
      </c>
    </row>
    <row r="215" spans="1:26" x14ac:dyDescent="0.25">
      <c r="A215" s="19">
        <f t="shared" si="23"/>
        <v>208</v>
      </c>
      <c r="B215" s="35"/>
      <c r="C215" s="19" t="e">
        <f>VLOOKUP(B215,'Measure&amp;Incentive Picklist'!D:H,2,FALSE)</f>
        <v>#N/A</v>
      </c>
      <c r="D215" s="35"/>
      <c r="E215" s="35"/>
      <c r="F215" s="35"/>
      <c r="G215" s="35"/>
      <c r="H215" s="36"/>
      <c r="I215" s="36"/>
      <c r="J215" s="159"/>
      <c r="K215" s="172"/>
      <c r="L215" s="193">
        <f t="shared" si="18"/>
        <v>14.696</v>
      </c>
      <c r="M215" s="188">
        <f t="shared" si="19"/>
        <v>970.3</v>
      </c>
      <c r="N215" s="180"/>
      <c r="O215" s="46"/>
      <c r="P215" s="18" t="str">
        <f>IF(O215="","",VLOOKUP(O215,'Heating picklists'!A:C,3,FALSE))</f>
        <v/>
      </c>
      <c r="Q215" s="35"/>
      <c r="R215" s="35"/>
      <c r="S215" s="35"/>
      <c r="T215" s="37"/>
      <c r="U215" s="37"/>
      <c r="V215" s="38" t="str">
        <f t="shared" si="20"/>
        <v/>
      </c>
      <c r="W215" s="142" t="str">
        <f>IF(B215="","",IF(VLOOKUP(B215,'Measure&amp;Incentive Picklist'!D:H,5,FALSE)="Therms Saved","Contact ConEd"))</f>
        <v/>
      </c>
      <c r="Y215" s="18">
        <f t="shared" si="24"/>
        <v>1</v>
      </c>
      <c r="Z215" s="18">
        <f t="shared" si="25"/>
        <v>0</v>
      </c>
    </row>
    <row r="216" spans="1:26" x14ac:dyDescent="0.25">
      <c r="A216" s="19">
        <f t="shared" si="23"/>
        <v>209</v>
      </c>
      <c r="B216" s="35"/>
      <c r="C216" s="19" t="e">
        <f>VLOOKUP(B216,'Measure&amp;Incentive Picklist'!D:H,2,FALSE)</f>
        <v>#N/A</v>
      </c>
      <c r="D216" s="35"/>
      <c r="E216" s="35"/>
      <c r="F216" s="35"/>
      <c r="G216" s="35"/>
      <c r="H216" s="36"/>
      <c r="I216" s="36"/>
      <c r="J216" s="159"/>
      <c r="K216" s="172"/>
      <c r="L216" s="193">
        <f t="shared" si="18"/>
        <v>14.696</v>
      </c>
      <c r="M216" s="188">
        <f t="shared" si="19"/>
        <v>970.3</v>
      </c>
      <c r="N216" s="180"/>
      <c r="O216" s="46"/>
      <c r="P216" s="18" t="str">
        <f>IF(O216="","",VLOOKUP(O216,'Heating picklists'!A:C,3,FALSE))</f>
        <v/>
      </c>
      <c r="Q216" s="35"/>
      <c r="R216" s="35"/>
      <c r="S216" s="35"/>
      <c r="T216" s="37"/>
      <c r="U216" s="37"/>
      <c r="V216" s="38" t="str">
        <f t="shared" si="20"/>
        <v/>
      </c>
      <c r="W216" s="142" t="str">
        <f>IF(B216="","",IF(VLOOKUP(B216,'Measure&amp;Incentive Picklist'!D:H,5,FALSE)="Therms Saved","Contact ConEd"))</f>
        <v/>
      </c>
      <c r="Y216" s="18">
        <f t="shared" si="24"/>
        <v>1</v>
      </c>
      <c r="Z216" s="18">
        <f t="shared" si="25"/>
        <v>0</v>
      </c>
    </row>
    <row r="217" spans="1:26" x14ac:dyDescent="0.25">
      <c r="A217" s="19">
        <f t="shared" si="23"/>
        <v>210</v>
      </c>
      <c r="B217" s="35"/>
      <c r="C217" s="19" t="e">
        <f>VLOOKUP(B217,'Measure&amp;Incentive Picklist'!D:H,2,FALSE)</f>
        <v>#N/A</v>
      </c>
      <c r="D217" s="35"/>
      <c r="E217" s="35"/>
      <c r="F217" s="35"/>
      <c r="G217" s="35"/>
      <c r="H217" s="36"/>
      <c r="I217" s="36"/>
      <c r="J217" s="159"/>
      <c r="K217" s="172"/>
      <c r="L217" s="193">
        <f t="shared" si="18"/>
        <v>14.696</v>
      </c>
      <c r="M217" s="188">
        <f t="shared" si="19"/>
        <v>970.3</v>
      </c>
      <c r="N217" s="180"/>
      <c r="O217" s="46"/>
      <c r="P217" s="18" t="str">
        <f>IF(O217="","",VLOOKUP(O217,'Heating picklists'!A:C,3,FALSE))</f>
        <v/>
      </c>
      <c r="Q217" s="35"/>
      <c r="R217" s="35"/>
      <c r="S217" s="35"/>
      <c r="T217" s="37"/>
      <c r="U217" s="37"/>
      <c r="V217" s="38" t="str">
        <f t="shared" si="20"/>
        <v/>
      </c>
      <c r="W217" s="142" t="str">
        <f>IF(B217="","",IF(VLOOKUP(B217,'Measure&amp;Incentive Picklist'!D:H,5,FALSE)="Therms Saved","Contact ConEd"))</f>
        <v/>
      </c>
      <c r="Y217" s="18">
        <f t="shared" si="24"/>
        <v>1</v>
      </c>
      <c r="Z217" s="18">
        <f t="shared" si="25"/>
        <v>0</v>
      </c>
    </row>
    <row r="218" spans="1:26" x14ac:dyDescent="0.25">
      <c r="A218" s="19">
        <f t="shared" si="23"/>
        <v>211</v>
      </c>
      <c r="B218" s="35"/>
      <c r="C218" s="19" t="e">
        <f>VLOOKUP(B218,'Measure&amp;Incentive Picklist'!D:H,2,FALSE)</f>
        <v>#N/A</v>
      </c>
      <c r="D218" s="35"/>
      <c r="E218" s="35"/>
      <c r="F218" s="35"/>
      <c r="G218" s="35"/>
      <c r="H218" s="36"/>
      <c r="I218" s="36"/>
      <c r="J218" s="159"/>
      <c r="K218" s="172"/>
      <c r="L218" s="193">
        <f t="shared" si="18"/>
        <v>14.696</v>
      </c>
      <c r="M218" s="188">
        <f t="shared" si="19"/>
        <v>970.3</v>
      </c>
      <c r="N218" s="180"/>
      <c r="O218" s="46"/>
      <c r="P218" s="18" t="str">
        <f>IF(O218="","",VLOOKUP(O218,'Heating picklists'!A:C,3,FALSE))</f>
        <v/>
      </c>
      <c r="Q218" s="35"/>
      <c r="R218" s="35"/>
      <c r="S218" s="35"/>
      <c r="T218" s="37"/>
      <c r="U218" s="37"/>
      <c r="V218" s="38" t="str">
        <f t="shared" si="20"/>
        <v/>
      </c>
      <c r="W218" s="142" t="str">
        <f>IF(B218="","",IF(VLOOKUP(B218,'Measure&amp;Incentive Picklist'!D:H,5,FALSE)="Therms Saved","Contact ConEd"))</f>
        <v/>
      </c>
      <c r="Y218" s="18">
        <f t="shared" si="24"/>
        <v>1</v>
      </c>
      <c r="Z218" s="18">
        <f t="shared" si="25"/>
        <v>0</v>
      </c>
    </row>
    <row r="219" spans="1:26" x14ac:dyDescent="0.25">
      <c r="A219" s="19">
        <f t="shared" si="23"/>
        <v>212</v>
      </c>
      <c r="B219" s="35"/>
      <c r="C219" s="19" t="e">
        <f>VLOOKUP(B219,'Measure&amp;Incentive Picklist'!D:H,2,FALSE)</f>
        <v>#N/A</v>
      </c>
      <c r="D219" s="35"/>
      <c r="E219" s="35"/>
      <c r="F219" s="35"/>
      <c r="G219" s="35"/>
      <c r="H219" s="36"/>
      <c r="I219" s="36"/>
      <c r="J219" s="159"/>
      <c r="K219" s="172"/>
      <c r="L219" s="193">
        <f t="shared" si="18"/>
        <v>14.696</v>
      </c>
      <c r="M219" s="188">
        <f t="shared" si="19"/>
        <v>970.3</v>
      </c>
      <c r="N219" s="180"/>
      <c r="O219" s="46"/>
      <c r="P219" s="18" t="str">
        <f>IF(O219="","",VLOOKUP(O219,'Heating picklists'!A:C,3,FALSE))</f>
        <v/>
      </c>
      <c r="Q219" s="35"/>
      <c r="R219" s="35"/>
      <c r="S219" s="35"/>
      <c r="T219" s="37"/>
      <c r="U219" s="37"/>
      <c r="V219" s="38" t="str">
        <f t="shared" si="20"/>
        <v/>
      </c>
      <c r="W219" s="142" t="str">
        <f>IF(B219="","",IF(VLOOKUP(B219,'Measure&amp;Incentive Picklist'!D:H,5,FALSE)="Therms Saved","Contact ConEd"))</f>
        <v/>
      </c>
      <c r="Y219" s="18">
        <f t="shared" si="24"/>
        <v>1</v>
      </c>
      <c r="Z219" s="18">
        <f t="shared" si="25"/>
        <v>0</v>
      </c>
    </row>
    <row r="220" spans="1:26" x14ac:dyDescent="0.25">
      <c r="A220" s="19">
        <f t="shared" si="23"/>
        <v>213</v>
      </c>
      <c r="B220" s="35"/>
      <c r="C220" s="19" t="e">
        <f>VLOOKUP(B220,'Measure&amp;Incentive Picklist'!D:H,2,FALSE)</f>
        <v>#N/A</v>
      </c>
      <c r="D220" s="35"/>
      <c r="E220" s="35"/>
      <c r="F220" s="35"/>
      <c r="G220" s="35"/>
      <c r="H220" s="36"/>
      <c r="I220" s="36"/>
      <c r="J220" s="159"/>
      <c r="K220" s="172"/>
      <c r="L220" s="193">
        <f t="shared" si="18"/>
        <v>14.696</v>
      </c>
      <c r="M220" s="188">
        <f t="shared" si="19"/>
        <v>970.3</v>
      </c>
      <c r="N220" s="180"/>
      <c r="O220" s="46"/>
      <c r="P220" s="18" t="str">
        <f>IF(O220="","",VLOOKUP(O220,'Heating picklists'!A:C,3,FALSE))</f>
        <v/>
      </c>
      <c r="Q220" s="35"/>
      <c r="R220" s="35"/>
      <c r="S220" s="35"/>
      <c r="T220" s="37"/>
      <c r="U220" s="37"/>
      <c r="V220" s="38" t="str">
        <f t="shared" si="20"/>
        <v/>
      </c>
      <c r="W220" s="142" t="str">
        <f>IF(B220="","",IF(VLOOKUP(B220,'Measure&amp;Incentive Picklist'!D:H,5,FALSE)="Therms Saved","Contact ConEd"))</f>
        <v/>
      </c>
      <c r="Y220" s="18">
        <f t="shared" si="24"/>
        <v>1</v>
      </c>
      <c r="Z220" s="18">
        <f t="shared" si="25"/>
        <v>0</v>
      </c>
    </row>
    <row r="221" spans="1:26" x14ac:dyDescent="0.25">
      <c r="A221" s="19">
        <f t="shared" si="23"/>
        <v>214</v>
      </c>
      <c r="B221" s="35"/>
      <c r="C221" s="19" t="e">
        <f>VLOOKUP(B221,'Measure&amp;Incentive Picklist'!D:H,2,FALSE)</f>
        <v>#N/A</v>
      </c>
      <c r="D221" s="35"/>
      <c r="E221" s="35"/>
      <c r="F221" s="35"/>
      <c r="G221" s="35"/>
      <c r="H221" s="36"/>
      <c r="I221" s="36"/>
      <c r="J221" s="159"/>
      <c r="K221" s="172"/>
      <c r="L221" s="193">
        <f t="shared" si="18"/>
        <v>14.696</v>
      </c>
      <c r="M221" s="188">
        <f t="shared" si="19"/>
        <v>970.3</v>
      </c>
      <c r="N221" s="180"/>
      <c r="O221" s="46"/>
      <c r="P221" s="18" t="str">
        <f>IF(O221="","",VLOOKUP(O221,'Heating picklists'!A:C,3,FALSE))</f>
        <v/>
      </c>
      <c r="Q221" s="35"/>
      <c r="R221" s="35"/>
      <c r="S221" s="35"/>
      <c r="T221" s="37"/>
      <c r="U221" s="37"/>
      <c r="V221" s="38" t="str">
        <f t="shared" si="20"/>
        <v/>
      </c>
      <c r="W221" s="142" t="str">
        <f>IF(B221="","",IF(VLOOKUP(B221,'Measure&amp;Incentive Picklist'!D:H,5,FALSE)="Therms Saved","Contact ConEd"))</f>
        <v/>
      </c>
      <c r="Y221" s="18">
        <f t="shared" si="24"/>
        <v>1</v>
      </c>
      <c r="Z221" s="18">
        <f t="shared" si="25"/>
        <v>0</v>
      </c>
    </row>
    <row r="222" spans="1:26" x14ac:dyDescent="0.25">
      <c r="A222" s="19">
        <f t="shared" si="23"/>
        <v>215</v>
      </c>
      <c r="B222" s="35"/>
      <c r="C222" s="19" t="e">
        <f>VLOOKUP(B222,'Measure&amp;Incentive Picklist'!D:H,2,FALSE)</f>
        <v>#N/A</v>
      </c>
      <c r="D222" s="35"/>
      <c r="E222" s="35"/>
      <c r="F222" s="35"/>
      <c r="G222" s="35"/>
      <c r="H222" s="36"/>
      <c r="I222" s="36"/>
      <c r="J222" s="159"/>
      <c r="K222" s="172"/>
      <c r="L222" s="193">
        <f t="shared" si="18"/>
        <v>14.696</v>
      </c>
      <c r="M222" s="188">
        <f t="shared" si="19"/>
        <v>970.3</v>
      </c>
      <c r="N222" s="180"/>
      <c r="O222" s="46"/>
      <c r="P222" s="18" t="str">
        <f>IF(O222="","",VLOOKUP(O222,'Heating picklists'!A:C,3,FALSE))</f>
        <v/>
      </c>
      <c r="Q222" s="35"/>
      <c r="R222" s="35"/>
      <c r="S222" s="35"/>
      <c r="T222" s="37"/>
      <c r="U222" s="37"/>
      <c r="V222" s="38" t="str">
        <f t="shared" si="20"/>
        <v/>
      </c>
      <c r="W222" s="142" t="str">
        <f>IF(B222="","",IF(VLOOKUP(B222,'Measure&amp;Incentive Picklist'!D:H,5,FALSE)="Therms Saved","Contact ConEd"))</f>
        <v/>
      </c>
      <c r="Y222" s="18">
        <f t="shared" si="24"/>
        <v>1</v>
      </c>
      <c r="Z222" s="18">
        <f t="shared" si="25"/>
        <v>0</v>
      </c>
    </row>
    <row r="223" spans="1:26" x14ac:dyDescent="0.25">
      <c r="A223" s="19">
        <f t="shared" si="23"/>
        <v>216</v>
      </c>
      <c r="B223" s="35"/>
      <c r="C223" s="19" t="e">
        <f>VLOOKUP(B223,'Measure&amp;Incentive Picklist'!D:H,2,FALSE)</f>
        <v>#N/A</v>
      </c>
      <c r="D223" s="35"/>
      <c r="E223" s="35"/>
      <c r="F223" s="35"/>
      <c r="G223" s="35"/>
      <c r="H223" s="36"/>
      <c r="I223" s="36"/>
      <c r="J223" s="159"/>
      <c r="K223" s="172"/>
      <c r="L223" s="193">
        <f t="shared" si="18"/>
        <v>14.696</v>
      </c>
      <c r="M223" s="188">
        <f t="shared" si="19"/>
        <v>970.3</v>
      </c>
      <c r="N223" s="180"/>
      <c r="O223" s="46"/>
      <c r="P223" s="18" t="str">
        <f>IF(O223="","",VLOOKUP(O223,'Heating picklists'!A:C,3,FALSE))</f>
        <v/>
      </c>
      <c r="Q223" s="35"/>
      <c r="R223" s="35"/>
      <c r="S223" s="35"/>
      <c r="T223" s="37"/>
      <c r="U223" s="37"/>
      <c r="V223" s="38" t="str">
        <f t="shared" si="20"/>
        <v/>
      </c>
      <c r="W223" s="142" t="str">
        <f>IF(B223="","",IF(VLOOKUP(B223,'Measure&amp;Incentive Picklist'!D:H,5,FALSE)="Therms Saved","Contact ConEd"))</f>
        <v/>
      </c>
      <c r="Y223" s="18">
        <f t="shared" si="24"/>
        <v>1</v>
      </c>
      <c r="Z223" s="18">
        <f t="shared" si="25"/>
        <v>0</v>
      </c>
    </row>
    <row r="224" spans="1:26" x14ac:dyDescent="0.25">
      <c r="A224" s="19">
        <f t="shared" si="23"/>
        <v>217</v>
      </c>
      <c r="B224" s="35"/>
      <c r="C224" s="19" t="e">
        <f>VLOOKUP(B224,'Measure&amp;Incentive Picklist'!D:H,2,FALSE)</f>
        <v>#N/A</v>
      </c>
      <c r="D224" s="35"/>
      <c r="E224" s="35"/>
      <c r="F224" s="35"/>
      <c r="G224" s="35"/>
      <c r="H224" s="36"/>
      <c r="I224" s="36"/>
      <c r="J224" s="159"/>
      <c r="K224" s="172"/>
      <c r="L224" s="193">
        <f t="shared" si="18"/>
        <v>14.696</v>
      </c>
      <c r="M224" s="188">
        <f t="shared" si="19"/>
        <v>970.3</v>
      </c>
      <c r="N224" s="180"/>
      <c r="O224" s="46"/>
      <c r="P224" s="18" t="str">
        <f>IF(O224="","",VLOOKUP(O224,'Heating picklists'!A:C,3,FALSE))</f>
        <v/>
      </c>
      <c r="Q224" s="35"/>
      <c r="R224" s="35"/>
      <c r="S224" s="35"/>
      <c r="T224" s="37"/>
      <c r="U224" s="37"/>
      <c r="V224" s="38" t="str">
        <f t="shared" si="20"/>
        <v/>
      </c>
      <c r="W224" s="142" t="str">
        <f>IF(B224="","",IF(VLOOKUP(B224,'Measure&amp;Incentive Picklist'!D:H,5,FALSE)="Therms Saved","Contact ConEd"))</f>
        <v/>
      </c>
      <c r="Y224" s="18">
        <f t="shared" si="24"/>
        <v>1</v>
      </c>
      <c r="Z224" s="18">
        <f t="shared" si="25"/>
        <v>0</v>
      </c>
    </row>
    <row r="225" spans="1:26" x14ac:dyDescent="0.25">
      <c r="A225" s="19">
        <f t="shared" si="23"/>
        <v>218</v>
      </c>
      <c r="B225" s="35"/>
      <c r="C225" s="19" t="e">
        <f>VLOOKUP(B225,'Measure&amp;Incentive Picklist'!D:H,2,FALSE)</f>
        <v>#N/A</v>
      </c>
      <c r="D225" s="35"/>
      <c r="E225" s="35"/>
      <c r="F225" s="35"/>
      <c r="G225" s="35"/>
      <c r="H225" s="36"/>
      <c r="I225" s="36"/>
      <c r="J225" s="159"/>
      <c r="K225" s="172"/>
      <c r="L225" s="193">
        <f t="shared" si="18"/>
        <v>14.696</v>
      </c>
      <c r="M225" s="188">
        <f t="shared" si="19"/>
        <v>970.3</v>
      </c>
      <c r="N225" s="180"/>
      <c r="O225" s="46"/>
      <c r="P225" s="18" t="str">
        <f>IF(O225="","",VLOOKUP(O225,'Heating picklists'!A:C,3,FALSE))</f>
        <v/>
      </c>
      <c r="Q225" s="35"/>
      <c r="R225" s="35"/>
      <c r="S225" s="35"/>
      <c r="T225" s="37"/>
      <c r="U225" s="37"/>
      <c r="V225" s="38" t="str">
        <f t="shared" si="20"/>
        <v/>
      </c>
      <c r="W225" s="142" t="str">
        <f>IF(B225="","",IF(VLOOKUP(B225,'Measure&amp;Incentive Picklist'!D:H,5,FALSE)="Therms Saved","Contact ConEd"))</f>
        <v/>
      </c>
      <c r="Y225" s="18">
        <f t="shared" si="24"/>
        <v>1</v>
      </c>
      <c r="Z225" s="18">
        <f t="shared" si="25"/>
        <v>0</v>
      </c>
    </row>
    <row r="226" spans="1:26" x14ac:dyDescent="0.25">
      <c r="A226" s="19">
        <f t="shared" si="23"/>
        <v>219</v>
      </c>
      <c r="B226" s="35"/>
      <c r="C226" s="19" t="e">
        <f>VLOOKUP(B226,'Measure&amp;Incentive Picklist'!D:H,2,FALSE)</f>
        <v>#N/A</v>
      </c>
      <c r="D226" s="35"/>
      <c r="E226" s="35"/>
      <c r="F226" s="35"/>
      <c r="G226" s="35"/>
      <c r="H226" s="36"/>
      <c r="I226" s="36"/>
      <c r="J226" s="159"/>
      <c r="K226" s="172"/>
      <c r="L226" s="193">
        <f t="shared" si="18"/>
        <v>14.696</v>
      </c>
      <c r="M226" s="188">
        <f t="shared" si="19"/>
        <v>970.3</v>
      </c>
      <c r="N226" s="180"/>
      <c r="O226" s="46"/>
      <c r="P226" s="18" t="str">
        <f>IF(O226="","",VLOOKUP(O226,'Heating picklists'!A:C,3,FALSE))</f>
        <v/>
      </c>
      <c r="Q226" s="35"/>
      <c r="R226" s="35"/>
      <c r="S226" s="35"/>
      <c r="T226" s="37"/>
      <c r="U226" s="37"/>
      <c r="V226" s="38" t="str">
        <f t="shared" si="20"/>
        <v/>
      </c>
      <c r="W226" s="142" t="str">
        <f>IF(B226="","",IF(VLOOKUP(B226,'Measure&amp;Incentive Picklist'!D:H,5,FALSE)="Therms Saved","Contact ConEd"))</f>
        <v/>
      </c>
      <c r="Y226" s="18">
        <f t="shared" si="24"/>
        <v>1</v>
      </c>
      <c r="Z226" s="18">
        <f t="shared" si="25"/>
        <v>0</v>
      </c>
    </row>
    <row r="227" spans="1:26" x14ac:dyDescent="0.25">
      <c r="A227" s="19">
        <f t="shared" si="23"/>
        <v>220</v>
      </c>
      <c r="B227" s="35"/>
      <c r="C227" s="19" t="e">
        <f>VLOOKUP(B227,'Measure&amp;Incentive Picklist'!D:H,2,FALSE)</f>
        <v>#N/A</v>
      </c>
      <c r="D227" s="35"/>
      <c r="E227" s="35"/>
      <c r="F227" s="35"/>
      <c r="G227" s="35"/>
      <c r="H227" s="36"/>
      <c r="I227" s="36"/>
      <c r="J227" s="159"/>
      <c r="K227" s="172"/>
      <c r="L227" s="193">
        <f t="shared" si="18"/>
        <v>14.696</v>
      </c>
      <c r="M227" s="188">
        <f t="shared" si="19"/>
        <v>970.3</v>
      </c>
      <c r="N227" s="180"/>
      <c r="O227" s="46"/>
      <c r="P227" s="18" t="str">
        <f>IF(O227="","",VLOOKUP(O227,'Heating picklists'!A:C,3,FALSE))</f>
        <v/>
      </c>
      <c r="Q227" s="35"/>
      <c r="R227" s="35"/>
      <c r="S227" s="35"/>
      <c r="T227" s="37"/>
      <c r="U227" s="37"/>
      <c r="V227" s="38" t="str">
        <f t="shared" si="20"/>
        <v/>
      </c>
      <c r="W227" s="142" t="str">
        <f>IF(B227="","",IF(VLOOKUP(B227,'Measure&amp;Incentive Picklist'!D:H,5,FALSE)="Therms Saved","Contact ConEd"))</f>
        <v/>
      </c>
      <c r="Y227" s="18">
        <f t="shared" si="24"/>
        <v>1</v>
      </c>
      <c r="Z227" s="18">
        <f t="shared" si="25"/>
        <v>0</v>
      </c>
    </row>
    <row r="228" spans="1:26" x14ac:dyDescent="0.25">
      <c r="A228" s="19">
        <f t="shared" si="23"/>
        <v>221</v>
      </c>
      <c r="B228" s="35"/>
      <c r="C228" s="19" t="e">
        <f>VLOOKUP(B228,'Measure&amp;Incentive Picklist'!D:H,2,FALSE)</f>
        <v>#N/A</v>
      </c>
      <c r="D228" s="35"/>
      <c r="E228" s="35"/>
      <c r="F228" s="35"/>
      <c r="G228" s="35"/>
      <c r="H228" s="36"/>
      <c r="I228" s="36"/>
      <c r="J228" s="159"/>
      <c r="K228" s="172"/>
      <c r="L228" s="193">
        <f t="shared" si="18"/>
        <v>14.696</v>
      </c>
      <c r="M228" s="188">
        <f t="shared" si="19"/>
        <v>970.3</v>
      </c>
      <c r="N228" s="180"/>
      <c r="O228" s="46"/>
      <c r="P228" s="18" t="str">
        <f>IF(O228="","",VLOOKUP(O228,'Heating picklists'!A:C,3,FALSE))</f>
        <v/>
      </c>
      <c r="Q228" s="35"/>
      <c r="R228" s="35"/>
      <c r="S228" s="35"/>
      <c r="T228" s="37"/>
      <c r="U228" s="37"/>
      <c r="V228" s="38" t="str">
        <f t="shared" si="20"/>
        <v/>
      </c>
      <c r="W228" s="142" t="str">
        <f>IF(B228="","",IF(VLOOKUP(B228,'Measure&amp;Incentive Picklist'!D:H,5,FALSE)="Therms Saved","Contact ConEd"))</f>
        <v/>
      </c>
      <c r="Y228" s="18">
        <f t="shared" si="24"/>
        <v>1</v>
      </c>
      <c r="Z228" s="18">
        <f t="shared" si="25"/>
        <v>0</v>
      </c>
    </row>
    <row r="229" spans="1:26" x14ac:dyDescent="0.25">
      <c r="A229" s="19">
        <f t="shared" si="23"/>
        <v>222</v>
      </c>
      <c r="B229" s="35"/>
      <c r="C229" s="19" t="e">
        <f>VLOOKUP(B229,'Measure&amp;Incentive Picklist'!D:H,2,FALSE)</f>
        <v>#N/A</v>
      </c>
      <c r="D229" s="35"/>
      <c r="E229" s="35"/>
      <c r="F229" s="35"/>
      <c r="G229" s="35"/>
      <c r="H229" s="36"/>
      <c r="I229" s="36"/>
      <c r="J229" s="159"/>
      <c r="K229" s="172"/>
      <c r="L229" s="193">
        <f t="shared" si="18"/>
        <v>14.696</v>
      </c>
      <c r="M229" s="188">
        <f t="shared" si="19"/>
        <v>970.3</v>
      </c>
      <c r="N229" s="180"/>
      <c r="O229" s="46"/>
      <c r="P229" s="18" t="str">
        <f>IF(O229="","",VLOOKUP(O229,'Heating picklists'!A:C,3,FALSE))</f>
        <v/>
      </c>
      <c r="Q229" s="35"/>
      <c r="R229" s="35"/>
      <c r="S229" s="35"/>
      <c r="T229" s="37"/>
      <c r="U229" s="37"/>
      <c r="V229" s="38" t="str">
        <f t="shared" si="20"/>
        <v/>
      </c>
      <c r="W229" s="142" t="str">
        <f>IF(B229="","",IF(VLOOKUP(B229,'Measure&amp;Incentive Picklist'!D:H,5,FALSE)="Therms Saved","Contact ConEd"))</f>
        <v/>
      </c>
      <c r="Y229" s="18">
        <f t="shared" si="24"/>
        <v>1</v>
      </c>
      <c r="Z229" s="18">
        <f t="shared" si="25"/>
        <v>0</v>
      </c>
    </row>
    <row r="230" spans="1:26" x14ac:dyDescent="0.25">
      <c r="A230" s="19">
        <f t="shared" si="23"/>
        <v>223</v>
      </c>
      <c r="B230" s="35"/>
      <c r="C230" s="19" t="e">
        <f>VLOOKUP(B230,'Measure&amp;Incentive Picklist'!D:H,2,FALSE)</f>
        <v>#N/A</v>
      </c>
      <c r="D230" s="35"/>
      <c r="E230" s="35"/>
      <c r="F230" s="35"/>
      <c r="G230" s="35"/>
      <c r="H230" s="36"/>
      <c r="I230" s="36"/>
      <c r="J230" s="159"/>
      <c r="K230" s="172"/>
      <c r="L230" s="193">
        <f t="shared" si="18"/>
        <v>14.696</v>
      </c>
      <c r="M230" s="188">
        <f t="shared" si="19"/>
        <v>970.3</v>
      </c>
      <c r="N230" s="180"/>
      <c r="O230" s="46"/>
      <c r="P230" s="18" t="str">
        <f>IF(O230="","",VLOOKUP(O230,'Heating picklists'!A:C,3,FALSE))</f>
        <v/>
      </c>
      <c r="Q230" s="35"/>
      <c r="R230" s="35"/>
      <c r="S230" s="35"/>
      <c r="T230" s="37"/>
      <c r="U230" s="37"/>
      <c r="V230" s="38" t="str">
        <f t="shared" si="20"/>
        <v/>
      </c>
      <c r="W230" s="142" t="str">
        <f>IF(B230="","",IF(VLOOKUP(B230,'Measure&amp;Incentive Picklist'!D:H,5,FALSE)="Therms Saved","Contact ConEd"))</f>
        <v/>
      </c>
      <c r="Y230" s="18">
        <f t="shared" si="24"/>
        <v>1</v>
      </c>
      <c r="Z230" s="18">
        <f t="shared" si="25"/>
        <v>0</v>
      </c>
    </row>
    <row r="231" spans="1:26" x14ac:dyDescent="0.25">
      <c r="A231" s="19">
        <f t="shared" si="23"/>
        <v>224</v>
      </c>
      <c r="B231" s="35"/>
      <c r="C231" s="19" t="e">
        <f>VLOOKUP(B231,'Measure&amp;Incentive Picklist'!D:H,2,FALSE)</f>
        <v>#N/A</v>
      </c>
      <c r="D231" s="35"/>
      <c r="E231" s="35"/>
      <c r="F231" s="35"/>
      <c r="G231" s="35"/>
      <c r="H231" s="36"/>
      <c r="I231" s="36"/>
      <c r="J231" s="159"/>
      <c r="K231" s="172"/>
      <c r="L231" s="193">
        <f t="shared" si="18"/>
        <v>14.696</v>
      </c>
      <c r="M231" s="188">
        <f t="shared" si="19"/>
        <v>970.3</v>
      </c>
      <c r="N231" s="180"/>
      <c r="O231" s="46"/>
      <c r="P231" s="18" t="str">
        <f>IF(O231="","",VLOOKUP(O231,'Heating picklists'!A:C,3,FALSE))</f>
        <v/>
      </c>
      <c r="Q231" s="35"/>
      <c r="R231" s="35"/>
      <c r="S231" s="35"/>
      <c r="T231" s="37"/>
      <c r="U231" s="37"/>
      <c r="V231" s="38" t="str">
        <f t="shared" si="20"/>
        <v/>
      </c>
      <c r="W231" s="142" t="str">
        <f>IF(B231="","",IF(VLOOKUP(B231,'Measure&amp;Incentive Picklist'!D:H,5,FALSE)="Therms Saved","Contact ConEd"))</f>
        <v/>
      </c>
      <c r="Y231" s="18">
        <f t="shared" si="24"/>
        <v>1</v>
      </c>
      <c r="Z231" s="18">
        <f t="shared" si="25"/>
        <v>0</v>
      </c>
    </row>
    <row r="232" spans="1:26" x14ac:dyDescent="0.25">
      <c r="A232" s="19">
        <f t="shared" si="23"/>
        <v>225</v>
      </c>
      <c r="B232" s="35"/>
      <c r="C232" s="19" t="e">
        <f>VLOOKUP(B232,'Measure&amp;Incentive Picklist'!D:H,2,FALSE)</f>
        <v>#N/A</v>
      </c>
      <c r="D232" s="35"/>
      <c r="E232" s="35"/>
      <c r="F232" s="35"/>
      <c r="G232" s="35"/>
      <c r="H232" s="36"/>
      <c r="I232" s="36"/>
      <c r="J232" s="159"/>
      <c r="K232" s="172"/>
      <c r="L232" s="193">
        <f t="shared" si="18"/>
        <v>14.696</v>
      </c>
      <c r="M232" s="188">
        <f t="shared" si="19"/>
        <v>970.3</v>
      </c>
      <c r="N232" s="180"/>
      <c r="O232" s="46"/>
      <c r="P232" s="18" t="str">
        <f>IF(O232="","",VLOOKUP(O232,'Heating picklists'!A:C,3,FALSE))</f>
        <v/>
      </c>
      <c r="Q232" s="35"/>
      <c r="R232" s="35"/>
      <c r="S232" s="35"/>
      <c r="T232" s="37"/>
      <c r="U232" s="37"/>
      <c r="V232" s="38" t="str">
        <f t="shared" si="20"/>
        <v/>
      </c>
      <c r="W232" s="142" t="str">
        <f>IF(B232="","",IF(VLOOKUP(B232,'Measure&amp;Incentive Picklist'!D:H,5,FALSE)="Therms Saved","Contact ConEd"))</f>
        <v/>
      </c>
      <c r="Y232" s="18">
        <f t="shared" si="24"/>
        <v>1</v>
      </c>
      <c r="Z232" s="18">
        <f t="shared" si="25"/>
        <v>0</v>
      </c>
    </row>
    <row r="233" spans="1:26" x14ac:dyDescent="0.25">
      <c r="A233" s="19">
        <f t="shared" si="23"/>
        <v>226</v>
      </c>
      <c r="B233" s="35"/>
      <c r="C233" s="19" t="e">
        <f>VLOOKUP(B233,'Measure&amp;Incentive Picklist'!D:H,2,FALSE)</f>
        <v>#N/A</v>
      </c>
      <c r="D233" s="35"/>
      <c r="E233" s="35"/>
      <c r="F233" s="35"/>
      <c r="G233" s="35"/>
      <c r="H233" s="36"/>
      <c r="I233" s="36"/>
      <c r="J233" s="159"/>
      <c r="K233" s="172"/>
      <c r="L233" s="193">
        <f t="shared" si="18"/>
        <v>14.696</v>
      </c>
      <c r="M233" s="188">
        <f t="shared" si="19"/>
        <v>970.3</v>
      </c>
      <c r="N233" s="180"/>
      <c r="O233" s="46"/>
      <c r="P233" s="18" t="str">
        <f>IF(O233="","",VLOOKUP(O233,'Heating picklists'!A:C,3,FALSE))</f>
        <v/>
      </c>
      <c r="Q233" s="35"/>
      <c r="R233" s="35"/>
      <c r="S233" s="35"/>
      <c r="T233" s="37"/>
      <c r="U233" s="37"/>
      <c r="V233" s="38" t="str">
        <f t="shared" si="20"/>
        <v/>
      </c>
      <c r="W233" s="142" t="str">
        <f>IF(B233="","",IF(VLOOKUP(B233,'Measure&amp;Incentive Picklist'!D:H,5,FALSE)="Therms Saved","Contact ConEd"))</f>
        <v/>
      </c>
      <c r="Y233" s="18">
        <f t="shared" si="24"/>
        <v>1</v>
      </c>
      <c r="Z233" s="18">
        <f t="shared" si="25"/>
        <v>0</v>
      </c>
    </row>
    <row r="234" spans="1:26" x14ac:dyDescent="0.25">
      <c r="A234" s="19">
        <f t="shared" si="23"/>
        <v>227</v>
      </c>
      <c r="B234" s="35"/>
      <c r="C234" s="19" t="e">
        <f>VLOOKUP(B234,'Measure&amp;Incentive Picklist'!D:H,2,FALSE)</f>
        <v>#N/A</v>
      </c>
      <c r="D234" s="35"/>
      <c r="E234" s="35"/>
      <c r="F234" s="35"/>
      <c r="G234" s="35"/>
      <c r="H234" s="36"/>
      <c r="I234" s="36"/>
      <c r="J234" s="159"/>
      <c r="K234" s="172"/>
      <c r="L234" s="193">
        <f t="shared" si="18"/>
        <v>14.696</v>
      </c>
      <c r="M234" s="188">
        <f t="shared" si="19"/>
        <v>970.3</v>
      </c>
      <c r="N234" s="180"/>
      <c r="O234" s="46"/>
      <c r="P234" s="18" t="str">
        <f>IF(O234="","",VLOOKUP(O234,'Heating picklists'!A:C,3,FALSE))</f>
        <v/>
      </c>
      <c r="Q234" s="35"/>
      <c r="R234" s="35"/>
      <c r="S234" s="35"/>
      <c r="T234" s="37"/>
      <c r="U234" s="37"/>
      <c r="V234" s="38" t="str">
        <f t="shared" si="20"/>
        <v/>
      </c>
      <c r="W234" s="142" t="str">
        <f>IF(B234="","",IF(VLOOKUP(B234,'Measure&amp;Incentive Picklist'!D:H,5,FALSE)="Therms Saved","Contact ConEd"))</f>
        <v/>
      </c>
      <c r="Y234" s="18">
        <f t="shared" si="24"/>
        <v>1</v>
      </c>
      <c r="Z234" s="18">
        <f t="shared" si="25"/>
        <v>0</v>
      </c>
    </row>
    <row r="235" spans="1:26" x14ac:dyDescent="0.25">
      <c r="A235" s="19">
        <f t="shared" si="23"/>
        <v>228</v>
      </c>
      <c r="B235" s="35"/>
      <c r="C235" s="19" t="e">
        <f>VLOOKUP(B235,'Measure&amp;Incentive Picklist'!D:H,2,FALSE)</f>
        <v>#N/A</v>
      </c>
      <c r="D235" s="35"/>
      <c r="E235" s="35"/>
      <c r="F235" s="35"/>
      <c r="G235" s="35"/>
      <c r="H235" s="36"/>
      <c r="I235" s="36"/>
      <c r="J235" s="159"/>
      <c r="K235" s="172"/>
      <c r="L235" s="193">
        <f t="shared" si="18"/>
        <v>14.696</v>
      </c>
      <c r="M235" s="188">
        <f t="shared" si="19"/>
        <v>970.3</v>
      </c>
      <c r="N235" s="180"/>
      <c r="O235" s="46"/>
      <c r="P235" s="18" t="str">
        <f>IF(O235="","",VLOOKUP(O235,'Heating picklists'!A:C,3,FALSE))</f>
        <v/>
      </c>
      <c r="Q235" s="35"/>
      <c r="R235" s="35"/>
      <c r="S235" s="35"/>
      <c r="T235" s="37"/>
      <c r="U235" s="37"/>
      <c r="V235" s="38" t="str">
        <f t="shared" si="20"/>
        <v/>
      </c>
      <c r="W235" s="142" t="str">
        <f>IF(B235="","",IF(VLOOKUP(B235,'Measure&amp;Incentive Picklist'!D:H,5,FALSE)="Therms Saved","Contact ConEd"))</f>
        <v/>
      </c>
      <c r="Y235" s="18">
        <f t="shared" si="24"/>
        <v>1</v>
      </c>
      <c r="Z235" s="18">
        <f t="shared" si="25"/>
        <v>0</v>
      </c>
    </row>
    <row r="236" spans="1:26" x14ac:dyDescent="0.25">
      <c r="A236" s="19">
        <f t="shared" si="23"/>
        <v>229</v>
      </c>
      <c r="B236" s="35"/>
      <c r="C236" s="19" t="e">
        <f>VLOOKUP(B236,'Measure&amp;Incentive Picklist'!D:H,2,FALSE)</f>
        <v>#N/A</v>
      </c>
      <c r="D236" s="35"/>
      <c r="E236" s="35"/>
      <c r="F236" s="35"/>
      <c r="G236" s="35"/>
      <c r="H236" s="36"/>
      <c r="I236" s="36"/>
      <c r="J236" s="159"/>
      <c r="K236" s="172"/>
      <c r="L236" s="193">
        <f t="shared" si="18"/>
        <v>14.696</v>
      </c>
      <c r="M236" s="188">
        <f t="shared" si="19"/>
        <v>970.3</v>
      </c>
      <c r="N236" s="180"/>
      <c r="O236" s="46"/>
      <c r="P236" s="18" t="str">
        <f>IF(O236="","",VLOOKUP(O236,'Heating picklists'!A:C,3,FALSE))</f>
        <v/>
      </c>
      <c r="Q236" s="35"/>
      <c r="R236" s="35"/>
      <c r="S236" s="35"/>
      <c r="T236" s="37"/>
      <c r="U236" s="37"/>
      <c r="V236" s="38" t="str">
        <f t="shared" si="20"/>
        <v/>
      </c>
      <c r="W236" s="142" t="str">
        <f>IF(B236="","",IF(VLOOKUP(B236,'Measure&amp;Incentive Picklist'!D:H,5,FALSE)="Therms Saved","Contact ConEd"))</f>
        <v/>
      </c>
      <c r="Y236" s="18">
        <f t="shared" si="24"/>
        <v>1</v>
      </c>
      <c r="Z236" s="18">
        <f t="shared" si="25"/>
        <v>0</v>
      </c>
    </row>
    <row r="237" spans="1:26" x14ac:dyDescent="0.25">
      <c r="A237" s="19">
        <f t="shared" si="23"/>
        <v>230</v>
      </c>
      <c r="B237" s="35"/>
      <c r="C237" s="19" t="e">
        <f>VLOOKUP(B237,'Measure&amp;Incentive Picklist'!D:H,2,FALSE)</f>
        <v>#N/A</v>
      </c>
      <c r="D237" s="35"/>
      <c r="E237" s="35"/>
      <c r="F237" s="35"/>
      <c r="G237" s="35"/>
      <c r="H237" s="36"/>
      <c r="I237" s="36"/>
      <c r="J237" s="159"/>
      <c r="K237" s="172"/>
      <c r="L237" s="193">
        <f t="shared" si="18"/>
        <v>14.696</v>
      </c>
      <c r="M237" s="188">
        <f t="shared" si="19"/>
        <v>970.3</v>
      </c>
      <c r="N237" s="180"/>
      <c r="O237" s="46"/>
      <c r="P237" s="18" t="str">
        <f>IF(O237="","",VLOOKUP(O237,'Heating picklists'!A:C,3,FALSE))</f>
        <v/>
      </c>
      <c r="Q237" s="35"/>
      <c r="R237" s="35"/>
      <c r="S237" s="35"/>
      <c r="T237" s="37"/>
      <c r="U237" s="37"/>
      <c r="V237" s="38" t="str">
        <f t="shared" si="20"/>
        <v/>
      </c>
      <c r="W237" s="142" t="str">
        <f>IF(B237="","",IF(VLOOKUP(B237,'Measure&amp;Incentive Picklist'!D:H,5,FALSE)="Therms Saved","Contact ConEd"))</f>
        <v/>
      </c>
      <c r="Y237" s="18">
        <f t="shared" si="24"/>
        <v>1</v>
      </c>
      <c r="Z237" s="18">
        <f t="shared" si="25"/>
        <v>0</v>
      </c>
    </row>
    <row r="238" spans="1:26" x14ac:dyDescent="0.25">
      <c r="A238" s="19">
        <f t="shared" si="23"/>
        <v>231</v>
      </c>
      <c r="B238" s="35"/>
      <c r="C238" s="19" t="e">
        <f>VLOOKUP(B238,'Measure&amp;Incentive Picklist'!D:H,2,FALSE)</f>
        <v>#N/A</v>
      </c>
      <c r="D238" s="35"/>
      <c r="E238" s="35"/>
      <c r="F238" s="35"/>
      <c r="G238" s="35"/>
      <c r="H238" s="36"/>
      <c r="I238" s="36"/>
      <c r="J238" s="159"/>
      <c r="K238" s="172"/>
      <c r="L238" s="193">
        <f t="shared" si="18"/>
        <v>14.696</v>
      </c>
      <c r="M238" s="188">
        <f t="shared" si="19"/>
        <v>970.3</v>
      </c>
      <c r="N238" s="180"/>
      <c r="O238" s="46"/>
      <c r="P238" s="18" t="str">
        <f>IF(O238="","",VLOOKUP(O238,'Heating picklists'!A:C,3,FALSE))</f>
        <v/>
      </c>
      <c r="Q238" s="35"/>
      <c r="R238" s="35"/>
      <c r="S238" s="35"/>
      <c r="T238" s="37"/>
      <c r="U238" s="37"/>
      <c r="V238" s="38" t="str">
        <f t="shared" si="20"/>
        <v/>
      </c>
      <c r="W238" s="142" t="str">
        <f>IF(B238="","",IF(VLOOKUP(B238,'Measure&amp;Incentive Picklist'!D:H,5,FALSE)="Therms Saved","Contact ConEd"))</f>
        <v/>
      </c>
      <c r="Y238" s="18">
        <f t="shared" si="24"/>
        <v>1</v>
      </c>
      <c r="Z238" s="18">
        <f t="shared" si="25"/>
        <v>0</v>
      </c>
    </row>
    <row r="239" spans="1:26" x14ac:dyDescent="0.25">
      <c r="A239" s="19">
        <f t="shared" si="23"/>
        <v>232</v>
      </c>
      <c r="B239" s="35"/>
      <c r="C239" s="19" t="e">
        <f>VLOOKUP(B239,'Measure&amp;Incentive Picklist'!D:H,2,FALSE)</f>
        <v>#N/A</v>
      </c>
      <c r="D239" s="35"/>
      <c r="E239" s="35"/>
      <c r="F239" s="35"/>
      <c r="G239" s="35"/>
      <c r="H239" s="36"/>
      <c r="I239" s="36"/>
      <c r="J239" s="159"/>
      <c r="K239" s="172"/>
      <c r="L239" s="193">
        <f t="shared" si="18"/>
        <v>14.696</v>
      </c>
      <c r="M239" s="188">
        <f t="shared" si="19"/>
        <v>970.3</v>
      </c>
      <c r="N239" s="180"/>
      <c r="O239" s="46"/>
      <c r="P239" s="18" t="str">
        <f>IF(O239="","",VLOOKUP(O239,'Heating picklists'!A:C,3,FALSE))</f>
        <v/>
      </c>
      <c r="Q239" s="35"/>
      <c r="R239" s="35"/>
      <c r="S239" s="35"/>
      <c r="T239" s="37"/>
      <c r="U239" s="37"/>
      <c r="V239" s="38" t="str">
        <f t="shared" si="20"/>
        <v/>
      </c>
      <c r="W239" s="142" t="str">
        <f>IF(B239="","",IF(VLOOKUP(B239,'Measure&amp;Incentive Picklist'!D:H,5,FALSE)="Therms Saved","Contact ConEd"))</f>
        <v/>
      </c>
      <c r="Y239" s="18">
        <f t="shared" si="24"/>
        <v>1</v>
      </c>
      <c r="Z239" s="18">
        <f t="shared" si="25"/>
        <v>0</v>
      </c>
    </row>
    <row r="240" spans="1:26" x14ac:dyDescent="0.25">
      <c r="A240" s="19">
        <f t="shared" si="23"/>
        <v>233</v>
      </c>
      <c r="B240" s="35"/>
      <c r="C240" s="19" t="e">
        <f>VLOOKUP(B240,'Measure&amp;Incentive Picklist'!D:H,2,FALSE)</f>
        <v>#N/A</v>
      </c>
      <c r="D240" s="35"/>
      <c r="E240" s="35"/>
      <c r="F240" s="35"/>
      <c r="G240" s="35"/>
      <c r="H240" s="36"/>
      <c r="I240" s="36"/>
      <c r="J240" s="159"/>
      <c r="K240" s="172"/>
      <c r="L240" s="193">
        <f t="shared" si="18"/>
        <v>14.696</v>
      </c>
      <c r="M240" s="188">
        <f t="shared" si="19"/>
        <v>970.3</v>
      </c>
      <c r="N240" s="180"/>
      <c r="O240" s="46"/>
      <c r="P240" s="18" t="str">
        <f>IF(O240="","",VLOOKUP(O240,'Heating picklists'!A:C,3,FALSE))</f>
        <v/>
      </c>
      <c r="Q240" s="35"/>
      <c r="R240" s="35"/>
      <c r="S240" s="35"/>
      <c r="T240" s="37"/>
      <c r="U240" s="37"/>
      <c r="V240" s="38" t="str">
        <f t="shared" si="20"/>
        <v/>
      </c>
      <c r="W240" s="142" t="str">
        <f>IF(B240="","",IF(VLOOKUP(B240,'Measure&amp;Incentive Picklist'!D:H,5,FALSE)="Therms Saved","Contact ConEd"))</f>
        <v/>
      </c>
      <c r="Y240" s="18">
        <f t="shared" si="24"/>
        <v>1</v>
      </c>
      <c r="Z240" s="18">
        <f t="shared" si="25"/>
        <v>0</v>
      </c>
    </row>
    <row r="241" spans="1:26" x14ac:dyDescent="0.25">
      <c r="A241" s="19">
        <f t="shared" si="23"/>
        <v>234</v>
      </c>
      <c r="B241" s="35"/>
      <c r="C241" s="19" t="e">
        <f>VLOOKUP(B241,'Measure&amp;Incentive Picklist'!D:H,2,FALSE)</f>
        <v>#N/A</v>
      </c>
      <c r="D241" s="35"/>
      <c r="E241" s="35"/>
      <c r="F241" s="35"/>
      <c r="G241" s="35"/>
      <c r="H241" s="36"/>
      <c r="I241" s="36"/>
      <c r="J241" s="159"/>
      <c r="K241" s="172"/>
      <c r="L241" s="193">
        <f t="shared" si="18"/>
        <v>14.696</v>
      </c>
      <c r="M241" s="188">
        <f t="shared" si="19"/>
        <v>970.3</v>
      </c>
      <c r="N241" s="180"/>
      <c r="O241" s="46"/>
      <c r="P241" s="18" t="str">
        <f>IF(O241="","",VLOOKUP(O241,'Heating picklists'!A:C,3,FALSE))</f>
        <v/>
      </c>
      <c r="Q241" s="35"/>
      <c r="R241" s="35"/>
      <c r="S241" s="35"/>
      <c r="T241" s="37"/>
      <c r="U241" s="37"/>
      <c r="V241" s="38" t="str">
        <f t="shared" si="20"/>
        <v/>
      </c>
      <c r="W241" s="142" t="str">
        <f>IF(B241="","",IF(VLOOKUP(B241,'Measure&amp;Incentive Picklist'!D:H,5,FALSE)="Therms Saved","Contact ConEd"))</f>
        <v/>
      </c>
      <c r="Y241" s="18">
        <f t="shared" si="24"/>
        <v>1</v>
      </c>
      <c r="Z241" s="18">
        <f t="shared" si="25"/>
        <v>0</v>
      </c>
    </row>
    <row r="242" spans="1:26" x14ac:dyDescent="0.25">
      <c r="A242" s="19">
        <f t="shared" si="23"/>
        <v>235</v>
      </c>
      <c r="B242" s="35"/>
      <c r="C242" s="19" t="e">
        <f>VLOOKUP(B242,'Measure&amp;Incentive Picklist'!D:H,2,FALSE)</f>
        <v>#N/A</v>
      </c>
      <c r="D242" s="35"/>
      <c r="E242" s="35"/>
      <c r="F242" s="35"/>
      <c r="G242" s="35"/>
      <c r="H242" s="36"/>
      <c r="I242" s="36"/>
      <c r="J242" s="159"/>
      <c r="K242" s="172"/>
      <c r="L242" s="193">
        <f t="shared" si="18"/>
        <v>14.696</v>
      </c>
      <c r="M242" s="188">
        <f t="shared" si="19"/>
        <v>970.3</v>
      </c>
      <c r="N242" s="180"/>
      <c r="O242" s="46"/>
      <c r="P242" s="18" t="str">
        <f>IF(O242="","",VLOOKUP(O242,'Heating picklists'!A:C,3,FALSE))</f>
        <v/>
      </c>
      <c r="Q242" s="35"/>
      <c r="R242" s="35"/>
      <c r="S242" s="35"/>
      <c r="T242" s="37"/>
      <c r="U242" s="37"/>
      <c r="V242" s="38" t="str">
        <f t="shared" si="20"/>
        <v/>
      </c>
      <c r="W242" s="142" t="str">
        <f>IF(B242="","",IF(VLOOKUP(B242,'Measure&amp;Incentive Picklist'!D:H,5,FALSE)="Therms Saved","Contact ConEd"))</f>
        <v/>
      </c>
      <c r="Y242" s="18">
        <f t="shared" si="24"/>
        <v>1</v>
      </c>
      <c r="Z242" s="18">
        <f t="shared" si="25"/>
        <v>0</v>
      </c>
    </row>
    <row r="243" spans="1:26" x14ac:dyDescent="0.25">
      <c r="A243" s="19">
        <f t="shared" si="23"/>
        <v>236</v>
      </c>
      <c r="B243" s="35"/>
      <c r="C243" s="19" t="e">
        <f>VLOOKUP(B243,'Measure&amp;Incentive Picklist'!D:H,2,FALSE)</f>
        <v>#N/A</v>
      </c>
      <c r="D243" s="35"/>
      <c r="E243" s="35"/>
      <c r="F243" s="35"/>
      <c r="G243" s="35"/>
      <c r="H243" s="36"/>
      <c r="I243" s="36"/>
      <c r="J243" s="159"/>
      <c r="K243" s="172"/>
      <c r="L243" s="193">
        <f t="shared" si="18"/>
        <v>14.696</v>
      </c>
      <c r="M243" s="188">
        <f t="shared" si="19"/>
        <v>970.3</v>
      </c>
      <c r="N243" s="180"/>
      <c r="O243" s="46"/>
      <c r="P243" s="18" t="str">
        <f>IF(O243="","",VLOOKUP(O243,'Heating picklists'!A:C,3,FALSE))</f>
        <v/>
      </c>
      <c r="Q243" s="35"/>
      <c r="R243" s="35"/>
      <c r="S243" s="35"/>
      <c r="T243" s="37"/>
      <c r="U243" s="37"/>
      <c r="V243" s="38" t="str">
        <f t="shared" si="20"/>
        <v/>
      </c>
      <c r="W243" s="142" t="str">
        <f>IF(B243="","",IF(VLOOKUP(B243,'Measure&amp;Incentive Picklist'!D:H,5,FALSE)="Therms Saved","Contact ConEd"))</f>
        <v/>
      </c>
      <c r="Y243" s="18">
        <f t="shared" si="24"/>
        <v>1</v>
      </c>
      <c r="Z243" s="18">
        <f t="shared" si="25"/>
        <v>0</v>
      </c>
    </row>
    <row r="244" spans="1:26" x14ac:dyDescent="0.25">
      <c r="A244" s="19">
        <f t="shared" si="23"/>
        <v>237</v>
      </c>
      <c r="B244" s="35"/>
      <c r="C244" s="19" t="e">
        <f>VLOOKUP(B244,'Measure&amp;Incentive Picklist'!D:H,2,FALSE)</f>
        <v>#N/A</v>
      </c>
      <c r="D244" s="35"/>
      <c r="E244" s="35"/>
      <c r="F244" s="35"/>
      <c r="G244" s="35"/>
      <c r="H244" s="36"/>
      <c r="I244" s="36"/>
      <c r="J244" s="159"/>
      <c r="K244" s="172"/>
      <c r="L244" s="193">
        <f t="shared" si="18"/>
        <v>14.696</v>
      </c>
      <c r="M244" s="188">
        <f t="shared" si="19"/>
        <v>970.3</v>
      </c>
      <c r="N244" s="180"/>
      <c r="O244" s="46"/>
      <c r="P244" s="18" t="str">
        <f>IF(O244="","",VLOOKUP(O244,'Heating picklists'!A:C,3,FALSE))</f>
        <v/>
      </c>
      <c r="Q244" s="35"/>
      <c r="R244" s="35"/>
      <c r="S244" s="35"/>
      <c r="T244" s="37"/>
      <c r="U244" s="37"/>
      <c r="V244" s="38" t="str">
        <f t="shared" si="20"/>
        <v/>
      </c>
      <c r="W244" s="142" t="str">
        <f>IF(B244="","",IF(VLOOKUP(B244,'Measure&amp;Incentive Picklist'!D:H,5,FALSE)="Therms Saved","Contact ConEd"))</f>
        <v/>
      </c>
      <c r="Y244" s="18">
        <f t="shared" si="24"/>
        <v>1</v>
      </c>
      <c r="Z244" s="18">
        <f t="shared" si="25"/>
        <v>0</v>
      </c>
    </row>
    <row r="245" spans="1:26" x14ac:dyDescent="0.25">
      <c r="A245" s="19">
        <f t="shared" si="23"/>
        <v>238</v>
      </c>
      <c r="B245" s="35"/>
      <c r="C245" s="19" t="e">
        <f>VLOOKUP(B245,'Measure&amp;Incentive Picklist'!D:H,2,FALSE)</f>
        <v>#N/A</v>
      </c>
      <c r="D245" s="35"/>
      <c r="E245" s="35"/>
      <c r="F245" s="35"/>
      <c r="G245" s="35"/>
      <c r="H245" s="36"/>
      <c r="I245" s="36"/>
      <c r="J245" s="159"/>
      <c r="K245" s="172"/>
      <c r="L245" s="193">
        <f t="shared" si="18"/>
        <v>14.696</v>
      </c>
      <c r="M245" s="188">
        <f t="shared" si="19"/>
        <v>970.3</v>
      </c>
      <c r="N245" s="180"/>
      <c r="O245" s="46"/>
      <c r="P245" s="18" t="str">
        <f>IF(O245="","",VLOOKUP(O245,'Heating picklists'!A:C,3,FALSE))</f>
        <v/>
      </c>
      <c r="Q245" s="35"/>
      <c r="R245" s="35"/>
      <c r="S245" s="35"/>
      <c r="T245" s="37"/>
      <c r="U245" s="37"/>
      <c r="V245" s="38" t="str">
        <f t="shared" si="20"/>
        <v/>
      </c>
      <c r="W245" s="142" t="str">
        <f>IF(B245="","",IF(VLOOKUP(B245,'Measure&amp;Incentive Picklist'!D:H,5,FALSE)="Therms Saved","Contact ConEd"))</f>
        <v/>
      </c>
      <c r="Y245" s="18">
        <f t="shared" si="24"/>
        <v>1</v>
      </c>
      <c r="Z245" s="18">
        <f t="shared" si="25"/>
        <v>0</v>
      </c>
    </row>
    <row r="246" spans="1:26" x14ac:dyDescent="0.25">
      <c r="A246" s="19">
        <f t="shared" si="23"/>
        <v>239</v>
      </c>
      <c r="B246" s="35"/>
      <c r="C246" s="19" t="e">
        <f>VLOOKUP(B246,'Measure&amp;Incentive Picklist'!D:H,2,FALSE)</f>
        <v>#N/A</v>
      </c>
      <c r="D246" s="35"/>
      <c r="E246" s="35"/>
      <c r="F246" s="35"/>
      <c r="G246" s="35"/>
      <c r="H246" s="36"/>
      <c r="I246" s="36"/>
      <c r="J246" s="159"/>
      <c r="K246" s="172"/>
      <c r="L246" s="193">
        <f t="shared" si="18"/>
        <v>14.696</v>
      </c>
      <c r="M246" s="188">
        <f t="shared" si="19"/>
        <v>970.3</v>
      </c>
      <c r="N246" s="180"/>
      <c r="O246" s="46"/>
      <c r="P246" s="18" t="str">
        <f>IF(O246="","",VLOOKUP(O246,'Heating picklists'!A:C,3,FALSE))</f>
        <v/>
      </c>
      <c r="Q246" s="35"/>
      <c r="R246" s="35"/>
      <c r="S246" s="35"/>
      <c r="T246" s="37"/>
      <c r="U246" s="37"/>
      <c r="V246" s="38" t="str">
        <f t="shared" si="20"/>
        <v/>
      </c>
      <c r="W246" s="142" t="str">
        <f>IF(B246="","",IF(VLOOKUP(B246,'Measure&amp;Incentive Picklist'!D:H,5,FALSE)="Therms Saved","Contact ConEd"))</f>
        <v/>
      </c>
      <c r="Y246" s="18">
        <f t="shared" si="24"/>
        <v>1</v>
      </c>
      <c r="Z246" s="18">
        <f t="shared" si="25"/>
        <v>0</v>
      </c>
    </row>
    <row r="247" spans="1:26" x14ac:dyDescent="0.25">
      <c r="A247" s="19">
        <f t="shared" si="23"/>
        <v>240</v>
      </c>
      <c r="B247" s="35"/>
      <c r="C247" s="19" t="e">
        <f>VLOOKUP(B247,'Measure&amp;Incentive Picklist'!D:H,2,FALSE)</f>
        <v>#N/A</v>
      </c>
      <c r="D247" s="35"/>
      <c r="E247" s="35"/>
      <c r="F247" s="35"/>
      <c r="G247" s="35"/>
      <c r="H247" s="36"/>
      <c r="I247" s="36"/>
      <c r="J247" s="159"/>
      <c r="K247" s="172"/>
      <c r="L247" s="193">
        <f t="shared" si="18"/>
        <v>14.696</v>
      </c>
      <c r="M247" s="188">
        <f t="shared" si="19"/>
        <v>970.3</v>
      </c>
      <c r="N247" s="180"/>
      <c r="O247" s="46"/>
      <c r="P247" s="18" t="str">
        <f>IF(O247="","",VLOOKUP(O247,'Heating picklists'!A:C,3,FALSE))</f>
        <v/>
      </c>
      <c r="Q247" s="35"/>
      <c r="R247" s="35"/>
      <c r="S247" s="35"/>
      <c r="T247" s="37"/>
      <c r="U247" s="37"/>
      <c r="V247" s="38" t="str">
        <f t="shared" si="20"/>
        <v/>
      </c>
      <c r="W247" s="142" t="str">
        <f>IF(B247="","",IF(VLOOKUP(B247,'Measure&amp;Incentive Picklist'!D:H,5,FALSE)="Therms Saved","Contact ConEd"))</f>
        <v/>
      </c>
      <c r="Y247" s="18">
        <f t="shared" si="24"/>
        <v>1</v>
      </c>
      <c r="Z247" s="18">
        <f t="shared" si="25"/>
        <v>0</v>
      </c>
    </row>
    <row r="248" spans="1:26" x14ac:dyDescent="0.25">
      <c r="A248" s="19">
        <f t="shared" si="23"/>
        <v>241</v>
      </c>
      <c r="B248" s="35"/>
      <c r="C248" s="19" t="e">
        <f>VLOOKUP(B248,'Measure&amp;Incentive Picklist'!D:H,2,FALSE)</f>
        <v>#N/A</v>
      </c>
      <c r="D248" s="35"/>
      <c r="E248" s="35"/>
      <c r="F248" s="35"/>
      <c r="G248" s="35"/>
      <c r="H248" s="36"/>
      <c r="I248" s="36"/>
      <c r="J248" s="159"/>
      <c r="K248" s="172"/>
      <c r="L248" s="193">
        <f t="shared" si="18"/>
        <v>14.696</v>
      </c>
      <c r="M248" s="188">
        <f t="shared" si="19"/>
        <v>970.3</v>
      </c>
      <c r="N248" s="180"/>
      <c r="O248" s="46"/>
      <c r="P248" s="18" t="str">
        <f>IF(O248="","",VLOOKUP(O248,'Heating picklists'!A:C,3,FALSE))</f>
        <v/>
      </c>
      <c r="Q248" s="35"/>
      <c r="R248" s="35"/>
      <c r="S248" s="35"/>
      <c r="T248" s="37"/>
      <c r="U248" s="37"/>
      <c r="V248" s="38" t="str">
        <f t="shared" si="20"/>
        <v/>
      </c>
      <c r="W248" s="142" t="str">
        <f>IF(B248="","",IF(VLOOKUP(B248,'Measure&amp;Incentive Picklist'!D:H,5,FALSE)="Therms Saved","Contact ConEd"))</f>
        <v/>
      </c>
      <c r="Y248" s="18">
        <f t="shared" si="24"/>
        <v>1</v>
      </c>
      <c r="Z248" s="18">
        <f t="shared" si="25"/>
        <v>0</v>
      </c>
    </row>
    <row r="249" spans="1:26" x14ac:dyDescent="0.25">
      <c r="A249" s="19">
        <f t="shared" si="23"/>
        <v>242</v>
      </c>
      <c r="B249" s="35"/>
      <c r="C249" s="19" t="e">
        <f>VLOOKUP(B249,'Measure&amp;Incentive Picklist'!D:H,2,FALSE)</f>
        <v>#N/A</v>
      </c>
      <c r="D249" s="35"/>
      <c r="E249" s="35"/>
      <c r="F249" s="35"/>
      <c r="G249" s="35"/>
      <c r="H249" s="36"/>
      <c r="I249" s="36"/>
      <c r="J249" s="159"/>
      <c r="K249" s="172"/>
      <c r="L249" s="193">
        <f t="shared" si="18"/>
        <v>14.696</v>
      </c>
      <c r="M249" s="188">
        <f t="shared" si="19"/>
        <v>970.3</v>
      </c>
      <c r="N249" s="180"/>
      <c r="O249" s="46"/>
      <c r="P249" s="18" t="str">
        <f>IF(O249="","",VLOOKUP(O249,'Heating picklists'!A:C,3,FALSE))</f>
        <v/>
      </c>
      <c r="Q249" s="35"/>
      <c r="R249" s="35"/>
      <c r="S249" s="35"/>
      <c r="T249" s="37"/>
      <c r="U249" s="37"/>
      <c r="V249" s="38" t="str">
        <f t="shared" si="20"/>
        <v/>
      </c>
      <c r="W249" s="142" t="str">
        <f>IF(B249="","",IF(VLOOKUP(B249,'Measure&amp;Incentive Picklist'!D:H,5,FALSE)="Therms Saved","Contact ConEd"))</f>
        <v/>
      </c>
      <c r="Y249" s="18">
        <f t="shared" si="24"/>
        <v>1</v>
      </c>
      <c r="Z249" s="18">
        <f t="shared" si="25"/>
        <v>0</v>
      </c>
    </row>
    <row r="250" spans="1:26" x14ac:dyDescent="0.25">
      <c r="A250" s="19">
        <f t="shared" si="23"/>
        <v>243</v>
      </c>
      <c r="B250" s="35"/>
      <c r="C250" s="19" t="e">
        <f>VLOOKUP(B250,'Measure&amp;Incentive Picklist'!D:H,2,FALSE)</f>
        <v>#N/A</v>
      </c>
      <c r="D250" s="35"/>
      <c r="E250" s="35"/>
      <c r="F250" s="35"/>
      <c r="G250" s="35"/>
      <c r="H250" s="36"/>
      <c r="I250" s="36"/>
      <c r="J250" s="159"/>
      <c r="K250" s="172"/>
      <c r="L250" s="193">
        <f t="shared" si="18"/>
        <v>14.696</v>
      </c>
      <c r="M250" s="188">
        <f t="shared" si="19"/>
        <v>970.3</v>
      </c>
      <c r="N250" s="180"/>
      <c r="O250" s="46"/>
      <c r="P250" s="18" t="str">
        <f>IF(O250="","",VLOOKUP(O250,'Heating picklists'!A:C,3,FALSE))</f>
        <v/>
      </c>
      <c r="Q250" s="35"/>
      <c r="R250" s="35"/>
      <c r="S250" s="35"/>
      <c r="T250" s="37"/>
      <c r="U250" s="37"/>
      <c r="V250" s="38" t="str">
        <f t="shared" si="20"/>
        <v/>
      </c>
      <c r="W250" s="142" t="str">
        <f>IF(B250="","",IF(VLOOKUP(B250,'Measure&amp;Incentive Picklist'!D:H,5,FALSE)="Therms Saved","Contact ConEd"))</f>
        <v/>
      </c>
      <c r="Y250" s="18">
        <f t="shared" si="24"/>
        <v>1</v>
      </c>
      <c r="Z250" s="18">
        <f t="shared" si="25"/>
        <v>0</v>
      </c>
    </row>
    <row r="251" spans="1:26" x14ac:dyDescent="0.25">
      <c r="A251" s="19">
        <f t="shared" si="23"/>
        <v>244</v>
      </c>
      <c r="B251" s="35"/>
      <c r="C251" s="19" t="e">
        <f>VLOOKUP(B251,'Measure&amp;Incentive Picklist'!D:H,2,FALSE)</f>
        <v>#N/A</v>
      </c>
      <c r="D251" s="35"/>
      <c r="E251" s="35"/>
      <c r="F251" s="35"/>
      <c r="G251" s="35"/>
      <c r="H251" s="36"/>
      <c r="I251" s="36"/>
      <c r="J251" s="159"/>
      <c r="K251" s="172"/>
      <c r="L251" s="193">
        <f t="shared" si="18"/>
        <v>14.696</v>
      </c>
      <c r="M251" s="188">
        <f t="shared" si="19"/>
        <v>970.3</v>
      </c>
      <c r="N251" s="180"/>
      <c r="O251" s="46"/>
      <c r="P251" s="18" t="str">
        <f>IF(O251="","",VLOOKUP(O251,'Heating picklists'!A:C,3,FALSE))</f>
        <v/>
      </c>
      <c r="Q251" s="35"/>
      <c r="R251" s="35"/>
      <c r="S251" s="35"/>
      <c r="T251" s="37"/>
      <c r="U251" s="37"/>
      <c r="V251" s="38" t="str">
        <f t="shared" si="20"/>
        <v/>
      </c>
      <c r="W251" s="142" t="str">
        <f>IF(B251="","",IF(VLOOKUP(B251,'Measure&amp;Incentive Picklist'!D:H,5,FALSE)="Therms Saved","Contact ConEd"))</f>
        <v/>
      </c>
      <c r="Y251" s="18">
        <f t="shared" si="24"/>
        <v>1</v>
      </c>
      <c r="Z251" s="18">
        <f t="shared" si="25"/>
        <v>0</v>
      </c>
    </row>
    <row r="252" spans="1:26" x14ac:dyDescent="0.25">
      <c r="A252" s="19">
        <f t="shared" si="23"/>
        <v>245</v>
      </c>
      <c r="B252" s="35"/>
      <c r="C252" s="19" t="e">
        <f>VLOOKUP(B252,'Measure&amp;Incentive Picklist'!D:H,2,FALSE)</f>
        <v>#N/A</v>
      </c>
      <c r="D252" s="35"/>
      <c r="E252" s="35"/>
      <c r="F252" s="35"/>
      <c r="G252" s="35"/>
      <c r="H252" s="36"/>
      <c r="I252" s="36"/>
      <c r="J252" s="159"/>
      <c r="K252" s="172"/>
      <c r="L252" s="193">
        <f t="shared" si="18"/>
        <v>14.696</v>
      </c>
      <c r="M252" s="188">
        <f t="shared" si="19"/>
        <v>970.3</v>
      </c>
      <c r="N252" s="180"/>
      <c r="O252" s="46"/>
      <c r="P252" s="18" t="str">
        <f>IF(O252="","",VLOOKUP(O252,'Heating picklists'!A:C,3,FALSE))</f>
        <v/>
      </c>
      <c r="Q252" s="35"/>
      <c r="R252" s="35"/>
      <c r="S252" s="35"/>
      <c r="T252" s="37"/>
      <c r="U252" s="37"/>
      <c r="V252" s="38" t="str">
        <f t="shared" si="20"/>
        <v/>
      </c>
      <c r="W252" s="142" t="str">
        <f>IF(B252="","",IF(VLOOKUP(B252,'Measure&amp;Incentive Picklist'!D:H,5,FALSE)="Therms Saved","Contact ConEd"))</f>
        <v/>
      </c>
      <c r="Y252" s="18">
        <f t="shared" si="24"/>
        <v>1</v>
      </c>
      <c r="Z252" s="18">
        <f t="shared" si="25"/>
        <v>0</v>
      </c>
    </row>
    <row r="253" spans="1:26" x14ac:dyDescent="0.25">
      <c r="A253" s="19">
        <f t="shared" si="23"/>
        <v>246</v>
      </c>
      <c r="B253" s="35"/>
      <c r="C253" s="19" t="e">
        <f>VLOOKUP(B253,'Measure&amp;Incentive Picklist'!D:H,2,FALSE)</f>
        <v>#N/A</v>
      </c>
      <c r="D253" s="35"/>
      <c r="E253" s="35"/>
      <c r="F253" s="35"/>
      <c r="G253" s="35"/>
      <c r="H253" s="36"/>
      <c r="I253" s="36"/>
      <c r="J253" s="159"/>
      <c r="K253" s="172"/>
      <c r="L253" s="193">
        <f t="shared" si="18"/>
        <v>14.696</v>
      </c>
      <c r="M253" s="188">
        <f t="shared" si="19"/>
        <v>970.3</v>
      </c>
      <c r="N253" s="180"/>
      <c r="O253" s="46"/>
      <c r="P253" s="18" t="str">
        <f>IF(O253="","",VLOOKUP(O253,'Heating picklists'!A:C,3,FALSE))</f>
        <v/>
      </c>
      <c r="Q253" s="35"/>
      <c r="R253" s="35"/>
      <c r="S253" s="35"/>
      <c r="T253" s="37"/>
      <c r="U253" s="37"/>
      <c r="V253" s="38" t="str">
        <f t="shared" si="20"/>
        <v/>
      </c>
      <c r="W253" s="142" t="str">
        <f>IF(B253="","",IF(VLOOKUP(B253,'Measure&amp;Incentive Picklist'!D:H,5,FALSE)="Therms Saved","Contact ConEd"))</f>
        <v/>
      </c>
      <c r="Y253" s="18">
        <f t="shared" si="24"/>
        <v>1</v>
      </c>
      <c r="Z253" s="18">
        <f t="shared" si="25"/>
        <v>0</v>
      </c>
    </row>
    <row r="254" spans="1:26" x14ac:dyDescent="0.25">
      <c r="A254" s="19">
        <f t="shared" si="23"/>
        <v>247</v>
      </c>
      <c r="B254" s="35"/>
      <c r="C254" s="19" t="e">
        <f>VLOOKUP(B254,'Measure&amp;Incentive Picklist'!D:H,2,FALSE)</f>
        <v>#N/A</v>
      </c>
      <c r="D254" s="35"/>
      <c r="E254" s="35"/>
      <c r="F254" s="35"/>
      <c r="G254" s="35"/>
      <c r="H254" s="36"/>
      <c r="I254" s="36"/>
      <c r="J254" s="159"/>
      <c r="K254" s="172"/>
      <c r="L254" s="193">
        <f t="shared" si="18"/>
        <v>14.696</v>
      </c>
      <c r="M254" s="188">
        <f t="shared" si="19"/>
        <v>970.3</v>
      </c>
      <c r="N254" s="180"/>
      <c r="O254" s="46"/>
      <c r="P254" s="18" t="str">
        <f>IF(O254="","",VLOOKUP(O254,'Heating picklists'!A:C,3,FALSE))</f>
        <v/>
      </c>
      <c r="Q254" s="35"/>
      <c r="R254" s="35"/>
      <c r="S254" s="35"/>
      <c r="T254" s="37"/>
      <c r="U254" s="37"/>
      <c r="V254" s="38" t="str">
        <f t="shared" si="20"/>
        <v/>
      </c>
      <c r="W254" s="142" t="str">
        <f>IF(B254="","",IF(VLOOKUP(B254,'Measure&amp;Incentive Picklist'!D:H,5,FALSE)="Therms Saved","Contact ConEd"))</f>
        <v/>
      </c>
      <c r="Y254" s="18">
        <f t="shared" si="24"/>
        <v>1</v>
      </c>
      <c r="Z254" s="18">
        <f t="shared" si="25"/>
        <v>0</v>
      </c>
    </row>
    <row r="255" spans="1:26" x14ac:dyDescent="0.25">
      <c r="A255" s="19">
        <f t="shared" si="23"/>
        <v>248</v>
      </c>
      <c r="B255" s="35"/>
      <c r="C255" s="19" t="e">
        <f>VLOOKUP(B255,'Measure&amp;Incentive Picklist'!D:H,2,FALSE)</f>
        <v>#N/A</v>
      </c>
      <c r="D255" s="35"/>
      <c r="E255" s="35"/>
      <c r="F255" s="35"/>
      <c r="G255" s="35"/>
      <c r="H255" s="36"/>
      <c r="I255" s="36"/>
      <c r="J255" s="159"/>
      <c r="K255" s="172"/>
      <c r="L255" s="193">
        <f t="shared" si="18"/>
        <v>14.696</v>
      </c>
      <c r="M255" s="188">
        <f t="shared" si="19"/>
        <v>970.3</v>
      </c>
      <c r="N255" s="180"/>
      <c r="O255" s="46"/>
      <c r="P255" s="18" t="str">
        <f>IF(O255="","",VLOOKUP(O255,'Heating picklists'!A:C,3,FALSE))</f>
        <v/>
      </c>
      <c r="Q255" s="35"/>
      <c r="R255" s="35"/>
      <c r="S255" s="35"/>
      <c r="T255" s="37"/>
      <c r="U255" s="37"/>
      <c r="V255" s="38" t="str">
        <f t="shared" si="20"/>
        <v/>
      </c>
      <c r="W255" s="142" t="str">
        <f>IF(B255="","",IF(VLOOKUP(B255,'Measure&amp;Incentive Picklist'!D:H,5,FALSE)="Therms Saved","Contact ConEd"))</f>
        <v/>
      </c>
      <c r="Y255" s="18">
        <f t="shared" si="24"/>
        <v>1</v>
      </c>
      <c r="Z255" s="18">
        <f t="shared" si="25"/>
        <v>0</v>
      </c>
    </row>
    <row r="256" spans="1:26" x14ac:dyDescent="0.25">
      <c r="A256" s="19">
        <f t="shared" si="23"/>
        <v>249</v>
      </c>
      <c r="B256" s="35"/>
      <c r="C256" s="19" t="e">
        <f>VLOOKUP(B256,'Measure&amp;Incentive Picklist'!D:H,2,FALSE)</f>
        <v>#N/A</v>
      </c>
      <c r="D256" s="35"/>
      <c r="E256" s="35"/>
      <c r="F256" s="35"/>
      <c r="G256" s="35"/>
      <c r="H256" s="36"/>
      <c r="I256" s="36"/>
      <c r="J256" s="159"/>
      <c r="K256" s="172"/>
      <c r="L256" s="193">
        <f t="shared" si="18"/>
        <v>14.696</v>
      </c>
      <c r="M256" s="188">
        <f t="shared" si="19"/>
        <v>970.3</v>
      </c>
      <c r="N256" s="180"/>
      <c r="O256" s="46"/>
      <c r="P256" s="18" t="str">
        <f>IF(O256="","",VLOOKUP(O256,'Heating picklists'!A:C,3,FALSE))</f>
        <v/>
      </c>
      <c r="Q256" s="35"/>
      <c r="R256" s="35"/>
      <c r="S256" s="35"/>
      <c r="T256" s="37"/>
      <c r="U256" s="37"/>
      <c r="V256" s="38" t="str">
        <f t="shared" si="20"/>
        <v/>
      </c>
      <c r="W256" s="142" t="str">
        <f>IF(B256="","",IF(VLOOKUP(B256,'Measure&amp;Incentive Picklist'!D:H,5,FALSE)="Therms Saved","Contact ConEd"))</f>
        <v/>
      </c>
      <c r="Y256" s="18">
        <f t="shared" si="24"/>
        <v>1</v>
      </c>
      <c r="Z256" s="18">
        <f t="shared" si="25"/>
        <v>0</v>
      </c>
    </row>
    <row r="257" spans="1:26" x14ac:dyDescent="0.25">
      <c r="A257" s="19">
        <f t="shared" si="23"/>
        <v>250</v>
      </c>
      <c r="B257" s="35"/>
      <c r="C257" s="19" t="e">
        <f>VLOOKUP(B257,'Measure&amp;Incentive Picklist'!D:H,2,FALSE)</f>
        <v>#N/A</v>
      </c>
      <c r="D257" s="35"/>
      <c r="E257" s="35"/>
      <c r="F257" s="35"/>
      <c r="G257" s="35"/>
      <c r="H257" s="36"/>
      <c r="I257" s="36"/>
      <c r="J257" s="159"/>
      <c r="K257" s="172"/>
      <c r="L257" s="193">
        <f t="shared" si="18"/>
        <v>14.696</v>
      </c>
      <c r="M257" s="188">
        <f t="shared" si="19"/>
        <v>970.3</v>
      </c>
      <c r="N257" s="180"/>
      <c r="O257" s="46"/>
      <c r="P257" s="18" t="str">
        <f>IF(O257="","",VLOOKUP(O257,'Heating picklists'!A:C,3,FALSE))</f>
        <v/>
      </c>
      <c r="Q257" s="35"/>
      <c r="R257" s="35"/>
      <c r="S257" s="35"/>
      <c r="T257" s="37"/>
      <c r="U257" s="37"/>
      <c r="V257" s="38" t="str">
        <f t="shared" si="20"/>
        <v/>
      </c>
      <c r="W257" s="142" t="str">
        <f>IF(B257="","",IF(VLOOKUP(B257,'Measure&amp;Incentive Picklist'!D:H,5,FALSE)="Therms Saved","Contact ConEd"))</f>
        <v/>
      </c>
      <c r="Y257" s="18">
        <f t="shared" si="24"/>
        <v>1</v>
      </c>
      <c r="Z257" s="18">
        <f t="shared" si="25"/>
        <v>0</v>
      </c>
    </row>
    <row r="258" spans="1:26" x14ac:dyDescent="0.25">
      <c r="A258" s="19">
        <f t="shared" si="23"/>
        <v>251</v>
      </c>
      <c r="B258" s="35"/>
      <c r="C258" s="19" t="e">
        <f>VLOOKUP(B258,'Measure&amp;Incentive Picklist'!D:H,2,FALSE)</f>
        <v>#N/A</v>
      </c>
      <c r="D258" s="35"/>
      <c r="E258" s="35"/>
      <c r="F258" s="35"/>
      <c r="G258" s="35"/>
      <c r="H258" s="36"/>
      <c r="I258" s="36"/>
      <c r="J258" s="159"/>
      <c r="K258" s="172"/>
      <c r="L258" s="193">
        <f t="shared" si="18"/>
        <v>14.696</v>
      </c>
      <c r="M258" s="188">
        <f t="shared" si="19"/>
        <v>970.3</v>
      </c>
      <c r="N258" s="180"/>
      <c r="O258" s="46"/>
      <c r="P258" s="18" t="str">
        <f>IF(O258="","",VLOOKUP(O258,'Heating picklists'!A:C,3,FALSE))</f>
        <v/>
      </c>
      <c r="Q258" s="35"/>
      <c r="R258" s="35"/>
      <c r="S258" s="35"/>
      <c r="T258" s="37"/>
      <c r="U258" s="37"/>
      <c r="V258" s="38" t="str">
        <f t="shared" si="20"/>
        <v/>
      </c>
      <c r="W258" s="142" t="str">
        <f>IF(B258="","",IF(VLOOKUP(B258,'Measure&amp;Incentive Picklist'!D:H,5,FALSE)="Therms Saved","Contact ConEd"))</f>
        <v/>
      </c>
      <c r="Y258" s="18">
        <f t="shared" si="24"/>
        <v>1</v>
      </c>
      <c r="Z258" s="18">
        <f t="shared" si="25"/>
        <v>0</v>
      </c>
    </row>
    <row r="259" spans="1:26" x14ac:dyDescent="0.25">
      <c r="A259" s="19">
        <f t="shared" si="23"/>
        <v>252</v>
      </c>
      <c r="B259" s="35"/>
      <c r="C259" s="19" t="e">
        <f>VLOOKUP(B259,'Measure&amp;Incentive Picklist'!D:H,2,FALSE)</f>
        <v>#N/A</v>
      </c>
      <c r="D259" s="35"/>
      <c r="E259" s="35"/>
      <c r="F259" s="35"/>
      <c r="G259" s="35"/>
      <c r="H259" s="36"/>
      <c r="I259" s="36"/>
      <c r="J259" s="159"/>
      <c r="K259" s="172"/>
      <c r="L259" s="193">
        <f t="shared" si="18"/>
        <v>14.696</v>
      </c>
      <c r="M259" s="188">
        <f t="shared" si="19"/>
        <v>970.3</v>
      </c>
      <c r="N259" s="180"/>
      <c r="O259" s="46"/>
      <c r="P259" s="18" t="str">
        <f>IF(O259="","",VLOOKUP(O259,'Heating picklists'!A:C,3,FALSE))</f>
        <v/>
      </c>
      <c r="Q259" s="35"/>
      <c r="R259" s="35"/>
      <c r="S259" s="35"/>
      <c r="T259" s="37"/>
      <c r="U259" s="37"/>
      <c r="V259" s="38" t="str">
        <f t="shared" si="20"/>
        <v/>
      </c>
      <c r="W259" s="142" t="str">
        <f>IF(B259="","",IF(VLOOKUP(B259,'Measure&amp;Incentive Picklist'!D:H,5,FALSE)="Therms Saved","Contact ConEd"))</f>
        <v/>
      </c>
      <c r="Y259" s="18">
        <f t="shared" si="24"/>
        <v>1</v>
      </c>
      <c r="Z259" s="18">
        <f t="shared" si="25"/>
        <v>0</v>
      </c>
    </row>
    <row r="260" spans="1:26" x14ac:dyDescent="0.25">
      <c r="A260" s="19">
        <f t="shared" si="23"/>
        <v>253</v>
      </c>
      <c r="B260" s="35"/>
      <c r="C260" s="19" t="e">
        <f>VLOOKUP(B260,'Measure&amp;Incentive Picklist'!D:H,2,FALSE)</f>
        <v>#N/A</v>
      </c>
      <c r="D260" s="35"/>
      <c r="E260" s="35"/>
      <c r="F260" s="35"/>
      <c r="G260" s="35"/>
      <c r="H260" s="36"/>
      <c r="I260" s="36"/>
      <c r="J260" s="159"/>
      <c r="K260" s="172"/>
      <c r="L260" s="193">
        <f t="shared" si="18"/>
        <v>14.696</v>
      </c>
      <c r="M260" s="188">
        <f t="shared" si="19"/>
        <v>970.3</v>
      </c>
      <c r="N260" s="180"/>
      <c r="O260" s="46"/>
      <c r="P260" s="18" t="str">
        <f>IF(O260="","",VLOOKUP(O260,'Heating picklists'!A:C,3,FALSE))</f>
        <v/>
      </c>
      <c r="Q260" s="35"/>
      <c r="R260" s="35"/>
      <c r="S260" s="35"/>
      <c r="T260" s="37"/>
      <c r="U260" s="37"/>
      <c r="V260" s="38" t="str">
        <f t="shared" si="20"/>
        <v/>
      </c>
      <c r="W260" s="142" t="str">
        <f>IF(B260="","",IF(VLOOKUP(B260,'Measure&amp;Incentive Picklist'!D:H,5,FALSE)="Therms Saved","Contact ConEd"))</f>
        <v/>
      </c>
      <c r="Y260" s="18">
        <f t="shared" si="24"/>
        <v>1</v>
      </c>
      <c r="Z260" s="18">
        <f t="shared" si="25"/>
        <v>0</v>
      </c>
    </row>
    <row r="261" spans="1:26" x14ac:dyDescent="0.25">
      <c r="A261" s="19">
        <f t="shared" si="23"/>
        <v>254</v>
      </c>
      <c r="B261" s="35"/>
      <c r="C261" s="19" t="e">
        <f>VLOOKUP(B261,'Measure&amp;Incentive Picklist'!D:H,2,FALSE)</f>
        <v>#N/A</v>
      </c>
      <c r="D261" s="35"/>
      <c r="E261" s="35"/>
      <c r="F261" s="35"/>
      <c r="G261" s="35"/>
      <c r="H261" s="36"/>
      <c r="I261" s="36"/>
      <c r="J261" s="159"/>
      <c r="K261" s="172"/>
      <c r="L261" s="193">
        <f t="shared" si="18"/>
        <v>14.696</v>
      </c>
      <c r="M261" s="188">
        <f t="shared" si="19"/>
        <v>970.3</v>
      </c>
      <c r="N261" s="180"/>
      <c r="O261" s="46"/>
      <c r="P261" s="18" t="str">
        <f>IF(O261="","",VLOOKUP(O261,'Heating picklists'!A:C,3,FALSE))</f>
        <v/>
      </c>
      <c r="Q261" s="35"/>
      <c r="R261" s="35"/>
      <c r="S261" s="35"/>
      <c r="T261" s="37"/>
      <c r="U261" s="37"/>
      <c r="V261" s="38" t="str">
        <f t="shared" si="20"/>
        <v/>
      </c>
      <c r="W261" s="142" t="str">
        <f>IF(B261="","",IF(VLOOKUP(B261,'Measure&amp;Incentive Picklist'!D:H,5,FALSE)="Therms Saved","Contact ConEd"))</f>
        <v/>
      </c>
      <c r="Y261" s="18">
        <f t="shared" si="24"/>
        <v>1</v>
      </c>
      <c r="Z261" s="18">
        <f t="shared" si="25"/>
        <v>0</v>
      </c>
    </row>
    <row r="262" spans="1:26" x14ac:dyDescent="0.25">
      <c r="A262" s="19">
        <f t="shared" si="23"/>
        <v>255</v>
      </c>
      <c r="B262" s="35"/>
      <c r="C262" s="19" t="e">
        <f>VLOOKUP(B262,'Measure&amp;Incentive Picklist'!D:H,2,FALSE)</f>
        <v>#N/A</v>
      </c>
      <c r="D262" s="35"/>
      <c r="E262" s="35"/>
      <c r="F262" s="35"/>
      <c r="G262" s="35"/>
      <c r="H262" s="36"/>
      <c r="I262" s="36"/>
      <c r="J262" s="159"/>
      <c r="K262" s="172"/>
      <c r="L262" s="193">
        <f t="shared" si="18"/>
        <v>14.696</v>
      </c>
      <c r="M262" s="188">
        <f t="shared" si="19"/>
        <v>970.3</v>
      </c>
      <c r="N262" s="180"/>
      <c r="O262" s="46"/>
      <c r="P262" s="18" t="str">
        <f>IF(O262="","",VLOOKUP(O262,'Heating picklists'!A:C,3,FALSE))</f>
        <v/>
      </c>
      <c r="Q262" s="35"/>
      <c r="R262" s="35"/>
      <c r="S262" s="35"/>
      <c r="T262" s="37"/>
      <c r="U262" s="37"/>
      <c r="V262" s="38" t="str">
        <f t="shared" si="20"/>
        <v/>
      </c>
      <c r="W262" s="142" t="str">
        <f>IF(B262="","",IF(VLOOKUP(B262,'Measure&amp;Incentive Picklist'!D:H,5,FALSE)="Therms Saved","Contact ConEd"))</f>
        <v/>
      </c>
      <c r="Y262" s="18">
        <f t="shared" si="24"/>
        <v>1</v>
      </c>
      <c r="Z262" s="18">
        <f t="shared" si="25"/>
        <v>0</v>
      </c>
    </row>
    <row r="263" spans="1:26" x14ac:dyDescent="0.25">
      <c r="A263" s="19">
        <f t="shared" si="23"/>
        <v>256</v>
      </c>
      <c r="B263" s="35"/>
      <c r="C263" s="19" t="e">
        <f>VLOOKUP(B263,'Measure&amp;Incentive Picklist'!D:H,2,FALSE)</f>
        <v>#N/A</v>
      </c>
      <c r="D263" s="35"/>
      <c r="E263" s="35"/>
      <c r="F263" s="35"/>
      <c r="G263" s="35"/>
      <c r="H263" s="36"/>
      <c r="I263" s="36"/>
      <c r="J263" s="159"/>
      <c r="K263" s="172"/>
      <c r="L263" s="193">
        <f t="shared" si="18"/>
        <v>14.696</v>
      </c>
      <c r="M263" s="188">
        <f t="shared" si="19"/>
        <v>970.3</v>
      </c>
      <c r="N263" s="180"/>
      <c r="O263" s="46"/>
      <c r="P263" s="18" t="str">
        <f>IF(O263="","",VLOOKUP(O263,'Heating picklists'!A:C,3,FALSE))</f>
        <v/>
      </c>
      <c r="Q263" s="35"/>
      <c r="R263" s="35"/>
      <c r="S263" s="35"/>
      <c r="T263" s="37"/>
      <c r="U263" s="37"/>
      <c r="V263" s="38" t="str">
        <f t="shared" si="20"/>
        <v/>
      </c>
      <c r="W263" s="142" t="str">
        <f>IF(B263="","",IF(VLOOKUP(B263,'Measure&amp;Incentive Picklist'!D:H,5,FALSE)="Therms Saved","Contact ConEd"))</f>
        <v/>
      </c>
      <c r="Y263" s="18">
        <f t="shared" si="24"/>
        <v>1</v>
      </c>
      <c r="Z263" s="18">
        <f t="shared" si="25"/>
        <v>0</v>
      </c>
    </row>
    <row r="264" spans="1:26" x14ac:dyDescent="0.25">
      <c r="A264" s="19">
        <f t="shared" si="23"/>
        <v>257</v>
      </c>
      <c r="B264" s="35"/>
      <c r="C264" s="19" t="e">
        <f>VLOOKUP(B264,'Measure&amp;Incentive Picklist'!D:H,2,FALSE)</f>
        <v>#N/A</v>
      </c>
      <c r="D264" s="35"/>
      <c r="E264" s="35"/>
      <c r="F264" s="35"/>
      <c r="G264" s="35"/>
      <c r="H264" s="36"/>
      <c r="I264" s="36"/>
      <c r="J264" s="159"/>
      <c r="K264" s="172"/>
      <c r="L264" s="193">
        <f t="shared" si="18"/>
        <v>14.696</v>
      </c>
      <c r="M264" s="188">
        <f t="shared" si="19"/>
        <v>970.3</v>
      </c>
      <c r="N264" s="180"/>
      <c r="O264" s="46"/>
      <c r="P264" s="18" t="str">
        <f>IF(O264="","",VLOOKUP(O264,'Heating picklists'!A:C,3,FALSE))</f>
        <v/>
      </c>
      <c r="Q264" s="35"/>
      <c r="R264" s="35"/>
      <c r="S264" s="35"/>
      <c r="T264" s="37"/>
      <c r="U264" s="37"/>
      <c r="V264" s="38" t="str">
        <f t="shared" si="20"/>
        <v/>
      </c>
      <c r="W264" s="142" t="str">
        <f>IF(B264="","",IF(VLOOKUP(B264,'Measure&amp;Incentive Picklist'!D:H,5,FALSE)="Therms Saved","Contact ConEd"))</f>
        <v/>
      </c>
      <c r="Y264" s="18">
        <f t="shared" si="24"/>
        <v>1</v>
      </c>
      <c r="Z264" s="18">
        <f t="shared" si="25"/>
        <v>0</v>
      </c>
    </row>
    <row r="265" spans="1:26" x14ac:dyDescent="0.25">
      <c r="A265" s="19">
        <f t="shared" si="23"/>
        <v>258</v>
      </c>
      <c r="B265" s="35"/>
      <c r="C265" s="19" t="e">
        <f>VLOOKUP(B265,'Measure&amp;Incentive Picklist'!D:H,2,FALSE)</f>
        <v>#N/A</v>
      </c>
      <c r="D265" s="35"/>
      <c r="E265" s="35"/>
      <c r="F265" s="35"/>
      <c r="G265" s="35"/>
      <c r="H265" s="36"/>
      <c r="I265" s="36"/>
      <c r="J265" s="159"/>
      <c r="K265" s="172"/>
      <c r="L265" s="193">
        <f t="shared" ref="L265:L328" si="26">14.696+K265</f>
        <v>14.696</v>
      </c>
      <c r="M265" s="188">
        <f t="shared" ref="M265:M328" si="27">IF(L265="","",VLOOKUP(L265,AB$7:AC$137,2,FALSE))</f>
        <v>970.3</v>
      </c>
      <c r="N265" s="180"/>
      <c r="O265" s="46"/>
      <c r="P265" s="18" t="str">
        <f>IF(O265="","",VLOOKUP(O265,'Heating picklists'!A:C,3,FALSE))</f>
        <v/>
      </c>
      <c r="Q265" s="35"/>
      <c r="R265" s="35"/>
      <c r="S265" s="35"/>
      <c r="T265" s="37"/>
      <c r="U265" s="37"/>
      <c r="V265" s="38" t="str">
        <f t="shared" ref="V265:V328" si="28">IF(AND(T265="",U265=""),"",$T265+$U265)</f>
        <v/>
      </c>
      <c r="W265" s="142" t="str">
        <f>IF(B265="","",IF(VLOOKUP(B265,'Measure&amp;Incentive Picklist'!D:H,5,FALSE)="Therms Saved","Contact ConEd"))</f>
        <v/>
      </c>
      <c r="Y265" s="18">
        <f t="shared" si="24"/>
        <v>1</v>
      </c>
      <c r="Z265" s="18">
        <f t="shared" si="25"/>
        <v>0</v>
      </c>
    </row>
    <row r="266" spans="1:26" x14ac:dyDescent="0.25">
      <c r="A266" s="19">
        <f t="shared" ref="A266:A329" si="29">A265+1</f>
        <v>259</v>
      </c>
      <c r="B266" s="35"/>
      <c r="C266" s="19" t="e">
        <f>VLOOKUP(B266,'Measure&amp;Incentive Picklist'!D:H,2,FALSE)</f>
        <v>#N/A</v>
      </c>
      <c r="D266" s="35"/>
      <c r="E266" s="35"/>
      <c r="F266" s="35"/>
      <c r="G266" s="35"/>
      <c r="H266" s="36"/>
      <c r="I266" s="36"/>
      <c r="J266" s="159"/>
      <c r="K266" s="172"/>
      <c r="L266" s="193">
        <f t="shared" si="26"/>
        <v>14.696</v>
      </c>
      <c r="M266" s="188">
        <f t="shared" si="27"/>
        <v>970.3</v>
      </c>
      <c r="N266" s="180"/>
      <c r="O266" s="46"/>
      <c r="P266" s="18" t="str">
        <f>IF(O266="","",VLOOKUP(O266,'Heating picklists'!A:C,3,FALSE))</f>
        <v/>
      </c>
      <c r="Q266" s="35"/>
      <c r="R266" s="35"/>
      <c r="S266" s="35"/>
      <c r="T266" s="37"/>
      <c r="U266" s="37"/>
      <c r="V266" s="38" t="str">
        <f t="shared" si="28"/>
        <v/>
      </c>
      <c r="W266" s="142" t="str">
        <f>IF(B266="","",IF(VLOOKUP(B266,'Measure&amp;Incentive Picklist'!D:H,5,FALSE)="Therms Saved","Contact ConEd"))</f>
        <v/>
      </c>
      <c r="Y266" s="18">
        <f t="shared" si="24"/>
        <v>1</v>
      </c>
      <c r="Z266" s="18">
        <f t="shared" si="25"/>
        <v>0</v>
      </c>
    </row>
    <row r="267" spans="1:26" x14ac:dyDescent="0.25">
      <c r="A267" s="19">
        <f t="shared" si="29"/>
        <v>260</v>
      </c>
      <c r="B267" s="35"/>
      <c r="C267" s="19" t="e">
        <f>VLOOKUP(B267,'Measure&amp;Incentive Picklist'!D:H,2,FALSE)</f>
        <v>#N/A</v>
      </c>
      <c r="D267" s="35"/>
      <c r="E267" s="35"/>
      <c r="F267" s="35"/>
      <c r="G267" s="35"/>
      <c r="H267" s="36"/>
      <c r="I267" s="36"/>
      <c r="J267" s="159"/>
      <c r="K267" s="172"/>
      <c r="L267" s="193">
        <f t="shared" si="26"/>
        <v>14.696</v>
      </c>
      <c r="M267" s="188">
        <f t="shared" si="27"/>
        <v>970.3</v>
      </c>
      <c r="N267" s="180"/>
      <c r="O267" s="46"/>
      <c r="P267" s="18" t="str">
        <f>IF(O267="","",VLOOKUP(O267,'Heating picklists'!A:C,3,FALSE))</f>
        <v/>
      </c>
      <c r="Q267" s="35"/>
      <c r="R267" s="35"/>
      <c r="S267" s="35"/>
      <c r="T267" s="37"/>
      <c r="U267" s="37"/>
      <c r="V267" s="38" t="str">
        <f t="shared" si="28"/>
        <v/>
      </c>
      <c r="W267" s="142" t="str">
        <f>IF(B267="","",IF(VLOOKUP(B267,'Measure&amp;Incentive Picklist'!D:H,5,FALSE)="Therms Saved","Contact ConEd"))</f>
        <v/>
      </c>
      <c r="Y267" s="18">
        <f t="shared" si="24"/>
        <v>1</v>
      </c>
      <c r="Z267" s="18">
        <f t="shared" si="25"/>
        <v>0</v>
      </c>
    </row>
    <row r="268" spans="1:26" x14ac:dyDescent="0.25">
      <c r="A268" s="19">
        <f t="shared" si="29"/>
        <v>261</v>
      </c>
      <c r="B268" s="35"/>
      <c r="C268" s="19" t="e">
        <f>VLOOKUP(B268,'Measure&amp;Incentive Picklist'!D:H,2,FALSE)</f>
        <v>#N/A</v>
      </c>
      <c r="D268" s="35"/>
      <c r="E268" s="35"/>
      <c r="F268" s="35"/>
      <c r="G268" s="35"/>
      <c r="H268" s="36"/>
      <c r="I268" s="36"/>
      <c r="J268" s="159"/>
      <c r="K268" s="172"/>
      <c r="L268" s="193">
        <f t="shared" si="26"/>
        <v>14.696</v>
      </c>
      <c r="M268" s="188">
        <f t="shared" si="27"/>
        <v>970.3</v>
      </c>
      <c r="N268" s="180"/>
      <c r="O268" s="46"/>
      <c r="P268" s="18" t="str">
        <f>IF(O268="","",VLOOKUP(O268,'Heating picklists'!A:C,3,FALSE))</f>
        <v/>
      </c>
      <c r="Q268" s="35"/>
      <c r="R268" s="35"/>
      <c r="S268" s="35"/>
      <c r="T268" s="37"/>
      <c r="U268" s="37"/>
      <c r="V268" s="38" t="str">
        <f t="shared" si="28"/>
        <v/>
      </c>
      <c r="W268" s="142" t="str">
        <f>IF(B268="","",IF(VLOOKUP(B268,'Measure&amp;Incentive Picklist'!D:H,5,FALSE)="Therms Saved","Contact ConEd"))</f>
        <v/>
      </c>
      <c r="Y268" s="18">
        <f t="shared" si="24"/>
        <v>1</v>
      </c>
      <c r="Z268" s="18">
        <f t="shared" si="25"/>
        <v>0</v>
      </c>
    </row>
    <row r="269" spans="1:26" x14ac:dyDescent="0.25">
      <c r="A269" s="19">
        <f t="shared" si="29"/>
        <v>262</v>
      </c>
      <c r="B269" s="35"/>
      <c r="C269" s="19" t="e">
        <f>VLOOKUP(B269,'Measure&amp;Incentive Picklist'!D:H,2,FALSE)</f>
        <v>#N/A</v>
      </c>
      <c r="D269" s="35"/>
      <c r="E269" s="35"/>
      <c r="F269" s="35"/>
      <c r="G269" s="35"/>
      <c r="H269" s="36"/>
      <c r="I269" s="36"/>
      <c r="J269" s="159"/>
      <c r="K269" s="172"/>
      <c r="L269" s="193">
        <f t="shared" si="26"/>
        <v>14.696</v>
      </c>
      <c r="M269" s="188">
        <f t="shared" si="27"/>
        <v>970.3</v>
      </c>
      <c r="N269" s="180"/>
      <c r="O269" s="46"/>
      <c r="P269" s="18" t="str">
        <f>IF(O269="","",VLOOKUP(O269,'Heating picklists'!A:C,3,FALSE))</f>
        <v/>
      </c>
      <c r="Q269" s="35"/>
      <c r="R269" s="35"/>
      <c r="S269" s="35"/>
      <c r="T269" s="37"/>
      <c r="U269" s="37"/>
      <c r="V269" s="38" t="str">
        <f t="shared" si="28"/>
        <v/>
      </c>
      <c r="W269" s="142" t="str">
        <f>IF(B269="","",IF(VLOOKUP(B269,'Measure&amp;Incentive Picklist'!D:H,5,FALSE)="Therms Saved","Contact ConEd"))</f>
        <v/>
      </c>
      <c r="Y269" s="18">
        <f t="shared" si="24"/>
        <v>1</v>
      </c>
      <c r="Z269" s="18">
        <f t="shared" si="25"/>
        <v>0</v>
      </c>
    </row>
    <row r="270" spans="1:26" x14ac:dyDescent="0.25">
      <c r="A270" s="19">
        <f t="shared" si="29"/>
        <v>263</v>
      </c>
      <c r="B270" s="35"/>
      <c r="C270" s="19" t="e">
        <f>VLOOKUP(B270,'Measure&amp;Incentive Picklist'!D:H,2,FALSE)</f>
        <v>#N/A</v>
      </c>
      <c r="D270" s="35"/>
      <c r="E270" s="35"/>
      <c r="F270" s="35"/>
      <c r="G270" s="35"/>
      <c r="H270" s="36"/>
      <c r="I270" s="36"/>
      <c r="J270" s="159"/>
      <c r="K270" s="172"/>
      <c r="L270" s="193">
        <f t="shared" si="26"/>
        <v>14.696</v>
      </c>
      <c r="M270" s="188">
        <f t="shared" si="27"/>
        <v>970.3</v>
      </c>
      <c r="N270" s="180"/>
      <c r="O270" s="46"/>
      <c r="P270" s="18" t="str">
        <f>IF(O270="","",VLOOKUP(O270,'Heating picklists'!A:C,3,FALSE))</f>
        <v/>
      </c>
      <c r="Q270" s="35"/>
      <c r="R270" s="35"/>
      <c r="S270" s="35"/>
      <c r="T270" s="37"/>
      <c r="U270" s="37"/>
      <c r="V270" s="38" t="str">
        <f t="shared" si="28"/>
        <v/>
      </c>
      <c r="W270" s="142" t="str">
        <f>IF(B270="","",IF(VLOOKUP(B270,'Measure&amp;Incentive Picklist'!D:H,5,FALSE)="Therms Saved","Contact ConEd"))</f>
        <v/>
      </c>
      <c r="Y270" s="18">
        <f t="shared" si="24"/>
        <v>1</v>
      </c>
      <c r="Z270" s="18">
        <f t="shared" si="25"/>
        <v>0</v>
      </c>
    </row>
    <row r="271" spans="1:26" x14ac:dyDescent="0.25">
      <c r="A271" s="19">
        <f t="shared" si="29"/>
        <v>264</v>
      </c>
      <c r="B271" s="35"/>
      <c r="C271" s="19" t="e">
        <f>VLOOKUP(B271,'Measure&amp;Incentive Picklist'!D:H,2,FALSE)</f>
        <v>#N/A</v>
      </c>
      <c r="D271" s="35"/>
      <c r="E271" s="35"/>
      <c r="F271" s="35"/>
      <c r="G271" s="35"/>
      <c r="H271" s="36"/>
      <c r="I271" s="36"/>
      <c r="J271" s="159"/>
      <c r="K271" s="172"/>
      <c r="L271" s="193">
        <f t="shared" si="26"/>
        <v>14.696</v>
      </c>
      <c r="M271" s="188">
        <f t="shared" si="27"/>
        <v>970.3</v>
      </c>
      <c r="N271" s="180"/>
      <c r="O271" s="46"/>
      <c r="P271" s="18" t="str">
        <f>IF(O271="","",VLOOKUP(O271,'Heating picklists'!A:C,3,FALSE))</f>
        <v/>
      </c>
      <c r="Q271" s="35"/>
      <c r="R271" s="35"/>
      <c r="S271" s="35"/>
      <c r="T271" s="37"/>
      <c r="U271" s="37"/>
      <c r="V271" s="38" t="str">
        <f t="shared" si="28"/>
        <v/>
      </c>
      <c r="W271" s="142" t="str">
        <f>IF(B271="","",IF(VLOOKUP(B271,'Measure&amp;Incentive Picklist'!D:H,5,FALSE)="Therms Saved","Contact ConEd"))</f>
        <v/>
      </c>
      <c r="Y271" s="18">
        <f t="shared" si="24"/>
        <v>1</v>
      </c>
      <c r="Z271" s="18">
        <f t="shared" si="25"/>
        <v>0</v>
      </c>
    </row>
    <row r="272" spans="1:26" x14ac:dyDescent="0.25">
      <c r="A272" s="19">
        <f t="shared" si="29"/>
        <v>265</v>
      </c>
      <c r="B272" s="35"/>
      <c r="C272" s="19" t="e">
        <f>VLOOKUP(B272,'Measure&amp;Incentive Picklist'!D:H,2,FALSE)</f>
        <v>#N/A</v>
      </c>
      <c r="D272" s="35"/>
      <c r="E272" s="35"/>
      <c r="F272" s="35"/>
      <c r="G272" s="35"/>
      <c r="H272" s="36"/>
      <c r="I272" s="36"/>
      <c r="J272" s="159"/>
      <c r="K272" s="172"/>
      <c r="L272" s="193">
        <f t="shared" si="26"/>
        <v>14.696</v>
      </c>
      <c r="M272" s="188">
        <f t="shared" si="27"/>
        <v>970.3</v>
      </c>
      <c r="N272" s="180"/>
      <c r="O272" s="46"/>
      <c r="P272" s="18" t="str">
        <f>IF(O272="","",VLOOKUP(O272,'Heating picklists'!A:C,3,FALSE))</f>
        <v/>
      </c>
      <c r="Q272" s="35"/>
      <c r="R272" s="35"/>
      <c r="S272" s="35"/>
      <c r="T272" s="37"/>
      <c r="U272" s="37"/>
      <c r="V272" s="38" t="str">
        <f t="shared" si="28"/>
        <v/>
      </c>
      <c r="W272" s="142" t="str">
        <f>IF(B272="","",IF(VLOOKUP(B272,'Measure&amp;Incentive Picklist'!D:H,5,FALSE)="Therms Saved","Contact ConEd"))</f>
        <v/>
      </c>
      <c r="Y272" s="18">
        <f t="shared" ref="Y272:Y335" si="30">IF(OR(B272&gt;"",D272&gt;0,E272&gt;0,F272&gt;0,G272&gt;0,H272&gt;0,I272&gt;0,J272&gt;0,L272&gt;0,N272&gt;0,O272&gt;0,Q272&gt;0,R272&gt;0,S272&gt;0,T272&gt;0,U272&gt;0,X272&gt;0),1,0)</f>
        <v>1</v>
      </c>
      <c r="Z272" s="18">
        <f t="shared" ref="Z272:Z335" si="31">IF(ISERROR(Y272),1,0)</f>
        <v>0</v>
      </c>
    </row>
    <row r="273" spans="1:26" x14ac:dyDescent="0.25">
      <c r="A273" s="19">
        <f t="shared" si="29"/>
        <v>266</v>
      </c>
      <c r="B273" s="35"/>
      <c r="C273" s="19" t="e">
        <f>VLOOKUP(B273,'Measure&amp;Incentive Picklist'!D:H,2,FALSE)</f>
        <v>#N/A</v>
      </c>
      <c r="D273" s="35"/>
      <c r="E273" s="35"/>
      <c r="F273" s="35"/>
      <c r="G273" s="35"/>
      <c r="H273" s="36"/>
      <c r="I273" s="36"/>
      <c r="J273" s="159"/>
      <c r="K273" s="172"/>
      <c r="L273" s="193">
        <f t="shared" si="26"/>
        <v>14.696</v>
      </c>
      <c r="M273" s="188">
        <f t="shared" si="27"/>
        <v>970.3</v>
      </c>
      <c r="N273" s="180"/>
      <c r="O273" s="46"/>
      <c r="P273" s="18" t="str">
        <f>IF(O273="","",VLOOKUP(O273,'Heating picklists'!A:C,3,FALSE))</f>
        <v/>
      </c>
      <c r="Q273" s="35"/>
      <c r="R273" s="35"/>
      <c r="S273" s="35"/>
      <c r="T273" s="37"/>
      <c r="U273" s="37"/>
      <c r="V273" s="38" t="str">
        <f t="shared" si="28"/>
        <v/>
      </c>
      <c r="W273" s="142" t="str">
        <f>IF(B273="","",IF(VLOOKUP(B273,'Measure&amp;Incentive Picklist'!D:H,5,FALSE)="Therms Saved","Contact ConEd"))</f>
        <v/>
      </c>
      <c r="Y273" s="18">
        <f t="shared" si="30"/>
        <v>1</v>
      </c>
      <c r="Z273" s="18">
        <f t="shared" si="31"/>
        <v>0</v>
      </c>
    </row>
    <row r="274" spans="1:26" x14ac:dyDescent="0.25">
      <c r="A274" s="19">
        <f t="shared" si="29"/>
        <v>267</v>
      </c>
      <c r="B274" s="35"/>
      <c r="C274" s="19" t="e">
        <f>VLOOKUP(B274,'Measure&amp;Incentive Picklist'!D:H,2,FALSE)</f>
        <v>#N/A</v>
      </c>
      <c r="D274" s="35"/>
      <c r="E274" s="35"/>
      <c r="F274" s="35"/>
      <c r="G274" s="35"/>
      <c r="H274" s="36"/>
      <c r="I274" s="36"/>
      <c r="J274" s="159"/>
      <c r="K274" s="172"/>
      <c r="L274" s="193">
        <f t="shared" si="26"/>
        <v>14.696</v>
      </c>
      <c r="M274" s="188">
        <f t="shared" si="27"/>
        <v>970.3</v>
      </c>
      <c r="N274" s="180"/>
      <c r="O274" s="46"/>
      <c r="P274" s="18" t="str">
        <f>IF(O274="","",VLOOKUP(O274,'Heating picklists'!A:C,3,FALSE))</f>
        <v/>
      </c>
      <c r="Q274" s="35"/>
      <c r="R274" s="35"/>
      <c r="S274" s="35"/>
      <c r="T274" s="37"/>
      <c r="U274" s="37"/>
      <c r="V274" s="38" t="str">
        <f t="shared" si="28"/>
        <v/>
      </c>
      <c r="W274" s="142" t="str">
        <f>IF(B274="","",IF(VLOOKUP(B274,'Measure&amp;Incentive Picklist'!D:H,5,FALSE)="Therms Saved","Contact ConEd"))</f>
        <v/>
      </c>
      <c r="Y274" s="18">
        <f t="shared" si="30"/>
        <v>1</v>
      </c>
      <c r="Z274" s="18">
        <f t="shared" si="31"/>
        <v>0</v>
      </c>
    </row>
    <row r="275" spans="1:26" x14ac:dyDescent="0.25">
      <c r="A275" s="19">
        <f t="shared" si="29"/>
        <v>268</v>
      </c>
      <c r="B275" s="35"/>
      <c r="C275" s="19" t="e">
        <f>VLOOKUP(B275,'Measure&amp;Incentive Picklist'!D:H,2,FALSE)</f>
        <v>#N/A</v>
      </c>
      <c r="D275" s="35"/>
      <c r="E275" s="35"/>
      <c r="F275" s="35"/>
      <c r="G275" s="35"/>
      <c r="H275" s="36"/>
      <c r="I275" s="36"/>
      <c r="J275" s="159"/>
      <c r="K275" s="172"/>
      <c r="L275" s="193">
        <f t="shared" si="26"/>
        <v>14.696</v>
      </c>
      <c r="M275" s="188">
        <f t="shared" si="27"/>
        <v>970.3</v>
      </c>
      <c r="N275" s="180"/>
      <c r="O275" s="46"/>
      <c r="P275" s="18" t="str">
        <f>IF(O275="","",VLOOKUP(O275,'Heating picklists'!A:C,3,FALSE))</f>
        <v/>
      </c>
      <c r="Q275" s="35"/>
      <c r="R275" s="35"/>
      <c r="S275" s="35"/>
      <c r="T275" s="37"/>
      <c r="U275" s="37"/>
      <c r="V275" s="38" t="str">
        <f t="shared" si="28"/>
        <v/>
      </c>
      <c r="W275" s="142" t="str">
        <f>IF(B275="","",IF(VLOOKUP(B275,'Measure&amp;Incentive Picklist'!D:H,5,FALSE)="Therms Saved","Contact ConEd"))</f>
        <v/>
      </c>
      <c r="Y275" s="18">
        <f t="shared" si="30"/>
        <v>1</v>
      </c>
      <c r="Z275" s="18">
        <f t="shared" si="31"/>
        <v>0</v>
      </c>
    </row>
    <row r="276" spans="1:26" x14ac:dyDescent="0.25">
      <c r="A276" s="19">
        <f t="shared" si="29"/>
        <v>269</v>
      </c>
      <c r="B276" s="35"/>
      <c r="C276" s="19" t="e">
        <f>VLOOKUP(B276,'Measure&amp;Incentive Picklist'!D:H,2,FALSE)</f>
        <v>#N/A</v>
      </c>
      <c r="D276" s="35"/>
      <c r="E276" s="35"/>
      <c r="F276" s="35"/>
      <c r="G276" s="35"/>
      <c r="H276" s="36"/>
      <c r="I276" s="36"/>
      <c r="J276" s="159"/>
      <c r="K276" s="172"/>
      <c r="L276" s="193">
        <f t="shared" si="26"/>
        <v>14.696</v>
      </c>
      <c r="M276" s="188">
        <f t="shared" si="27"/>
        <v>970.3</v>
      </c>
      <c r="N276" s="180"/>
      <c r="O276" s="46"/>
      <c r="P276" s="18" t="str">
        <f>IF(O276="","",VLOOKUP(O276,'Heating picklists'!A:C,3,FALSE))</f>
        <v/>
      </c>
      <c r="Q276" s="35"/>
      <c r="R276" s="35"/>
      <c r="S276" s="35"/>
      <c r="T276" s="37"/>
      <c r="U276" s="37"/>
      <c r="V276" s="38" t="str">
        <f t="shared" si="28"/>
        <v/>
      </c>
      <c r="W276" s="142" t="str">
        <f>IF(B276="","",IF(VLOOKUP(B276,'Measure&amp;Incentive Picklist'!D:H,5,FALSE)="Therms Saved","Contact ConEd"))</f>
        <v/>
      </c>
      <c r="Y276" s="18">
        <f t="shared" si="30"/>
        <v>1</v>
      </c>
      <c r="Z276" s="18">
        <f t="shared" si="31"/>
        <v>0</v>
      </c>
    </row>
    <row r="277" spans="1:26" x14ac:dyDescent="0.25">
      <c r="A277" s="19">
        <f t="shared" si="29"/>
        <v>270</v>
      </c>
      <c r="B277" s="35"/>
      <c r="C277" s="19" t="e">
        <f>VLOOKUP(B277,'Measure&amp;Incentive Picklist'!D:H,2,FALSE)</f>
        <v>#N/A</v>
      </c>
      <c r="D277" s="35"/>
      <c r="E277" s="35"/>
      <c r="F277" s="35"/>
      <c r="G277" s="35"/>
      <c r="H277" s="36"/>
      <c r="I277" s="36"/>
      <c r="J277" s="159"/>
      <c r="K277" s="172"/>
      <c r="L277" s="193">
        <f t="shared" si="26"/>
        <v>14.696</v>
      </c>
      <c r="M277" s="188">
        <f t="shared" si="27"/>
        <v>970.3</v>
      </c>
      <c r="N277" s="180"/>
      <c r="O277" s="46"/>
      <c r="P277" s="18" t="str">
        <f>IF(O277="","",VLOOKUP(O277,'Heating picklists'!A:C,3,FALSE))</f>
        <v/>
      </c>
      <c r="Q277" s="35"/>
      <c r="R277" s="35"/>
      <c r="S277" s="35"/>
      <c r="T277" s="37"/>
      <c r="U277" s="37"/>
      <c r="V277" s="38" t="str">
        <f t="shared" si="28"/>
        <v/>
      </c>
      <c r="W277" s="142" t="str">
        <f>IF(B277="","",IF(VLOOKUP(B277,'Measure&amp;Incentive Picklist'!D:H,5,FALSE)="Therms Saved","Contact ConEd"))</f>
        <v/>
      </c>
      <c r="Y277" s="18">
        <f t="shared" si="30"/>
        <v>1</v>
      </c>
      <c r="Z277" s="18">
        <f t="shared" si="31"/>
        <v>0</v>
      </c>
    </row>
    <row r="278" spans="1:26" x14ac:dyDescent="0.25">
      <c r="A278" s="19">
        <f t="shared" si="29"/>
        <v>271</v>
      </c>
      <c r="B278" s="35"/>
      <c r="C278" s="19" t="e">
        <f>VLOOKUP(B278,'Measure&amp;Incentive Picklist'!D:H,2,FALSE)</f>
        <v>#N/A</v>
      </c>
      <c r="D278" s="35"/>
      <c r="E278" s="35"/>
      <c r="F278" s="35"/>
      <c r="G278" s="35"/>
      <c r="H278" s="36"/>
      <c r="I278" s="36"/>
      <c r="J278" s="159"/>
      <c r="K278" s="172"/>
      <c r="L278" s="193">
        <f t="shared" si="26"/>
        <v>14.696</v>
      </c>
      <c r="M278" s="188">
        <f t="shared" si="27"/>
        <v>970.3</v>
      </c>
      <c r="N278" s="180"/>
      <c r="O278" s="46"/>
      <c r="P278" s="18" t="str">
        <f>IF(O278="","",VLOOKUP(O278,'Heating picklists'!A:C,3,FALSE))</f>
        <v/>
      </c>
      <c r="Q278" s="35"/>
      <c r="R278" s="35"/>
      <c r="S278" s="35"/>
      <c r="T278" s="37"/>
      <c r="U278" s="37"/>
      <c r="V278" s="38" t="str">
        <f t="shared" si="28"/>
        <v/>
      </c>
      <c r="W278" s="142" t="str">
        <f>IF(B278="","",IF(VLOOKUP(B278,'Measure&amp;Incentive Picklist'!D:H,5,FALSE)="Therms Saved","Contact ConEd"))</f>
        <v/>
      </c>
      <c r="Y278" s="18">
        <f t="shared" si="30"/>
        <v>1</v>
      </c>
      <c r="Z278" s="18">
        <f t="shared" si="31"/>
        <v>0</v>
      </c>
    </row>
    <row r="279" spans="1:26" x14ac:dyDescent="0.25">
      <c r="A279" s="19">
        <f t="shared" si="29"/>
        <v>272</v>
      </c>
      <c r="B279" s="35"/>
      <c r="C279" s="19" t="e">
        <f>VLOOKUP(B279,'Measure&amp;Incentive Picklist'!D:H,2,FALSE)</f>
        <v>#N/A</v>
      </c>
      <c r="D279" s="35"/>
      <c r="E279" s="35"/>
      <c r="F279" s="35"/>
      <c r="G279" s="35"/>
      <c r="H279" s="36"/>
      <c r="I279" s="36"/>
      <c r="J279" s="159"/>
      <c r="K279" s="172"/>
      <c r="L279" s="193">
        <f t="shared" si="26"/>
        <v>14.696</v>
      </c>
      <c r="M279" s="188">
        <f t="shared" si="27"/>
        <v>970.3</v>
      </c>
      <c r="N279" s="180"/>
      <c r="O279" s="46"/>
      <c r="P279" s="18" t="str">
        <f>IF(O279="","",VLOOKUP(O279,'Heating picklists'!A:C,3,FALSE))</f>
        <v/>
      </c>
      <c r="Q279" s="35"/>
      <c r="R279" s="35"/>
      <c r="S279" s="35"/>
      <c r="T279" s="37"/>
      <c r="U279" s="37"/>
      <c r="V279" s="38" t="str">
        <f t="shared" si="28"/>
        <v/>
      </c>
      <c r="W279" s="142" t="str">
        <f>IF(B279="","",IF(VLOOKUP(B279,'Measure&amp;Incentive Picklist'!D:H,5,FALSE)="Therms Saved","Contact ConEd"))</f>
        <v/>
      </c>
      <c r="Y279" s="18">
        <f t="shared" si="30"/>
        <v>1</v>
      </c>
      <c r="Z279" s="18">
        <f t="shared" si="31"/>
        <v>0</v>
      </c>
    </row>
    <row r="280" spans="1:26" x14ac:dyDescent="0.25">
      <c r="A280" s="19">
        <f t="shared" si="29"/>
        <v>273</v>
      </c>
      <c r="B280" s="35"/>
      <c r="C280" s="19" t="e">
        <f>VLOOKUP(B280,'Measure&amp;Incentive Picklist'!D:H,2,FALSE)</f>
        <v>#N/A</v>
      </c>
      <c r="D280" s="35"/>
      <c r="E280" s="35"/>
      <c r="F280" s="35"/>
      <c r="G280" s="35"/>
      <c r="H280" s="36"/>
      <c r="I280" s="36"/>
      <c r="J280" s="159"/>
      <c r="K280" s="172"/>
      <c r="L280" s="193">
        <f t="shared" si="26"/>
        <v>14.696</v>
      </c>
      <c r="M280" s="188">
        <f t="shared" si="27"/>
        <v>970.3</v>
      </c>
      <c r="N280" s="180"/>
      <c r="O280" s="46"/>
      <c r="P280" s="18" t="str">
        <f>IF(O280="","",VLOOKUP(O280,'Heating picklists'!A:C,3,FALSE))</f>
        <v/>
      </c>
      <c r="Q280" s="35"/>
      <c r="R280" s="35"/>
      <c r="S280" s="35"/>
      <c r="T280" s="37"/>
      <c r="U280" s="37"/>
      <c r="V280" s="38" t="str">
        <f t="shared" si="28"/>
        <v/>
      </c>
      <c r="W280" s="142" t="str">
        <f>IF(B280="","",IF(VLOOKUP(B280,'Measure&amp;Incentive Picklist'!D:H,5,FALSE)="Therms Saved","Contact ConEd"))</f>
        <v/>
      </c>
      <c r="Y280" s="18">
        <f t="shared" si="30"/>
        <v>1</v>
      </c>
      <c r="Z280" s="18">
        <f t="shared" si="31"/>
        <v>0</v>
      </c>
    </row>
    <row r="281" spans="1:26" x14ac:dyDescent="0.25">
      <c r="A281" s="19">
        <f t="shared" si="29"/>
        <v>274</v>
      </c>
      <c r="B281" s="35"/>
      <c r="C281" s="19" t="e">
        <f>VLOOKUP(B281,'Measure&amp;Incentive Picklist'!D:H,2,FALSE)</f>
        <v>#N/A</v>
      </c>
      <c r="D281" s="35"/>
      <c r="E281" s="35"/>
      <c r="F281" s="35"/>
      <c r="G281" s="35"/>
      <c r="H281" s="36"/>
      <c r="I281" s="36"/>
      <c r="J281" s="159"/>
      <c r="K281" s="172"/>
      <c r="L281" s="193">
        <f t="shared" si="26"/>
        <v>14.696</v>
      </c>
      <c r="M281" s="188">
        <f t="shared" si="27"/>
        <v>970.3</v>
      </c>
      <c r="N281" s="180"/>
      <c r="O281" s="46"/>
      <c r="P281" s="18" t="str">
        <f>IF(O281="","",VLOOKUP(O281,'Heating picklists'!A:C,3,FALSE))</f>
        <v/>
      </c>
      <c r="Q281" s="35"/>
      <c r="R281" s="35"/>
      <c r="S281" s="35"/>
      <c r="T281" s="37"/>
      <c r="U281" s="37"/>
      <c r="V281" s="38" t="str">
        <f t="shared" si="28"/>
        <v/>
      </c>
      <c r="W281" s="142" t="str">
        <f>IF(B281="","",IF(VLOOKUP(B281,'Measure&amp;Incentive Picklist'!D:H,5,FALSE)="Therms Saved","Contact ConEd"))</f>
        <v/>
      </c>
      <c r="Y281" s="18">
        <f t="shared" si="30"/>
        <v>1</v>
      </c>
      <c r="Z281" s="18">
        <f t="shared" si="31"/>
        <v>0</v>
      </c>
    </row>
    <row r="282" spans="1:26" x14ac:dyDescent="0.25">
      <c r="A282" s="19">
        <f t="shared" si="29"/>
        <v>275</v>
      </c>
      <c r="B282" s="35"/>
      <c r="C282" s="19" t="e">
        <f>VLOOKUP(B282,'Measure&amp;Incentive Picklist'!D:H,2,FALSE)</f>
        <v>#N/A</v>
      </c>
      <c r="D282" s="35"/>
      <c r="E282" s="35"/>
      <c r="F282" s="35"/>
      <c r="G282" s="35"/>
      <c r="H282" s="36"/>
      <c r="I282" s="36"/>
      <c r="J282" s="159"/>
      <c r="K282" s="172"/>
      <c r="L282" s="193">
        <f t="shared" si="26"/>
        <v>14.696</v>
      </c>
      <c r="M282" s="188">
        <f t="shared" si="27"/>
        <v>970.3</v>
      </c>
      <c r="N282" s="180"/>
      <c r="O282" s="46"/>
      <c r="P282" s="18" t="str">
        <f>IF(O282="","",VLOOKUP(O282,'Heating picklists'!A:C,3,FALSE))</f>
        <v/>
      </c>
      <c r="Q282" s="35"/>
      <c r="R282" s="35"/>
      <c r="S282" s="35"/>
      <c r="T282" s="37"/>
      <c r="U282" s="37"/>
      <c r="V282" s="38" t="str">
        <f t="shared" si="28"/>
        <v/>
      </c>
      <c r="W282" s="142" t="str">
        <f>IF(B282="","",IF(VLOOKUP(B282,'Measure&amp;Incentive Picklist'!D:H,5,FALSE)="Therms Saved","Contact ConEd"))</f>
        <v/>
      </c>
      <c r="Y282" s="18">
        <f t="shared" si="30"/>
        <v>1</v>
      </c>
      <c r="Z282" s="18">
        <f t="shared" si="31"/>
        <v>0</v>
      </c>
    </row>
    <row r="283" spans="1:26" x14ac:dyDescent="0.25">
      <c r="A283" s="19">
        <f t="shared" si="29"/>
        <v>276</v>
      </c>
      <c r="B283" s="35"/>
      <c r="C283" s="19" t="e">
        <f>VLOOKUP(B283,'Measure&amp;Incentive Picklist'!D:H,2,FALSE)</f>
        <v>#N/A</v>
      </c>
      <c r="D283" s="35"/>
      <c r="E283" s="35"/>
      <c r="F283" s="35"/>
      <c r="G283" s="35"/>
      <c r="H283" s="36"/>
      <c r="I283" s="36"/>
      <c r="J283" s="159"/>
      <c r="K283" s="172"/>
      <c r="L283" s="193">
        <f t="shared" si="26"/>
        <v>14.696</v>
      </c>
      <c r="M283" s="188">
        <f t="shared" si="27"/>
        <v>970.3</v>
      </c>
      <c r="N283" s="180"/>
      <c r="O283" s="46"/>
      <c r="P283" s="18" t="str">
        <f>IF(O283="","",VLOOKUP(O283,'Heating picklists'!A:C,3,FALSE))</f>
        <v/>
      </c>
      <c r="Q283" s="35"/>
      <c r="R283" s="35"/>
      <c r="S283" s="35"/>
      <c r="T283" s="37"/>
      <c r="U283" s="37"/>
      <c r="V283" s="38" t="str">
        <f t="shared" si="28"/>
        <v/>
      </c>
      <c r="W283" s="142" t="str">
        <f>IF(B283="","",IF(VLOOKUP(B283,'Measure&amp;Incentive Picklist'!D:H,5,FALSE)="Therms Saved","Contact ConEd"))</f>
        <v/>
      </c>
      <c r="Y283" s="18">
        <f t="shared" si="30"/>
        <v>1</v>
      </c>
      <c r="Z283" s="18">
        <f t="shared" si="31"/>
        <v>0</v>
      </c>
    </row>
    <row r="284" spans="1:26" x14ac:dyDescent="0.25">
      <c r="A284" s="19">
        <f t="shared" si="29"/>
        <v>277</v>
      </c>
      <c r="B284" s="35"/>
      <c r="C284" s="19" t="e">
        <f>VLOOKUP(B284,'Measure&amp;Incentive Picklist'!D:H,2,FALSE)</f>
        <v>#N/A</v>
      </c>
      <c r="D284" s="35"/>
      <c r="E284" s="35"/>
      <c r="F284" s="35"/>
      <c r="G284" s="35"/>
      <c r="H284" s="36"/>
      <c r="I284" s="36"/>
      <c r="J284" s="159"/>
      <c r="K284" s="172"/>
      <c r="L284" s="193">
        <f t="shared" si="26"/>
        <v>14.696</v>
      </c>
      <c r="M284" s="188">
        <f t="shared" si="27"/>
        <v>970.3</v>
      </c>
      <c r="N284" s="180"/>
      <c r="O284" s="46"/>
      <c r="P284" s="18" t="str">
        <f>IF(O284="","",VLOOKUP(O284,'Heating picklists'!A:C,3,FALSE))</f>
        <v/>
      </c>
      <c r="Q284" s="35"/>
      <c r="R284" s="35"/>
      <c r="S284" s="35"/>
      <c r="T284" s="37"/>
      <c r="U284" s="37"/>
      <c r="V284" s="38" t="str">
        <f t="shared" si="28"/>
        <v/>
      </c>
      <c r="W284" s="142" t="str">
        <f>IF(B284="","",IF(VLOOKUP(B284,'Measure&amp;Incentive Picklist'!D:H,5,FALSE)="Therms Saved","Contact ConEd"))</f>
        <v/>
      </c>
      <c r="Y284" s="18">
        <f t="shared" si="30"/>
        <v>1</v>
      </c>
      <c r="Z284" s="18">
        <f t="shared" si="31"/>
        <v>0</v>
      </c>
    </row>
    <row r="285" spans="1:26" x14ac:dyDescent="0.25">
      <c r="A285" s="19">
        <f t="shared" si="29"/>
        <v>278</v>
      </c>
      <c r="B285" s="35"/>
      <c r="C285" s="19" t="e">
        <f>VLOOKUP(B285,'Measure&amp;Incentive Picklist'!D:H,2,FALSE)</f>
        <v>#N/A</v>
      </c>
      <c r="D285" s="35"/>
      <c r="E285" s="35"/>
      <c r="F285" s="35"/>
      <c r="G285" s="35"/>
      <c r="H285" s="36"/>
      <c r="I285" s="36"/>
      <c r="J285" s="159"/>
      <c r="K285" s="172"/>
      <c r="L285" s="193">
        <f t="shared" si="26"/>
        <v>14.696</v>
      </c>
      <c r="M285" s="188">
        <f t="shared" si="27"/>
        <v>970.3</v>
      </c>
      <c r="N285" s="180"/>
      <c r="O285" s="46"/>
      <c r="P285" s="18" t="str">
        <f>IF(O285="","",VLOOKUP(O285,'Heating picklists'!A:C,3,FALSE))</f>
        <v/>
      </c>
      <c r="Q285" s="35"/>
      <c r="R285" s="35"/>
      <c r="S285" s="35"/>
      <c r="T285" s="37"/>
      <c r="U285" s="37"/>
      <c r="V285" s="38" t="str">
        <f t="shared" si="28"/>
        <v/>
      </c>
      <c r="W285" s="142" t="str">
        <f>IF(B285="","",IF(VLOOKUP(B285,'Measure&amp;Incentive Picklist'!D:H,5,FALSE)="Therms Saved","Contact ConEd"))</f>
        <v/>
      </c>
      <c r="Y285" s="18">
        <f t="shared" si="30"/>
        <v>1</v>
      </c>
      <c r="Z285" s="18">
        <f t="shared" si="31"/>
        <v>0</v>
      </c>
    </row>
    <row r="286" spans="1:26" x14ac:dyDescent="0.25">
      <c r="A286" s="19">
        <f t="shared" si="29"/>
        <v>279</v>
      </c>
      <c r="B286" s="35"/>
      <c r="C286" s="19" t="e">
        <f>VLOOKUP(B286,'Measure&amp;Incentive Picklist'!D:H,2,FALSE)</f>
        <v>#N/A</v>
      </c>
      <c r="D286" s="35"/>
      <c r="E286" s="35"/>
      <c r="F286" s="35"/>
      <c r="G286" s="35"/>
      <c r="H286" s="36"/>
      <c r="I286" s="36"/>
      <c r="J286" s="159"/>
      <c r="K286" s="172"/>
      <c r="L286" s="193">
        <f t="shared" si="26"/>
        <v>14.696</v>
      </c>
      <c r="M286" s="188">
        <f t="shared" si="27"/>
        <v>970.3</v>
      </c>
      <c r="N286" s="180"/>
      <c r="O286" s="46"/>
      <c r="P286" s="18" t="str">
        <f>IF(O286="","",VLOOKUP(O286,'Heating picklists'!A:C,3,FALSE))</f>
        <v/>
      </c>
      <c r="Q286" s="35"/>
      <c r="R286" s="35"/>
      <c r="S286" s="35"/>
      <c r="T286" s="37"/>
      <c r="U286" s="37"/>
      <c r="V286" s="38" t="str">
        <f t="shared" si="28"/>
        <v/>
      </c>
      <c r="W286" s="142" t="str">
        <f>IF(B286="","",IF(VLOOKUP(B286,'Measure&amp;Incentive Picklist'!D:H,5,FALSE)="Therms Saved","Contact ConEd"))</f>
        <v/>
      </c>
      <c r="Y286" s="18">
        <f t="shared" si="30"/>
        <v>1</v>
      </c>
      <c r="Z286" s="18">
        <f t="shared" si="31"/>
        <v>0</v>
      </c>
    </row>
    <row r="287" spans="1:26" x14ac:dyDescent="0.25">
      <c r="A287" s="19">
        <f t="shared" si="29"/>
        <v>280</v>
      </c>
      <c r="B287" s="35"/>
      <c r="C287" s="19" t="e">
        <f>VLOOKUP(B287,'Measure&amp;Incentive Picklist'!D:H,2,FALSE)</f>
        <v>#N/A</v>
      </c>
      <c r="D287" s="35"/>
      <c r="E287" s="35"/>
      <c r="F287" s="35"/>
      <c r="G287" s="35"/>
      <c r="H287" s="36"/>
      <c r="I287" s="36"/>
      <c r="J287" s="159"/>
      <c r="K287" s="172"/>
      <c r="L287" s="193">
        <f t="shared" si="26"/>
        <v>14.696</v>
      </c>
      <c r="M287" s="188">
        <f t="shared" si="27"/>
        <v>970.3</v>
      </c>
      <c r="N287" s="180"/>
      <c r="O287" s="46"/>
      <c r="P287" s="18" t="str">
        <f>IF(O287="","",VLOOKUP(O287,'Heating picklists'!A:C,3,FALSE))</f>
        <v/>
      </c>
      <c r="Q287" s="35"/>
      <c r="R287" s="35"/>
      <c r="S287" s="35"/>
      <c r="T287" s="37"/>
      <c r="U287" s="37"/>
      <c r="V287" s="38" t="str">
        <f t="shared" si="28"/>
        <v/>
      </c>
      <c r="W287" s="142" t="str">
        <f>IF(B287="","",IF(VLOOKUP(B287,'Measure&amp;Incentive Picklist'!D:H,5,FALSE)="Therms Saved","Contact ConEd"))</f>
        <v/>
      </c>
      <c r="Y287" s="18">
        <f t="shared" si="30"/>
        <v>1</v>
      </c>
      <c r="Z287" s="18">
        <f t="shared" si="31"/>
        <v>0</v>
      </c>
    </row>
    <row r="288" spans="1:26" x14ac:dyDescent="0.25">
      <c r="A288" s="19">
        <f t="shared" si="29"/>
        <v>281</v>
      </c>
      <c r="B288" s="35"/>
      <c r="C288" s="19" t="e">
        <f>VLOOKUP(B288,'Measure&amp;Incentive Picklist'!D:H,2,FALSE)</f>
        <v>#N/A</v>
      </c>
      <c r="D288" s="35"/>
      <c r="E288" s="35"/>
      <c r="F288" s="35"/>
      <c r="G288" s="35"/>
      <c r="H288" s="36"/>
      <c r="I288" s="36"/>
      <c r="J288" s="159"/>
      <c r="K288" s="172"/>
      <c r="L288" s="193">
        <f t="shared" si="26"/>
        <v>14.696</v>
      </c>
      <c r="M288" s="188">
        <f t="shared" si="27"/>
        <v>970.3</v>
      </c>
      <c r="N288" s="180"/>
      <c r="O288" s="46"/>
      <c r="P288" s="18" t="str">
        <f>IF(O288="","",VLOOKUP(O288,'Heating picklists'!A:C,3,FALSE))</f>
        <v/>
      </c>
      <c r="Q288" s="35"/>
      <c r="R288" s="35"/>
      <c r="S288" s="35"/>
      <c r="T288" s="37"/>
      <c r="U288" s="37"/>
      <c r="V288" s="38" t="str">
        <f t="shared" si="28"/>
        <v/>
      </c>
      <c r="W288" s="142" t="str">
        <f>IF(B288="","",IF(VLOOKUP(B288,'Measure&amp;Incentive Picklist'!D:H,5,FALSE)="Therms Saved","Contact ConEd"))</f>
        <v/>
      </c>
      <c r="Y288" s="18">
        <f t="shared" si="30"/>
        <v>1</v>
      </c>
      <c r="Z288" s="18">
        <f t="shared" si="31"/>
        <v>0</v>
      </c>
    </row>
    <row r="289" spans="1:26" x14ac:dyDescent="0.25">
      <c r="A289" s="19">
        <f t="shared" si="29"/>
        <v>282</v>
      </c>
      <c r="B289" s="35"/>
      <c r="C289" s="19" t="e">
        <f>VLOOKUP(B289,'Measure&amp;Incentive Picklist'!D:H,2,FALSE)</f>
        <v>#N/A</v>
      </c>
      <c r="D289" s="35"/>
      <c r="E289" s="35"/>
      <c r="F289" s="35"/>
      <c r="G289" s="35"/>
      <c r="H289" s="36"/>
      <c r="I289" s="36"/>
      <c r="J289" s="159"/>
      <c r="K289" s="172"/>
      <c r="L289" s="193">
        <f t="shared" si="26"/>
        <v>14.696</v>
      </c>
      <c r="M289" s="188">
        <f t="shared" si="27"/>
        <v>970.3</v>
      </c>
      <c r="N289" s="180"/>
      <c r="O289" s="46"/>
      <c r="P289" s="18" t="str">
        <f>IF(O289="","",VLOOKUP(O289,'Heating picklists'!A:C,3,FALSE))</f>
        <v/>
      </c>
      <c r="Q289" s="35"/>
      <c r="R289" s="35"/>
      <c r="S289" s="35"/>
      <c r="T289" s="37"/>
      <c r="U289" s="37"/>
      <c r="V289" s="38" t="str">
        <f t="shared" si="28"/>
        <v/>
      </c>
      <c r="W289" s="142" t="str">
        <f>IF(B289="","",IF(VLOOKUP(B289,'Measure&amp;Incentive Picklist'!D:H,5,FALSE)="Therms Saved","Contact ConEd"))</f>
        <v/>
      </c>
      <c r="Y289" s="18">
        <f t="shared" si="30"/>
        <v>1</v>
      </c>
      <c r="Z289" s="18">
        <f t="shared" si="31"/>
        <v>0</v>
      </c>
    </row>
    <row r="290" spans="1:26" x14ac:dyDescent="0.25">
      <c r="A290" s="19">
        <f t="shared" si="29"/>
        <v>283</v>
      </c>
      <c r="B290" s="35"/>
      <c r="C290" s="19" t="e">
        <f>VLOOKUP(B290,'Measure&amp;Incentive Picklist'!D:H,2,FALSE)</f>
        <v>#N/A</v>
      </c>
      <c r="D290" s="35"/>
      <c r="E290" s="35"/>
      <c r="F290" s="35"/>
      <c r="G290" s="35"/>
      <c r="H290" s="36"/>
      <c r="I290" s="36"/>
      <c r="J290" s="159"/>
      <c r="K290" s="172"/>
      <c r="L290" s="193">
        <f t="shared" si="26"/>
        <v>14.696</v>
      </c>
      <c r="M290" s="188">
        <f t="shared" si="27"/>
        <v>970.3</v>
      </c>
      <c r="N290" s="180"/>
      <c r="O290" s="46"/>
      <c r="P290" s="18" t="str">
        <f>IF(O290="","",VLOOKUP(O290,'Heating picklists'!A:C,3,FALSE))</f>
        <v/>
      </c>
      <c r="Q290" s="35"/>
      <c r="R290" s="35"/>
      <c r="S290" s="35"/>
      <c r="T290" s="37"/>
      <c r="U290" s="37"/>
      <c r="V290" s="38" t="str">
        <f t="shared" si="28"/>
        <v/>
      </c>
      <c r="W290" s="142" t="str">
        <f>IF(B290="","",IF(VLOOKUP(B290,'Measure&amp;Incentive Picklist'!D:H,5,FALSE)="Therms Saved","Contact ConEd"))</f>
        <v/>
      </c>
      <c r="Y290" s="18">
        <f t="shared" si="30"/>
        <v>1</v>
      </c>
      <c r="Z290" s="18">
        <f t="shared" si="31"/>
        <v>0</v>
      </c>
    </row>
    <row r="291" spans="1:26" x14ac:dyDescent="0.25">
      <c r="A291" s="19">
        <f t="shared" si="29"/>
        <v>284</v>
      </c>
      <c r="B291" s="35"/>
      <c r="C291" s="19" t="e">
        <f>VLOOKUP(B291,'Measure&amp;Incentive Picklist'!D:H,2,FALSE)</f>
        <v>#N/A</v>
      </c>
      <c r="D291" s="35"/>
      <c r="E291" s="35"/>
      <c r="F291" s="35"/>
      <c r="G291" s="35"/>
      <c r="H291" s="36"/>
      <c r="I291" s="36"/>
      <c r="J291" s="159"/>
      <c r="K291" s="172"/>
      <c r="L291" s="193">
        <f t="shared" si="26"/>
        <v>14.696</v>
      </c>
      <c r="M291" s="188">
        <f t="shared" si="27"/>
        <v>970.3</v>
      </c>
      <c r="N291" s="180"/>
      <c r="O291" s="46"/>
      <c r="P291" s="18" t="str">
        <f>IF(O291="","",VLOOKUP(O291,'Heating picklists'!A:C,3,FALSE))</f>
        <v/>
      </c>
      <c r="Q291" s="35"/>
      <c r="R291" s="35"/>
      <c r="S291" s="35"/>
      <c r="T291" s="37"/>
      <c r="U291" s="37"/>
      <c r="V291" s="38" t="str">
        <f t="shared" si="28"/>
        <v/>
      </c>
      <c r="W291" s="142" t="str">
        <f>IF(B291="","",IF(VLOOKUP(B291,'Measure&amp;Incentive Picklist'!D:H,5,FALSE)="Therms Saved","Contact ConEd"))</f>
        <v/>
      </c>
      <c r="Y291" s="18">
        <f t="shared" si="30"/>
        <v>1</v>
      </c>
      <c r="Z291" s="18">
        <f t="shared" si="31"/>
        <v>0</v>
      </c>
    </row>
    <row r="292" spans="1:26" x14ac:dyDescent="0.25">
      <c r="A292" s="19">
        <f t="shared" si="29"/>
        <v>285</v>
      </c>
      <c r="B292" s="35"/>
      <c r="C292" s="19" t="e">
        <f>VLOOKUP(B292,'Measure&amp;Incentive Picklist'!D:H,2,FALSE)</f>
        <v>#N/A</v>
      </c>
      <c r="D292" s="35"/>
      <c r="E292" s="35"/>
      <c r="F292" s="35"/>
      <c r="G292" s="35"/>
      <c r="H292" s="36"/>
      <c r="I292" s="36"/>
      <c r="J292" s="159"/>
      <c r="K292" s="172"/>
      <c r="L292" s="193">
        <f t="shared" si="26"/>
        <v>14.696</v>
      </c>
      <c r="M292" s="188">
        <f t="shared" si="27"/>
        <v>970.3</v>
      </c>
      <c r="N292" s="180"/>
      <c r="O292" s="46"/>
      <c r="P292" s="18" t="str">
        <f>IF(O292="","",VLOOKUP(O292,'Heating picklists'!A:C,3,FALSE))</f>
        <v/>
      </c>
      <c r="Q292" s="35"/>
      <c r="R292" s="35"/>
      <c r="S292" s="35"/>
      <c r="T292" s="37"/>
      <c r="U292" s="37"/>
      <c r="V292" s="38" t="str">
        <f t="shared" si="28"/>
        <v/>
      </c>
      <c r="W292" s="142" t="str">
        <f>IF(B292="","",IF(VLOOKUP(B292,'Measure&amp;Incentive Picklist'!D:H,5,FALSE)="Therms Saved","Contact ConEd"))</f>
        <v/>
      </c>
      <c r="Y292" s="18">
        <f t="shared" si="30"/>
        <v>1</v>
      </c>
      <c r="Z292" s="18">
        <f t="shared" si="31"/>
        <v>0</v>
      </c>
    </row>
    <row r="293" spans="1:26" x14ac:dyDescent="0.25">
      <c r="A293" s="19">
        <f t="shared" si="29"/>
        <v>286</v>
      </c>
      <c r="B293" s="35"/>
      <c r="C293" s="19" t="e">
        <f>VLOOKUP(B293,'Measure&amp;Incentive Picklist'!D:H,2,FALSE)</f>
        <v>#N/A</v>
      </c>
      <c r="D293" s="35"/>
      <c r="E293" s="35"/>
      <c r="F293" s="35"/>
      <c r="G293" s="35"/>
      <c r="H293" s="36"/>
      <c r="I293" s="36"/>
      <c r="J293" s="159"/>
      <c r="K293" s="172"/>
      <c r="L293" s="193">
        <f t="shared" si="26"/>
        <v>14.696</v>
      </c>
      <c r="M293" s="188">
        <f t="shared" si="27"/>
        <v>970.3</v>
      </c>
      <c r="N293" s="180"/>
      <c r="O293" s="46"/>
      <c r="P293" s="18" t="str">
        <f>IF(O293="","",VLOOKUP(O293,'Heating picklists'!A:C,3,FALSE))</f>
        <v/>
      </c>
      <c r="Q293" s="35"/>
      <c r="R293" s="35"/>
      <c r="S293" s="35"/>
      <c r="T293" s="37"/>
      <c r="U293" s="37"/>
      <c r="V293" s="38" t="str">
        <f t="shared" si="28"/>
        <v/>
      </c>
      <c r="W293" s="142" t="str">
        <f>IF(B293="","",IF(VLOOKUP(B293,'Measure&amp;Incentive Picklist'!D:H,5,FALSE)="Therms Saved","Contact ConEd"))</f>
        <v/>
      </c>
      <c r="Y293" s="18">
        <f t="shared" si="30"/>
        <v>1</v>
      </c>
      <c r="Z293" s="18">
        <f t="shared" si="31"/>
        <v>0</v>
      </c>
    </row>
    <row r="294" spans="1:26" x14ac:dyDescent="0.25">
      <c r="A294" s="19">
        <f t="shared" si="29"/>
        <v>287</v>
      </c>
      <c r="B294" s="35"/>
      <c r="C294" s="19" t="e">
        <f>VLOOKUP(B294,'Measure&amp;Incentive Picklist'!D:H,2,FALSE)</f>
        <v>#N/A</v>
      </c>
      <c r="D294" s="35"/>
      <c r="E294" s="35"/>
      <c r="F294" s="35"/>
      <c r="G294" s="35"/>
      <c r="H294" s="36"/>
      <c r="I294" s="36"/>
      <c r="J294" s="159"/>
      <c r="K294" s="172"/>
      <c r="L294" s="193">
        <f t="shared" si="26"/>
        <v>14.696</v>
      </c>
      <c r="M294" s="188">
        <f t="shared" si="27"/>
        <v>970.3</v>
      </c>
      <c r="N294" s="180"/>
      <c r="O294" s="46"/>
      <c r="P294" s="18" t="str">
        <f>IF(O294="","",VLOOKUP(O294,'Heating picklists'!A:C,3,FALSE))</f>
        <v/>
      </c>
      <c r="Q294" s="35"/>
      <c r="R294" s="35"/>
      <c r="S294" s="35"/>
      <c r="T294" s="37"/>
      <c r="U294" s="37"/>
      <c r="V294" s="38" t="str">
        <f t="shared" si="28"/>
        <v/>
      </c>
      <c r="W294" s="142" t="str">
        <f>IF(B294="","",IF(VLOOKUP(B294,'Measure&amp;Incentive Picklist'!D:H,5,FALSE)="Therms Saved","Contact ConEd"))</f>
        <v/>
      </c>
      <c r="Y294" s="18">
        <f t="shared" si="30"/>
        <v>1</v>
      </c>
      <c r="Z294" s="18">
        <f t="shared" si="31"/>
        <v>0</v>
      </c>
    </row>
    <row r="295" spans="1:26" x14ac:dyDescent="0.25">
      <c r="A295" s="19">
        <f t="shared" si="29"/>
        <v>288</v>
      </c>
      <c r="B295" s="35"/>
      <c r="C295" s="19" t="e">
        <f>VLOOKUP(B295,'Measure&amp;Incentive Picklist'!D:H,2,FALSE)</f>
        <v>#N/A</v>
      </c>
      <c r="D295" s="35"/>
      <c r="E295" s="35"/>
      <c r="F295" s="35"/>
      <c r="G295" s="35"/>
      <c r="H295" s="36"/>
      <c r="I295" s="36"/>
      <c r="J295" s="159"/>
      <c r="K295" s="172"/>
      <c r="L295" s="193">
        <f t="shared" si="26"/>
        <v>14.696</v>
      </c>
      <c r="M295" s="188">
        <f t="shared" si="27"/>
        <v>970.3</v>
      </c>
      <c r="N295" s="180"/>
      <c r="O295" s="46"/>
      <c r="P295" s="18" t="str">
        <f>IF(O295="","",VLOOKUP(O295,'Heating picklists'!A:C,3,FALSE))</f>
        <v/>
      </c>
      <c r="Q295" s="35"/>
      <c r="R295" s="35"/>
      <c r="S295" s="35"/>
      <c r="T295" s="37"/>
      <c r="U295" s="37"/>
      <c r="V295" s="38" t="str">
        <f t="shared" si="28"/>
        <v/>
      </c>
      <c r="W295" s="142" t="str">
        <f>IF(B295="","",IF(VLOOKUP(B295,'Measure&amp;Incentive Picklist'!D:H,5,FALSE)="Therms Saved","Contact ConEd"))</f>
        <v/>
      </c>
      <c r="Y295" s="18">
        <f t="shared" si="30"/>
        <v>1</v>
      </c>
      <c r="Z295" s="18">
        <f t="shared" si="31"/>
        <v>0</v>
      </c>
    </row>
    <row r="296" spans="1:26" x14ac:dyDescent="0.25">
      <c r="A296" s="19">
        <f t="shared" si="29"/>
        <v>289</v>
      </c>
      <c r="B296" s="35"/>
      <c r="C296" s="19" t="e">
        <f>VLOOKUP(B296,'Measure&amp;Incentive Picklist'!D:H,2,FALSE)</f>
        <v>#N/A</v>
      </c>
      <c r="D296" s="35"/>
      <c r="E296" s="35"/>
      <c r="F296" s="35"/>
      <c r="G296" s="35"/>
      <c r="H296" s="36"/>
      <c r="I296" s="36"/>
      <c r="J296" s="159"/>
      <c r="K296" s="172"/>
      <c r="L296" s="193">
        <f t="shared" si="26"/>
        <v>14.696</v>
      </c>
      <c r="M296" s="188">
        <f t="shared" si="27"/>
        <v>970.3</v>
      </c>
      <c r="N296" s="180"/>
      <c r="O296" s="46"/>
      <c r="P296" s="18" t="str">
        <f>IF(O296="","",VLOOKUP(O296,'Heating picklists'!A:C,3,FALSE))</f>
        <v/>
      </c>
      <c r="Q296" s="35"/>
      <c r="R296" s="35"/>
      <c r="S296" s="35"/>
      <c r="T296" s="37"/>
      <c r="U296" s="37"/>
      <c r="V296" s="38" t="str">
        <f t="shared" si="28"/>
        <v/>
      </c>
      <c r="W296" s="142" t="str">
        <f>IF(B296="","",IF(VLOOKUP(B296,'Measure&amp;Incentive Picklist'!D:H,5,FALSE)="Therms Saved","Contact ConEd"))</f>
        <v/>
      </c>
      <c r="Y296" s="18">
        <f t="shared" si="30"/>
        <v>1</v>
      </c>
      <c r="Z296" s="18">
        <f t="shared" si="31"/>
        <v>0</v>
      </c>
    </row>
    <row r="297" spans="1:26" x14ac:dyDescent="0.25">
      <c r="A297" s="19">
        <f t="shared" si="29"/>
        <v>290</v>
      </c>
      <c r="B297" s="35"/>
      <c r="C297" s="19" t="e">
        <f>VLOOKUP(B297,'Measure&amp;Incentive Picklist'!D:H,2,FALSE)</f>
        <v>#N/A</v>
      </c>
      <c r="D297" s="35"/>
      <c r="E297" s="35"/>
      <c r="F297" s="35"/>
      <c r="G297" s="35"/>
      <c r="H297" s="36"/>
      <c r="I297" s="36"/>
      <c r="J297" s="159"/>
      <c r="K297" s="172"/>
      <c r="L297" s="193">
        <f t="shared" si="26"/>
        <v>14.696</v>
      </c>
      <c r="M297" s="188">
        <f t="shared" si="27"/>
        <v>970.3</v>
      </c>
      <c r="N297" s="180"/>
      <c r="O297" s="46"/>
      <c r="P297" s="18" t="str">
        <f>IF(O297="","",VLOOKUP(O297,'Heating picklists'!A:C,3,FALSE))</f>
        <v/>
      </c>
      <c r="Q297" s="35"/>
      <c r="R297" s="35"/>
      <c r="S297" s="35"/>
      <c r="T297" s="37"/>
      <c r="U297" s="37"/>
      <c r="V297" s="38" t="str">
        <f t="shared" si="28"/>
        <v/>
      </c>
      <c r="W297" s="142" t="str">
        <f>IF(B297="","",IF(VLOOKUP(B297,'Measure&amp;Incentive Picklist'!D:H,5,FALSE)="Therms Saved","Contact ConEd"))</f>
        <v/>
      </c>
      <c r="Y297" s="18">
        <f t="shared" si="30"/>
        <v>1</v>
      </c>
      <c r="Z297" s="18">
        <f t="shared" si="31"/>
        <v>0</v>
      </c>
    </row>
    <row r="298" spans="1:26" x14ac:dyDescent="0.25">
      <c r="A298" s="19">
        <f t="shared" si="29"/>
        <v>291</v>
      </c>
      <c r="B298" s="35"/>
      <c r="C298" s="19" t="e">
        <f>VLOOKUP(B298,'Measure&amp;Incentive Picklist'!D:H,2,FALSE)</f>
        <v>#N/A</v>
      </c>
      <c r="D298" s="35"/>
      <c r="E298" s="35"/>
      <c r="F298" s="35"/>
      <c r="G298" s="35"/>
      <c r="H298" s="36"/>
      <c r="I298" s="36"/>
      <c r="J298" s="159"/>
      <c r="K298" s="172"/>
      <c r="L298" s="193">
        <f t="shared" si="26"/>
        <v>14.696</v>
      </c>
      <c r="M298" s="188">
        <f t="shared" si="27"/>
        <v>970.3</v>
      </c>
      <c r="N298" s="180"/>
      <c r="O298" s="46"/>
      <c r="P298" s="18" t="str">
        <f>IF(O298="","",VLOOKUP(O298,'Heating picklists'!A:C,3,FALSE))</f>
        <v/>
      </c>
      <c r="Q298" s="35"/>
      <c r="R298" s="35"/>
      <c r="S298" s="35"/>
      <c r="T298" s="37"/>
      <c r="U298" s="37"/>
      <c r="V298" s="38" t="str">
        <f t="shared" si="28"/>
        <v/>
      </c>
      <c r="W298" s="142" t="str">
        <f>IF(B298="","",IF(VLOOKUP(B298,'Measure&amp;Incentive Picklist'!D:H,5,FALSE)="Therms Saved","Contact ConEd"))</f>
        <v/>
      </c>
      <c r="Y298" s="18">
        <f t="shared" si="30"/>
        <v>1</v>
      </c>
      <c r="Z298" s="18">
        <f t="shared" si="31"/>
        <v>0</v>
      </c>
    </row>
    <row r="299" spans="1:26" x14ac:dyDescent="0.25">
      <c r="A299" s="19">
        <f t="shared" si="29"/>
        <v>292</v>
      </c>
      <c r="B299" s="35"/>
      <c r="C299" s="19" t="e">
        <f>VLOOKUP(B299,'Measure&amp;Incentive Picklist'!D:H,2,FALSE)</f>
        <v>#N/A</v>
      </c>
      <c r="D299" s="35"/>
      <c r="E299" s="35"/>
      <c r="F299" s="35"/>
      <c r="G299" s="35"/>
      <c r="H299" s="36"/>
      <c r="I299" s="36"/>
      <c r="J299" s="159"/>
      <c r="K299" s="172"/>
      <c r="L299" s="193">
        <f t="shared" si="26"/>
        <v>14.696</v>
      </c>
      <c r="M299" s="188">
        <f t="shared" si="27"/>
        <v>970.3</v>
      </c>
      <c r="N299" s="180"/>
      <c r="O299" s="46"/>
      <c r="P299" s="18" t="str">
        <f>IF(O299="","",VLOOKUP(O299,'Heating picklists'!A:C,3,FALSE))</f>
        <v/>
      </c>
      <c r="Q299" s="35"/>
      <c r="R299" s="35"/>
      <c r="S299" s="35"/>
      <c r="T299" s="37"/>
      <c r="U299" s="37"/>
      <c r="V299" s="38" t="str">
        <f t="shared" si="28"/>
        <v/>
      </c>
      <c r="W299" s="142" t="str">
        <f>IF(B299="","",IF(VLOOKUP(B299,'Measure&amp;Incentive Picklist'!D:H,5,FALSE)="Therms Saved","Contact ConEd"))</f>
        <v/>
      </c>
      <c r="Y299" s="18">
        <f t="shared" si="30"/>
        <v>1</v>
      </c>
      <c r="Z299" s="18">
        <f t="shared" si="31"/>
        <v>0</v>
      </c>
    </row>
    <row r="300" spans="1:26" x14ac:dyDescent="0.25">
      <c r="A300" s="19">
        <f t="shared" si="29"/>
        <v>293</v>
      </c>
      <c r="B300" s="35"/>
      <c r="C300" s="19" t="e">
        <f>VLOOKUP(B300,'Measure&amp;Incentive Picklist'!D:H,2,FALSE)</f>
        <v>#N/A</v>
      </c>
      <c r="D300" s="35"/>
      <c r="E300" s="35"/>
      <c r="F300" s="35"/>
      <c r="G300" s="35"/>
      <c r="H300" s="36"/>
      <c r="I300" s="36"/>
      <c r="J300" s="159"/>
      <c r="K300" s="172"/>
      <c r="L300" s="193">
        <f t="shared" si="26"/>
        <v>14.696</v>
      </c>
      <c r="M300" s="188">
        <f t="shared" si="27"/>
        <v>970.3</v>
      </c>
      <c r="N300" s="180"/>
      <c r="O300" s="46"/>
      <c r="P300" s="18" t="str">
        <f>IF(O300="","",VLOOKUP(O300,'Heating picklists'!A:C,3,FALSE))</f>
        <v/>
      </c>
      <c r="Q300" s="35"/>
      <c r="R300" s="35"/>
      <c r="S300" s="35"/>
      <c r="T300" s="37"/>
      <c r="U300" s="37"/>
      <c r="V300" s="38" t="str">
        <f t="shared" si="28"/>
        <v/>
      </c>
      <c r="W300" s="142" t="str">
        <f>IF(B300="","",IF(VLOOKUP(B300,'Measure&amp;Incentive Picklist'!D:H,5,FALSE)="Therms Saved","Contact ConEd"))</f>
        <v/>
      </c>
      <c r="Y300" s="18">
        <f t="shared" si="30"/>
        <v>1</v>
      </c>
      <c r="Z300" s="18">
        <f t="shared" si="31"/>
        <v>0</v>
      </c>
    </row>
    <row r="301" spans="1:26" x14ac:dyDescent="0.25">
      <c r="A301" s="19">
        <f t="shared" si="29"/>
        <v>294</v>
      </c>
      <c r="B301" s="35"/>
      <c r="C301" s="19" t="e">
        <f>VLOOKUP(B301,'Measure&amp;Incentive Picklist'!D:H,2,FALSE)</f>
        <v>#N/A</v>
      </c>
      <c r="D301" s="35"/>
      <c r="E301" s="35"/>
      <c r="F301" s="35"/>
      <c r="G301" s="35"/>
      <c r="H301" s="36"/>
      <c r="I301" s="36"/>
      <c r="J301" s="159"/>
      <c r="K301" s="172"/>
      <c r="L301" s="193">
        <f t="shared" si="26"/>
        <v>14.696</v>
      </c>
      <c r="M301" s="188">
        <f t="shared" si="27"/>
        <v>970.3</v>
      </c>
      <c r="N301" s="180"/>
      <c r="O301" s="46"/>
      <c r="P301" s="18" t="str">
        <f>IF(O301="","",VLOOKUP(O301,'Heating picklists'!A:C,3,FALSE))</f>
        <v/>
      </c>
      <c r="Q301" s="35"/>
      <c r="R301" s="35"/>
      <c r="S301" s="35"/>
      <c r="T301" s="37"/>
      <c r="U301" s="37"/>
      <c r="V301" s="38" t="str">
        <f t="shared" si="28"/>
        <v/>
      </c>
      <c r="W301" s="142" t="str">
        <f>IF(B301="","",IF(VLOOKUP(B301,'Measure&amp;Incentive Picklist'!D:H,5,FALSE)="Therms Saved","Contact ConEd"))</f>
        <v/>
      </c>
      <c r="Y301" s="18">
        <f t="shared" si="30"/>
        <v>1</v>
      </c>
      <c r="Z301" s="18">
        <f t="shared" si="31"/>
        <v>0</v>
      </c>
    </row>
    <row r="302" spans="1:26" x14ac:dyDescent="0.25">
      <c r="A302" s="19">
        <f t="shared" si="29"/>
        <v>295</v>
      </c>
      <c r="B302" s="35"/>
      <c r="C302" s="19" t="e">
        <f>VLOOKUP(B302,'Measure&amp;Incentive Picklist'!D:H,2,FALSE)</f>
        <v>#N/A</v>
      </c>
      <c r="D302" s="35"/>
      <c r="E302" s="35"/>
      <c r="F302" s="35"/>
      <c r="G302" s="35"/>
      <c r="H302" s="36"/>
      <c r="I302" s="36"/>
      <c r="J302" s="159"/>
      <c r="K302" s="172"/>
      <c r="L302" s="193">
        <f t="shared" si="26"/>
        <v>14.696</v>
      </c>
      <c r="M302" s="188">
        <f t="shared" si="27"/>
        <v>970.3</v>
      </c>
      <c r="N302" s="180"/>
      <c r="O302" s="46"/>
      <c r="P302" s="18" t="str">
        <f>IF(O302="","",VLOOKUP(O302,'Heating picklists'!A:C,3,FALSE))</f>
        <v/>
      </c>
      <c r="Q302" s="35"/>
      <c r="R302" s="35"/>
      <c r="S302" s="35"/>
      <c r="T302" s="37"/>
      <c r="U302" s="37"/>
      <c r="V302" s="38" t="str">
        <f t="shared" si="28"/>
        <v/>
      </c>
      <c r="W302" s="142" t="str">
        <f>IF(B302="","",IF(VLOOKUP(B302,'Measure&amp;Incentive Picklist'!D:H,5,FALSE)="Therms Saved","Contact ConEd"))</f>
        <v/>
      </c>
      <c r="Y302" s="18">
        <f t="shared" si="30"/>
        <v>1</v>
      </c>
      <c r="Z302" s="18">
        <f t="shared" si="31"/>
        <v>0</v>
      </c>
    </row>
    <row r="303" spans="1:26" x14ac:dyDescent="0.25">
      <c r="A303" s="19">
        <f t="shared" si="29"/>
        <v>296</v>
      </c>
      <c r="B303" s="35"/>
      <c r="C303" s="19" t="e">
        <f>VLOOKUP(B303,'Measure&amp;Incentive Picklist'!D:H,2,FALSE)</f>
        <v>#N/A</v>
      </c>
      <c r="D303" s="35"/>
      <c r="E303" s="35"/>
      <c r="F303" s="35"/>
      <c r="G303" s="35"/>
      <c r="H303" s="36"/>
      <c r="I303" s="36"/>
      <c r="J303" s="159"/>
      <c r="K303" s="172"/>
      <c r="L303" s="193">
        <f t="shared" si="26"/>
        <v>14.696</v>
      </c>
      <c r="M303" s="188">
        <f t="shared" si="27"/>
        <v>970.3</v>
      </c>
      <c r="N303" s="180"/>
      <c r="O303" s="46"/>
      <c r="P303" s="18" t="str">
        <f>IF(O303="","",VLOOKUP(O303,'Heating picklists'!A:C,3,FALSE))</f>
        <v/>
      </c>
      <c r="Q303" s="35"/>
      <c r="R303" s="35"/>
      <c r="S303" s="35"/>
      <c r="T303" s="37"/>
      <c r="U303" s="37"/>
      <c r="V303" s="38" t="str">
        <f t="shared" si="28"/>
        <v/>
      </c>
      <c r="W303" s="142" t="str">
        <f>IF(B303="","",IF(VLOOKUP(B303,'Measure&amp;Incentive Picklist'!D:H,5,FALSE)="Therms Saved","Contact ConEd"))</f>
        <v/>
      </c>
      <c r="Y303" s="18">
        <f t="shared" si="30"/>
        <v>1</v>
      </c>
      <c r="Z303" s="18">
        <f t="shared" si="31"/>
        <v>0</v>
      </c>
    </row>
    <row r="304" spans="1:26" x14ac:dyDescent="0.25">
      <c r="A304" s="19">
        <f t="shared" si="29"/>
        <v>297</v>
      </c>
      <c r="B304" s="35"/>
      <c r="C304" s="19" t="e">
        <f>VLOOKUP(B304,'Measure&amp;Incentive Picklist'!D:H,2,FALSE)</f>
        <v>#N/A</v>
      </c>
      <c r="D304" s="35"/>
      <c r="E304" s="35"/>
      <c r="F304" s="35"/>
      <c r="G304" s="35"/>
      <c r="H304" s="36"/>
      <c r="I304" s="36"/>
      <c r="J304" s="159"/>
      <c r="K304" s="172"/>
      <c r="L304" s="193">
        <f t="shared" si="26"/>
        <v>14.696</v>
      </c>
      <c r="M304" s="188">
        <f t="shared" si="27"/>
        <v>970.3</v>
      </c>
      <c r="N304" s="180"/>
      <c r="O304" s="46"/>
      <c r="P304" s="18" t="str">
        <f>IF(O304="","",VLOOKUP(O304,'Heating picklists'!A:C,3,FALSE))</f>
        <v/>
      </c>
      <c r="Q304" s="35"/>
      <c r="R304" s="35"/>
      <c r="S304" s="35"/>
      <c r="T304" s="37"/>
      <c r="U304" s="37"/>
      <c r="V304" s="38" t="str">
        <f t="shared" si="28"/>
        <v/>
      </c>
      <c r="W304" s="142" t="str">
        <f>IF(B304="","",IF(VLOOKUP(B304,'Measure&amp;Incentive Picklist'!D:H,5,FALSE)="Therms Saved","Contact ConEd"))</f>
        <v/>
      </c>
      <c r="Y304" s="18">
        <f t="shared" si="30"/>
        <v>1</v>
      </c>
      <c r="Z304" s="18">
        <f t="shared" si="31"/>
        <v>0</v>
      </c>
    </row>
    <row r="305" spans="1:26" x14ac:dyDescent="0.25">
      <c r="A305" s="19">
        <f t="shared" si="29"/>
        <v>298</v>
      </c>
      <c r="B305" s="35"/>
      <c r="C305" s="19" t="e">
        <f>VLOOKUP(B305,'Measure&amp;Incentive Picklist'!D:H,2,FALSE)</f>
        <v>#N/A</v>
      </c>
      <c r="D305" s="35"/>
      <c r="E305" s="35"/>
      <c r="F305" s="35"/>
      <c r="G305" s="35"/>
      <c r="H305" s="36"/>
      <c r="I305" s="36"/>
      <c r="J305" s="159"/>
      <c r="K305" s="172"/>
      <c r="L305" s="193">
        <f t="shared" si="26"/>
        <v>14.696</v>
      </c>
      <c r="M305" s="188">
        <f t="shared" si="27"/>
        <v>970.3</v>
      </c>
      <c r="N305" s="180"/>
      <c r="O305" s="46"/>
      <c r="P305" s="18" t="str">
        <f>IF(O305="","",VLOOKUP(O305,'Heating picklists'!A:C,3,FALSE))</f>
        <v/>
      </c>
      <c r="Q305" s="35"/>
      <c r="R305" s="35"/>
      <c r="S305" s="35"/>
      <c r="T305" s="37"/>
      <c r="U305" s="37"/>
      <c r="V305" s="38" t="str">
        <f t="shared" si="28"/>
        <v/>
      </c>
      <c r="W305" s="142" t="str">
        <f>IF(B305="","",IF(VLOOKUP(B305,'Measure&amp;Incentive Picklist'!D:H,5,FALSE)="Therms Saved","Contact ConEd"))</f>
        <v/>
      </c>
      <c r="Y305" s="18">
        <f t="shared" si="30"/>
        <v>1</v>
      </c>
      <c r="Z305" s="18">
        <f t="shared" si="31"/>
        <v>0</v>
      </c>
    </row>
    <row r="306" spans="1:26" x14ac:dyDescent="0.25">
      <c r="A306" s="19">
        <f t="shared" si="29"/>
        <v>299</v>
      </c>
      <c r="B306" s="35"/>
      <c r="C306" s="19" t="e">
        <f>VLOOKUP(B306,'Measure&amp;Incentive Picklist'!D:H,2,FALSE)</f>
        <v>#N/A</v>
      </c>
      <c r="D306" s="35"/>
      <c r="E306" s="35"/>
      <c r="F306" s="35"/>
      <c r="G306" s="35"/>
      <c r="H306" s="36"/>
      <c r="I306" s="36"/>
      <c r="J306" s="159"/>
      <c r="K306" s="172"/>
      <c r="L306" s="193">
        <f t="shared" si="26"/>
        <v>14.696</v>
      </c>
      <c r="M306" s="188">
        <f t="shared" si="27"/>
        <v>970.3</v>
      </c>
      <c r="N306" s="180"/>
      <c r="O306" s="46"/>
      <c r="P306" s="18" t="str">
        <f>IF(O306="","",VLOOKUP(O306,'Heating picklists'!A:C,3,FALSE))</f>
        <v/>
      </c>
      <c r="Q306" s="35"/>
      <c r="R306" s="35"/>
      <c r="S306" s="35"/>
      <c r="T306" s="37"/>
      <c r="U306" s="37"/>
      <c r="V306" s="38" t="str">
        <f t="shared" si="28"/>
        <v/>
      </c>
      <c r="W306" s="142" t="str">
        <f>IF(B306="","",IF(VLOOKUP(B306,'Measure&amp;Incentive Picklist'!D:H,5,FALSE)="Therms Saved","Contact ConEd"))</f>
        <v/>
      </c>
      <c r="Y306" s="18">
        <f t="shared" si="30"/>
        <v>1</v>
      </c>
      <c r="Z306" s="18">
        <f t="shared" si="31"/>
        <v>0</v>
      </c>
    </row>
    <row r="307" spans="1:26" x14ac:dyDescent="0.25">
      <c r="A307" s="19">
        <f t="shared" si="29"/>
        <v>300</v>
      </c>
      <c r="B307" s="35"/>
      <c r="C307" s="19" t="e">
        <f>VLOOKUP(B307,'Measure&amp;Incentive Picklist'!D:H,2,FALSE)</f>
        <v>#N/A</v>
      </c>
      <c r="D307" s="35"/>
      <c r="E307" s="35"/>
      <c r="F307" s="35"/>
      <c r="G307" s="35"/>
      <c r="H307" s="36"/>
      <c r="I307" s="36"/>
      <c r="J307" s="159"/>
      <c r="K307" s="172"/>
      <c r="L307" s="193">
        <f t="shared" si="26"/>
        <v>14.696</v>
      </c>
      <c r="M307" s="188">
        <f t="shared" si="27"/>
        <v>970.3</v>
      </c>
      <c r="N307" s="180"/>
      <c r="O307" s="46"/>
      <c r="P307" s="18" t="str">
        <f>IF(O307="","",VLOOKUP(O307,'Heating picklists'!A:C,3,FALSE))</f>
        <v/>
      </c>
      <c r="Q307" s="35"/>
      <c r="R307" s="35"/>
      <c r="S307" s="35"/>
      <c r="T307" s="37"/>
      <c r="U307" s="37"/>
      <c r="V307" s="38" t="str">
        <f t="shared" si="28"/>
        <v/>
      </c>
      <c r="W307" s="142" t="str">
        <f>IF(B307="","",IF(VLOOKUP(B307,'Measure&amp;Incentive Picklist'!D:H,5,FALSE)="Therms Saved","Contact ConEd"))</f>
        <v/>
      </c>
      <c r="Y307" s="18">
        <f t="shared" si="30"/>
        <v>1</v>
      </c>
      <c r="Z307" s="18">
        <f t="shared" si="31"/>
        <v>0</v>
      </c>
    </row>
    <row r="308" spans="1:26" x14ac:dyDescent="0.25">
      <c r="A308" s="19">
        <f t="shared" si="29"/>
        <v>301</v>
      </c>
      <c r="B308" s="35"/>
      <c r="C308" s="19" t="e">
        <f>VLOOKUP(B308,'Measure&amp;Incentive Picklist'!D:H,2,FALSE)</f>
        <v>#N/A</v>
      </c>
      <c r="D308" s="35"/>
      <c r="E308" s="35"/>
      <c r="F308" s="35"/>
      <c r="G308" s="35"/>
      <c r="H308" s="36"/>
      <c r="I308" s="36"/>
      <c r="J308" s="159"/>
      <c r="K308" s="172"/>
      <c r="L308" s="193">
        <f t="shared" si="26"/>
        <v>14.696</v>
      </c>
      <c r="M308" s="188">
        <f t="shared" si="27"/>
        <v>970.3</v>
      </c>
      <c r="N308" s="180"/>
      <c r="O308" s="46"/>
      <c r="P308" s="18" t="str">
        <f>IF(O308="","",VLOOKUP(O308,'Heating picklists'!A:C,3,FALSE))</f>
        <v/>
      </c>
      <c r="Q308" s="35"/>
      <c r="R308" s="35"/>
      <c r="S308" s="35"/>
      <c r="T308" s="37"/>
      <c r="U308" s="37"/>
      <c r="V308" s="38" t="str">
        <f t="shared" si="28"/>
        <v/>
      </c>
      <c r="W308" s="142" t="str">
        <f>IF(B308="","",IF(VLOOKUP(B308,'Measure&amp;Incentive Picklist'!D:H,5,FALSE)="Therms Saved","Contact ConEd"))</f>
        <v/>
      </c>
      <c r="Y308" s="18">
        <f t="shared" si="30"/>
        <v>1</v>
      </c>
      <c r="Z308" s="18">
        <f t="shared" si="31"/>
        <v>0</v>
      </c>
    </row>
    <row r="309" spans="1:26" x14ac:dyDescent="0.25">
      <c r="A309" s="19">
        <f t="shared" si="29"/>
        <v>302</v>
      </c>
      <c r="B309" s="35"/>
      <c r="C309" s="19" t="e">
        <f>VLOOKUP(B309,'Measure&amp;Incentive Picklist'!D:H,2,FALSE)</f>
        <v>#N/A</v>
      </c>
      <c r="D309" s="35"/>
      <c r="E309" s="35"/>
      <c r="F309" s="35"/>
      <c r="G309" s="35"/>
      <c r="H309" s="36"/>
      <c r="I309" s="36"/>
      <c r="J309" s="159"/>
      <c r="K309" s="172"/>
      <c r="L309" s="193">
        <f t="shared" si="26"/>
        <v>14.696</v>
      </c>
      <c r="M309" s="188">
        <f t="shared" si="27"/>
        <v>970.3</v>
      </c>
      <c r="N309" s="180"/>
      <c r="O309" s="46"/>
      <c r="P309" s="18" t="str">
        <f>IF(O309="","",VLOOKUP(O309,'Heating picklists'!A:C,3,FALSE))</f>
        <v/>
      </c>
      <c r="Q309" s="35"/>
      <c r="R309" s="35"/>
      <c r="S309" s="35"/>
      <c r="T309" s="37"/>
      <c r="U309" s="37"/>
      <c r="V309" s="38" t="str">
        <f t="shared" si="28"/>
        <v/>
      </c>
      <c r="W309" s="142" t="str">
        <f>IF(B309="","",IF(VLOOKUP(B309,'Measure&amp;Incentive Picklist'!D:H,5,FALSE)="Therms Saved","Contact ConEd"))</f>
        <v/>
      </c>
      <c r="Y309" s="18">
        <f t="shared" si="30"/>
        <v>1</v>
      </c>
      <c r="Z309" s="18">
        <f t="shared" si="31"/>
        <v>0</v>
      </c>
    </row>
    <row r="310" spans="1:26" x14ac:dyDescent="0.25">
      <c r="A310" s="19">
        <f t="shared" si="29"/>
        <v>303</v>
      </c>
      <c r="B310" s="35"/>
      <c r="C310" s="19" t="e">
        <f>VLOOKUP(B310,'Measure&amp;Incentive Picklist'!D:H,2,FALSE)</f>
        <v>#N/A</v>
      </c>
      <c r="D310" s="35"/>
      <c r="E310" s="35"/>
      <c r="F310" s="35"/>
      <c r="G310" s="35"/>
      <c r="H310" s="36"/>
      <c r="I310" s="36"/>
      <c r="J310" s="159"/>
      <c r="K310" s="172"/>
      <c r="L310" s="193">
        <f t="shared" si="26"/>
        <v>14.696</v>
      </c>
      <c r="M310" s="188">
        <f t="shared" si="27"/>
        <v>970.3</v>
      </c>
      <c r="N310" s="180"/>
      <c r="O310" s="46"/>
      <c r="P310" s="18" t="str">
        <f>IF(O310="","",VLOOKUP(O310,'Heating picklists'!A:C,3,FALSE))</f>
        <v/>
      </c>
      <c r="Q310" s="35"/>
      <c r="R310" s="35"/>
      <c r="S310" s="35"/>
      <c r="T310" s="37"/>
      <c r="U310" s="37"/>
      <c r="V310" s="38" t="str">
        <f t="shared" si="28"/>
        <v/>
      </c>
      <c r="W310" s="142" t="str">
        <f>IF(B310="","",IF(VLOOKUP(B310,'Measure&amp;Incentive Picklist'!D:H,5,FALSE)="Therms Saved","Contact ConEd"))</f>
        <v/>
      </c>
      <c r="Y310" s="18">
        <f t="shared" si="30"/>
        <v>1</v>
      </c>
      <c r="Z310" s="18">
        <f t="shared" si="31"/>
        <v>0</v>
      </c>
    </row>
    <row r="311" spans="1:26" x14ac:dyDescent="0.25">
      <c r="A311" s="19">
        <f t="shared" si="29"/>
        <v>304</v>
      </c>
      <c r="B311" s="35"/>
      <c r="C311" s="19" t="e">
        <f>VLOOKUP(B311,'Measure&amp;Incentive Picklist'!D:H,2,FALSE)</f>
        <v>#N/A</v>
      </c>
      <c r="D311" s="35"/>
      <c r="E311" s="35"/>
      <c r="F311" s="35"/>
      <c r="G311" s="35"/>
      <c r="H311" s="36"/>
      <c r="I311" s="36"/>
      <c r="J311" s="159"/>
      <c r="K311" s="172"/>
      <c r="L311" s="193">
        <f t="shared" si="26"/>
        <v>14.696</v>
      </c>
      <c r="M311" s="188">
        <f t="shared" si="27"/>
        <v>970.3</v>
      </c>
      <c r="N311" s="180"/>
      <c r="O311" s="46"/>
      <c r="P311" s="18" t="str">
        <f>IF(O311="","",VLOOKUP(O311,'Heating picklists'!A:C,3,FALSE))</f>
        <v/>
      </c>
      <c r="Q311" s="35"/>
      <c r="R311" s="35"/>
      <c r="S311" s="35"/>
      <c r="T311" s="37"/>
      <c r="U311" s="37"/>
      <c r="V311" s="38" t="str">
        <f t="shared" si="28"/>
        <v/>
      </c>
      <c r="W311" s="142" t="str">
        <f>IF(B311="","",IF(VLOOKUP(B311,'Measure&amp;Incentive Picklist'!D:H,5,FALSE)="Therms Saved","Contact ConEd"))</f>
        <v/>
      </c>
      <c r="Y311" s="18">
        <f t="shared" si="30"/>
        <v>1</v>
      </c>
      <c r="Z311" s="18">
        <f t="shared" si="31"/>
        <v>0</v>
      </c>
    </row>
    <row r="312" spans="1:26" x14ac:dyDescent="0.25">
      <c r="A312" s="19">
        <f t="shared" si="29"/>
        <v>305</v>
      </c>
      <c r="B312" s="35"/>
      <c r="C312" s="19" t="e">
        <f>VLOOKUP(B312,'Measure&amp;Incentive Picklist'!D:H,2,FALSE)</f>
        <v>#N/A</v>
      </c>
      <c r="D312" s="35"/>
      <c r="E312" s="35"/>
      <c r="F312" s="35"/>
      <c r="G312" s="35"/>
      <c r="H312" s="36"/>
      <c r="I312" s="36"/>
      <c r="J312" s="159"/>
      <c r="K312" s="172"/>
      <c r="L312" s="193">
        <f t="shared" si="26"/>
        <v>14.696</v>
      </c>
      <c r="M312" s="188">
        <f t="shared" si="27"/>
        <v>970.3</v>
      </c>
      <c r="N312" s="180"/>
      <c r="O312" s="46"/>
      <c r="P312" s="18" t="str">
        <f>IF(O312="","",VLOOKUP(O312,'Heating picklists'!A:C,3,FALSE))</f>
        <v/>
      </c>
      <c r="Q312" s="35"/>
      <c r="R312" s="35"/>
      <c r="S312" s="35"/>
      <c r="T312" s="37"/>
      <c r="U312" s="37"/>
      <c r="V312" s="38" t="str">
        <f t="shared" si="28"/>
        <v/>
      </c>
      <c r="W312" s="142" t="str">
        <f>IF(B312="","",IF(VLOOKUP(B312,'Measure&amp;Incentive Picklist'!D:H,5,FALSE)="Therms Saved","Contact ConEd"))</f>
        <v/>
      </c>
      <c r="Y312" s="18">
        <f t="shared" si="30"/>
        <v>1</v>
      </c>
      <c r="Z312" s="18">
        <f t="shared" si="31"/>
        <v>0</v>
      </c>
    </row>
    <row r="313" spans="1:26" x14ac:dyDescent="0.25">
      <c r="A313" s="19">
        <f t="shared" si="29"/>
        <v>306</v>
      </c>
      <c r="B313" s="35"/>
      <c r="C313" s="19" t="e">
        <f>VLOOKUP(B313,'Measure&amp;Incentive Picklist'!D:H,2,FALSE)</f>
        <v>#N/A</v>
      </c>
      <c r="D313" s="35"/>
      <c r="E313" s="35"/>
      <c r="F313" s="35"/>
      <c r="G313" s="35"/>
      <c r="H313" s="36"/>
      <c r="I313" s="36"/>
      <c r="J313" s="159"/>
      <c r="K313" s="172"/>
      <c r="L313" s="193">
        <f t="shared" si="26"/>
        <v>14.696</v>
      </c>
      <c r="M313" s="188">
        <f t="shared" si="27"/>
        <v>970.3</v>
      </c>
      <c r="N313" s="180"/>
      <c r="O313" s="46"/>
      <c r="P313" s="18" t="str">
        <f>IF(O313="","",VLOOKUP(O313,'Heating picklists'!A:C,3,FALSE))</f>
        <v/>
      </c>
      <c r="Q313" s="35"/>
      <c r="R313" s="35"/>
      <c r="S313" s="35"/>
      <c r="T313" s="37"/>
      <c r="U313" s="37"/>
      <c r="V313" s="38" t="str">
        <f t="shared" si="28"/>
        <v/>
      </c>
      <c r="W313" s="142" t="str">
        <f>IF(B313="","",IF(VLOOKUP(B313,'Measure&amp;Incentive Picklist'!D:H,5,FALSE)="Therms Saved","Contact ConEd"))</f>
        <v/>
      </c>
      <c r="Y313" s="18">
        <f t="shared" si="30"/>
        <v>1</v>
      </c>
      <c r="Z313" s="18">
        <f t="shared" si="31"/>
        <v>0</v>
      </c>
    </row>
    <row r="314" spans="1:26" x14ac:dyDescent="0.25">
      <c r="A314" s="19">
        <f t="shared" si="29"/>
        <v>307</v>
      </c>
      <c r="B314" s="35"/>
      <c r="C314" s="19" t="e">
        <f>VLOOKUP(B314,'Measure&amp;Incentive Picklist'!D:H,2,FALSE)</f>
        <v>#N/A</v>
      </c>
      <c r="D314" s="35"/>
      <c r="E314" s="35"/>
      <c r="F314" s="35"/>
      <c r="G314" s="35"/>
      <c r="H314" s="36"/>
      <c r="I314" s="36"/>
      <c r="J314" s="159"/>
      <c r="K314" s="172"/>
      <c r="L314" s="193">
        <f t="shared" si="26"/>
        <v>14.696</v>
      </c>
      <c r="M314" s="188">
        <f t="shared" si="27"/>
        <v>970.3</v>
      </c>
      <c r="N314" s="180"/>
      <c r="O314" s="46"/>
      <c r="P314" s="18" t="str">
        <f>IF(O314="","",VLOOKUP(O314,'Heating picklists'!A:C,3,FALSE))</f>
        <v/>
      </c>
      <c r="Q314" s="35"/>
      <c r="R314" s="35"/>
      <c r="S314" s="35"/>
      <c r="T314" s="37"/>
      <c r="U314" s="37"/>
      <c r="V314" s="38" t="str">
        <f t="shared" si="28"/>
        <v/>
      </c>
      <c r="W314" s="142" t="str">
        <f>IF(B314="","",IF(VLOOKUP(B314,'Measure&amp;Incentive Picklist'!D:H,5,FALSE)="Therms Saved","Contact ConEd"))</f>
        <v/>
      </c>
      <c r="Y314" s="18">
        <f t="shared" si="30"/>
        <v>1</v>
      </c>
      <c r="Z314" s="18">
        <f t="shared" si="31"/>
        <v>0</v>
      </c>
    </row>
    <row r="315" spans="1:26" x14ac:dyDescent="0.25">
      <c r="A315" s="19">
        <f t="shared" si="29"/>
        <v>308</v>
      </c>
      <c r="B315" s="35"/>
      <c r="C315" s="19" t="e">
        <f>VLOOKUP(B315,'Measure&amp;Incentive Picklist'!D:H,2,FALSE)</f>
        <v>#N/A</v>
      </c>
      <c r="D315" s="35"/>
      <c r="E315" s="35"/>
      <c r="F315" s="35"/>
      <c r="G315" s="35"/>
      <c r="H315" s="36"/>
      <c r="I315" s="36"/>
      <c r="J315" s="159"/>
      <c r="K315" s="172"/>
      <c r="L315" s="193">
        <f t="shared" si="26"/>
        <v>14.696</v>
      </c>
      <c r="M315" s="188">
        <f t="shared" si="27"/>
        <v>970.3</v>
      </c>
      <c r="N315" s="180"/>
      <c r="O315" s="46"/>
      <c r="P315" s="18" t="str">
        <f>IF(O315="","",VLOOKUP(O315,'Heating picklists'!A:C,3,FALSE))</f>
        <v/>
      </c>
      <c r="Q315" s="35"/>
      <c r="R315" s="35"/>
      <c r="S315" s="35"/>
      <c r="T315" s="37"/>
      <c r="U315" s="37"/>
      <c r="V315" s="38" t="str">
        <f t="shared" si="28"/>
        <v/>
      </c>
      <c r="W315" s="142" t="str">
        <f>IF(B315="","",IF(VLOOKUP(B315,'Measure&amp;Incentive Picklist'!D:H,5,FALSE)="Therms Saved","Contact ConEd"))</f>
        <v/>
      </c>
      <c r="Y315" s="18">
        <f t="shared" si="30"/>
        <v>1</v>
      </c>
      <c r="Z315" s="18">
        <f t="shared" si="31"/>
        <v>0</v>
      </c>
    </row>
    <row r="316" spans="1:26" x14ac:dyDescent="0.25">
      <c r="A316" s="19">
        <f t="shared" si="29"/>
        <v>309</v>
      </c>
      <c r="B316" s="35"/>
      <c r="C316" s="19" t="e">
        <f>VLOOKUP(B316,'Measure&amp;Incentive Picklist'!D:H,2,FALSE)</f>
        <v>#N/A</v>
      </c>
      <c r="D316" s="35"/>
      <c r="E316" s="35"/>
      <c r="F316" s="35"/>
      <c r="G316" s="35"/>
      <c r="H316" s="36"/>
      <c r="I316" s="36"/>
      <c r="J316" s="159"/>
      <c r="K316" s="172"/>
      <c r="L316" s="193">
        <f t="shared" si="26"/>
        <v>14.696</v>
      </c>
      <c r="M316" s="188">
        <f t="shared" si="27"/>
        <v>970.3</v>
      </c>
      <c r="N316" s="180"/>
      <c r="O316" s="46"/>
      <c r="P316" s="18" t="str">
        <f>IF(O316="","",VLOOKUP(O316,'Heating picklists'!A:C,3,FALSE))</f>
        <v/>
      </c>
      <c r="Q316" s="35"/>
      <c r="R316" s="35"/>
      <c r="S316" s="35"/>
      <c r="T316" s="37"/>
      <c r="U316" s="37"/>
      <c r="V316" s="38" t="str">
        <f t="shared" si="28"/>
        <v/>
      </c>
      <c r="W316" s="142" t="str">
        <f>IF(B316="","",IF(VLOOKUP(B316,'Measure&amp;Incentive Picklist'!D:H,5,FALSE)="Therms Saved","Contact ConEd"))</f>
        <v/>
      </c>
      <c r="Y316" s="18">
        <f t="shared" si="30"/>
        <v>1</v>
      </c>
      <c r="Z316" s="18">
        <f t="shared" si="31"/>
        <v>0</v>
      </c>
    </row>
    <row r="317" spans="1:26" x14ac:dyDescent="0.25">
      <c r="A317" s="19">
        <f t="shared" si="29"/>
        <v>310</v>
      </c>
      <c r="B317" s="35"/>
      <c r="C317" s="19" t="e">
        <f>VLOOKUP(B317,'Measure&amp;Incentive Picklist'!D:H,2,FALSE)</f>
        <v>#N/A</v>
      </c>
      <c r="D317" s="35"/>
      <c r="E317" s="35"/>
      <c r="F317" s="35"/>
      <c r="G317" s="35"/>
      <c r="H317" s="36"/>
      <c r="I317" s="36"/>
      <c r="J317" s="159"/>
      <c r="K317" s="172"/>
      <c r="L317" s="193">
        <f t="shared" si="26"/>
        <v>14.696</v>
      </c>
      <c r="M317" s="188">
        <f t="shared" si="27"/>
        <v>970.3</v>
      </c>
      <c r="N317" s="180"/>
      <c r="O317" s="46"/>
      <c r="P317" s="18" t="str">
        <f>IF(O317="","",VLOOKUP(O317,'Heating picklists'!A:C,3,FALSE))</f>
        <v/>
      </c>
      <c r="Q317" s="35"/>
      <c r="R317" s="35"/>
      <c r="S317" s="35"/>
      <c r="T317" s="37"/>
      <c r="U317" s="37"/>
      <c r="V317" s="38" t="str">
        <f t="shared" si="28"/>
        <v/>
      </c>
      <c r="W317" s="142" t="str">
        <f>IF(B317="","",IF(VLOOKUP(B317,'Measure&amp;Incentive Picklist'!D:H,5,FALSE)="Therms Saved","Contact ConEd"))</f>
        <v/>
      </c>
      <c r="Y317" s="18">
        <f t="shared" si="30"/>
        <v>1</v>
      </c>
      <c r="Z317" s="18">
        <f t="shared" si="31"/>
        <v>0</v>
      </c>
    </row>
    <row r="318" spans="1:26" x14ac:dyDescent="0.25">
      <c r="A318" s="19">
        <f t="shared" si="29"/>
        <v>311</v>
      </c>
      <c r="B318" s="35"/>
      <c r="C318" s="19" t="e">
        <f>VLOOKUP(B318,'Measure&amp;Incentive Picklist'!D:H,2,FALSE)</f>
        <v>#N/A</v>
      </c>
      <c r="D318" s="35"/>
      <c r="E318" s="35"/>
      <c r="F318" s="35"/>
      <c r="G318" s="35"/>
      <c r="H318" s="36"/>
      <c r="I318" s="36"/>
      <c r="J318" s="159"/>
      <c r="K318" s="172"/>
      <c r="L318" s="193">
        <f t="shared" si="26"/>
        <v>14.696</v>
      </c>
      <c r="M318" s="188">
        <f t="shared" si="27"/>
        <v>970.3</v>
      </c>
      <c r="N318" s="180"/>
      <c r="O318" s="46"/>
      <c r="P318" s="18" t="str">
        <f>IF(O318="","",VLOOKUP(O318,'Heating picklists'!A:C,3,FALSE))</f>
        <v/>
      </c>
      <c r="Q318" s="35"/>
      <c r="R318" s="35"/>
      <c r="S318" s="35"/>
      <c r="T318" s="37"/>
      <c r="U318" s="37"/>
      <c r="V318" s="38" t="str">
        <f t="shared" si="28"/>
        <v/>
      </c>
      <c r="W318" s="142" t="str">
        <f>IF(B318="","",IF(VLOOKUP(B318,'Measure&amp;Incentive Picklist'!D:H,5,FALSE)="Therms Saved","Contact ConEd"))</f>
        <v/>
      </c>
      <c r="Y318" s="18">
        <f t="shared" si="30"/>
        <v>1</v>
      </c>
      <c r="Z318" s="18">
        <f t="shared" si="31"/>
        <v>0</v>
      </c>
    </row>
    <row r="319" spans="1:26" x14ac:dyDescent="0.25">
      <c r="A319" s="19">
        <f t="shared" si="29"/>
        <v>312</v>
      </c>
      <c r="B319" s="35"/>
      <c r="C319" s="19" t="e">
        <f>VLOOKUP(B319,'Measure&amp;Incentive Picklist'!D:H,2,FALSE)</f>
        <v>#N/A</v>
      </c>
      <c r="D319" s="35"/>
      <c r="E319" s="35"/>
      <c r="F319" s="35"/>
      <c r="G319" s="35"/>
      <c r="H319" s="36"/>
      <c r="I319" s="36"/>
      <c r="J319" s="159"/>
      <c r="K319" s="172"/>
      <c r="L319" s="193">
        <f t="shared" si="26"/>
        <v>14.696</v>
      </c>
      <c r="M319" s="188">
        <f t="shared" si="27"/>
        <v>970.3</v>
      </c>
      <c r="N319" s="180"/>
      <c r="O319" s="46"/>
      <c r="P319" s="18" t="str">
        <f>IF(O319="","",VLOOKUP(O319,'Heating picklists'!A:C,3,FALSE))</f>
        <v/>
      </c>
      <c r="Q319" s="35"/>
      <c r="R319" s="35"/>
      <c r="S319" s="35"/>
      <c r="T319" s="37"/>
      <c r="U319" s="37"/>
      <c r="V319" s="38" t="str">
        <f t="shared" si="28"/>
        <v/>
      </c>
      <c r="W319" s="142" t="str">
        <f>IF(B319="","",IF(VLOOKUP(B319,'Measure&amp;Incentive Picklist'!D:H,5,FALSE)="Therms Saved","Contact ConEd"))</f>
        <v/>
      </c>
      <c r="Y319" s="18">
        <f t="shared" si="30"/>
        <v>1</v>
      </c>
      <c r="Z319" s="18">
        <f t="shared" si="31"/>
        <v>0</v>
      </c>
    </row>
    <row r="320" spans="1:26" x14ac:dyDescent="0.25">
      <c r="A320" s="19">
        <f t="shared" si="29"/>
        <v>313</v>
      </c>
      <c r="B320" s="35"/>
      <c r="C320" s="19" t="e">
        <f>VLOOKUP(B320,'Measure&amp;Incentive Picklist'!D:H,2,FALSE)</f>
        <v>#N/A</v>
      </c>
      <c r="D320" s="35"/>
      <c r="E320" s="35"/>
      <c r="F320" s="35"/>
      <c r="G320" s="35"/>
      <c r="H320" s="36"/>
      <c r="I320" s="36"/>
      <c r="J320" s="159"/>
      <c r="K320" s="172"/>
      <c r="L320" s="193">
        <f t="shared" si="26"/>
        <v>14.696</v>
      </c>
      <c r="M320" s="188">
        <f t="shared" si="27"/>
        <v>970.3</v>
      </c>
      <c r="N320" s="180"/>
      <c r="O320" s="46"/>
      <c r="P320" s="18" t="str">
        <f>IF(O320="","",VLOOKUP(O320,'Heating picklists'!A:C,3,FALSE))</f>
        <v/>
      </c>
      <c r="Q320" s="35"/>
      <c r="R320" s="35"/>
      <c r="S320" s="35"/>
      <c r="T320" s="37"/>
      <c r="U320" s="37"/>
      <c r="V320" s="38" t="str">
        <f t="shared" si="28"/>
        <v/>
      </c>
      <c r="W320" s="142" t="str">
        <f>IF(B320="","",IF(VLOOKUP(B320,'Measure&amp;Incentive Picklist'!D:H,5,FALSE)="Therms Saved","Contact ConEd"))</f>
        <v/>
      </c>
      <c r="Y320" s="18">
        <f t="shared" si="30"/>
        <v>1</v>
      </c>
      <c r="Z320" s="18">
        <f t="shared" si="31"/>
        <v>0</v>
      </c>
    </row>
    <row r="321" spans="1:26" x14ac:dyDescent="0.25">
      <c r="A321" s="19">
        <f t="shared" si="29"/>
        <v>314</v>
      </c>
      <c r="B321" s="35"/>
      <c r="C321" s="19" t="e">
        <f>VLOOKUP(B321,'Measure&amp;Incentive Picklist'!D:H,2,FALSE)</f>
        <v>#N/A</v>
      </c>
      <c r="D321" s="35"/>
      <c r="E321" s="35"/>
      <c r="F321" s="35"/>
      <c r="G321" s="35"/>
      <c r="H321" s="36"/>
      <c r="I321" s="36"/>
      <c r="J321" s="159"/>
      <c r="K321" s="172"/>
      <c r="L321" s="193">
        <f t="shared" si="26"/>
        <v>14.696</v>
      </c>
      <c r="M321" s="188">
        <f t="shared" si="27"/>
        <v>970.3</v>
      </c>
      <c r="N321" s="180"/>
      <c r="O321" s="46"/>
      <c r="P321" s="18" t="str">
        <f>IF(O321="","",VLOOKUP(O321,'Heating picklists'!A:C,3,FALSE))</f>
        <v/>
      </c>
      <c r="Q321" s="35"/>
      <c r="R321" s="35"/>
      <c r="S321" s="35"/>
      <c r="T321" s="37"/>
      <c r="U321" s="37"/>
      <c r="V321" s="38" t="str">
        <f t="shared" si="28"/>
        <v/>
      </c>
      <c r="W321" s="142" t="str">
        <f>IF(B321="","",IF(VLOOKUP(B321,'Measure&amp;Incentive Picklist'!D:H,5,FALSE)="Therms Saved","Contact ConEd"))</f>
        <v/>
      </c>
      <c r="Y321" s="18">
        <f t="shared" si="30"/>
        <v>1</v>
      </c>
      <c r="Z321" s="18">
        <f t="shared" si="31"/>
        <v>0</v>
      </c>
    </row>
    <row r="322" spans="1:26" x14ac:dyDescent="0.25">
      <c r="A322" s="19">
        <f t="shared" si="29"/>
        <v>315</v>
      </c>
      <c r="B322" s="35"/>
      <c r="C322" s="19" t="e">
        <f>VLOOKUP(B322,'Measure&amp;Incentive Picklist'!D:H,2,FALSE)</f>
        <v>#N/A</v>
      </c>
      <c r="D322" s="35"/>
      <c r="E322" s="35"/>
      <c r="F322" s="35"/>
      <c r="G322" s="35"/>
      <c r="H322" s="36"/>
      <c r="I322" s="36"/>
      <c r="J322" s="159"/>
      <c r="K322" s="172"/>
      <c r="L322" s="193">
        <f t="shared" si="26"/>
        <v>14.696</v>
      </c>
      <c r="M322" s="188">
        <f t="shared" si="27"/>
        <v>970.3</v>
      </c>
      <c r="N322" s="180"/>
      <c r="O322" s="46"/>
      <c r="P322" s="18" t="str">
        <f>IF(O322="","",VLOOKUP(O322,'Heating picklists'!A:C,3,FALSE))</f>
        <v/>
      </c>
      <c r="Q322" s="35"/>
      <c r="R322" s="35"/>
      <c r="S322" s="35"/>
      <c r="T322" s="37"/>
      <c r="U322" s="37"/>
      <c r="V322" s="38" t="str">
        <f t="shared" si="28"/>
        <v/>
      </c>
      <c r="W322" s="142" t="str">
        <f>IF(B322="","",IF(VLOOKUP(B322,'Measure&amp;Incentive Picklist'!D:H,5,FALSE)="Therms Saved","Contact ConEd"))</f>
        <v/>
      </c>
      <c r="Y322" s="18">
        <f t="shared" si="30"/>
        <v>1</v>
      </c>
      <c r="Z322" s="18">
        <f t="shared" si="31"/>
        <v>0</v>
      </c>
    </row>
    <row r="323" spans="1:26" x14ac:dyDescent="0.25">
      <c r="A323" s="19">
        <f t="shared" si="29"/>
        <v>316</v>
      </c>
      <c r="B323" s="35"/>
      <c r="C323" s="19" t="e">
        <f>VLOOKUP(B323,'Measure&amp;Incentive Picklist'!D:H,2,FALSE)</f>
        <v>#N/A</v>
      </c>
      <c r="D323" s="35"/>
      <c r="E323" s="35"/>
      <c r="F323" s="35"/>
      <c r="G323" s="35"/>
      <c r="H323" s="36"/>
      <c r="I323" s="36"/>
      <c r="J323" s="159"/>
      <c r="K323" s="172"/>
      <c r="L323" s="193">
        <f t="shared" si="26"/>
        <v>14.696</v>
      </c>
      <c r="M323" s="188">
        <f t="shared" si="27"/>
        <v>970.3</v>
      </c>
      <c r="N323" s="180"/>
      <c r="O323" s="46"/>
      <c r="P323" s="18" t="str">
        <f>IF(O323="","",VLOOKUP(O323,'Heating picklists'!A:C,3,FALSE))</f>
        <v/>
      </c>
      <c r="Q323" s="35"/>
      <c r="R323" s="35"/>
      <c r="S323" s="35"/>
      <c r="T323" s="37"/>
      <c r="U323" s="37"/>
      <c r="V323" s="38" t="str">
        <f t="shared" si="28"/>
        <v/>
      </c>
      <c r="W323" s="142" t="str">
        <f>IF(B323="","",IF(VLOOKUP(B323,'Measure&amp;Incentive Picklist'!D:H,5,FALSE)="Therms Saved","Contact ConEd"))</f>
        <v/>
      </c>
      <c r="Y323" s="18">
        <f t="shared" si="30"/>
        <v>1</v>
      </c>
      <c r="Z323" s="18">
        <f t="shared" si="31"/>
        <v>0</v>
      </c>
    </row>
    <row r="324" spans="1:26" x14ac:dyDescent="0.25">
      <c r="A324" s="19">
        <f t="shared" si="29"/>
        <v>317</v>
      </c>
      <c r="B324" s="35"/>
      <c r="C324" s="19" t="e">
        <f>VLOOKUP(B324,'Measure&amp;Incentive Picklist'!D:H,2,FALSE)</f>
        <v>#N/A</v>
      </c>
      <c r="D324" s="35"/>
      <c r="E324" s="35"/>
      <c r="F324" s="35"/>
      <c r="G324" s="35"/>
      <c r="H324" s="36"/>
      <c r="I324" s="36"/>
      <c r="J324" s="159"/>
      <c r="K324" s="172"/>
      <c r="L324" s="193">
        <f t="shared" si="26"/>
        <v>14.696</v>
      </c>
      <c r="M324" s="188">
        <f t="shared" si="27"/>
        <v>970.3</v>
      </c>
      <c r="N324" s="180"/>
      <c r="O324" s="46"/>
      <c r="P324" s="18" t="str">
        <f>IF(O324="","",VLOOKUP(O324,'Heating picklists'!A:C,3,FALSE))</f>
        <v/>
      </c>
      <c r="Q324" s="35"/>
      <c r="R324" s="35"/>
      <c r="S324" s="35"/>
      <c r="T324" s="37"/>
      <c r="U324" s="37"/>
      <c r="V324" s="38" t="str">
        <f t="shared" si="28"/>
        <v/>
      </c>
      <c r="W324" s="142" t="str">
        <f>IF(B324="","",IF(VLOOKUP(B324,'Measure&amp;Incentive Picklist'!D:H,5,FALSE)="Therms Saved","Contact ConEd"))</f>
        <v/>
      </c>
      <c r="Y324" s="18">
        <f t="shared" si="30"/>
        <v>1</v>
      </c>
      <c r="Z324" s="18">
        <f t="shared" si="31"/>
        <v>0</v>
      </c>
    </row>
    <row r="325" spans="1:26" x14ac:dyDescent="0.25">
      <c r="A325" s="19">
        <f t="shared" si="29"/>
        <v>318</v>
      </c>
      <c r="B325" s="35"/>
      <c r="C325" s="19" t="e">
        <f>VLOOKUP(B325,'Measure&amp;Incentive Picklist'!D:H,2,FALSE)</f>
        <v>#N/A</v>
      </c>
      <c r="D325" s="35"/>
      <c r="E325" s="35"/>
      <c r="F325" s="35"/>
      <c r="G325" s="35"/>
      <c r="H325" s="36"/>
      <c r="I325" s="36"/>
      <c r="J325" s="159"/>
      <c r="K325" s="172"/>
      <c r="L325" s="193">
        <f t="shared" si="26"/>
        <v>14.696</v>
      </c>
      <c r="M325" s="188">
        <f t="shared" si="27"/>
        <v>970.3</v>
      </c>
      <c r="N325" s="180"/>
      <c r="O325" s="46"/>
      <c r="P325" s="18" t="str">
        <f>IF(O325="","",VLOOKUP(O325,'Heating picklists'!A:C,3,FALSE))</f>
        <v/>
      </c>
      <c r="Q325" s="35"/>
      <c r="R325" s="35"/>
      <c r="S325" s="35"/>
      <c r="T325" s="37"/>
      <c r="U325" s="37"/>
      <c r="V325" s="38" t="str">
        <f t="shared" si="28"/>
        <v/>
      </c>
      <c r="W325" s="142" t="str">
        <f>IF(B325="","",IF(VLOOKUP(B325,'Measure&amp;Incentive Picklist'!D:H,5,FALSE)="Therms Saved","Contact ConEd"))</f>
        <v/>
      </c>
      <c r="Y325" s="18">
        <f t="shared" si="30"/>
        <v>1</v>
      </c>
      <c r="Z325" s="18">
        <f t="shared" si="31"/>
        <v>0</v>
      </c>
    </row>
    <row r="326" spans="1:26" x14ac:dyDescent="0.25">
      <c r="A326" s="19">
        <f t="shared" si="29"/>
        <v>319</v>
      </c>
      <c r="B326" s="35"/>
      <c r="C326" s="19" t="e">
        <f>VLOOKUP(B326,'Measure&amp;Incentive Picklist'!D:H,2,FALSE)</f>
        <v>#N/A</v>
      </c>
      <c r="D326" s="35"/>
      <c r="E326" s="35"/>
      <c r="F326" s="35"/>
      <c r="G326" s="35"/>
      <c r="H326" s="36"/>
      <c r="I326" s="36"/>
      <c r="J326" s="159"/>
      <c r="K326" s="172"/>
      <c r="L326" s="193">
        <f t="shared" si="26"/>
        <v>14.696</v>
      </c>
      <c r="M326" s="188">
        <f t="shared" si="27"/>
        <v>970.3</v>
      </c>
      <c r="N326" s="180"/>
      <c r="O326" s="46"/>
      <c r="P326" s="18" t="str">
        <f>IF(O326="","",VLOOKUP(O326,'Heating picklists'!A:C,3,FALSE))</f>
        <v/>
      </c>
      <c r="Q326" s="35"/>
      <c r="R326" s="35"/>
      <c r="S326" s="35"/>
      <c r="T326" s="37"/>
      <c r="U326" s="37"/>
      <c r="V326" s="38" t="str">
        <f t="shared" si="28"/>
        <v/>
      </c>
      <c r="W326" s="142" t="str">
        <f>IF(B326="","",IF(VLOOKUP(B326,'Measure&amp;Incentive Picklist'!D:H,5,FALSE)="Therms Saved","Contact ConEd"))</f>
        <v/>
      </c>
      <c r="Y326" s="18">
        <f t="shared" si="30"/>
        <v>1</v>
      </c>
      <c r="Z326" s="18">
        <f t="shared" si="31"/>
        <v>0</v>
      </c>
    </row>
    <row r="327" spans="1:26" x14ac:dyDescent="0.25">
      <c r="A327" s="19">
        <f t="shared" si="29"/>
        <v>320</v>
      </c>
      <c r="B327" s="35"/>
      <c r="C327" s="19" t="e">
        <f>VLOOKUP(B327,'Measure&amp;Incentive Picklist'!D:H,2,FALSE)</f>
        <v>#N/A</v>
      </c>
      <c r="D327" s="35"/>
      <c r="E327" s="35"/>
      <c r="F327" s="35"/>
      <c r="G327" s="35"/>
      <c r="H327" s="36"/>
      <c r="I327" s="36"/>
      <c r="J327" s="159"/>
      <c r="K327" s="172"/>
      <c r="L327" s="193">
        <f t="shared" si="26"/>
        <v>14.696</v>
      </c>
      <c r="M327" s="188">
        <f t="shared" si="27"/>
        <v>970.3</v>
      </c>
      <c r="N327" s="180"/>
      <c r="O327" s="46"/>
      <c r="P327" s="18" t="str">
        <f>IF(O327="","",VLOOKUP(O327,'Heating picklists'!A:C,3,FALSE))</f>
        <v/>
      </c>
      <c r="Q327" s="35"/>
      <c r="R327" s="35"/>
      <c r="S327" s="35"/>
      <c r="T327" s="37"/>
      <c r="U327" s="37"/>
      <c r="V327" s="38" t="str">
        <f t="shared" si="28"/>
        <v/>
      </c>
      <c r="W327" s="142" t="str">
        <f>IF(B327="","",IF(VLOOKUP(B327,'Measure&amp;Incentive Picklist'!D:H,5,FALSE)="Therms Saved","Contact ConEd"))</f>
        <v/>
      </c>
      <c r="Y327" s="18">
        <f t="shared" si="30"/>
        <v>1</v>
      </c>
      <c r="Z327" s="18">
        <f t="shared" si="31"/>
        <v>0</v>
      </c>
    </row>
    <row r="328" spans="1:26" x14ac:dyDescent="0.25">
      <c r="A328" s="19">
        <f t="shared" si="29"/>
        <v>321</v>
      </c>
      <c r="B328" s="35"/>
      <c r="C328" s="19" t="e">
        <f>VLOOKUP(B328,'Measure&amp;Incentive Picklist'!D:H,2,FALSE)</f>
        <v>#N/A</v>
      </c>
      <c r="D328" s="35"/>
      <c r="E328" s="35"/>
      <c r="F328" s="35"/>
      <c r="G328" s="35"/>
      <c r="H328" s="36"/>
      <c r="I328" s="36"/>
      <c r="J328" s="159"/>
      <c r="K328" s="172"/>
      <c r="L328" s="193">
        <f t="shared" si="26"/>
        <v>14.696</v>
      </c>
      <c r="M328" s="188">
        <f t="shared" si="27"/>
        <v>970.3</v>
      </c>
      <c r="N328" s="180"/>
      <c r="O328" s="46"/>
      <c r="P328" s="18" t="str">
        <f>IF(O328="","",VLOOKUP(O328,'Heating picklists'!A:C,3,FALSE))</f>
        <v/>
      </c>
      <c r="Q328" s="35"/>
      <c r="R328" s="35"/>
      <c r="S328" s="35"/>
      <c r="T328" s="37"/>
      <c r="U328" s="37"/>
      <c r="V328" s="38" t="str">
        <f t="shared" si="28"/>
        <v/>
      </c>
      <c r="W328" s="142" t="str">
        <f>IF(B328="","",IF(VLOOKUP(B328,'Measure&amp;Incentive Picklist'!D:H,5,FALSE)="Therms Saved","Contact ConEd"))</f>
        <v/>
      </c>
      <c r="Y328" s="18">
        <f t="shared" si="30"/>
        <v>1</v>
      </c>
      <c r="Z328" s="18">
        <f t="shared" si="31"/>
        <v>0</v>
      </c>
    </row>
    <row r="329" spans="1:26" x14ac:dyDescent="0.25">
      <c r="A329" s="19">
        <f t="shared" si="29"/>
        <v>322</v>
      </c>
      <c r="B329" s="35"/>
      <c r="C329" s="19" t="e">
        <f>VLOOKUP(B329,'Measure&amp;Incentive Picklist'!D:H,2,FALSE)</f>
        <v>#N/A</v>
      </c>
      <c r="D329" s="35"/>
      <c r="E329" s="35"/>
      <c r="F329" s="35"/>
      <c r="G329" s="35"/>
      <c r="H329" s="36"/>
      <c r="I329" s="36"/>
      <c r="J329" s="159"/>
      <c r="K329" s="172"/>
      <c r="L329" s="193">
        <f t="shared" ref="L329:L392" si="32">14.696+K329</f>
        <v>14.696</v>
      </c>
      <c r="M329" s="188">
        <f t="shared" ref="M329:M392" si="33">IF(L329="","",VLOOKUP(L329,AB$7:AC$137,2,FALSE))</f>
        <v>970.3</v>
      </c>
      <c r="N329" s="180"/>
      <c r="O329" s="46"/>
      <c r="P329" s="18" t="str">
        <f>IF(O329="","",VLOOKUP(O329,'Heating picklists'!A:C,3,FALSE))</f>
        <v/>
      </c>
      <c r="Q329" s="35"/>
      <c r="R329" s="35"/>
      <c r="S329" s="35"/>
      <c r="T329" s="37"/>
      <c r="U329" s="37"/>
      <c r="V329" s="38" t="str">
        <f t="shared" ref="V329:V392" si="34">IF(AND(T329="",U329=""),"",$T329+$U329)</f>
        <v/>
      </c>
      <c r="W329" s="142" t="str">
        <f>IF(B329="","",IF(VLOOKUP(B329,'Measure&amp;Incentive Picklist'!D:H,5,FALSE)="Therms Saved","Contact ConEd"))</f>
        <v/>
      </c>
      <c r="Y329" s="18">
        <f t="shared" si="30"/>
        <v>1</v>
      </c>
      <c r="Z329" s="18">
        <f t="shared" si="31"/>
        <v>0</v>
      </c>
    </row>
    <row r="330" spans="1:26" x14ac:dyDescent="0.25">
      <c r="A330" s="19">
        <f t="shared" ref="A330:A393" si="35">A329+1</f>
        <v>323</v>
      </c>
      <c r="B330" s="35"/>
      <c r="C330" s="19" t="e">
        <f>VLOOKUP(B330,'Measure&amp;Incentive Picklist'!D:H,2,FALSE)</f>
        <v>#N/A</v>
      </c>
      <c r="D330" s="35"/>
      <c r="E330" s="35"/>
      <c r="F330" s="35"/>
      <c r="G330" s="35"/>
      <c r="H330" s="36"/>
      <c r="I330" s="36"/>
      <c r="J330" s="159"/>
      <c r="K330" s="172"/>
      <c r="L330" s="193">
        <f t="shared" si="32"/>
        <v>14.696</v>
      </c>
      <c r="M330" s="188">
        <f t="shared" si="33"/>
        <v>970.3</v>
      </c>
      <c r="N330" s="180"/>
      <c r="O330" s="46"/>
      <c r="P330" s="18" t="str">
        <f>IF(O330="","",VLOOKUP(O330,'Heating picklists'!A:C,3,FALSE))</f>
        <v/>
      </c>
      <c r="Q330" s="35"/>
      <c r="R330" s="35"/>
      <c r="S330" s="35"/>
      <c r="T330" s="37"/>
      <c r="U330" s="37"/>
      <c r="V330" s="38" t="str">
        <f t="shared" si="34"/>
        <v/>
      </c>
      <c r="W330" s="142" t="str">
        <f>IF(B330="","",IF(VLOOKUP(B330,'Measure&amp;Incentive Picklist'!D:H,5,FALSE)="Therms Saved","Contact ConEd"))</f>
        <v/>
      </c>
      <c r="Y330" s="18">
        <f t="shared" si="30"/>
        <v>1</v>
      </c>
      <c r="Z330" s="18">
        <f t="shared" si="31"/>
        <v>0</v>
      </c>
    </row>
    <row r="331" spans="1:26" x14ac:dyDescent="0.25">
      <c r="A331" s="19">
        <f t="shared" si="35"/>
        <v>324</v>
      </c>
      <c r="B331" s="35"/>
      <c r="C331" s="19" t="e">
        <f>VLOOKUP(B331,'Measure&amp;Incentive Picklist'!D:H,2,FALSE)</f>
        <v>#N/A</v>
      </c>
      <c r="D331" s="35"/>
      <c r="E331" s="35"/>
      <c r="F331" s="35"/>
      <c r="G331" s="35"/>
      <c r="H331" s="36"/>
      <c r="I331" s="36"/>
      <c r="J331" s="159"/>
      <c r="K331" s="172"/>
      <c r="L331" s="193">
        <f t="shared" si="32"/>
        <v>14.696</v>
      </c>
      <c r="M331" s="188">
        <f t="shared" si="33"/>
        <v>970.3</v>
      </c>
      <c r="N331" s="180"/>
      <c r="O331" s="46"/>
      <c r="P331" s="18" t="str">
        <f>IF(O331="","",VLOOKUP(O331,'Heating picklists'!A:C,3,FALSE))</f>
        <v/>
      </c>
      <c r="Q331" s="35"/>
      <c r="R331" s="35"/>
      <c r="S331" s="35"/>
      <c r="T331" s="37"/>
      <c r="U331" s="37"/>
      <c r="V331" s="38" t="str">
        <f t="shared" si="34"/>
        <v/>
      </c>
      <c r="W331" s="142" t="str">
        <f>IF(B331="","",IF(VLOOKUP(B331,'Measure&amp;Incentive Picklist'!D:H,5,FALSE)="Therms Saved","Contact ConEd"))</f>
        <v/>
      </c>
      <c r="Y331" s="18">
        <f t="shared" si="30"/>
        <v>1</v>
      </c>
      <c r="Z331" s="18">
        <f t="shared" si="31"/>
        <v>0</v>
      </c>
    </row>
    <row r="332" spans="1:26" x14ac:dyDescent="0.25">
      <c r="A332" s="19">
        <f t="shared" si="35"/>
        <v>325</v>
      </c>
      <c r="B332" s="35"/>
      <c r="C332" s="19" t="e">
        <f>VLOOKUP(B332,'Measure&amp;Incentive Picklist'!D:H,2,FALSE)</f>
        <v>#N/A</v>
      </c>
      <c r="D332" s="35"/>
      <c r="E332" s="35"/>
      <c r="F332" s="35"/>
      <c r="G332" s="35"/>
      <c r="H332" s="36"/>
      <c r="I332" s="36"/>
      <c r="J332" s="159"/>
      <c r="K332" s="172"/>
      <c r="L332" s="193">
        <f t="shared" si="32"/>
        <v>14.696</v>
      </c>
      <c r="M332" s="188">
        <f t="shared" si="33"/>
        <v>970.3</v>
      </c>
      <c r="N332" s="180"/>
      <c r="O332" s="46"/>
      <c r="P332" s="18" t="str">
        <f>IF(O332="","",VLOOKUP(O332,'Heating picklists'!A:C,3,FALSE))</f>
        <v/>
      </c>
      <c r="Q332" s="35"/>
      <c r="R332" s="35"/>
      <c r="S332" s="35"/>
      <c r="T332" s="37"/>
      <c r="U332" s="37"/>
      <c r="V332" s="38" t="str">
        <f t="shared" si="34"/>
        <v/>
      </c>
      <c r="W332" s="142" t="str">
        <f>IF(B332="","",IF(VLOOKUP(B332,'Measure&amp;Incentive Picklist'!D:H,5,FALSE)="Therms Saved","Contact ConEd"))</f>
        <v/>
      </c>
      <c r="Y332" s="18">
        <f t="shared" si="30"/>
        <v>1</v>
      </c>
      <c r="Z332" s="18">
        <f t="shared" si="31"/>
        <v>0</v>
      </c>
    </row>
    <row r="333" spans="1:26" x14ac:dyDescent="0.25">
      <c r="A333" s="19">
        <f t="shared" si="35"/>
        <v>326</v>
      </c>
      <c r="B333" s="35"/>
      <c r="C333" s="19" t="e">
        <f>VLOOKUP(B333,'Measure&amp;Incentive Picklist'!D:H,2,FALSE)</f>
        <v>#N/A</v>
      </c>
      <c r="D333" s="35"/>
      <c r="E333" s="35"/>
      <c r="F333" s="35"/>
      <c r="G333" s="35"/>
      <c r="H333" s="36"/>
      <c r="I333" s="36"/>
      <c r="J333" s="159"/>
      <c r="K333" s="172"/>
      <c r="L333" s="193">
        <f t="shared" si="32"/>
        <v>14.696</v>
      </c>
      <c r="M333" s="188">
        <f t="shared" si="33"/>
        <v>970.3</v>
      </c>
      <c r="N333" s="180"/>
      <c r="O333" s="46"/>
      <c r="P333" s="18" t="str">
        <f>IF(O333="","",VLOOKUP(O333,'Heating picklists'!A:C,3,FALSE))</f>
        <v/>
      </c>
      <c r="Q333" s="35"/>
      <c r="R333" s="35"/>
      <c r="S333" s="35"/>
      <c r="T333" s="37"/>
      <c r="U333" s="37"/>
      <c r="V333" s="38" t="str">
        <f t="shared" si="34"/>
        <v/>
      </c>
      <c r="W333" s="142" t="str">
        <f>IF(B333="","",IF(VLOOKUP(B333,'Measure&amp;Incentive Picklist'!D:H,5,FALSE)="Therms Saved","Contact ConEd"))</f>
        <v/>
      </c>
      <c r="Y333" s="18">
        <f t="shared" si="30"/>
        <v>1</v>
      </c>
      <c r="Z333" s="18">
        <f t="shared" si="31"/>
        <v>0</v>
      </c>
    </row>
    <row r="334" spans="1:26" x14ac:dyDescent="0.25">
      <c r="A334" s="19">
        <f t="shared" si="35"/>
        <v>327</v>
      </c>
      <c r="B334" s="35"/>
      <c r="C334" s="19" t="e">
        <f>VLOOKUP(B334,'Measure&amp;Incentive Picklist'!D:H,2,FALSE)</f>
        <v>#N/A</v>
      </c>
      <c r="D334" s="35"/>
      <c r="E334" s="35"/>
      <c r="F334" s="35"/>
      <c r="G334" s="35"/>
      <c r="H334" s="36"/>
      <c r="I334" s="36"/>
      <c r="J334" s="159"/>
      <c r="K334" s="172"/>
      <c r="L334" s="193">
        <f t="shared" si="32"/>
        <v>14.696</v>
      </c>
      <c r="M334" s="188">
        <f t="shared" si="33"/>
        <v>970.3</v>
      </c>
      <c r="N334" s="180"/>
      <c r="O334" s="46"/>
      <c r="P334" s="18" t="str">
        <f>IF(O334="","",VLOOKUP(O334,'Heating picklists'!A:C,3,FALSE))</f>
        <v/>
      </c>
      <c r="Q334" s="35"/>
      <c r="R334" s="35"/>
      <c r="S334" s="35"/>
      <c r="T334" s="37"/>
      <c r="U334" s="37"/>
      <c r="V334" s="38" t="str">
        <f t="shared" si="34"/>
        <v/>
      </c>
      <c r="W334" s="142" t="str">
        <f>IF(B334="","",IF(VLOOKUP(B334,'Measure&amp;Incentive Picklist'!D:H,5,FALSE)="Therms Saved","Contact ConEd"))</f>
        <v/>
      </c>
      <c r="Y334" s="18">
        <f t="shared" si="30"/>
        <v>1</v>
      </c>
      <c r="Z334" s="18">
        <f t="shared" si="31"/>
        <v>0</v>
      </c>
    </row>
    <row r="335" spans="1:26" x14ac:dyDescent="0.25">
      <c r="A335" s="19">
        <f t="shared" si="35"/>
        <v>328</v>
      </c>
      <c r="B335" s="35"/>
      <c r="C335" s="19" t="e">
        <f>VLOOKUP(B335,'Measure&amp;Incentive Picklist'!D:H,2,FALSE)</f>
        <v>#N/A</v>
      </c>
      <c r="D335" s="35"/>
      <c r="E335" s="35"/>
      <c r="F335" s="35"/>
      <c r="G335" s="35"/>
      <c r="H335" s="36"/>
      <c r="I335" s="36"/>
      <c r="J335" s="159"/>
      <c r="K335" s="172"/>
      <c r="L335" s="193">
        <f t="shared" si="32"/>
        <v>14.696</v>
      </c>
      <c r="M335" s="188">
        <f t="shared" si="33"/>
        <v>970.3</v>
      </c>
      <c r="N335" s="180"/>
      <c r="O335" s="46"/>
      <c r="P335" s="18" t="str">
        <f>IF(O335="","",VLOOKUP(O335,'Heating picklists'!A:C,3,FALSE))</f>
        <v/>
      </c>
      <c r="Q335" s="35"/>
      <c r="R335" s="35"/>
      <c r="S335" s="35"/>
      <c r="T335" s="37"/>
      <c r="U335" s="37"/>
      <c r="V335" s="38" t="str">
        <f t="shared" si="34"/>
        <v/>
      </c>
      <c r="W335" s="142" t="str">
        <f>IF(B335="","",IF(VLOOKUP(B335,'Measure&amp;Incentive Picklist'!D:H,5,FALSE)="Therms Saved","Contact ConEd"))</f>
        <v/>
      </c>
      <c r="Y335" s="18">
        <f t="shared" si="30"/>
        <v>1</v>
      </c>
      <c r="Z335" s="18">
        <f t="shared" si="31"/>
        <v>0</v>
      </c>
    </row>
    <row r="336" spans="1:26" x14ac:dyDescent="0.25">
      <c r="A336" s="19">
        <f t="shared" si="35"/>
        <v>329</v>
      </c>
      <c r="B336" s="35"/>
      <c r="C336" s="19" t="e">
        <f>VLOOKUP(B336,'Measure&amp;Incentive Picklist'!D:H,2,FALSE)</f>
        <v>#N/A</v>
      </c>
      <c r="D336" s="35"/>
      <c r="E336" s="35"/>
      <c r="F336" s="35"/>
      <c r="G336" s="35"/>
      <c r="H336" s="36"/>
      <c r="I336" s="36"/>
      <c r="J336" s="159"/>
      <c r="K336" s="172"/>
      <c r="L336" s="193">
        <f t="shared" si="32"/>
        <v>14.696</v>
      </c>
      <c r="M336" s="188">
        <f t="shared" si="33"/>
        <v>970.3</v>
      </c>
      <c r="N336" s="180"/>
      <c r="O336" s="46"/>
      <c r="P336" s="18" t="str">
        <f>IF(O336="","",VLOOKUP(O336,'Heating picklists'!A:C,3,FALSE))</f>
        <v/>
      </c>
      <c r="Q336" s="35"/>
      <c r="R336" s="35"/>
      <c r="S336" s="35"/>
      <c r="T336" s="37"/>
      <c r="U336" s="37"/>
      <c r="V336" s="38" t="str">
        <f t="shared" si="34"/>
        <v/>
      </c>
      <c r="W336" s="142" t="str">
        <f>IF(B336="","",IF(VLOOKUP(B336,'Measure&amp;Incentive Picklist'!D:H,5,FALSE)="Therms Saved","Contact ConEd"))</f>
        <v/>
      </c>
      <c r="Y336" s="18">
        <f t="shared" ref="Y336:Y399" si="36">IF(OR(B336&gt;"",D336&gt;0,E336&gt;0,F336&gt;0,G336&gt;0,H336&gt;0,I336&gt;0,J336&gt;0,L336&gt;0,N336&gt;0,O336&gt;0,Q336&gt;0,R336&gt;0,S336&gt;0,T336&gt;0,U336&gt;0,X336&gt;0),1,0)</f>
        <v>1</v>
      </c>
      <c r="Z336" s="18">
        <f t="shared" ref="Z336:Z399" si="37">IF(ISERROR(Y336),1,0)</f>
        <v>0</v>
      </c>
    </row>
    <row r="337" spans="1:26" x14ac:dyDescent="0.25">
      <c r="A337" s="19">
        <f t="shared" si="35"/>
        <v>330</v>
      </c>
      <c r="B337" s="35"/>
      <c r="C337" s="19" t="e">
        <f>VLOOKUP(B337,'Measure&amp;Incentive Picklist'!D:H,2,FALSE)</f>
        <v>#N/A</v>
      </c>
      <c r="D337" s="35"/>
      <c r="E337" s="35"/>
      <c r="F337" s="35"/>
      <c r="G337" s="35"/>
      <c r="H337" s="36"/>
      <c r="I337" s="36"/>
      <c r="J337" s="159"/>
      <c r="K337" s="172"/>
      <c r="L337" s="193">
        <f t="shared" si="32"/>
        <v>14.696</v>
      </c>
      <c r="M337" s="188">
        <f t="shared" si="33"/>
        <v>970.3</v>
      </c>
      <c r="N337" s="180"/>
      <c r="O337" s="46"/>
      <c r="P337" s="18" t="str">
        <f>IF(O337="","",VLOOKUP(O337,'Heating picklists'!A:C,3,FALSE))</f>
        <v/>
      </c>
      <c r="Q337" s="35"/>
      <c r="R337" s="35"/>
      <c r="S337" s="35"/>
      <c r="T337" s="37"/>
      <c r="U337" s="37"/>
      <c r="V337" s="38" t="str">
        <f t="shared" si="34"/>
        <v/>
      </c>
      <c r="W337" s="142" t="str">
        <f>IF(B337="","",IF(VLOOKUP(B337,'Measure&amp;Incentive Picklist'!D:H,5,FALSE)="Therms Saved","Contact ConEd"))</f>
        <v/>
      </c>
      <c r="Y337" s="18">
        <f t="shared" si="36"/>
        <v>1</v>
      </c>
      <c r="Z337" s="18">
        <f t="shared" si="37"/>
        <v>0</v>
      </c>
    </row>
    <row r="338" spans="1:26" x14ac:dyDescent="0.25">
      <c r="A338" s="19">
        <f t="shared" si="35"/>
        <v>331</v>
      </c>
      <c r="B338" s="35"/>
      <c r="C338" s="19" t="e">
        <f>VLOOKUP(B338,'Measure&amp;Incentive Picklist'!D:H,2,FALSE)</f>
        <v>#N/A</v>
      </c>
      <c r="D338" s="35"/>
      <c r="E338" s="35"/>
      <c r="F338" s="35"/>
      <c r="G338" s="35"/>
      <c r="H338" s="36"/>
      <c r="I338" s="36"/>
      <c r="J338" s="159"/>
      <c r="K338" s="172"/>
      <c r="L338" s="193">
        <f t="shared" si="32"/>
        <v>14.696</v>
      </c>
      <c r="M338" s="188">
        <f t="shared" si="33"/>
        <v>970.3</v>
      </c>
      <c r="N338" s="180"/>
      <c r="O338" s="46"/>
      <c r="P338" s="18" t="str">
        <f>IF(O338="","",VLOOKUP(O338,'Heating picklists'!A:C,3,FALSE))</f>
        <v/>
      </c>
      <c r="Q338" s="35"/>
      <c r="R338" s="35"/>
      <c r="S338" s="35"/>
      <c r="T338" s="37"/>
      <c r="U338" s="37"/>
      <c r="V338" s="38" t="str">
        <f t="shared" si="34"/>
        <v/>
      </c>
      <c r="W338" s="142" t="str">
        <f>IF(B338="","",IF(VLOOKUP(B338,'Measure&amp;Incentive Picklist'!D:H,5,FALSE)="Therms Saved","Contact ConEd"))</f>
        <v/>
      </c>
      <c r="Y338" s="18">
        <f t="shared" si="36"/>
        <v>1</v>
      </c>
      <c r="Z338" s="18">
        <f t="shared" si="37"/>
        <v>0</v>
      </c>
    </row>
    <row r="339" spans="1:26" x14ac:dyDescent="0.25">
      <c r="A339" s="19">
        <f t="shared" si="35"/>
        <v>332</v>
      </c>
      <c r="B339" s="35"/>
      <c r="C339" s="19" t="e">
        <f>VLOOKUP(B339,'Measure&amp;Incentive Picklist'!D:H,2,FALSE)</f>
        <v>#N/A</v>
      </c>
      <c r="D339" s="35"/>
      <c r="E339" s="35"/>
      <c r="F339" s="35"/>
      <c r="G339" s="35"/>
      <c r="H339" s="36"/>
      <c r="I339" s="36"/>
      <c r="J339" s="159"/>
      <c r="K339" s="172"/>
      <c r="L339" s="193">
        <f t="shared" si="32"/>
        <v>14.696</v>
      </c>
      <c r="M339" s="188">
        <f t="shared" si="33"/>
        <v>970.3</v>
      </c>
      <c r="N339" s="180"/>
      <c r="O339" s="46"/>
      <c r="P339" s="18" t="str">
        <f>IF(O339="","",VLOOKUP(O339,'Heating picklists'!A:C,3,FALSE))</f>
        <v/>
      </c>
      <c r="Q339" s="35"/>
      <c r="R339" s="35"/>
      <c r="S339" s="35"/>
      <c r="T339" s="37"/>
      <c r="U339" s="37"/>
      <c r="V339" s="38" t="str">
        <f t="shared" si="34"/>
        <v/>
      </c>
      <c r="W339" s="142" t="str">
        <f>IF(B339="","",IF(VLOOKUP(B339,'Measure&amp;Incentive Picklist'!D:H,5,FALSE)="Therms Saved","Contact ConEd"))</f>
        <v/>
      </c>
      <c r="Y339" s="18">
        <f t="shared" si="36"/>
        <v>1</v>
      </c>
      <c r="Z339" s="18">
        <f t="shared" si="37"/>
        <v>0</v>
      </c>
    </row>
    <row r="340" spans="1:26" x14ac:dyDescent="0.25">
      <c r="A340" s="19">
        <f t="shared" si="35"/>
        <v>333</v>
      </c>
      <c r="B340" s="35"/>
      <c r="C340" s="19" t="e">
        <f>VLOOKUP(B340,'Measure&amp;Incentive Picklist'!D:H,2,FALSE)</f>
        <v>#N/A</v>
      </c>
      <c r="D340" s="35"/>
      <c r="E340" s="35"/>
      <c r="F340" s="35"/>
      <c r="G340" s="35"/>
      <c r="H340" s="36"/>
      <c r="I340" s="36"/>
      <c r="J340" s="159"/>
      <c r="K340" s="172"/>
      <c r="L340" s="193">
        <f t="shared" si="32"/>
        <v>14.696</v>
      </c>
      <c r="M340" s="188">
        <f t="shared" si="33"/>
        <v>970.3</v>
      </c>
      <c r="N340" s="180"/>
      <c r="O340" s="46"/>
      <c r="P340" s="18" t="str">
        <f>IF(O340="","",VLOOKUP(O340,'Heating picklists'!A:C,3,FALSE))</f>
        <v/>
      </c>
      <c r="Q340" s="35"/>
      <c r="R340" s="35"/>
      <c r="S340" s="35"/>
      <c r="T340" s="37"/>
      <c r="U340" s="37"/>
      <c r="V340" s="38" t="str">
        <f t="shared" si="34"/>
        <v/>
      </c>
      <c r="W340" s="142" t="str">
        <f>IF(B340="","",IF(VLOOKUP(B340,'Measure&amp;Incentive Picklist'!D:H,5,FALSE)="Therms Saved","Contact ConEd"))</f>
        <v/>
      </c>
      <c r="Y340" s="18">
        <f t="shared" si="36"/>
        <v>1</v>
      </c>
      <c r="Z340" s="18">
        <f t="shared" si="37"/>
        <v>0</v>
      </c>
    </row>
    <row r="341" spans="1:26" x14ac:dyDescent="0.25">
      <c r="A341" s="19">
        <f t="shared" si="35"/>
        <v>334</v>
      </c>
      <c r="B341" s="35"/>
      <c r="C341" s="19" t="e">
        <f>VLOOKUP(B341,'Measure&amp;Incentive Picklist'!D:H,2,FALSE)</f>
        <v>#N/A</v>
      </c>
      <c r="D341" s="35"/>
      <c r="E341" s="35"/>
      <c r="F341" s="35"/>
      <c r="G341" s="35"/>
      <c r="H341" s="36"/>
      <c r="I341" s="36"/>
      <c r="J341" s="159"/>
      <c r="K341" s="172"/>
      <c r="L341" s="193">
        <f t="shared" si="32"/>
        <v>14.696</v>
      </c>
      <c r="M341" s="188">
        <f t="shared" si="33"/>
        <v>970.3</v>
      </c>
      <c r="N341" s="180"/>
      <c r="O341" s="46"/>
      <c r="P341" s="18" t="str">
        <f>IF(O341="","",VLOOKUP(O341,'Heating picklists'!A:C,3,FALSE))</f>
        <v/>
      </c>
      <c r="Q341" s="35"/>
      <c r="R341" s="35"/>
      <c r="S341" s="35"/>
      <c r="T341" s="37"/>
      <c r="U341" s="37"/>
      <c r="V341" s="38" t="str">
        <f t="shared" si="34"/>
        <v/>
      </c>
      <c r="W341" s="142" t="str">
        <f>IF(B341="","",IF(VLOOKUP(B341,'Measure&amp;Incentive Picklist'!D:H,5,FALSE)="Therms Saved","Contact ConEd"))</f>
        <v/>
      </c>
      <c r="Y341" s="18">
        <f t="shared" si="36"/>
        <v>1</v>
      </c>
      <c r="Z341" s="18">
        <f t="shared" si="37"/>
        <v>0</v>
      </c>
    </row>
    <row r="342" spans="1:26" x14ac:dyDescent="0.25">
      <c r="A342" s="19">
        <f t="shared" si="35"/>
        <v>335</v>
      </c>
      <c r="B342" s="35"/>
      <c r="C342" s="19" t="e">
        <f>VLOOKUP(B342,'Measure&amp;Incentive Picklist'!D:H,2,FALSE)</f>
        <v>#N/A</v>
      </c>
      <c r="D342" s="35"/>
      <c r="E342" s="35"/>
      <c r="F342" s="35"/>
      <c r="G342" s="35"/>
      <c r="H342" s="36"/>
      <c r="I342" s="36"/>
      <c r="J342" s="159"/>
      <c r="K342" s="172"/>
      <c r="L342" s="193">
        <f t="shared" si="32"/>
        <v>14.696</v>
      </c>
      <c r="M342" s="188">
        <f t="shared" si="33"/>
        <v>970.3</v>
      </c>
      <c r="N342" s="180"/>
      <c r="O342" s="46"/>
      <c r="P342" s="18" t="str">
        <f>IF(O342="","",VLOOKUP(O342,'Heating picklists'!A:C,3,FALSE))</f>
        <v/>
      </c>
      <c r="Q342" s="35"/>
      <c r="R342" s="35"/>
      <c r="S342" s="35"/>
      <c r="T342" s="37"/>
      <c r="U342" s="37"/>
      <c r="V342" s="38" t="str">
        <f t="shared" si="34"/>
        <v/>
      </c>
      <c r="W342" s="142" t="str">
        <f>IF(B342="","",IF(VLOOKUP(B342,'Measure&amp;Incentive Picklist'!D:H,5,FALSE)="Therms Saved","Contact ConEd"))</f>
        <v/>
      </c>
      <c r="Y342" s="18">
        <f t="shared" si="36"/>
        <v>1</v>
      </c>
      <c r="Z342" s="18">
        <f t="shared" si="37"/>
        <v>0</v>
      </c>
    </row>
    <row r="343" spans="1:26" x14ac:dyDescent="0.25">
      <c r="A343" s="19">
        <f t="shared" si="35"/>
        <v>336</v>
      </c>
      <c r="B343" s="35"/>
      <c r="C343" s="19" t="e">
        <f>VLOOKUP(B343,'Measure&amp;Incentive Picklist'!D:H,2,FALSE)</f>
        <v>#N/A</v>
      </c>
      <c r="D343" s="35"/>
      <c r="E343" s="35"/>
      <c r="F343" s="35"/>
      <c r="G343" s="35"/>
      <c r="H343" s="36"/>
      <c r="I343" s="36"/>
      <c r="J343" s="159"/>
      <c r="K343" s="172"/>
      <c r="L343" s="193">
        <f t="shared" si="32"/>
        <v>14.696</v>
      </c>
      <c r="M343" s="188">
        <f t="shared" si="33"/>
        <v>970.3</v>
      </c>
      <c r="N343" s="180"/>
      <c r="O343" s="46"/>
      <c r="P343" s="18" t="str">
        <f>IF(O343="","",VLOOKUP(O343,'Heating picklists'!A:C,3,FALSE))</f>
        <v/>
      </c>
      <c r="Q343" s="35"/>
      <c r="R343" s="35"/>
      <c r="S343" s="35"/>
      <c r="T343" s="37"/>
      <c r="U343" s="37"/>
      <c r="V343" s="38" t="str">
        <f t="shared" si="34"/>
        <v/>
      </c>
      <c r="W343" s="142" t="str">
        <f>IF(B343="","",IF(VLOOKUP(B343,'Measure&amp;Incentive Picklist'!D:H,5,FALSE)="Therms Saved","Contact ConEd"))</f>
        <v/>
      </c>
      <c r="Y343" s="18">
        <f t="shared" si="36"/>
        <v>1</v>
      </c>
      <c r="Z343" s="18">
        <f t="shared" si="37"/>
        <v>0</v>
      </c>
    </row>
    <row r="344" spans="1:26" x14ac:dyDescent="0.25">
      <c r="A344" s="19">
        <f t="shared" si="35"/>
        <v>337</v>
      </c>
      <c r="B344" s="35"/>
      <c r="C344" s="19" t="e">
        <f>VLOOKUP(B344,'Measure&amp;Incentive Picklist'!D:H,2,FALSE)</f>
        <v>#N/A</v>
      </c>
      <c r="D344" s="35"/>
      <c r="E344" s="35"/>
      <c r="F344" s="35"/>
      <c r="G344" s="35"/>
      <c r="H344" s="36"/>
      <c r="I344" s="36"/>
      <c r="J344" s="159"/>
      <c r="K344" s="172"/>
      <c r="L344" s="193">
        <f t="shared" si="32"/>
        <v>14.696</v>
      </c>
      <c r="M344" s="188">
        <f t="shared" si="33"/>
        <v>970.3</v>
      </c>
      <c r="N344" s="180"/>
      <c r="O344" s="46"/>
      <c r="P344" s="18" t="str">
        <f>IF(O344="","",VLOOKUP(O344,'Heating picklists'!A:C,3,FALSE))</f>
        <v/>
      </c>
      <c r="Q344" s="35"/>
      <c r="R344" s="35"/>
      <c r="S344" s="35"/>
      <c r="T344" s="37"/>
      <c r="U344" s="37"/>
      <c r="V344" s="38" t="str">
        <f t="shared" si="34"/>
        <v/>
      </c>
      <c r="W344" s="142" t="str">
        <f>IF(B344="","",IF(VLOOKUP(B344,'Measure&amp;Incentive Picklist'!D:H,5,FALSE)="Therms Saved","Contact ConEd"))</f>
        <v/>
      </c>
      <c r="Y344" s="18">
        <f t="shared" si="36"/>
        <v>1</v>
      </c>
      <c r="Z344" s="18">
        <f t="shared" si="37"/>
        <v>0</v>
      </c>
    </row>
    <row r="345" spans="1:26" x14ac:dyDescent="0.25">
      <c r="A345" s="19">
        <f t="shared" si="35"/>
        <v>338</v>
      </c>
      <c r="B345" s="35"/>
      <c r="C345" s="19" t="e">
        <f>VLOOKUP(B345,'Measure&amp;Incentive Picklist'!D:H,2,FALSE)</f>
        <v>#N/A</v>
      </c>
      <c r="D345" s="35"/>
      <c r="E345" s="35"/>
      <c r="F345" s="35"/>
      <c r="G345" s="35"/>
      <c r="H345" s="36"/>
      <c r="I345" s="36"/>
      <c r="J345" s="159"/>
      <c r="K345" s="172"/>
      <c r="L345" s="193">
        <f t="shared" si="32"/>
        <v>14.696</v>
      </c>
      <c r="M345" s="188">
        <f t="shared" si="33"/>
        <v>970.3</v>
      </c>
      <c r="N345" s="180"/>
      <c r="O345" s="46"/>
      <c r="P345" s="18" t="str">
        <f>IF(O345="","",VLOOKUP(O345,'Heating picklists'!A:C,3,FALSE))</f>
        <v/>
      </c>
      <c r="Q345" s="35"/>
      <c r="R345" s="35"/>
      <c r="S345" s="35"/>
      <c r="T345" s="37"/>
      <c r="U345" s="37"/>
      <c r="V345" s="38" t="str">
        <f t="shared" si="34"/>
        <v/>
      </c>
      <c r="W345" s="142" t="str">
        <f>IF(B345="","",IF(VLOOKUP(B345,'Measure&amp;Incentive Picklist'!D:H,5,FALSE)="Therms Saved","Contact ConEd"))</f>
        <v/>
      </c>
      <c r="Y345" s="18">
        <f t="shared" si="36"/>
        <v>1</v>
      </c>
      <c r="Z345" s="18">
        <f t="shared" si="37"/>
        <v>0</v>
      </c>
    </row>
    <row r="346" spans="1:26" x14ac:dyDescent="0.25">
      <c r="A346" s="19">
        <f t="shared" si="35"/>
        <v>339</v>
      </c>
      <c r="B346" s="35"/>
      <c r="C346" s="19" t="e">
        <f>VLOOKUP(B346,'Measure&amp;Incentive Picklist'!D:H,2,FALSE)</f>
        <v>#N/A</v>
      </c>
      <c r="D346" s="35"/>
      <c r="E346" s="35"/>
      <c r="F346" s="35"/>
      <c r="G346" s="35"/>
      <c r="H346" s="36"/>
      <c r="I346" s="36"/>
      <c r="J346" s="159"/>
      <c r="K346" s="172"/>
      <c r="L346" s="193">
        <f t="shared" si="32"/>
        <v>14.696</v>
      </c>
      <c r="M346" s="188">
        <f t="shared" si="33"/>
        <v>970.3</v>
      </c>
      <c r="N346" s="180"/>
      <c r="O346" s="46"/>
      <c r="P346" s="18" t="str">
        <f>IF(O346="","",VLOOKUP(O346,'Heating picklists'!A:C,3,FALSE))</f>
        <v/>
      </c>
      <c r="Q346" s="35"/>
      <c r="R346" s="35"/>
      <c r="S346" s="35"/>
      <c r="T346" s="37"/>
      <c r="U346" s="37"/>
      <c r="V346" s="38" t="str">
        <f t="shared" si="34"/>
        <v/>
      </c>
      <c r="W346" s="142" t="str">
        <f>IF(B346="","",IF(VLOOKUP(B346,'Measure&amp;Incentive Picklist'!D:H,5,FALSE)="Therms Saved","Contact ConEd"))</f>
        <v/>
      </c>
      <c r="Y346" s="18">
        <f t="shared" si="36"/>
        <v>1</v>
      </c>
      <c r="Z346" s="18">
        <f t="shared" si="37"/>
        <v>0</v>
      </c>
    </row>
    <row r="347" spans="1:26" x14ac:dyDescent="0.25">
      <c r="A347" s="19">
        <f t="shared" si="35"/>
        <v>340</v>
      </c>
      <c r="B347" s="35"/>
      <c r="C347" s="19" t="e">
        <f>VLOOKUP(B347,'Measure&amp;Incentive Picklist'!D:H,2,FALSE)</f>
        <v>#N/A</v>
      </c>
      <c r="D347" s="35"/>
      <c r="E347" s="35"/>
      <c r="F347" s="35"/>
      <c r="G347" s="35"/>
      <c r="H347" s="36"/>
      <c r="I347" s="36"/>
      <c r="J347" s="159"/>
      <c r="K347" s="172"/>
      <c r="L347" s="193">
        <f t="shared" si="32"/>
        <v>14.696</v>
      </c>
      <c r="M347" s="188">
        <f t="shared" si="33"/>
        <v>970.3</v>
      </c>
      <c r="N347" s="180"/>
      <c r="O347" s="46"/>
      <c r="P347" s="18" t="str">
        <f>IF(O347="","",VLOOKUP(O347,'Heating picklists'!A:C,3,FALSE))</f>
        <v/>
      </c>
      <c r="Q347" s="35"/>
      <c r="R347" s="35"/>
      <c r="S347" s="35"/>
      <c r="T347" s="37"/>
      <c r="U347" s="37"/>
      <c r="V347" s="38" t="str">
        <f t="shared" si="34"/>
        <v/>
      </c>
      <c r="W347" s="142" t="str">
        <f>IF(B347="","",IF(VLOOKUP(B347,'Measure&amp;Incentive Picklist'!D:H,5,FALSE)="Therms Saved","Contact ConEd"))</f>
        <v/>
      </c>
      <c r="Y347" s="18">
        <f t="shared" si="36"/>
        <v>1</v>
      </c>
      <c r="Z347" s="18">
        <f t="shared" si="37"/>
        <v>0</v>
      </c>
    </row>
    <row r="348" spans="1:26" x14ac:dyDescent="0.25">
      <c r="A348" s="19">
        <f t="shared" si="35"/>
        <v>341</v>
      </c>
      <c r="B348" s="35"/>
      <c r="C348" s="19" t="e">
        <f>VLOOKUP(B348,'Measure&amp;Incentive Picklist'!D:H,2,FALSE)</f>
        <v>#N/A</v>
      </c>
      <c r="D348" s="35"/>
      <c r="E348" s="35"/>
      <c r="F348" s="35"/>
      <c r="G348" s="35"/>
      <c r="H348" s="36"/>
      <c r="I348" s="36"/>
      <c r="J348" s="159"/>
      <c r="K348" s="172"/>
      <c r="L348" s="193">
        <f t="shared" si="32"/>
        <v>14.696</v>
      </c>
      <c r="M348" s="188">
        <f t="shared" si="33"/>
        <v>970.3</v>
      </c>
      <c r="N348" s="180"/>
      <c r="O348" s="46"/>
      <c r="P348" s="18" t="str">
        <f>IF(O348="","",VLOOKUP(O348,'Heating picklists'!A:C,3,FALSE))</f>
        <v/>
      </c>
      <c r="Q348" s="35"/>
      <c r="R348" s="35"/>
      <c r="S348" s="35"/>
      <c r="T348" s="37"/>
      <c r="U348" s="37"/>
      <c r="V348" s="38" t="str">
        <f t="shared" si="34"/>
        <v/>
      </c>
      <c r="W348" s="142" t="str">
        <f>IF(B348="","",IF(VLOOKUP(B348,'Measure&amp;Incentive Picklist'!D:H,5,FALSE)="Therms Saved","Contact ConEd"))</f>
        <v/>
      </c>
      <c r="Y348" s="18">
        <f t="shared" si="36"/>
        <v>1</v>
      </c>
      <c r="Z348" s="18">
        <f t="shared" si="37"/>
        <v>0</v>
      </c>
    </row>
    <row r="349" spans="1:26" x14ac:dyDescent="0.25">
      <c r="A349" s="19">
        <f t="shared" si="35"/>
        <v>342</v>
      </c>
      <c r="B349" s="35"/>
      <c r="C349" s="19" t="e">
        <f>VLOOKUP(B349,'Measure&amp;Incentive Picklist'!D:H,2,FALSE)</f>
        <v>#N/A</v>
      </c>
      <c r="D349" s="35"/>
      <c r="E349" s="35"/>
      <c r="F349" s="35"/>
      <c r="G349" s="35"/>
      <c r="H349" s="36"/>
      <c r="I349" s="36"/>
      <c r="J349" s="159"/>
      <c r="K349" s="172"/>
      <c r="L349" s="193">
        <f t="shared" si="32"/>
        <v>14.696</v>
      </c>
      <c r="M349" s="188">
        <f t="shared" si="33"/>
        <v>970.3</v>
      </c>
      <c r="N349" s="180"/>
      <c r="O349" s="46"/>
      <c r="P349" s="18" t="str">
        <f>IF(O349="","",VLOOKUP(O349,'Heating picklists'!A:C,3,FALSE))</f>
        <v/>
      </c>
      <c r="Q349" s="35"/>
      <c r="R349" s="35"/>
      <c r="S349" s="35"/>
      <c r="T349" s="37"/>
      <c r="U349" s="37"/>
      <c r="V349" s="38" t="str">
        <f t="shared" si="34"/>
        <v/>
      </c>
      <c r="W349" s="142" t="str">
        <f>IF(B349="","",IF(VLOOKUP(B349,'Measure&amp;Incentive Picklist'!D:H,5,FALSE)="Therms Saved","Contact ConEd"))</f>
        <v/>
      </c>
      <c r="Y349" s="18">
        <f t="shared" si="36"/>
        <v>1</v>
      </c>
      <c r="Z349" s="18">
        <f t="shared" si="37"/>
        <v>0</v>
      </c>
    </row>
    <row r="350" spans="1:26" x14ac:dyDescent="0.25">
      <c r="A350" s="19">
        <f t="shared" si="35"/>
        <v>343</v>
      </c>
      <c r="B350" s="35"/>
      <c r="C350" s="19" t="e">
        <f>VLOOKUP(B350,'Measure&amp;Incentive Picklist'!D:H,2,FALSE)</f>
        <v>#N/A</v>
      </c>
      <c r="D350" s="35"/>
      <c r="E350" s="35"/>
      <c r="F350" s="35"/>
      <c r="G350" s="35"/>
      <c r="H350" s="36"/>
      <c r="I350" s="36"/>
      <c r="J350" s="159"/>
      <c r="K350" s="172"/>
      <c r="L350" s="193">
        <f t="shared" si="32"/>
        <v>14.696</v>
      </c>
      <c r="M350" s="188">
        <f t="shared" si="33"/>
        <v>970.3</v>
      </c>
      <c r="N350" s="180"/>
      <c r="O350" s="46"/>
      <c r="P350" s="18" t="str">
        <f>IF(O350="","",VLOOKUP(O350,'Heating picklists'!A:C,3,FALSE))</f>
        <v/>
      </c>
      <c r="Q350" s="35"/>
      <c r="R350" s="35"/>
      <c r="S350" s="35"/>
      <c r="T350" s="37"/>
      <c r="U350" s="37"/>
      <c r="V350" s="38" t="str">
        <f t="shared" si="34"/>
        <v/>
      </c>
      <c r="W350" s="142" t="str">
        <f>IF(B350="","",IF(VLOOKUP(B350,'Measure&amp;Incentive Picklist'!D:H,5,FALSE)="Therms Saved","Contact ConEd"))</f>
        <v/>
      </c>
      <c r="Y350" s="18">
        <f t="shared" si="36"/>
        <v>1</v>
      </c>
      <c r="Z350" s="18">
        <f t="shared" si="37"/>
        <v>0</v>
      </c>
    </row>
    <row r="351" spans="1:26" x14ac:dyDescent="0.25">
      <c r="A351" s="19">
        <f t="shared" si="35"/>
        <v>344</v>
      </c>
      <c r="B351" s="35"/>
      <c r="C351" s="19" t="e">
        <f>VLOOKUP(B351,'Measure&amp;Incentive Picklist'!D:H,2,FALSE)</f>
        <v>#N/A</v>
      </c>
      <c r="D351" s="35"/>
      <c r="E351" s="35"/>
      <c r="F351" s="35"/>
      <c r="G351" s="35"/>
      <c r="H351" s="36"/>
      <c r="I351" s="36"/>
      <c r="J351" s="159"/>
      <c r="K351" s="172"/>
      <c r="L351" s="193">
        <f t="shared" si="32"/>
        <v>14.696</v>
      </c>
      <c r="M351" s="188">
        <f t="shared" si="33"/>
        <v>970.3</v>
      </c>
      <c r="N351" s="180"/>
      <c r="O351" s="46"/>
      <c r="P351" s="18" t="str">
        <f>IF(O351="","",VLOOKUP(O351,'Heating picklists'!A:C,3,FALSE))</f>
        <v/>
      </c>
      <c r="Q351" s="35"/>
      <c r="R351" s="35"/>
      <c r="S351" s="35"/>
      <c r="T351" s="37"/>
      <c r="U351" s="37"/>
      <c r="V351" s="38" t="str">
        <f t="shared" si="34"/>
        <v/>
      </c>
      <c r="W351" s="142" t="str">
        <f>IF(B351="","",IF(VLOOKUP(B351,'Measure&amp;Incentive Picklist'!D:H,5,FALSE)="Therms Saved","Contact ConEd"))</f>
        <v/>
      </c>
      <c r="Y351" s="18">
        <f t="shared" si="36"/>
        <v>1</v>
      </c>
      <c r="Z351" s="18">
        <f t="shared" si="37"/>
        <v>0</v>
      </c>
    </row>
    <row r="352" spans="1:26" x14ac:dyDescent="0.25">
      <c r="A352" s="19">
        <f t="shared" si="35"/>
        <v>345</v>
      </c>
      <c r="B352" s="35"/>
      <c r="C352" s="19" t="e">
        <f>VLOOKUP(B352,'Measure&amp;Incentive Picklist'!D:H,2,FALSE)</f>
        <v>#N/A</v>
      </c>
      <c r="D352" s="35"/>
      <c r="E352" s="35"/>
      <c r="F352" s="35"/>
      <c r="G352" s="35"/>
      <c r="H352" s="36"/>
      <c r="I352" s="36"/>
      <c r="J352" s="159"/>
      <c r="K352" s="172"/>
      <c r="L352" s="193">
        <f t="shared" si="32"/>
        <v>14.696</v>
      </c>
      <c r="M352" s="188">
        <f t="shared" si="33"/>
        <v>970.3</v>
      </c>
      <c r="N352" s="180"/>
      <c r="O352" s="46"/>
      <c r="P352" s="18" t="str">
        <f>IF(O352="","",VLOOKUP(O352,'Heating picklists'!A:C,3,FALSE))</f>
        <v/>
      </c>
      <c r="Q352" s="35"/>
      <c r="R352" s="35"/>
      <c r="S352" s="35"/>
      <c r="T352" s="37"/>
      <c r="U352" s="37"/>
      <c r="V352" s="38" t="str">
        <f t="shared" si="34"/>
        <v/>
      </c>
      <c r="W352" s="142" t="str">
        <f>IF(B352="","",IF(VLOOKUP(B352,'Measure&amp;Incentive Picklist'!D:H,5,FALSE)="Therms Saved","Contact ConEd"))</f>
        <v/>
      </c>
      <c r="Y352" s="18">
        <f t="shared" si="36"/>
        <v>1</v>
      </c>
      <c r="Z352" s="18">
        <f t="shared" si="37"/>
        <v>0</v>
      </c>
    </row>
    <row r="353" spans="1:26" x14ac:dyDescent="0.25">
      <c r="A353" s="19">
        <f t="shared" si="35"/>
        <v>346</v>
      </c>
      <c r="B353" s="35"/>
      <c r="C353" s="19" t="e">
        <f>VLOOKUP(B353,'Measure&amp;Incentive Picklist'!D:H,2,FALSE)</f>
        <v>#N/A</v>
      </c>
      <c r="D353" s="35"/>
      <c r="E353" s="35"/>
      <c r="F353" s="35"/>
      <c r="G353" s="35"/>
      <c r="H353" s="36"/>
      <c r="I353" s="36"/>
      <c r="J353" s="159"/>
      <c r="K353" s="172"/>
      <c r="L353" s="193">
        <f t="shared" si="32"/>
        <v>14.696</v>
      </c>
      <c r="M353" s="188">
        <f t="shared" si="33"/>
        <v>970.3</v>
      </c>
      <c r="N353" s="180"/>
      <c r="O353" s="46"/>
      <c r="P353" s="18" t="str">
        <f>IF(O353="","",VLOOKUP(O353,'Heating picklists'!A:C,3,FALSE))</f>
        <v/>
      </c>
      <c r="Q353" s="35"/>
      <c r="R353" s="35"/>
      <c r="S353" s="35"/>
      <c r="T353" s="37"/>
      <c r="U353" s="37"/>
      <c r="V353" s="38" t="str">
        <f t="shared" si="34"/>
        <v/>
      </c>
      <c r="W353" s="142" t="str">
        <f>IF(B353="","",IF(VLOOKUP(B353,'Measure&amp;Incentive Picklist'!D:H,5,FALSE)="Therms Saved","Contact ConEd"))</f>
        <v/>
      </c>
      <c r="Y353" s="18">
        <f t="shared" si="36"/>
        <v>1</v>
      </c>
      <c r="Z353" s="18">
        <f t="shared" si="37"/>
        <v>0</v>
      </c>
    </row>
    <row r="354" spans="1:26" x14ac:dyDescent="0.25">
      <c r="A354" s="19">
        <f t="shared" si="35"/>
        <v>347</v>
      </c>
      <c r="B354" s="35"/>
      <c r="C354" s="19" t="e">
        <f>VLOOKUP(B354,'Measure&amp;Incentive Picklist'!D:H,2,FALSE)</f>
        <v>#N/A</v>
      </c>
      <c r="D354" s="35"/>
      <c r="E354" s="35"/>
      <c r="F354" s="35"/>
      <c r="G354" s="35"/>
      <c r="H354" s="36"/>
      <c r="I354" s="36"/>
      <c r="J354" s="159"/>
      <c r="K354" s="172"/>
      <c r="L354" s="193">
        <f t="shared" si="32"/>
        <v>14.696</v>
      </c>
      <c r="M354" s="188">
        <f t="shared" si="33"/>
        <v>970.3</v>
      </c>
      <c r="N354" s="180"/>
      <c r="O354" s="46"/>
      <c r="P354" s="18" t="str">
        <f>IF(O354="","",VLOOKUP(O354,'Heating picklists'!A:C,3,FALSE))</f>
        <v/>
      </c>
      <c r="Q354" s="35"/>
      <c r="R354" s="35"/>
      <c r="S354" s="35"/>
      <c r="T354" s="37"/>
      <c r="U354" s="37"/>
      <c r="V354" s="38" t="str">
        <f t="shared" si="34"/>
        <v/>
      </c>
      <c r="W354" s="142" t="str">
        <f>IF(B354="","",IF(VLOOKUP(B354,'Measure&amp;Incentive Picklist'!D:H,5,FALSE)="Therms Saved","Contact ConEd"))</f>
        <v/>
      </c>
      <c r="Y354" s="18">
        <f t="shared" si="36"/>
        <v>1</v>
      </c>
      <c r="Z354" s="18">
        <f t="shared" si="37"/>
        <v>0</v>
      </c>
    </row>
    <row r="355" spans="1:26" x14ac:dyDescent="0.25">
      <c r="A355" s="19">
        <f t="shared" si="35"/>
        <v>348</v>
      </c>
      <c r="B355" s="35"/>
      <c r="C355" s="19" t="e">
        <f>VLOOKUP(B355,'Measure&amp;Incentive Picklist'!D:H,2,FALSE)</f>
        <v>#N/A</v>
      </c>
      <c r="D355" s="35"/>
      <c r="E355" s="35"/>
      <c r="F355" s="35"/>
      <c r="G355" s="35"/>
      <c r="H355" s="36"/>
      <c r="I355" s="36"/>
      <c r="J355" s="159"/>
      <c r="K355" s="172"/>
      <c r="L355" s="193">
        <f t="shared" si="32"/>
        <v>14.696</v>
      </c>
      <c r="M355" s="188">
        <f t="shared" si="33"/>
        <v>970.3</v>
      </c>
      <c r="N355" s="180"/>
      <c r="O355" s="46"/>
      <c r="P355" s="18" t="str">
        <f>IF(O355="","",VLOOKUP(O355,'Heating picklists'!A:C,3,FALSE))</f>
        <v/>
      </c>
      <c r="Q355" s="35"/>
      <c r="R355" s="35"/>
      <c r="S355" s="35"/>
      <c r="T355" s="37"/>
      <c r="U355" s="37"/>
      <c r="V355" s="38" t="str">
        <f t="shared" si="34"/>
        <v/>
      </c>
      <c r="W355" s="142" t="str">
        <f>IF(B355="","",IF(VLOOKUP(B355,'Measure&amp;Incentive Picklist'!D:H,5,FALSE)="Therms Saved","Contact ConEd"))</f>
        <v/>
      </c>
      <c r="Y355" s="18">
        <f t="shared" si="36"/>
        <v>1</v>
      </c>
      <c r="Z355" s="18">
        <f t="shared" si="37"/>
        <v>0</v>
      </c>
    </row>
    <row r="356" spans="1:26" x14ac:dyDescent="0.25">
      <c r="A356" s="19">
        <f t="shared" si="35"/>
        <v>349</v>
      </c>
      <c r="B356" s="35"/>
      <c r="C356" s="19" t="e">
        <f>VLOOKUP(B356,'Measure&amp;Incentive Picklist'!D:H,2,FALSE)</f>
        <v>#N/A</v>
      </c>
      <c r="D356" s="35"/>
      <c r="E356" s="35"/>
      <c r="F356" s="35"/>
      <c r="G356" s="35"/>
      <c r="H356" s="36"/>
      <c r="I356" s="36"/>
      <c r="J356" s="159"/>
      <c r="K356" s="172"/>
      <c r="L356" s="193">
        <f t="shared" si="32"/>
        <v>14.696</v>
      </c>
      <c r="M356" s="188">
        <f t="shared" si="33"/>
        <v>970.3</v>
      </c>
      <c r="N356" s="180"/>
      <c r="O356" s="46"/>
      <c r="P356" s="18" t="str">
        <f>IF(O356="","",VLOOKUP(O356,'Heating picklists'!A:C,3,FALSE))</f>
        <v/>
      </c>
      <c r="Q356" s="35"/>
      <c r="R356" s="35"/>
      <c r="S356" s="35"/>
      <c r="T356" s="37"/>
      <c r="U356" s="37"/>
      <c r="V356" s="38" t="str">
        <f t="shared" si="34"/>
        <v/>
      </c>
      <c r="W356" s="142" t="str">
        <f>IF(B356="","",IF(VLOOKUP(B356,'Measure&amp;Incentive Picklist'!D:H,5,FALSE)="Therms Saved","Contact ConEd"))</f>
        <v/>
      </c>
      <c r="Y356" s="18">
        <f t="shared" si="36"/>
        <v>1</v>
      </c>
      <c r="Z356" s="18">
        <f t="shared" si="37"/>
        <v>0</v>
      </c>
    </row>
    <row r="357" spans="1:26" x14ac:dyDescent="0.25">
      <c r="A357" s="19">
        <f t="shared" si="35"/>
        <v>350</v>
      </c>
      <c r="B357" s="35"/>
      <c r="C357" s="19" t="e">
        <f>VLOOKUP(B357,'Measure&amp;Incentive Picklist'!D:H,2,FALSE)</f>
        <v>#N/A</v>
      </c>
      <c r="D357" s="35"/>
      <c r="E357" s="35"/>
      <c r="F357" s="35"/>
      <c r="G357" s="35"/>
      <c r="H357" s="36"/>
      <c r="I357" s="36"/>
      <c r="J357" s="159"/>
      <c r="K357" s="172"/>
      <c r="L357" s="193">
        <f t="shared" si="32"/>
        <v>14.696</v>
      </c>
      <c r="M357" s="188">
        <f t="shared" si="33"/>
        <v>970.3</v>
      </c>
      <c r="N357" s="180"/>
      <c r="O357" s="46"/>
      <c r="P357" s="18" t="str">
        <f>IF(O357="","",VLOOKUP(O357,'Heating picklists'!A:C,3,FALSE))</f>
        <v/>
      </c>
      <c r="Q357" s="35"/>
      <c r="R357" s="35"/>
      <c r="S357" s="35"/>
      <c r="T357" s="37"/>
      <c r="U357" s="37"/>
      <c r="V357" s="38" t="str">
        <f t="shared" si="34"/>
        <v/>
      </c>
      <c r="W357" s="142" t="str">
        <f>IF(B357="","",IF(VLOOKUP(B357,'Measure&amp;Incentive Picklist'!D:H,5,FALSE)="Therms Saved","Contact ConEd"))</f>
        <v/>
      </c>
      <c r="Y357" s="18">
        <f t="shared" si="36"/>
        <v>1</v>
      </c>
      <c r="Z357" s="18">
        <f t="shared" si="37"/>
        <v>0</v>
      </c>
    </row>
    <row r="358" spans="1:26" x14ac:dyDescent="0.25">
      <c r="A358" s="19">
        <f t="shared" si="35"/>
        <v>351</v>
      </c>
      <c r="B358" s="35"/>
      <c r="C358" s="19" t="e">
        <f>VLOOKUP(B358,'Measure&amp;Incentive Picklist'!D:H,2,FALSE)</f>
        <v>#N/A</v>
      </c>
      <c r="D358" s="35"/>
      <c r="E358" s="35"/>
      <c r="F358" s="35"/>
      <c r="G358" s="35"/>
      <c r="H358" s="36"/>
      <c r="I358" s="36"/>
      <c r="J358" s="159"/>
      <c r="K358" s="172"/>
      <c r="L358" s="193">
        <f t="shared" si="32"/>
        <v>14.696</v>
      </c>
      <c r="M358" s="188">
        <f t="shared" si="33"/>
        <v>970.3</v>
      </c>
      <c r="N358" s="180"/>
      <c r="O358" s="46"/>
      <c r="P358" s="18" t="str">
        <f>IF(O358="","",VLOOKUP(O358,'Heating picklists'!A:C,3,FALSE))</f>
        <v/>
      </c>
      <c r="Q358" s="35"/>
      <c r="R358" s="35"/>
      <c r="S358" s="35"/>
      <c r="T358" s="37"/>
      <c r="U358" s="37"/>
      <c r="V358" s="38" t="str">
        <f t="shared" si="34"/>
        <v/>
      </c>
      <c r="W358" s="142" t="str">
        <f>IF(B358="","",IF(VLOOKUP(B358,'Measure&amp;Incentive Picklist'!D:H,5,FALSE)="Therms Saved","Contact ConEd"))</f>
        <v/>
      </c>
      <c r="Y358" s="18">
        <f t="shared" si="36"/>
        <v>1</v>
      </c>
      <c r="Z358" s="18">
        <f t="shared" si="37"/>
        <v>0</v>
      </c>
    </row>
    <row r="359" spans="1:26" x14ac:dyDescent="0.25">
      <c r="A359" s="19">
        <f t="shared" si="35"/>
        <v>352</v>
      </c>
      <c r="B359" s="35"/>
      <c r="C359" s="19" t="e">
        <f>VLOOKUP(B359,'Measure&amp;Incentive Picklist'!D:H,2,FALSE)</f>
        <v>#N/A</v>
      </c>
      <c r="D359" s="35"/>
      <c r="E359" s="35"/>
      <c r="F359" s="35"/>
      <c r="G359" s="35"/>
      <c r="H359" s="36"/>
      <c r="I359" s="36"/>
      <c r="J359" s="159"/>
      <c r="K359" s="172"/>
      <c r="L359" s="193">
        <f t="shared" si="32"/>
        <v>14.696</v>
      </c>
      <c r="M359" s="188">
        <f t="shared" si="33"/>
        <v>970.3</v>
      </c>
      <c r="N359" s="180"/>
      <c r="O359" s="46"/>
      <c r="P359" s="18" t="str">
        <f>IF(O359="","",VLOOKUP(O359,'Heating picklists'!A:C,3,FALSE))</f>
        <v/>
      </c>
      <c r="Q359" s="35"/>
      <c r="R359" s="35"/>
      <c r="S359" s="35"/>
      <c r="T359" s="37"/>
      <c r="U359" s="37"/>
      <c r="V359" s="38" t="str">
        <f t="shared" si="34"/>
        <v/>
      </c>
      <c r="W359" s="142" t="str">
        <f>IF(B359="","",IF(VLOOKUP(B359,'Measure&amp;Incentive Picklist'!D:H,5,FALSE)="Therms Saved","Contact ConEd"))</f>
        <v/>
      </c>
      <c r="Y359" s="18">
        <f t="shared" si="36"/>
        <v>1</v>
      </c>
      <c r="Z359" s="18">
        <f t="shared" si="37"/>
        <v>0</v>
      </c>
    </row>
    <row r="360" spans="1:26" x14ac:dyDescent="0.25">
      <c r="A360" s="19">
        <f t="shared" si="35"/>
        <v>353</v>
      </c>
      <c r="B360" s="35"/>
      <c r="C360" s="19" t="e">
        <f>VLOOKUP(B360,'Measure&amp;Incentive Picklist'!D:H,2,FALSE)</f>
        <v>#N/A</v>
      </c>
      <c r="D360" s="35"/>
      <c r="E360" s="35"/>
      <c r="F360" s="35"/>
      <c r="G360" s="35"/>
      <c r="H360" s="36"/>
      <c r="I360" s="36"/>
      <c r="J360" s="159"/>
      <c r="K360" s="172"/>
      <c r="L360" s="193">
        <f t="shared" si="32"/>
        <v>14.696</v>
      </c>
      <c r="M360" s="188">
        <f t="shared" si="33"/>
        <v>970.3</v>
      </c>
      <c r="N360" s="180"/>
      <c r="O360" s="46"/>
      <c r="P360" s="18" t="str">
        <f>IF(O360="","",VLOOKUP(O360,'Heating picklists'!A:C,3,FALSE))</f>
        <v/>
      </c>
      <c r="Q360" s="35"/>
      <c r="R360" s="35"/>
      <c r="S360" s="35"/>
      <c r="T360" s="37"/>
      <c r="U360" s="37"/>
      <c r="V360" s="38" t="str">
        <f t="shared" si="34"/>
        <v/>
      </c>
      <c r="W360" s="142" t="str">
        <f>IF(B360="","",IF(VLOOKUP(B360,'Measure&amp;Incentive Picklist'!D:H,5,FALSE)="Therms Saved","Contact ConEd"))</f>
        <v/>
      </c>
      <c r="Y360" s="18">
        <f t="shared" si="36"/>
        <v>1</v>
      </c>
      <c r="Z360" s="18">
        <f t="shared" si="37"/>
        <v>0</v>
      </c>
    </row>
    <row r="361" spans="1:26" x14ac:dyDescent="0.25">
      <c r="A361" s="19">
        <f t="shared" si="35"/>
        <v>354</v>
      </c>
      <c r="B361" s="35"/>
      <c r="C361" s="19" t="e">
        <f>VLOOKUP(B361,'Measure&amp;Incentive Picklist'!D:H,2,FALSE)</f>
        <v>#N/A</v>
      </c>
      <c r="D361" s="35"/>
      <c r="E361" s="35"/>
      <c r="F361" s="35"/>
      <c r="G361" s="35"/>
      <c r="H361" s="36"/>
      <c r="I361" s="36"/>
      <c r="J361" s="159"/>
      <c r="K361" s="172"/>
      <c r="L361" s="193">
        <f t="shared" si="32"/>
        <v>14.696</v>
      </c>
      <c r="M361" s="188">
        <f t="shared" si="33"/>
        <v>970.3</v>
      </c>
      <c r="N361" s="180"/>
      <c r="O361" s="46"/>
      <c r="P361" s="18" t="str">
        <f>IF(O361="","",VLOOKUP(O361,'Heating picklists'!A:C,3,FALSE))</f>
        <v/>
      </c>
      <c r="Q361" s="35"/>
      <c r="R361" s="35"/>
      <c r="S361" s="35"/>
      <c r="T361" s="37"/>
      <c r="U361" s="37"/>
      <c r="V361" s="38" t="str">
        <f t="shared" si="34"/>
        <v/>
      </c>
      <c r="W361" s="142" t="str">
        <f>IF(B361="","",IF(VLOOKUP(B361,'Measure&amp;Incentive Picklist'!D:H,5,FALSE)="Therms Saved","Contact ConEd"))</f>
        <v/>
      </c>
      <c r="Y361" s="18">
        <f t="shared" si="36"/>
        <v>1</v>
      </c>
      <c r="Z361" s="18">
        <f t="shared" si="37"/>
        <v>0</v>
      </c>
    </row>
    <row r="362" spans="1:26" x14ac:dyDescent="0.25">
      <c r="A362" s="19">
        <f t="shared" si="35"/>
        <v>355</v>
      </c>
      <c r="B362" s="35"/>
      <c r="C362" s="19" t="e">
        <f>VLOOKUP(B362,'Measure&amp;Incentive Picklist'!D:H,2,FALSE)</f>
        <v>#N/A</v>
      </c>
      <c r="D362" s="35"/>
      <c r="E362" s="35"/>
      <c r="F362" s="35"/>
      <c r="G362" s="35"/>
      <c r="H362" s="36"/>
      <c r="I362" s="36"/>
      <c r="J362" s="159"/>
      <c r="K362" s="172"/>
      <c r="L362" s="193">
        <f t="shared" si="32"/>
        <v>14.696</v>
      </c>
      <c r="M362" s="188">
        <f t="shared" si="33"/>
        <v>970.3</v>
      </c>
      <c r="N362" s="180"/>
      <c r="O362" s="46"/>
      <c r="P362" s="18" t="str">
        <f>IF(O362="","",VLOOKUP(O362,'Heating picklists'!A:C,3,FALSE))</f>
        <v/>
      </c>
      <c r="Q362" s="35"/>
      <c r="R362" s="35"/>
      <c r="S362" s="35"/>
      <c r="T362" s="37"/>
      <c r="U362" s="37"/>
      <c r="V362" s="38" t="str">
        <f t="shared" si="34"/>
        <v/>
      </c>
      <c r="W362" s="142" t="str">
        <f>IF(B362="","",IF(VLOOKUP(B362,'Measure&amp;Incentive Picklist'!D:H,5,FALSE)="Therms Saved","Contact ConEd"))</f>
        <v/>
      </c>
      <c r="Y362" s="18">
        <f t="shared" si="36"/>
        <v>1</v>
      </c>
      <c r="Z362" s="18">
        <f t="shared" si="37"/>
        <v>0</v>
      </c>
    </row>
    <row r="363" spans="1:26" x14ac:dyDescent="0.25">
      <c r="A363" s="19">
        <f t="shared" si="35"/>
        <v>356</v>
      </c>
      <c r="B363" s="35"/>
      <c r="C363" s="19" t="e">
        <f>VLOOKUP(B363,'Measure&amp;Incentive Picklist'!D:H,2,FALSE)</f>
        <v>#N/A</v>
      </c>
      <c r="D363" s="35"/>
      <c r="E363" s="35"/>
      <c r="F363" s="35"/>
      <c r="G363" s="35"/>
      <c r="H363" s="36"/>
      <c r="I363" s="36"/>
      <c r="J363" s="159"/>
      <c r="K363" s="172"/>
      <c r="L363" s="193">
        <f t="shared" si="32"/>
        <v>14.696</v>
      </c>
      <c r="M363" s="188">
        <f t="shared" si="33"/>
        <v>970.3</v>
      </c>
      <c r="N363" s="180"/>
      <c r="O363" s="46"/>
      <c r="P363" s="18" t="str">
        <f>IF(O363="","",VLOOKUP(O363,'Heating picklists'!A:C,3,FALSE))</f>
        <v/>
      </c>
      <c r="Q363" s="35"/>
      <c r="R363" s="35"/>
      <c r="S363" s="35"/>
      <c r="T363" s="37"/>
      <c r="U363" s="37"/>
      <c r="V363" s="38" t="str">
        <f t="shared" si="34"/>
        <v/>
      </c>
      <c r="W363" s="142" t="str">
        <f>IF(B363="","",IF(VLOOKUP(B363,'Measure&amp;Incentive Picklist'!D:H,5,FALSE)="Therms Saved","Contact ConEd"))</f>
        <v/>
      </c>
      <c r="Y363" s="18">
        <f t="shared" si="36"/>
        <v>1</v>
      </c>
      <c r="Z363" s="18">
        <f t="shared" si="37"/>
        <v>0</v>
      </c>
    </row>
    <row r="364" spans="1:26" x14ac:dyDescent="0.25">
      <c r="A364" s="19">
        <f t="shared" si="35"/>
        <v>357</v>
      </c>
      <c r="B364" s="35"/>
      <c r="C364" s="19" t="e">
        <f>VLOOKUP(B364,'Measure&amp;Incentive Picklist'!D:H,2,FALSE)</f>
        <v>#N/A</v>
      </c>
      <c r="D364" s="35"/>
      <c r="E364" s="35"/>
      <c r="F364" s="35"/>
      <c r="G364" s="35"/>
      <c r="H364" s="36"/>
      <c r="I364" s="36"/>
      <c r="J364" s="159"/>
      <c r="K364" s="172"/>
      <c r="L364" s="193">
        <f t="shared" si="32"/>
        <v>14.696</v>
      </c>
      <c r="M364" s="188">
        <f t="shared" si="33"/>
        <v>970.3</v>
      </c>
      <c r="N364" s="180"/>
      <c r="O364" s="46"/>
      <c r="P364" s="18" t="str">
        <f>IF(O364="","",VLOOKUP(O364,'Heating picklists'!A:C,3,FALSE))</f>
        <v/>
      </c>
      <c r="Q364" s="35"/>
      <c r="R364" s="35"/>
      <c r="S364" s="35"/>
      <c r="T364" s="37"/>
      <c r="U364" s="37"/>
      <c r="V364" s="38" t="str">
        <f t="shared" si="34"/>
        <v/>
      </c>
      <c r="W364" s="142" t="str">
        <f>IF(B364="","",IF(VLOOKUP(B364,'Measure&amp;Incentive Picklist'!D:H,5,FALSE)="Therms Saved","Contact ConEd"))</f>
        <v/>
      </c>
      <c r="Y364" s="18">
        <f t="shared" si="36"/>
        <v>1</v>
      </c>
      <c r="Z364" s="18">
        <f t="shared" si="37"/>
        <v>0</v>
      </c>
    </row>
    <row r="365" spans="1:26" x14ac:dyDescent="0.25">
      <c r="A365" s="19">
        <f t="shared" si="35"/>
        <v>358</v>
      </c>
      <c r="B365" s="35"/>
      <c r="C365" s="19" t="e">
        <f>VLOOKUP(B365,'Measure&amp;Incentive Picklist'!D:H,2,FALSE)</f>
        <v>#N/A</v>
      </c>
      <c r="D365" s="35"/>
      <c r="E365" s="35"/>
      <c r="F365" s="35"/>
      <c r="G365" s="35"/>
      <c r="H365" s="36"/>
      <c r="I365" s="36"/>
      <c r="J365" s="159"/>
      <c r="K365" s="172"/>
      <c r="L365" s="193">
        <f t="shared" si="32"/>
        <v>14.696</v>
      </c>
      <c r="M365" s="188">
        <f t="shared" si="33"/>
        <v>970.3</v>
      </c>
      <c r="N365" s="180"/>
      <c r="O365" s="46"/>
      <c r="P365" s="18" t="str">
        <f>IF(O365="","",VLOOKUP(O365,'Heating picklists'!A:C,3,FALSE))</f>
        <v/>
      </c>
      <c r="Q365" s="35"/>
      <c r="R365" s="35"/>
      <c r="S365" s="35"/>
      <c r="T365" s="37"/>
      <c r="U365" s="37"/>
      <c r="V365" s="38" t="str">
        <f t="shared" si="34"/>
        <v/>
      </c>
      <c r="W365" s="142" t="str">
        <f>IF(B365="","",IF(VLOOKUP(B365,'Measure&amp;Incentive Picklist'!D:H,5,FALSE)="Therms Saved","Contact ConEd"))</f>
        <v/>
      </c>
      <c r="Y365" s="18">
        <f t="shared" si="36"/>
        <v>1</v>
      </c>
      <c r="Z365" s="18">
        <f t="shared" si="37"/>
        <v>0</v>
      </c>
    </row>
    <row r="366" spans="1:26" x14ac:dyDescent="0.25">
      <c r="A366" s="19">
        <f t="shared" si="35"/>
        <v>359</v>
      </c>
      <c r="B366" s="35"/>
      <c r="C366" s="19" t="e">
        <f>VLOOKUP(B366,'Measure&amp;Incentive Picklist'!D:H,2,FALSE)</f>
        <v>#N/A</v>
      </c>
      <c r="D366" s="35"/>
      <c r="E366" s="35"/>
      <c r="F366" s="35"/>
      <c r="G366" s="35"/>
      <c r="H366" s="36"/>
      <c r="I366" s="36"/>
      <c r="J366" s="159"/>
      <c r="K366" s="172"/>
      <c r="L366" s="193">
        <f t="shared" si="32"/>
        <v>14.696</v>
      </c>
      <c r="M366" s="188">
        <f t="shared" si="33"/>
        <v>970.3</v>
      </c>
      <c r="N366" s="180"/>
      <c r="O366" s="46"/>
      <c r="P366" s="18" t="str">
        <f>IF(O366="","",VLOOKUP(O366,'Heating picklists'!A:C,3,FALSE))</f>
        <v/>
      </c>
      <c r="Q366" s="35"/>
      <c r="R366" s="35"/>
      <c r="S366" s="35"/>
      <c r="T366" s="37"/>
      <c r="U366" s="37"/>
      <c r="V366" s="38" t="str">
        <f t="shared" si="34"/>
        <v/>
      </c>
      <c r="W366" s="142" t="str">
        <f>IF(B366="","",IF(VLOOKUP(B366,'Measure&amp;Incentive Picklist'!D:H,5,FALSE)="Therms Saved","Contact ConEd"))</f>
        <v/>
      </c>
      <c r="Y366" s="18">
        <f t="shared" si="36"/>
        <v>1</v>
      </c>
      <c r="Z366" s="18">
        <f t="shared" si="37"/>
        <v>0</v>
      </c>
    </row>
    <row r="367" spans="1:26" x14ac:dyDescent="0.25">
      <c r="A367" s="19">
        <f t="shared" si="35"/>
        <v>360</v>
      </c>
      <c r="B367" s="35"/>
      <c r="C367" s="19" t="e">
        <f>VLOOKUP(B367,'Measure&amp;Incentive Picklist'!D:H,2,FALSE)</f>
        <v>#N/A</v>
      </c>
      <c r="D367" s="35"/>
      <c r="E367" s="35"/>
      <c r="F367" s="35"/>
      <c r="G367" s="35"/>
      <c r="H367" s="36"/>
      <c r="I367" s="36"/>
      <c r="J367" s="159"/>
      <c r="K367" s="172"/>
      <c r="L367" s="193">
        <f t="shared" si="32"/>
        <v>14.696</v>
      </c>
      <c r="M367" s="188">
        <f t="shared" si="33"/>
        <v>970.3</v>
      </c>
      <c r="N367" s="180"/>
      <c r="O367" s="46"/>
      <c r="P367" s="18" t="str">
        <f>IF(O367="","",VLOOKUP(O367,'Heating picklists'!A:C,3,FALSE))</f>
        <v/>
      </c>
      <c r="Q367" s="35"/>
      <c r="R367" s="35"/>
      <c r="S367" s="35"/>
      <c r="T367" s="37"/>
      <c r="U367" s="37"/>
      <c r="V367" s="38" t="str">
        <f t="shared" si="34"/>
        <v/>
      </c>
      <c r="W367" s="142" t="str">
        <f>IF(B367="","",IF(VLOOKUP(B367,'Measure&amp;Incentive Picklist'!D:H,5,FALSE)="Therms Saved","Contact ConEd"))</f>
        <v/>
      </c>
      <c r="Y367" s="18">
        <f t="shared" si="36"/>
        <v>1</v>
      </c>
      <c r="Z367" s="18">
        <f t="shared" si="37"/>
        <v>0</v>
      </c>
    </row>
    <row r="368" spans="1:26" x14ac:dyDescent="0.25">
      <c r="A368" s="19">
        <f t="shared" si="35"/>
        <v>361</v>
      </c>
      <c r="B368" s="35"/>
      <c r="C368" s="19" t="e">
        <f>VLOOKUP(B368,'Measure&amp;Incentive Picklist'!D:H,2,FALSE)</f>
        <v>#N/A</v>
      </c>
      <c r="D368" s="35"/>
      <c r="E368" s="35"/>
      <c r="F368" s="35"/>
      <c r="G368" s="35"/>
      <c r="H368" s="36"/>
      <c r="I368" s="36"/>
      <c r="J368" s="159"/>
      <c r="K368" s="172"/>
      <c r="L368" s="193">
        <f t="shared" si="32"/>
        <v>14.696</v>
      </c>
      <c r="M368" s="188">
        <f t="shared" si="33"/>
        <v>970.3</v>
      </c>
      <c r="N368" s="180"/>
      <c r="O368" s="46"/>
      <c r="P368" s="18" t="str">
        <f>IF(O368="","",VLOOKUP(O368,'Heating picklists'!A:C,3,FALSE))</f>
        <v/>
      </c>
      <c r="Q368" s="35"/>
      <c r="R368" s="35"/>
      <c r="S368" s="35"/>
      <c r="T368" s="37"/>
      <c r="U368" s="37"/>
      <c r="V368" s="38" t="str">
        <f t="shared" si="34"/>
        <v/>
      </c>
      <c r="W368" s="142" t="str">
        <f>IF(B368="","",IF(VLOOKUP(B368,'Measure&amp;Incentive Picklist'!D:H,5,FALSE)="Therms Saved","Contact ConEd"))</f>
        <v/>
      </c>
      <c r="Y368" s="18">
        <f t="shared" si="36"/>
        <v>1</v>
      </c>
      <c r="Z368" s="18">
        <f t="shared" si="37"/>
        <v>0</v>
      </c>
    </row>
    <row r="369" spans="1:26" x14ac:dyDescent="0.25">
      <c r="A369" s="19">
        <f t="shared" si="35"/>
        <v>362</v>
      </c>
      <c r="B369" s="35"/>
      <c r="C369" s="19" t="e">
        <f>VLOOKUP(B369,'Measure&amp;Incentive Picklist'!D:H,2,FALSE)</f>
        <v>#N/A</v>
      </c>
      <c r="D369" s="35"/>
      <c r="E369" s="35"/>
      <c r="F369" s="35"/>
      <c r="G369" s="35"/>
      <c r="H369" s="36"/>
      <c r="I369" s="36"/>
      <c r="J369" s="159"/>
      <c r="K369" s="172"/>
      <c r="L369" s="193">
        <f t="shared" si="32"/>
        <v>14.696</v>
      </c>
      <c r="M369" s="188">
        <f t="shared" si="33"/>
        <v>970.3</v>
      </c>
      <c r="N369" s="180"/>
      <c r="O369" s="46"/>
      <c r="P369" s="18" t="str">
        <f>IF(O369="","",VLOOKUP(O369,'Heating picklists'!A:C,3,FALSE))</f>
        <v/>
      </c>
      <c r="Q369" s="35"/>
      <c r="R369" s="35"/>
      <c r="S369" s="35"/>
      <c r="T369" s="37"/>
      <c r="U369" s="37"/>
      <c r="V369" s="38" t="str">
        <f t="shared" si="34"/>
        <v/>
      </c>
      <c r="W369" s="142" t="str">
        <f>IF(B369="","",IF(VLOOKUP(B369,'Measure&amp;Incentive Picklist'!D:H,5,FALSE)="Therms Saved","Contact ConEd"))</f>
        <v/>
      </c>
      <c r="Y369" s="18">
        <f t="shared" si="36"/>
        <v>1</v>
      </c>
      <c r="Z369" s="18">
        <f t="shared" si="37"/>
        <v>0</v>
      </c>
    </row>
    <row r="370" spans="1:26" x14ac:dyDescent="0.25">
      <c r="A370" s="19">
        <f t="shared" si="35"/>
        <v>363</v>
      </c>
      <c r="B370" s="35"/>
      <c r="C370" s="19" t="e">
        <f>VLOOKUP(B370,'Measure&amp;Incentive Picklist'!D:H,2,FALSE)</f>
        <v>#N/A</v>
      </c>
      <c r="D370" s="35"/>
      <c r="E370" s="35"/>
      <c r="F370" s="35"/>
      <c r="G370" s="35"/>
      <c r="H370" s="36"/>
      <c r="I370" s="36"/>
      <c r="J370" s="159"/>
      <c r="K370" s="172"/>
      <c r="L370" s="193">
        <f t="shared" si="32"/>
        <v>14.696</v>
      </c>
      <c r="M370" s="188">
        <f t="shared" si="33"/>
        <v>970.3</v>
      </c>
      <c r="N370" s="180"/>
      <c r="O370" s="46"/>
      <c r="P370" s="18" t="str">
        <f>IF(O370="","",VLOOKUP(O370,'Heating picklists'!A:C,3,FALSE))</f>
        <v/>
      </c>
      <c r="Q370" s="35"/>
      <c r="R370" s="35"/>
      <c r="S370" s="35"/>
      <c r="T370" s="37"/>
      <c r="U370" s="37"/>
      <c r="V370" s="38" t="str">
        <f t="shared" si="34"/>
        <v/>
      </c>
      <c r="W370" s="142" t="str">
        <f>IF(B370="","",IF(VLOOKUP(B370,'Measure&amp;Incentive Picklist'!D:H,5,FALSE)="Therms Saved","Contact ConEd"))</f>
        <v/>
      </c>
      <c r="Y370" s="18">
        <f t="shared" si="36"/>
        <v>1</v>
      </c>
      <c r="Z370" s="18">
        <f t="shared" si="37"/>
        <v>0</v>
      </c>
    </row>
    <row r="371" spans="1:26" x14ac:dyDescent="0.25">
      <c r="A371" s="19">
        <f t="shared" si="35"/>
        <v>364</v>
      </c>
      <c r="B371" s="35"/>
      <c r="C371" s="19" t="e">
        <f>VLOOKUP(B371,'Measure&amp;Incentive Picklist'!D:H,2,FALSE)</f>
        <v>#N/A</v>
      </c>
      <c r="D371" s="35"/>
      <c r="E371" s="35"/>
      <c r="F371" s="35"/>
      <c r="G371" s="35"/>
      <c r="H371" s="36"/>
      <c r="I371" s="36"/>
      <c r="J371" s="159"/>
      <c r="K371" s="172"/>
      <c r="L371" s="193">
        <f t="shared" si="32"/>
        <v>14.696</v>
      </c>
      <c r="M371" s="188">
        <f t="shared" si="33"/>
        <v>970.3</v>
      </c>
      <c r="N371" s="180"/>
      <c r="O371" s="46"/>
      <c r="P371" s="18" t="str">
        <f>IF(O371="","",VLOOKUP(O371,'Heating picklists'!A:C,3,FALSE))</f>
        <v/>
      </c>
      <c r="Q371" s="35"/>
      <c r="R371" s="35"/>
      <c r="S371" s="35"/>
      <c r="T371" s="37"/>
      <c r="U371" s="37"/>
      <c r="V371" s="38" t="str">
        <f t="shared" si="34"/>
        <v/>
      </c>
      <c r="W371" s="142" t="str">
        <f>IF(B371="","",IF(VLOOKUP(B371,'Measure&amp;Incentive Picklist'!D:H,5,FALSE)="Therms Saved","Contact ConEd"))</f>
        <v/>
      </c>
      <c r="Y371" s="18">
        <f t="shared" si="36"/>
        <v>1</v>
      </c>
      <c r="Z371" s="18">
        <f t="shared" si="37"/>
        <v>0</v>
      </c>
    </row>
    <row r="372" spans="1:26" x14ac:dyDescent="0.25">
      <c r="A372" s="19">
        <f t="shared" si="35"/>
        <v>365</v>
      </c>
      <c r="B372" s="35"/>
      <c r="C372" s="19" t="e">
        <f>VLOOKUP(B372,'Measure&amp;Incentive Picklist'!D:H,2,FALSE)</f>
        <v>#N/A</v>
      </c>
      <c r="D372" s="35"/>
      <c r="E372" s="35"/>
      <c r="F372" s="35"/>
      <c r="G372" s="35"/>
      <c r="H372" s="36"/>
      <c r="I372" s="36"/>
      <c r="J372" s="159"/>
      <c r="K372" s="172"/>
      <c r="L372" s="193">
        <f t="shared" si="32"/>
        <v>14.696</v>
      </c>
      <c r="M372" s="188">
        <f t="shared" si="33"/>
        <v>970.3</v>
      </c>
      <c r="N372" s="180"/>
      <c r="O372" s="46"/>
      <c r="P372" s="18" t="str">
        <f>IF(O372="","",VLOOKUP(O372,'Heating picklists'!A:C,3,FALSE))</f>
        <v/>
      </c>
      <c r="Q372" s="35"/>
      <c r="R372" s="35"/>
      <c r="S372" s="35"/>
      <c r="T372" s="37"/>
      <c r="U372" s="37"/>
      <c r="V372" s="38" t="str">
        <f t="shared" si="34"/>
        <v/>
      </c>
      <c r="W372" s="142" t="str">
        <f>IF(B372="","",IF(VLOOKUP(B372,'Measure&amp;Incentive Picklist'!D:H,5,FALSE)="Therms Saved","Contact ConEd"))</f>
        <v/>
      </c>
      <c r="Y372" s="18">
        <f t="shared" si="36"/>
        <v>1</v>
      </c>
      <c r="Z372" s="18">
        <f t="shared" si="37"/>
        <v>0</v>
      </c>
    </row>
    <row r="373" spans="1:26" x14ac:dyDescent="0.25">
      <c r="A373" s="19">
        <f t="shared" si="35"/>
        <v>366</v>
      </c>
      <c r="B373" s="35"/>
      <c r="C373" s="19" t="e">
        <f>VLOOKUP(B373,'Measure&amp;Incentive Picklist'!D:H,2,FALSE)</f>
        <v>#N/A</v>
      </c>
      <c r="D373" s="35"/>
      <c r="E373" s="35"/>
      <c r="F373" s="35"/>
      <c r="G373" s="35"/>
      <c r="H373" s="36"/>
      <c r="I373" s="36"/>
      <c r="J373" s="159"/>
      <c r="K373" s="172"/>
      <c r="L373" s="193">
        <f t="shared" si="32"/>
        <v>14.696</v>
      </c>
      <c r="M373" s="188">
        <f t="shared" si="33"/>
        <v>970.3</v>
      </c>
      <c r="N373" s="180"/>
      <c r="O373" s="46"/>
      <c r="P373" s="18" t="str">
        <f>IF(O373="","",VLOOKUP(O373,'Heating picklists'!A:C,3,FALSE))</f>
        <v/>
      </c>
      <c r="Q373" s="35"/>
      <c r="R373" s="35"/>
      <c r="S373" s="35"/>
      <c r="T373" s="37"/>
      <c r="U373" s="37"/>
      <c r="V373" s="38" t="str">
        <f t="shared" si="34"/>
        <v/>
      </c>
      <c r="W373" s="142" t="str">
        <f>IF(B373="","",IF(VLOOKUP(B373,'Measure&amp;Incentive Picklist'!D:H,5,FALSE)="Therms Saved","Contact ConEd"))</f>
        <v/>
      </c>
      <c r="Y373" s="18">
        <f t="shared" si="36"/>
        <v>1</v>
      </c>
      <c r="Z373" s="18">
        <f t="shared" si="37"/>
        <v>0</v>
      </c>
    </row>
    <row r="374" spans="1:26" x14ac:dyDescent="0.25">
      <c r="A374" s="19">
        <f t="shared" si="35"/>
        <v>367</v>
      </c>
      <c r="B374" s="35"/>
      <c r="C374" s="19" t="e">
        <f>VLOOKUP(B374,'Measure&amp;Incentive Picklist'!D:H,2,FALSE)</f>
        <v>#N/A</v>
      </c>
      <c r="D374" s="35"/>
      <c r="E374" s="35"/>
      <c r="F374" s="35"/>
      <c r="G374" s="35"/>
      <c r="H374" s="36"/>
      <c r="I374" s="36"/>
      <c r="J374" s="159"/>
      <c r="K374" s="172"/>
      <c r="L374" s="193">
        <f t="shared" si="32"/>
        <v>14.696</v>
      </c>
      <c r="M374" s="188">
        <f t="shared" si="33"/>
        <v>970.3</v>
      </c>
      <c r="N374" s="180"/>
      <c r="O374" s="46"/>
      <c r="P374" s="18" t="str">
        <f>IF(O374="","",VLOOKUP(O374,'Heating picklists'!A:C,3,FALSE))</f>
        <v/>
      </c>
      <c r="Q374" s="35"/>
      <c r="R374" s="35"/>
      <c r="S374" s="35"/>
      <c r="T374" s="37"/>
      <c r="U374" s="37"/>
      <c r="V374" s="38" t="str">
        <f t="shared" si="34"/>
        <v/>
      </c>
      <c r="W374" s="142" t="str">
        <f>IF(B374="","",IF(VLOOKUP(B374,'Measure&amp;Incentive Picklist'!D:H,5,FALSE)="Therms Saved","Contact ConEd"))</f>
        <v/>
      </c>
      <c r="Y374" s="18">
        <f t="shared" si="36"/>
        <v>1</v>
      </c>
      <c r="Z374" s="18">
        <f t="shared" si="37"/>
        <v>0</v>
      </c>
    </row>
    <row r="375" spans="1:26" x14ac:dyDescent="0.25">
      <c r="A375" s="19">
        <f t="shared" si="35"/>
        <v>368</v>
      </c>
      <c r="B375" s="35"/>
      <c r="C375" s="19" t="e">
        <f>VLOOKUP(B375,'Measure&amp;Incentive Picklist'!D:H,2,FALSE)</f>
        <v>#N/A</v>
      </c>
      <c r="D375" s="35"/>
      <c r="E375" s="35"/>
      <c r="F375" s="35"/>
      <c r="G375" s="35"/>
      <c r="H375" s="36"/>
      <c r="I375" s="36"/>
      <c r="J375" s="159"/>
      <c r="K375" s="172"/>
      <c r="L375" s="193">
        <f t="shared" si="32"/>
        <v>14.696</v>
      </c>
      <c r="M375" s="188">
        <f t="shared" si="33"/>
        <v>970.3</v>
      </c>
      <c r="N375" s="180"/>
      <c r="O375" s="46"/>
      <c r="P375" s="18" t="str">
        <f>IF(O375="","",VLOOKUP(O375,'Heating picklists'!A:C,3,FALSE))</f>
        <v/>
      </c>
      <c r="Q375" s="35"/>
      <c r="R375" s="35"/>
      <c r="S375" s="35"/>
      <c r="T375" s="37"/>
      <c r="U375" s="37"/>
      <c r="V375" s="38" t="str">
        <f t="shared" si="34"/>
        <v/>
      </c>
      <c r="W375" s="142" t="str">
        <f>IF(B375="","",IF(VLOOKUP(B375,'Measure&amp;Incentive Picklist'!D:H,5,FALSE)="Therms Saved","Contact ConEd"))</f>
        <v/>
      </c>
      <c r="Y375" s="18">
        <f t="shared" si="36"/>
        <v>1</v>
      </c>
      <c r="Z375" s="18">
        <f t="shared" si="37"/>
        <v>0</v>
      </c>
    </row>
    <row r="376" spans="1:26" x14ac:dyDescent="0.25">
      <c r="A376" s="19">
        <f t="shared" si="35"/>
        <v>369</v>
      </c>
      <c r="B376" s="35"/>
      <c r="C376" s="19" t="e">
        <f>VLOOKUP(B376,'Measure&amp;Incentive Picklist'!D:H,2,FALSE)</f>
        <v>#N/A</v>
      </c>
      <c r="D376" s="35"/>
      <c r="E376" s="35"/>
      <c r="F376" s="35"/>
      <c r="G376" s="35"/>
      <c r="H376" s="36"/>
      <c r="I376" s="36"/>
      <c r="J376" s="159"/>
      <c r="K376" s="172"/>
      <c r="L376" s="193">
        <f t="shared" si="32"/>
        <v>14.696</v>
      </c>
      <c r="M376" s="188">
        <f t="shared" si="33"/>
        <v>970.3</v>
      </c>
      <c r="N376" s="180"/>
      <c r="O376" s="46"/>
      <c r="P376" s="18" t="str">
        <f>IF(O376="","",VLOOKUP(O376,'Heating picklists'!A:C,3,FALSE))</f>
        <v/>
      </c>
      <c r="Q376" s="35"/>
      <c r="R376" s="35"/>
      <c r="S376" s="35"/>
      <c r="T376" s="37"/>
      <c r="U376" s="37"/>
      <c r="V376" s="38" t="str">
        <f t="shared" si="34"/>
        <v/>
      </c>
      <c r="W376" s="142" t="str">
        <f>IF(B376="","",IF(VLOOKUP(B376,'Measure&amp;Incentive Picklist'!D:H,5,FALSE)="Therms Saved","Contact ConEd"))</f>
        <v/>
      </c>
      <c r="Y376" s="18">
        <f t="shared" si="36"/>
        <v>1</v>
      </c>
      <c r="Z376" s="18">
        <f t="shared" si="37"/>
        <v>0</v>
      </c>
    </row>
    <row r="377" spans="1:26" x14ac:dyDescent="0.25">
      <c r="A377" s="19">
        <f t="shared" si="35"/>
        <v>370</v>
      </c>
      <c r="B377" s="35"/>
      <c r="C377" s="19" t="e">
        <f>VLOOKUP(B377,'Measure&amp;Incentive Picklist'!D:H,2,FALSE)</f>
        <v>#N/A</v>
      </c>
      <c r="D377" s="35"/>
      <c r="E377" s="35"/>
      <c r="F377" s="35"/>
      <c r="G377" s="35"/>
      <c r="H377" s="36"/>
      <c r="I377" s="36"/>
      <c r="J377" s="159"/>
      <c r="K377" s="172"/>
      <c r="L377" s="193">
        <f t="shared" si="32"/>
        <v>14.696</v>
      </c>
      <c r="M377" s="188">
        <f t="shared" si="33"/>
        <v>970.3</v>
      </c>
      <c r="N377" s="180"/>
      <c r="O377" s="46"/>
      <c r="P377" s="18" t="str">
        <f>IF(O377="","",VLOOKUP(O377,'Heating picklists'!A:C,3,FALSE))</f>
        <v/>
      </c>
      <c r="Q377" s="35"/>
      <c r="R377" s="35"/>
      <c r="S377" s="35"/>
      <c r="T377" s="37"/>
      <c r="U377" s="37"/>
      <c r="V377" s="38" t="str">
        <f t="shared" si="34"/>
        <v/>
      </c>
      <c r="W377" s="142" t="str">
        <f>IF(B377="","",IF(VLOOKUP(B377,'Measure&amp;Incentive Picklist'!D:H,5,FALSE)="Therms Saved","Contact ConEd"))</f>
        <v/>
      </c>
      <c r="Y377" s="18">
        <f t="shared" si="36"/>
        <v>1</v>
      </c>
      <c r="Z377" s="18">
        <f t="shared" si="37"/>
        <v>0</v>
      </c>
    </row>
    <row r="378" spans="1:26" x14ac:dyDescent="0.25">
      <c r="A378" s="19">
        <f t="shared" si="35"/>
        <v>371</v>
      </c>
      <c r="B378" s="35"/>
      <c r="C378" s="19" t="e">
        <f>VLOOKUP(B378,'Measure&amp;Incentive Picklist'!D:H,2,FALSE)</f>
        <v>#N/A</v>
      </c>
      <c r="D378" s="35"/>
      <c r="E378" s="35"/>
      <c r="F378" s="35"/>
      <c r="G378" s="35"/>
      <c r="H378" s="36"/>
      <c r="I378" s="36"/>
      <c r="J378" s="159"/>
      <c r="K378" s="172"/>
      <c r="L378" s="193">
        <f t="shared" si="32"/>
        <v>14.696</v>
      </c>
      <c r="M378" s="188">
        <f t="shared" si="33"/>
        <v>970.3</v>
      </c>
      <c r="N378" s="180"/>
      <c r="O378" s="46"/>
      <c r="P378" s="18" t="str">
        <f>IF(O378="","",VLOOKUP(O378,'Heating picklists'!A:C,3,FALSE))</f>
        <v/>
      </c>
      <c r="Q378" s="35"/>
      <c r="R378" s="35"/>
      <c r="S378" s="35"/>
      <c r="T378" s="37"/>
      <c r="U378" s="37"/>
      <c r="V378" s="38" t="str">
        <f t="shared" si="34"/>
        <v/>
      </c>
      <c r="W378" s="142" t="str">
        <f>IF(B378="","",IF(VLOOKUP(B378,'Measure&amp;Incentive Picklist'!D:H,5,FALSE)="Therms Saved","Contact ConEd"))</f>
        <v/>
      </c>
      <c r="Y378" s="18">
        <f t="shared" si="36"/>
        <v>1</v>
      </c>
      <c r="Z378" s="18">
        <f t="shared" si="37"/>
        <v>0</v>
      </c>
    </row>
    <row r="379" spans="1:26" x14ac:dyDescent="0.25">
      <c r="A379" s="19">
        <f t="shared" si="35"/>
        <v>372</v>
      </c>
      <c r="B379" s="35"/>
      <c r="C379" s="19" t="e">
        <f>VLOOKUP(B379,'Measure&amp;Incentive Picklist'!D:H,2,FALSE)</f>
        <v>#N/A</v>
      </c>
      <c r="D379" s="35"/>
      <c r="E379" s="35"/>
      <c r="F379" s="35"/>
      <c r="G379" s="35"/>
      <c r="H379" s="36"/>
      <c r="I379" s="36"/>
      <c r="J379" s="159"/>
      <c r="K379" s="172"/>
      <c r="L379" s="193">
        <f t="shared" si="32"/>
        <v>14.696</v>
      </c>
      <c r="M379" s="188">
        <f t="shared" si="33"/>
        <v>970.3</v>
      </c>
      <c r="N379" s="180"/>
      <c r="O379" s="46"/>
      <c r="P379" s="18" t="str">
        <f>IF(O379="","",VLOOKUP(O379,'Heating picklists'!A:C,3,FALSE))</f>
        <v/>
      </c>
      <c r="Q379" s="35"/>
      <c r="R379" s="35"/>
      <c r="S379" s="35"/>
      <c r="T379" s="37"/>
      <c r="U379" s="37"/>
      <c r="V379" s="38" t="str">
        <f t="shared" si="34"/>
        <v/>
      </c>
      <c r="W379" s="142" t="str">
        <f>IF(B379="","",IF(VLOOKUP(B379,'Measure&amp;Incentive Picklist'!D:H,5,FALSE)="Therms Saved","Contact ConEd"))</f>
        <v/>
      </c>
      <c r="Y379" s="18">
        <f t="shared" si="36"/>
        <v>1</v>
      </c>
      <c r="Z379" s="18">
        <f t="shared" si="37"/>
        <v>0</v>
      </c>
    </row>
    <row r="380" spans="1:26" x14ac:dyDescent="0.25">
      <c r="A380" s="19">
        <f t="shared" si="35"/>
        <v>373</v>
      </c>
      <c r="B380" s="35"/>
      <c r="C380" s="19" t="e">
        <f>VLOOKUP(B380,'Measure&amp;Incentive Picklist'!D:H,2,FALSE)</f>
        <v>#N/A</v>
      </c>
      <c r="D380" s="35"/>
      <c r="E380" s="35"/>
      <c r="F380" s="35"/>
      <c r="G380" s="35"/>
      <c r="H380" s="36"/>
      <c r="I380" s="36"/>
      <c r="J380" s="159"/>
      <c r="K380" s="172"/>
      <c r="L380" s="193">
        <f t="shared" si="32"/>
        <v>14.696</v>
      </c>
      <c r="M380" s="188">
        <f t="shared" si="33"/>
        <v>970.3</v>
      </c>
      <c r="N380" s="180"/>
      <c r="O380" s="46"/>
      <c r="P380" s="18" t="str">
        <f>IF(O380="","",VLOOKUP(O380,'Heating picklists'!A:C,3,FALSE))</f>
        <v/>
      </c>
      <c r="Q380" s="35"/>
      <c r="R380" s="35"/>
      <c r="S380" s="35"/>
      <c r="T380" s="37"/>
      <c r="U380" s="37"/>
      <c r="V380" s="38" t="str">
        <f t="shared" si="34"/>
        <v/>
      </c>
      <c r="W380" s="142" t="str">
        <f>IF(B380="","",IF(VLOOKUP(B380,'Measure&amp;Incentive Picklist'!D:H,5,FALSE)="Therms Saved","Contact ConEd"))</f>
        <v/>
      </c>
      <c r="Y380" s="18">
        <f t="shared" si="36"/>
        <v>1</v>
      </c>
      <c r="Z380" s="18">
        <f t="shared" si="37"/>
        <v>0</v>
      </c>
    </row>
    <row r="381" spans="1:26" x14ac:dyDescent="0.25">
      <c r="A381" s="19">
        <f t="shared" si="35"/>
        <v>374</v>
      </c>
      <c r="B381" s="35"/>
      <c r="C381" s="19" t="e">
        <f>VLOOKUP(B381,'Measure&amp;Incentive Picklist'!D:H,2,FALSE)</f>
        <v>#N/A</v>
      </c>
      <c r="D381" s="35"/>
      <c r="E381" s="35"/>
      <c r="F381" s="35"/>
      <c r="G381" s="35"/>
      <c r="H381" s="36"/>
      <c r="I381" s="36"/>
      <c r="J381" s="159"/>
      <c r="K381" s="172"/>
      <c r="L381" s="193">
        <f t="shared" si="32"/>
        <v>14.696</v>
      </c>
      <c r="M381" s="188">
        <f t="shared" si="33"/>
        <v>970.3</v>
      </c>
      <c r="N381" s="180"/>
      <c r="O381" s="46"/>
      <c r="P381" s="18" t="str">
        <f>IF(O381="","",VLOOKUP(O381,'Heating picklists'!A:C,3,FALSE))</f>
        <v/>
      </c>
      <c r="Q381" s="35"/>
      <c r="R381" s="35"/>
      <c r="S381" s="35"/>
      <c r="T381" s="37"/>
      <c r="U381" s="37"/>
      <c r="V381" s="38" t="str">
        <f t="shared" si="34"/>
        <v/>
      </c>
      <c r="W381" s="142" t="str">
        <f>IF(B381="","",IF(VLOOKUP(B381,'Measure&amp;Incentive Picklist'!D:H,5,FALSE)="Therms Saved","Contact ConEd"))</f>
        <v/>
      </c>
      <c r="Y381" s="18">
        <f t="shared" si="36"/>
        <v>1</v>
      </c>
      <c r="Z381" s="18">
        <f t="shared" si="37"/>
        <v>0</v>
      </c>
    </row>
    <row r="382" spans="1:26" x14ac:dyDescent="0.25">
      <c r="A382" s="19">
        <f t="shared" si="35"/>
        <v>375</v>
      </c>
      <c r="B382" s="35"/>
      <c r="C382" s="19" t="e">
        <f>VLOOKUP(B382,'Measure&amp;Incentive Picklist'!D:H,2,FALSE)</f>
        <v>#N/A</v>
      </c>
      <c r="D382" s="35"/>
      <c r="E382" s="35"/>
      <c r="F382" s="35"/>
      <c r="G382" s="35"/>
      <c r="H382" s="36"/>
      <c r="I382" s="36"/>
      <c r="J382" s="159"/>
      <c r="K382" s="172"/>
      <c r="L382" s="193">
        <f t="shared" si="32"/>
        <v>14.696</v>
      </c>
      <c r="M382" s="188">
        <f t="shared" si="33"/>
        <v>970.3</v>
      </c>
      <c r="N382" s="180"/>
      <c r="O382" s="46"/>
      <c r="P382" s="18" t="str">
        <f>IF(O382="","",VLOOKUP(O382,'Heating picklists'!A:C,3,FALSE))</f>
        <v/>
      </c>
      <c r="Q382" s="35"/>
      <c r="R382" s="35"/>
      <c r="S382" s="35"/>
      <c r="T382" s="37"/>
      <c r="U382" s="37"/>
      <c r="V382" s="38" t="str">
        <f t="shared" si="34"/>
        <v/>
      </c>
      <c r="W382" s="142" t="str">
        <f>IF(B382="","",IF(VLOOKUP(B382,'Measure&amp;Incentive Picklist'!D:H,5,FALSE)="Therms Saved","Contact ConEd"))</f>
        <v/>
      </c>
      <c r="Y382" s="18">
        <f t="shared" si="36"/>
        <v>1</v>
      </c>
      <c r="Z382" s="18">
        <f t="shared" si="37"/>
        <v>0</v>
      </c>
    </row>
    <row r="383" spans="1:26" x14ac:dyDescent="0.25">
      <c r="A383" s="19">
        <f t="shared" si="35"/>
        <v>376</v>
      </c>
      <c r="B383" s="35"/>
      <c r="C383" s="19" t="e">
        <f>VLOOKUP(B383,'Measure&amp;Incentive Picklist'!D:H,2,FALSE)</f>
        <v>#N/A</v>
      </c>
      <c r="D383" s="35"/>
      <c r="E383" s="35"/>
      <c r="F383" s="35"/>
      <c r="G383" s="35"/>
      <c r="H383" s="36"/>
      <c r="I383" s="36"/>
      <c r="J383" s="159"/>
      <c r="K383" s="172"/>
      <c r="L383" s="193">
        <f t="shared" si="32"/>
        <v>14.696</v>
      </c>
      <c r="M383" s="188">
        <f t="shared" si="33"/>
        <v>970.3</v>
      </c>
      <c r="N383" s="180"/>
      <c r="O383" s="46"/>
      <c r="P383" s="18" t="str">
        <f>IF(O383="","",VLOOKUP(O383,'Heating picklists'!A:C,3,FALSE))</f>
        <v/>
      </c>
      <c r="Q383" s="35"/>
      <c r="R383" s="35"/>
      <c r="S383" s="35"/>
      <c r="T383" s="37"/>
      <c r="U383" s="37"/>
      <c r="V383" s="38" t="str">
        <f t="shared" si="34"/>
        <v/>
      </c>
      <c r="W383" s="142" t="str">
        <f>IF(B383="","",IF(VLOOKUP(B383,'Measure&amp;Incentive Picklist'!D:H,5,FALSE)="Therms Saved","Contact ConEd"))</f>
        <v/>
      </c>
      <c r="Y383" s="18">
        <f t="shared" si="36"/>
        <v>1</v>
      </c>
      <c r="Z383" s="18">
        <f t="shared" si="37"/>
        <v>0</v>
      </c>
    </row>
    <row r="384" spans="1:26" x14ac:dyDescent="0.25">
      <c r="A384" s="19">
        <f t="shared" si="35"/>
        <v>377</v>
      </c>
      <c r="B384" s="35"/>
      <c r="C384" s="19" t="e">
        <f>VLOOKUP(B384,'Measure&amp;Incentive Picklist'!D:H,2,FALSE)</f>
        <v>#N/A</v>
      </c>
      <c r="D384" s="35"/>
      <c r="E384" s="35"/>
      <c r="F384" s="35"/>
      <c r="G384" s="35"/>
      <c r="H384" s="36"/>
      <c r="I384" s="36"/>
      <c r="J384" s="159"/>
      <c r="K384" s="172"/>
      <c r="L384" s="193">
        <f t="shared" si="32"/>
        <v>14.696</v>
      </c>
      <c r="M384" s="188">
        <f t="shared" si="33"/>
        <v>970.3</v>
      </c>
      <c r="N384" s="180"/>
      <c r="O384" s="46"/>
      <c r="P384" s="18" t="str">
        <f>IF(O384="","",VLOOKUP(O384,'Heating picklists'!A:C,3,FALSE))</f>
        <v/>
      </c>
      <c r="Q384" s="35"/>
      <c r="R384" s="35"/>
      <c r="S384" s="35"/>
      <c r="T384" s="37"/>
      <c r="U384" s="37"/>
      <c r="V384" s="38" t="str">
        <f t="shared" si="34"/>
        <v/>
      </c>
      <c r="W384" s="142" t="str">
        <f>IF(B384="","",IF(VLOOKUP(B384,'Measure&amp;Incentive Picklist'!D:H,5,FALSE)="Therms Saved","Contact ConEd"))</f>
        <v/>
      </c>
      <c r="Y384" s="18">
        <f t="shared" si="36"/>
        <v>1</v>
      </c>
      <c r="Z384" s="18">
        <f t="shared" si="37"/>
        <v>0</v>
      </c>
    </row>
    <row r="385" spans="1:26" x14ac:dyDescent="0.25">
      <c r="A385" s="19">
        <f t="shared" si="35"/>
        <v>378</v>
      </c>
      <c r="B385" s="35"/>
      <c r="C385" s="19" t="e">
        <f>VLOOKUP(B385,'Measure&amp;Incentive Picklist'!D:H,2,FALSE)</f>
        <v>#N/A</v>
      </c>
      <c r="D385" s="35"/>
      <c r="E385" s="35"/>
      <c r="F385" s="35"/>
      <c r="G385" s="35"/>
      <c r="H385" s="36"/>
      <c r="I385" s="36"/>
      <c r="J385" s="159"/>
      <c r="K385" s="172"/>
      <c r="L385" s="193">
        <f t="shared" si="32"/>
        <v>14.696</v>
      </c>
      <c r="M385" s="188">
        <f t="shared" si="33"/>
        <v>970.3</v>
      </c>
      <c r="N385" s="180"/>
      <c r="O385" s="46"/>
      <c r="P385" s="18" t="str">
        <f>IF(O385="","",VLOOKUP(O385,'Heating picklists'!A:C,3,FALSE))</f>
        <v/>
      </c>
      <c r="Q385" s="35"/>
      <c r="R385" s="35"/>
      <c r="S385" s="35"/>
      <c r="T385" s="37"/>
      <c r="U385" s="37"/>
      <c r="V385" s="38" t="str">
        <f t="shared" si="34"/>
        <v/>
      </c>
      <c r="W385" s="142" t="str">
        <f>IF(B385="","",IF(VLOOKUP(B385,'Measure&amp;Incentive Picklist'!D:H,5,FALSE)="Therms Saved","Contact ConEd"))</f>
        <v/>
      </c>
      <c r="Y385" s="18">
        <f t="shared" si="36"/>
        <v>1</v>
      </c>
      <c r="Z385" s="18">
        <f t="shared" si="37"/>
        <v>0</v>
      </c>
    </row>
    <row r="386" spans="1:26" x14ac:dyDescent="0.25">
      <c r="A386" s="19">
        <f t="shared" si="35"/>
        <v>379</v>
      </c>
      <c r="B386" s="35"/>
      <c r="C386" s="19" t="e">
        <f>VLOOKUP(B386,'Measure&amp;Incentive Picklist'!D:H,2,FALSE)</f>
        <v>#N/A</v>
      </c>
      <c r="D386" s="35"/>
      <c r="E386" s="35"/>
      <c r="F386" s="35"/>
      <c r="G386" s="35"/>
      <c r="H386" s="36"/>
      <c r="I386" s="36"/>
      <c r="J386" s="159"/>
      <c r="K386" s="172"/>
      <c r="L386" s="193">
        <f t="shared" si="32"/>
        <v>14.696</v>
      </c>
      <c r="M386" s="188">
        <f t="shared" si="33"/>
        <v>970.3</v>
      </c>
      <c r="N386" s="180"/>
      <c r="O386" s="46"/>
      <c r="P386" s="18" t="str">
        <f>IF(O386="","",VLOOKUP(O386,'Heating picklists'!A:C,3,FALSE))</f>
        <v/>
      </c>
      <c r="Q386" s="35"/>
      <c r="R386" s="35"/>
      <c r="S386" s="35"/>
      <c r="T386" s="37"/>
      <c r="U386" s="37"/>
      <c r="V386" s="38" t="str">
        <f t="shared" si="34"/>
        <v/>
      </c>
      <c r="W386" s="142" t="str">
        <f>IF(B386="","",IF(VLOOKUP(B386,'Measure&amp;Incentive Picklist'!D:H,5,FALSE)="Therms Saved","Contact ConEd"))</f>
        <v/>
      </c>
      <c r="Y386" s="18">
        <f t="shared" si="36"/>
        <v>1</v>
      </c>
      <c r="Z386" s="18">
        <f t="shared" si="37"/>
        <v>0</v>
      </c>
    </row>
    <row r="387" spans="1:26" x14ac:dyDescent="0.25">
      <c r="A387" s="19">
        <f t="shared" si="35"/>
        <v>380</v>
      </c>
      <c r="B387" s="35"/>
      <c r="C387" s="19" t="e">
        <f>VLOOKUP(B387,'Measure&amp;Incentive Picklist'!D:H,2,FALSE)</f>
        <v>#N/A</v>
      </c>
      <c r="D387" s="35"/>
      <c r="E387" s="35"/>
      <c r="F387" s="35"/>
      <c r="G387" s="35"/>
      <c r="H387" s="36"/>
      <c r="I387" s="36"/>
      <c r="J387" s="159"/>
      <c r="K387" s="172"/>
      <c r="L387" s="193">
        <f t="shared" si="32"/>
        <v>14.696</v>
      </c>
      <c r="M387" s="188">
        <f t="shared" si="33"/>
        <v>970.3</v>
      </c>
      <c r="N387" s="180"/>
      <c r="O387" s="46"/>
      <c r="P387" s="18" t="str">
        <f>IF(O387="","",VLOOKUP(O387,'Heating picklists'!A:C,3,FALSE))</f>
        <v/>
      </c>
      <c r="Q387" s="35"/>
      <c r="R387" s="35"/>
      <c r="S387" s="35"/>
      <c r="T387" s="37"/>
      <c r="U387" s="37"/>
      <c r="V387" s="38" t="str">
        <f t="shared" si="34"/>
        <v/>
      </c>
      <c r="W387" s="142" t="str">
        <f>IF(B387="","",IF(VLOOKUP(B387,'Measure&amp;Incentive Picklist'!D:H,5,FALSE)="Therms Saved","Contact ConEd"))</f>
        <v/>
      </c>
      <c r="Y387" s="18">
        <f t="shared" si="36"/>
        <v>1</v>
      </c>
      <c r="Z387" s="18">
        <f t="shared" si="37"/>
        <v>0</v>
      </c>
    </row>
    <row r="388" spans="1:26" x14ac:dyDescent="0.25">
      <c r="A388" s="19">
        <f t="shared" si="35"/>
        <v>381</v>
      </c>
      <c r="B388" s="35"/>
      <c r="C388" s="19" t="e">
        <f>VLOOKUP(B388,'Measure&amp;Incentive Picklist'!D:H,2,FALSE)</f>
        <v>#N/A</v>
      </c>
      <c r="D388" s="35"/>
      <c r="E388" s="35"/>
      <c r="F388" s="35"/>
      <c r="G388" s="35"/>
      <c r="H388" s="36"/>
      <c r="I388" s="36"/>
      <c r="J388" s="159"/>
      <c r="K388" s="172"/>
      <c r="L388" s="193">
        <f t="shared" si="32"/>
        <v>14.696</v>
      </c>
      <c r="M388" s="188">
        <f t="shared" si="33"/>
        <v>970.3</v>
      </c>
      <c r="N388" s="180"/>
      <c r="O388" s="46"/>
      <c r="P388" s="18" t="str">
        <f>IF(O388="","",VLOOKUP(O388,'Heating picklists'!A:C,3,FALSE))</f>
        <v/>
      </c>
      <c r="Q388" s="35"/>
      <c r="R388" s="35"/>
      <c r="S388" s="35"/>
      <c r="T388" s="37"/>
      <c r="U388" s="37"/>
      <c r="V388" s="38" t="str">
        <f t="shared" si="34"/>
        <v/>
      </c>
      <c r="W388" s="142" t="str">
        <f>IF(B388="","",IF(VLOOKUP(B388,'Measure&amp;Incentive Picklist'!D:H,5,FALSE)="Therms Saved","Contact ConEd"))</f>
        <v/>
      </c>
      <c r="Y388" s="18">
        <f t="shared" si="36"/>
        <v>1</v>
      </c>
      <c r="Z388" s="18">
        <f t="shared" si="37"/>
        <v>0</v>
      </c>
    </row>
    <row r="389" spans="1:26" x14ac:dyDescent="0.25">
      <c r="A389" s="19">
        <f t="shared" si="35"/>
        <v>382</v>
      </c>
      <c r="B389" s="35"/>
      <c r="C389" s="19" t="e">
        <f>VLOOKUP(B389,'Measure&amp;Incentive Picklist'!D:H,2,FALSE)</f>
        <v>#N/A</v>
      </c>
      <c r="D389" s="35"/>
      <c r="E389" s="35"/>
      <c r="F389" s="35"/>
      <c r="G389" s="35"/>
      <c r="H389" s="36"/>
      <c r="I389" s="36"/>
      <c r="J389" s="159"/>
      <c r="K389" s="172"/>
      <c r="L389" s="193">
        <f t="shared" si="32"/>
        <v>14.696</v>
      </c>
      <c r="M389" s="188">
        <f t="shared" si="33"/>
        <v>970.3</v>
      </c>
      <c r="N389" s="180"/>
      <c r="O389" s="46"/>
      <c r="P389" s="18" t="str">
        <f>IF(O389="","",VLOOKUP(O389,'Heating picklists'!A:C,3,FALSE))</f>
        <v/>
      </c>
      <c r="Q389" s="35"/>
      <c r="R389" s="35"/>
      <c r="S389" s="35"/>
      <c r="T389" s="37"/>
      <c r="U389" s="37"/>
      <c r="V389" s="38" t="str">
        <f t="shared" si="34"/>
        <v/>
      </c>
      <c r="W389" s="142" t="str">
        <f>IF(B389="","",IF(VLOOKUP(B389,'Measure&amp;Incentive Picklist'!D:H,5,FALSE)="Therms Saved","Contact ConEd"))</f>
        <v/>
      </c>
      <c r="Y389" s="18">
        <f t="shared" si="36"/>
        <v>1</v>
      </c>
      <c r="Z389" s="18">
        <f t="shared" si="37"/>
        <v>0</v>
      </c>
    </row>
    <row r="390" spans="1:26" x14ac:dyDescent="0.25">
      <c r="A390" s="19">
        <f t="shared" si="35"/>
        <v>383</v>
      </c>
      <c r="B390" s="35"/>
      <c r="C390" s="19" t="e">
        <f>VLOOKUP(B390,'Measure&amp;Incentive Picklist'!D:H,2,FALSE)</f>
        <v>#N/A</v>
      </c>
      <c r="D390" s="35"/>
      <c r="E390" s="35"/>
      <c r="F390" s="35"/>
      <c r="G390" s="35"/>
      <c r="H390" s="36"/>
      <c r="I390" s="36"/>
      <c r="J390" s="159"/>
      <c r="K390" s="172"/>
      <c r="L390" s="193">
        <f t="shared" si="32"/>
        <v>14.696</v>
      </c>
      <c r="M390" s="188">
        <f t="shared" si="33"/>
        <v>970.3</v>
      </c>
      <c r="N390" s="180"/>
      <c r="O390" s="46"/>
      <c r="P390" s="18" t="str">
        <f>IF(O390="","",VLOOKUP(O390,'Heating picklists'!A:C,3,FALSE))</f>
        <v/>
      </c>
      <c r="Q390" s="35"/>
      <c r="R390" s="35"/>
      <c r="S390" s="35"/>
      <c r="T390" s="37"/>
      <c r="U390" s="37"/>
      <c r="V390" s="38" t="str">
        <f t="shared" si="34"/>
        <v/>
      </c>
      <c r="W390" s="142" t="str">
        <f>IF(B390="","",IF(VLOOKUP(B390,'Measure&amp;Incentive Picklist'!D:H,5,FALSE)="Therms Saved","Contact ConEd"))</f>
        <v/>
      </c>
      <c r="Y390" s="18">
        <f t="shared" si="36"/>
        <v>1</v>
      </c>
      <c r="Z390" s="18">
        <f t="shared" si="37"/>
        <v>0</v>
      </c>
    </row>
    <row r="391" spans="1:26" x14ac:dyDescent="0.25">
      <c r="A391" s="19">
        <f t="shared" si="35"/>
        <v>384</v>
      </c>
      <c r="B391" s="35"/>
      <c r="C391" s="19" t="e">
        <f>VLOOKUP(B391,'Measure&amp;Incentive Picklist'!D:H,2,FALSE)</f>
        <v>#N/A</v>
      </c>
      <c r="D391" s="35"/>
      <c r="E391" s="35"/>
      <c r="F391" s="35"/>
      <c r="G391" s="35"/>
      <c r="H391" s="36"/>
      <c r="I391" s="36"/>
      <c r="J391" s="159"/>
      <c r="K391" s="172"/>
      <c r="L391" s="193">
        <f t="shared" si="32"/>
        <v>14.696</v>
      </c>
      <c r="M391" s="188">
        <f t="shared" si="33"/>
        <v>970.3</v>
      </c>
      <c r="N391" s="180"/>
      <c r="O391" s="46"/>
      <c r="P391" s="18" t="str">
        <f>IF(O391="","",VLOOKUP(O391,'Heating picklists'!A:C,3,FALSE))</f>
        <v/>
      </c>
      <c r="Q391" s="35"/>
      <c r="R391" s="35"/>
      <c r="S391" s="35"/>
      <c r="T391" s="37"/>
      <c r="U391" s="37"/>
      <c r="V391" s="38" t="str">
        <f t="shared" si="34"/>
        <v/>
      </c>
      <c r="W391" s="142" t="str">
        <f>IF(B391="","",IF(VLOOKUP(B391,'Measure&amp;Incentive Picklist'!D:H,5,FALSE)="Therms Saved","Contact ConEd"))</f>
        <v/>
      </c>
      <c r="Y391" s="18">
        <f t="shared" si="36"/>
        <v>1</v>
      </c>
      <c r="Z391" s="18">
        <f t="shared" si="37"/>
        <v>0</v>
      </c>
    </row>
    <row r="392" spans="1:26" x14ac:dyDescent="0.25">
      <c r="A392" s="19">
        <f t="shared" si="35"/>
        <v>385</v>
      </c>
      <c r="B392" s="35"/>
      <c r="C392" s="19" t="e">
        <f>VLOOKUP(B392,'Measure&amp;Incentive Picklist'!D:H,2,FALSE)</f>
        <v>#N/A</v>
      </c>
      <c r="D392" s="35"/>
      <c r="E392" s="35"/>
      <c r="F392" s="35"/>
      <c r="G392" s="35"/>
      <c r="H392" s="36"/>
      <c r="I392" s="36"/>
      <c r="J392" s="159"/>
      <c r="K392" s="172"/>
      <c r="L392" s="193">
        <f t="shared" si="32"/>
        <v>14.696</v>
      </c>
      <c r="M392" s="188">
        <f t="shared" si="33"/>
        <v>970.3</v>
      </c>
      <c r="N392" s="180"/>
      <c r="O392" s="46"/>
      <c r="P392" s="18" t="str">
        <f>IF(O392="","",VLOOKUP(O392,'Heating picklists'!A:C,3,FALSE))</f>
        <v/>
      </c>
      <c r="Q392" s="35"/>
      <c r="R392" s="35"/>
      <c r="S392" s="35"/>
      <c r="T392" s="37"/>
      <c r="U392" s="37"/>
      <c r="V392" s="38" t="str">
        <f t="shared" si="34"/>
        <v/>
      </c>
      <c r="W392" s="142" t="str">
        <f>IF(B392="","",IF(VLOOKUP(B392,'Measure&amp;Incentive Picklist'!D:H,5,FALSE)="Therms Saved","Contact ConEd"))</f>
        <v/>
      </c>
      <c r="Y392" s="18">
        <f t="shared" si="36"/>
        <v>1</v>
      </c>
      <c r="Z392" s="18">
        <f t="shared" si="37"/>
        <v>0</v>
      </c>
    </row>
    <row r="393" spans="1:26" x14ac:dyDescent="0.25">
      <c r="A393" s="19">
        <f t="shared" si="35"/>
        <v>386</v>
      </c>
      <c r="B393" s="35"/>
      <c r="C393" s="19" t="e">
        <f>VLOOKUP(B393,'Measure&amp;Incentive Picklist'!D:H,2,FALSE)</f>
        <v>#N/A</v>
      </c>
      <c r="D393" s="35"/>
      <c r="E393" s="35"/>
      <c r="F393" s="35"/>
      <c r="G393" s="35"/>
      <c r="H393" s="36"/>
      <c r="I393" s="36"/>
      <c r="J393" s="159"/>
      <c r="K393" s="172"/>
      <c r="L393" s="193">
        <f t="shared" ref="L393:L456" si="38">14.696+K393</f>
        <v>14.696</v>
      </c>
      <c r="M393" s="188">
        <f t="shared" ref="M393:M456" si="39">IF(L393="","",VLOOKUP(L393,AB$7:AC$137,2,FALSE))</f>
        <v>970.3</v>
      </c>
      <c r="N393" s="180"/>
      <c r="O393" s="46"/>
      <c r="P393" s="18" t="str">
        <f>IF(O393="","",VLOOKUP(O393,'Heating picklists'!A:C,3,FALSE))</f>
        <v/>
      </c>
      <c r="Q393" s="35"/>
      <c r="R393" s="35"/>
      <c r="S393" s="35"/>
      <c r="T393" s="37"/>
      <c r="U393" s="37"/>
      <c r="V393" s="38" t="str">
        <f t="shared" ref="V393:V456" si="40">IF(AND(T393="",U393=""),"",$T393+$U393)</f>
        <v/>
      </c>
      <c r="W393" s="142" t="str">
        <f>IF(B393="","",IF(VLOOKUP(B393,'Measure&amp;Incentive Picklist'!D:H,5,FALSE)="Therms Saved","Contact ConEd"))</f>
        <v/>
      </c>
      <c r="Y393" s="18">
        <f t="shared" si="36"/>
        <v>1</v>
      </c>
      <c r="Z393" s="18">
        <f t="shared" si="37"/>
        <v>0</v>
      </c>
    </row>
    <row r="394" spans="1:26" x14ac:dyDescent="0.25">
      <c r="A394" s="19">
        <f t="shared" ref="A394:A457" si="41">A393+1</f>
        <v>387</v>
      </c>
      <c r="B394" s="35"/>
      <c r="C394" s="19" t="e">
        <f>VLOOKUP(B394,'Measure&amp;Incentive Picklist'!D:H,2,FALSE)</f>
        <v>#N/A</v>
      </c>
      <c r="D394" s="35"/>
      <c r="E394" s="35"/>
      <c r="F394" s="35"/>
      <c r="G394" s="35"/>
      <c r="H394" s="36"/>
      <c r="I394" s="36"/>
      <c r="J394" s="159"/>
      <c r="K394" s="172"/>
      <c r="L394" s="193">
        <f t="shared" si="38"/>
        <v>14.696</v>
      </c>
      <c r="M394" s="188">
        <f t="shared" si="39"/>
        <v>970.3</v>
      </c>
      <c r="N394" s="180"/>
      <c r="O394" s="46"/>
      <c r="P394" s="18" t="str">
        <f>IF(O394="","",VLOOKUP(O394,'Heating picklists'!A:C,3,FALSE))</f>
        <v/>
      </c>
      <c r="Q394" s="35"/>
      <c r="R394" s="35"/>
      <c r="S394" s="35"/>
      <c r="T394" s="37"/>
      <c r="U394" s="37"/>
      <c r="V394" s="38" t="str">
        <f t="shared" si="40"/>
        <v/>
      </c>
      <c r="W394" s="142" t="str">
        <f>IF(B394="","",IF(VLOOKUP(B394,'Measure&amp;Incentive Picklist'!D:H,5,FALSE)="Therms Saved","Contact ConEd"))</f>
        <v/>
      </c>
      <c r="Y394" s="18">
        <f t="shared" si="36"/>
        <v>1</v>
      </c>
      <c r="Z394" s="18">
        <f t="shared" si="37"/>
        <v>0</v>
      </c>
    </row>
    <row r="395" spans="1:26" x14ac:dyDescent="0.25">
      <c r="A395" s="19">
        <f t="shared" si="41"/>
        <v>388</v>
      </c>
      <c r="B395" s="35"/>
      <c r="C395" s="19" t="e">
        <f>VLOOKUP(B395,'Measure&amp;Incentive Picklist'!D:H,2,FALSE)</f>
        <v>#N/A</v>
      </c>
      <c r="D395" s="35"/>
      <c r="E395" s="35"/>
      <c r="F395" s="35"/>
      <c r="G395" s="35"/>
      <c r="H395" s="36"/>
      <c r="I395" s="36"/>
      <c r="J395" s="159"/>
      <c r="K395" s="172"/>
      <c r="L395" s="193">
        <f t="shared" si="38"/>
        <v>14.696</v>
      </c>
      <c r="M395" s="188">
        <f t="shared" si="39"/>
        <v>970.3</v>
      </c>
      <c r="N395" s="180"/>
      <c r="O395" s="46"/>
      <c r="P395" s="18" t="str">
        <f>IF(O395="","",VLOOKUP(O395,'Heating picklists'!A:C,3,FALSE))</f>
        <v/>
      </c>
      <c r="Q395" s="35"/>
      <c r="R395" s="35"/>
      <c r="S395" s="35"/>
      <c r="T395" s="37"/>
      <c r="U395" s="37"/>
      <c r="V395" s="38" t="str">
        <f t="shared" si="40"/>
        <v/>
      </c>
      <c r="W395" s="142" t="str">
        <f>IF(B395="","",IF(VLOOKUP(B395,'Measure&amp;Incentive Picklist'!D:H,5,FALSE)="Therms Saved","Contact ConEd"))</f>
        <v/>
      </c>
      <c r="Y395" s="18">
        <f t="shared" si="36"/>
        <v>1</v>
      </c>
      <c r="Z395" s="18">
        <f t="shared" si="37"/>
        <v>0</v>
      </c>
    </row>
    <row r="396" spans="1:26" x14ac:dyDescent="0.25">
      <c r="A396" s="19">
        <f t="shared" si="41"/>
        <v>389</v>
      </c>
      <c r="B396" s="35"/>
      <c r="C396" s="19" t="e">
        <f>VLOOKUP(B396,'Measure&amp;Incentive Picklist'!D:H,2,FALSE)</f>
        <v>#N/A</v>
      </c>
      <c r="D396" s="35"/>
      <c r="E396" s="35"/>
      <c r="F396" s="35"/>
      <c r="G396" s="35"/>
      <c r="H396" s="36"/>
      <c r="I396" s="36"/>
      <c r="J396" s="159"/>
      <c r="K396" s="172"/>
      <c r="L396" s="193">
        <f t="shared" si="38"/>
        <v>14.696</v>
      </c>
      <c r="M396" s="188">
        <f t="shared" si="39"/>
        <v>970.3</v>
      </c>
      <c r="N396" s="180"/>
      <c r="O396" s="46"/>
      <c r="P396" s="18" t="str">
        <f>IF(O396="","",VLOOKUP(O396,'Heating picklists'!A:C,3,FALSE))</f>
        <v/>
      </c>
      <c r="Q396" s="35"/>
      <c r="R396" s="35"/>
      <c r="S396" s="35"/>
      <c r="T396" s="37"/>
      <c r="U396" s="37"/>
      <c r="V396" s="38" t="str">
        <f t="shared" si="40"/>
        <v/>
      </c>
      <c r="W396" s="142" t="str">
        <f>IF(B396="","",IF(VLOOKUP(B396,'Measure&amp;Incentive Picklist'!D:H,5,FALSE)="Therms Saved","Contact ConEd"))</f>
        <v/>
      </c>
      <c r="Y396" s="18">
        <f t="shared" si="36"/>
        <v>1</v>
      </c>
      <c r="Z396" s="18">
        <f t="shared" si="37"/>
        <v>0</v>
      </c>
    </row>
    <row r="397" spans="1:26" x14ac:dyDescent="0.25">
      <c r="A397" s="19">
        <f t="shared" si="41"/>
        <v>390</v>
      </c>
      <c r="B397" s="35"/>
      <c r="C397" s="19" t="e">
        <f>VLOOKUP(B397,'Measure&amp;Incentive Picklist'!D:H,2,FALSE)</f>
        <v>#N/A</v>
      </c>
      <c r="D397" s="35"/>
      <c r="E397" s="35"/>
      <c r="F397" s="35"/>
      <c r="G397" s="35"/>
      <c r="H397" s="36"/>
      <c r="I397" s="36"/>
      <c r="J397" s="159"/>
      <c r="K397" s="172"/>
      <c r="L397" s="193">
        <f t="shared" si="38"/>
        <v>14.696</v>
      </c>
      <c r="M397" s="188">
        <f t="shared" si="39"/>
        <v>970.3</v>
      </c>
      <c r="N397" s="180"/>
      <c r="O397" s="46"/>
      <c r="P397" s="18" t="str">
        <f>IF(O397="","",VLOOKUP(O397,'Heating picklists'!A:C,3,FALSE))</f>
        <v/>
      </c>
      <c r="Q397" s="35"/>
      <c r="R397" s="35"/>
      <c r="S397" s="35"/>
      <c r="T397" s="37"/>
      <c r="U397" s="37"/>
      <c r="V397" s="38" t="str">
        <f t="shared" si="40"/>
        <v/>
      </c>
      <c r="W397" s="142" t="str">
        <f>IF(B397="","",IF(VLOOKUP(B397,'Measure&amp;Incentive Picklist'!D:H,5,FALSE)="Therms Saved","Contact ConEd"))</f>
        <v/>
      </c>
      <c r="Y397" s="18">
        <f t="shared" si="36"/>
        <v>1</v>
      </c>
      <c r="Z397" s="18">
        <f t="shared" si="37"/>
        <v>0</v>
      </c>
    </row>
    <row r="398" spans="1:26" x14ac:dyDescent="0.25">
      <c r="A398" s="19">
        <f t="shared" si="41"/>
        <v>391</v>
      </c>
      <c r="B398" s="35"/>
      <c r="C398" s="19" t="e">
        <f>VLOOKUP(B398,'Measure&amp;Incentive Picklist'!D:H,2,FALSE)</f>
        <v>#N/A</v>
      </c>
      <c r="D398" s="35"/>
      <c r="E398" s="35"/>
      <c r="F398" s="35"/>
      <c r="G398" s="35"/>
      <c r="H398" s="36"/>
      <c r="I398" s="36"/>
      <c r="J398" s="159"/>
      <c r="K398" s="172"/>
      <c r="L398" s="193">
        <f t="shared" si="38"/>
        <v>14.696</v>
      </c>
      <c r="M398" s="188">
        <f t="shared" si="39"/>
        <v>970.3</v>
      </c>
      <c r="N398" s="180"/>
      <c r="O398" s="46"/>
      <c r="P398" s="18" t="str">
        <f>IF(O398="","",VLOOKUP(O398,'Heating picklists'!A:C,3,FALSE))</f>
        <v/>
      </c>
      <c r="Q398" s="35"/>
      <c r="R398" s="35"/>
      <c r="S398" s="35"/>
      <c r="T398" s="37"/>
      <c r="U398" s="37"/>
      <c r="V398" s="38" t="str">
        <f t="shared" si="40"/>
        <v/>
      </c>
      <c r="W398" s="142" t="str">
        <f>IF(B398="","",IF(VLOOKUP(B398,'Measure&amp;Incentive Picklist'!D:H,5,FALSE)="Therms Saved","Contact ConEd"))</f>
        <v/>
      </c>
      <c r="Y398" s="18">
        <f t="shared" si="36"/>
        <v>1</v>
      </c>
      <c r="Z398" s="18">
        <f t="shared" si="37"/>
        <v>0</v>
      </c>
    </row>
    <row r="399" spans="1:26" x14ac:dyDescent="0.25">
      <c r="A399" s="19">
        <f t="shared" si="41"/>
        <v>392</v>
      </c>
      <c r="B399" s="35"/>
      <c r="C399" s="19" t="e">
        <f>VLOOKUP(B399,'Measure&amp;Incentive Picklist'!D:H,2,FALSE)</f>
        <v>#N/A</v>
      </c>
      <c r="D399" s="35"/>
      <c r="E399" s="35"/>
      <c r="F399" s="35"/>
      <c r="G399" s="35"/>
      <c r="H399" s="36"/>
      <c r="I399" s="36"/>
      <c r="J399" s="159"/>
      <c r="K399" s="172"/>
      <c r="L399" s="193">
        <f t="shared" si="38"/>
        <v>14.696</v>
      </c>
      <c r="M399" s="188">
        <f t="shared" si="39"/>
        <v>970.3</v>
      </c>
      <c r="N399" s="180"/>
      <c r="O399" s="46"/>
      <c r="P399" s="18" t="str">
        <f>IF(O399="","",VLOOKUP(O399,'Heating picklists'!A:C,3,FALSE))</f>
        <v/>
      </c>
      <c r="Q399" s="35"/>
      <c r="R399" s="35"/>
      <c r="S399" s="35"/>
      <c r="T399" s="37"/>
      <c r="U399" s="37"/>
      <c r="V399" s="38" t="str">
        <f t="shared" si="40"/>
        <v/>
      </c>
      <c r="W399" s="142" t="str">
        <f>IF(B399="","",IF(VLOOKUP(B399,'Measure&amp;Incentive Picklist'!D:H,5,FALSE)="Therms Saved","Contact ConEd"))</f>
        <v/>
      </c>
      <c r="Y399" s="18">
        <f t="shared" si="36"/>
        <v>1</v>
      </c>
      <c r="Z399" s="18">
        <f t="shared" si="37"/>
        <v>0</v>
      </c>
    </row>
    <row r="400" spans="1:26" x14ac:dyDescent="0.25">
      <c r="A400" s="19">
        <f t="shared" si="41"/>
        <v>393</v>
      </c>
      <c r="B400" s="35"/>
      <c r="C400" s="19" t="e">
        <f>VLOOKUP(B400,'Measure&amp;Incentive Picklist'!D:H,2,FALSE)</f>
        <v>#N/A</v>
      </c>
      <c r="D400" s="35"/>
      <c r="E400" s="35"/>
      <c r="F400" s="35"/>
      <c r="G400" s="35"/>
      <c r="H400" s="36"/>
      <c r="I400" s="36"/>
      <c r="J400" s="159"/>
      <c r="K400" s="172"/>
      <c r="L400" s="193">
        <f t="shared" si="38"/>
        <v>14.696</v>
      </c>
      <c r="M400" s="188">
        <f t="shared" si="39"/>
        <v>970.3</v>
      </c>
      <c r="N400" s="180"/>
      <c r="O400" s="46"/>
      <c r="P400" s="18" t="str">
        <f>IF(O400="","",VLOOKUP(O400,'Heating picklists'!A:C,3,FALSE))</f>
        <v/>
      </c>
      <c r="Q400" s="35"/>
      <c r="R400" s="35"/>
      <c r="S400" s="35"/>
      <c r="T400" s="37"/>
      <c r="U400" s="37"/>
      <c r="V400" s="38" t="str">
        <f t="shared" si="40"/>
        <v/>
      </c>
      <c r="W400" s="142" t="str">
        <f>IF(B400="","",IF(VLOOKUP(B400,'Measure&amp;Incentive Picklist'!D:H,5,FALSE)="Therms Saved","Contact ConEd"))</f>
        <v/>
      </c>
      <c r="Y400" s="18">
        <f t="shared" ref="Y400:Y463" si="42">IF(OR(B400&gt;"",D400&gt;0,E400&gt;0,F400&gt;0,G400&gt;0,H400&gt;0,I400&gt;0,J400&gt;0,L400&gt;0,N400&gt;0,O400&gt;0,Q400&gt;0,R400&gt;0,S400&gt;0,T400&gt;0,U400&gt;0,X400&gt;0),1,0)</f>
        <v>1</v>
      </c>
      <c r="Z400" s="18">
        <f t="shared" ref="Z400:Z463" si="43">IF(ISERROR(Y400),1,0)</f>
        <v>0</v>
      </c>
    </row>
    <row r="401" spans="1:26" x14ac:dyDescent="0.25">
      <c r="A401" s="19">
        <f t="shared" si="41"/>
        <v>394</v>
      </c>
      <c r="B401" s="35"/>
      <c r="C401" s="19" t="e">
        <f>VLOOKUP(B401,'Measure&amp;Incentive Picklist'!D:H,2,FALSE)</f>
        <v>#N/A</v>
      </c>
      <c r="D401" s="35"/>
      <c r="E401" s="35"/>
      <c r="F401" s="35"/>
      <c r="G401" s="35"/>
      <c r="H401" s="36"/>
      <c r="I401" s="36"/>
      <c r="J401" s="159"/>
      <c r="K401" s="172"/>
      <c r="L401" s="193">
        <f t="shared" si="38"/>
        <v>14.696</v>
      </c>
      <c r="M401" s="188">
        <f t="shared" si="39"/>
        <v>970.3</v>
      </c>
      <c r="N401" s="180"/>
      <c r="O401" s="46"/>
      <c r="P401" s="18" t="str">
        <f>IF(O401="","",VLOOKUP(O401,'Heating picklists'!A:C,3,FALSE))</f>
        <v/>
      </c>
      <c r="Q401" s="35"/>
      <c r="R401" s="35"/>
      <c r="S401" s="35"/>
      <c r="T401" s="37"/>
      <c r="U401" s="37"/>
      <c r="V401" s="38" t="str">
        <f t="shared" si="40"/>
        <v/>
      </c>
      <c r="W401" s="142" t="str">
        <f>IF(B401="","",IF(VLOOKUP(B401,'Measure&amp;Incentive Picklist'!D:H,5,FALSE)="Therms Saved","Contact ConEd"))</f>
        <v/>
      </c>
      <c r="Y401" s="18">
        <f t="shared" si="42"/>
        <v>1</v>
      </c>
      <c r="Z401" s="18">
        <f t="shared" si="43"/>
        <v>0</v>
      </c>
    </row>
    <row r="402" spans="1:26" x14ac:dyDescent="0.25">
      <c r="A402" s="19">
        <f t="shared" si="41"/>
        <v>395</v>
      </c>
      <c r="B402" s="35"/>
      <c r="C402" s="19" t="e">
        <f>VLOOKUP(B402,'Measure&amp;Incentive Picklist'!D:H,2,FALSE)</f>
        <v>#N/A</v>
      </c>
      <c r="D402" s="35"/>
      <c r="E402" s="35"/>
      <c r="F402" s="35"/>
      <c r="G402" s="35"/>
      <c r="H402" s="36"/>
      <c r="I402" s="36"/>
      <c r="J402" s="159"/>
      <c r="K402" s="172"/>
      <c r="L402" s="193">
        <f t="shared" si="38"/>
        <v>14.696</v>
      </c>
      <c r="M402" s="188">
        <f t="shared" si="39"/>
        <v>970.3</v>
      </c>
      <c r="N402" s="180"/>
      <c r="O402" s="46"/>
      <c r="P402" s="18" t="str">
        <f>IF(O402="","",VLOOKUP(O402,'Heating picklists'!A:C,3,FALSE))</f>
        <v/>
      </c>
      <c r="Q402" s="35"/>
      <c r="R402" s="35"/>
      <c r="S402" s="35"/>
      <c r="T402" s="37"/>
      <c r="U402" s="37"/>
      <c r="V402" s="38" t="str">
        <f t="shared" si="40"/>
        <v/>
      </c>
      <c r="W402" s="142" t="str">
        <f>IF(B402="","",IF(VLOOKUP(B402,'Measure&amp;Incentive Picklist'!D:H,5,FALSE)="Therms Saved","Contact ConEd"))</f>
        <v/>
      </c>
      <c r="Y402" s="18">
        <f t="shared" si="42"/>
        <v>1</v>
      </c>
      <c r="Z402" s="18">
        <f t="shared" si="43"/>
        <v>0</v>
      </c>
    </row>
    <row r="403" spans="1:26" x14ac:dyDescent="0.25">
      <c r="A403" s="19">
        <f t="shared" si="41"/>
        <v>396</v>
      </c>
      <c r="B403" s="35"/>
      <c r="C403" s="19" t="e">
        <f>VLOOKUP(B403,'Measure&amp;Incentive Picklist'!D:H,2,FALSE)</f>
        <v>#N/A</v>
      </c>
      <c r="D403" s="35"/>
      <c r="E403" s="35"/>
      <c r="F403" s="35"/>
      <c r="G403" s="35"/>
      <c r="H403" s="36"/>
      <c r="I403" s="36"/>
      <c r="J403" s="159"/>
      <c r="K403" s="172"/>
      <c r="L403" s="193">
        <f t="shared" si="38"/>
        <v>14.696</v>
      </c>
      <c r="M403" s="188">
        <f t="shared" si="39"/>
        <v>970.3</v>
      </c>
      <c r="N403" s="180"/>
      <c r="O403" s="46"/>
      <c r="P403" s="18" t="str">
        <f>IF(O403="","",VLOOKUP(O403,'Heating picklists'!A:C,3,FALSE))</f>
        <v/>
      </c>
      <c r="Q403" s="35"/>
      <c r="R403" s="35"/>
      <c r="S403" s="35"/>
      <c r="T403" s="37"/>
      <c r="U403" s="37"/>
      <c r="V403" s="38" t="str">
        <f t="shared" si="40"/>
        <v/>
      </c>
      <c r="W403" s="142" t="str">
        <f>IF(B403="","",IF(VLOOKUP(B403,'Measure&amp;Incentive Picklist'!D:H,5,FALSE)="Therms Saved","Contact ConEd"))</f>
        <v/>
      </c>
      <c r="Y403" s="18">
        <f t="shared" si="42"/>
        <v>1</v>
      </c>
      <c r="Z403" s="18">
        <f t="shared" si="43"/>
        <v>0</v>
      </c>
    </row>
    <row r="404" spans="1:26" x14ac:dyDescent="0.25">
      <c r="A404" s="19">
        <f t="shared" si="41"/>
        <v>397</v>
      </c>
      <c r="B404" s="35"/>
      <c r="C404" s="19" t="e">
        <f>VLOOKUP(B404,'Measure&amp;Incentive Picklist'!D:H,2,FALSE)</f>
        <v>#N/A</v>
      </c>
      <c r="D404" s="35"/>
      <c r="E404" s="35"/>
      <c r="F404" s="35"/>
      <c r="G404" s="35"/>
      <c r="H404" s="36"/>
      <c r="I404" s="36"/>
      <c r="J404" s="159"/>
      <c r="K404" s="172"/>
      <c r="L404" s="193">
        <f t="shared" si="38"/>
        <v>14.696</v>
      </c>
      <c r="M404" s="188">
        <f t="shared" si="39"/>
        <v>970.3</v>
      </c>
      <c r="N404" s="180"/>
      <c r="O404" s="46"/>
      <c r="P404" s="18" t="str">
        <f>IF(O404="","",VLOOKUP(O404,'Heating picklists'!A:C,3,FALSE))</f>
        <v/>
      </c>
      <c r="Q404" s="35"/>
      <c r="R404" s="35"/>
      <c r="S404" s="35"/>
      <c r="T404" s="37"/>
      <c r="U404" s="37"/>
      <c r="V404" s="38" t="str">
        <f t="shared" si="40"/>
        <v/>
      </c>
      <c r="W404" s="142" t="str">
        <f>IF(B404="","",IF(VLOOKUP(B404,'Measure&amp;Incentive Picklist'!D:H,5,FALSE)="Therms Saved","Contact ConEd"))</f>
        <v/>
      </c>
      <c r="Y404" s="18">
        <f t="shared" si="42"/>
        <v>1</v>
      </c>
      <c r="Z404" s="18">
        <f t="shared" si="43"/>
        <v>0</v>
      </c>
    </row>
    <row r="405" spans="1:26" x14ac:dyDescent="0.25">
      <c r="A405" s="19">
        <f t="shared" si="41"/>
        <v>398</v>
      </c>
      <c r="B405" s="35"/>
      <c r="C405" s="19" t="e">
        <f>VLOOKUP(B405,'Measure&amp;Incentive Picklist'!D:H,2,FALSE)</f>
        <v>#N/A</v>
      </c>
      <c r="D405" s="35"/>
      <c r="E405" s="35"/>
      <c r="F405" s="35"/>
      <c r="G405" s="35"/>
      <c r="H405" s="36"/>
      <c r="I405" s="36"/>
      <c r="J405" s="159"/>
      <c r="K405" s="172"/>
      <c r="L405" s="193">
        <f t="shared" si="38"/>
        <v>14.696</v>
      </c>
      <c r="M405" s="188">
        <f t="shared" si="39"/>
        <v>970.3</v>
      </c>
      <c r="N405" s="180"/>
      <c r="O405" s="46"/>
      <c r="P405" s="18" t="str">
        <f>IF(O405="","",VLOOKUP(O405,'Heating picklists'!A:C,3,FALSE))</f>
        <v/>
      </c>
      <c r="Q405" s="35"/>
      <c r="R405" s="35"/>
      <c r="S405" s="35"/>
      <c r="T405" s="37"/>
      <c r="U405" s="37"/>
      <c r="V405" s="38" t="str">
        <f t="shared" si="40"/>
        <v/>
      </c>
      <c r="W405" s="142" t="str">
        <f>IF(B405="","",IF(VLOOKUP(B405,'Measure&amp;Incentive Picklist'!D:H,5,FALSE)="Therms Saved","Contact ConEd"))</f>
        <v/>
      </c>
      <c r="Y405" s="18">
        <f t="shared" si="42"/>
        <v>1</v>
      </c>
      <c r="Z405" s="18">
        <f t="shared" si="43"/>
        <v>0</v>
      </c>
    </row>
    <row r="406" spans="1:26" x14ac:dyDescent="0.25">
      <c r="A406" s="19">
        <f t="shared" si="41"/>
        <v>399</v>
      </c>
      <c r="B406" s="35"/>
      <c r="C406" s="19" t="e">
        <f>VLOOKUP(B406,'Measure&amp;Incentive Picklist'!D:H,2,FALSE)</f>
        <v>#N/A</v>
      </c>
      <c r="D406" s="35"/>
      <c r="E406" s="35"/>
      <c r="F406" s="35"/>
      <c r="G406" s="35"/>
      <c r="H406" s="36"/>
      <c r="I406" s="36"/>
      <c r="J406" s="159"/>
      <c r="K406" s="172"/>
      <c r="L406" s="193">
        <f t="shared" si="38"/>
        <v>14.696</v>
      </c>
      <c r="M406" s="188">
        <f t="shared" si="39"/>
        <v>970.3</v>
      </c>
      <c r="N406" s="180"/>
      <c r="O406" s="46"/>
      <c r="P406" s="18" t="str">
        <f>IF(O406="","",VLOOKUP(O406,'Heating picklists'!A:C,3,FALSE))</f>
        <v/>
      </c>
      <c r="Q406" s="35"/>
      <c r="R406" s="35"/>
      <c r="S406" s="35"/>
      <c r="T406" s="37"/>
      <c r="U406" s="37"/>
      <c r="V406" s="38" t="str">
        <f t="shared" si="40"/>
        <v/>
      </c>
      <c r="W406" s="142" t="str">
        <f>IF(B406="","",IF(VLOOKUP(B406,'Measure&amp;Incentive Picklist'!D:H,5,FALSE)="Therms Saved","Contact ConEd"))</f>
        <v/>
      </c>
      <c r="Y406" s="18">
        <f t="shared" si="42"/>
        <v>1</v>
      </c>
      <c r="Z406" s="18">
        <f t="shared" si="43"/>
        <v>0</v>
      </c>
    </row>
    <row r="407" spans="1:26" x14ac:dyDescent="0.25">
      <c r="A407" s="19">
        <f t="shared" si="41"/>
        <v>400</v>
      </c>
      <c r="B407" s="35"/>
      <c r="C407" s="19" t="e">
        <f>VLOOKUP(B407,'Measure&amp;Incentive Picklist'!D:H,2,FALSE)</f>
        <v>#N/A</v>
      </c>
      <c r="D407" s="35"/>
      <c r="E407" s="35"/>
      <c r="F407" s="35"/>
      <c r="G407" s="35"/>
      <c r="H407" s="36"/>
      <c r="I407" s="36"/>
      <c r="J407" s="159"/>
      <c r="K407" s="172"/>
      <c r="L407" s="193">
        <f t="shared" si="38"/>
        <v>14.696</v>
      </c>
      <c r="M407" s="188">
        <f t="shared" si="39"/>
        <v>970.3</v>
      </c>
      <c r="N407" s="180"/>
      <c r="O407" s="46"/>
      <c r="P407" s="18" t="str">
        <f>IF(O407="","",VLOOKUP(O407,'Heating picklists'!A:C,3,FALSE))</f>
        <v/>
      </c>
      <c r="Q407" s="35"/>
      <c r="R407" s="35"/>
      <c r="S407" s="35"/>
      <c r="T407" s="37"/>
      <c r="U407" s="37"/>
      <c r="V407" s="38" t="str">
        <f t="shared" si="40"/>
        <v/>
      </c>
      <c r="W407" s="142" t="str">
        <f>IF(B407="","",IF(VLOOKUP(B407,'Measure&amp;Incentive Picklist'!D:H,5,FALSE)="Therms Saved","Contact ConEd"))</f>
        <v/>
      </c>
      <c r="Y407" s="18">
        <f t="shared" si="42"/>
        <v>1</v>
      </c>
      <c r="Z407" s="18">
        <f t="shared" si="43"/>
        <v>0</v>
      </c>
    </row>
    <row r="408" spans="1:26" x14ac:dyDescent="0.25">
      <c r="A408" s="19">
        <f t="shared" si="41"/>
        <v>401</v>
      </c>
      <c r="B408" s="35"/>
      <c r="C408" s="19" t="e">
        <f>VLOOKUP(B408,'Measure&amp;Incentive Picklist'!D:H,2,FALSE)</f>
        <v>#N/A</v>
      </c>
      <c r="D408" s="35"/>
      <c r="E408" s="35"/>
      <c r="F408" s="35"/>
      <c r="G408" s="35"/>
      <c r="H408" s="36"/>
      <c r="I408" s="36"/>
      <c r="J408" s="159"/>
      <c r="K408" s="172"/>
      <c r="L408" s="193">
        <f t="shared" si="38"/>
        <v>14.696</v>
      </c>
      <c r="M408" s="188">
        <f t="shared" si="39"/>
        <v>970.3</v>
      </c>
      <c r="N408" s="180"/>
      <c r="O408" s="46"/>
      <c r="P408" s="18" t="str">
        <f>IF(O408="","",VLOOKUP(O408,'Heating picklists'!A:C,3,FALSE))</f>
        <v/>
      </c>
      <c r="Q408" s="35"/>
      <c r="R408" s="35"/>
      <c r="S408" s="35"/>
      <c r="T408" s="37"/>
      <c r="U408" s="37"/>
      <c r="V408" s="38" t="str">
        <f t="shared" si="40"/>
        <v/>
      </c>
      <c r="W408" s="142" t="str">
        <f>IF(B408="","",IF(VLOOKUP(B408,'Measure&amp;Incentive Picklist'!D:H,5,FALSE)="Therms Saved","Contact ConEd"))</f>
        <v/>
      </c>
      <c r="Y408" s="18">
        <f t="shared" si="42"/>
        <v>1</v>
      </c>
      <c r="Z408" s="18">
        <f t="shared" si="43"/>
        <v>0</v>
      </c>
    </row>
    <row r="409" spans="1:26" x14ac:dyDescent="0.25">
      <c r="A409" s="19">
        <f t="shared" si="41"/>
        <v>402</v>
      </c>
      <c r="B409" s="35"/>
      <c r="C409" s="19" t="e">
        <f>VLOOKUP(B409,'Measure&amp;Incentive Picklist'!D:H,2,FALSE)</f>
        <v>#N/A</v>
      </c>
      <c r="D409" s="35"/>
      <c r="E409" s="35"/>
      <c r="F409" s="35"/>
      <c r="G409" s="35"/>
      <c r="H409" s="36"/>
      <c r="I409" s="36"/>
      <c r="J409" s="159"/>
      <c r="K409" s="172"/>
      <c r="L409" s="193">
        <f t="shared" si="38"/>
        <v>14.696</v>
      </c>
      <c r="M409" s="188">
        <f t="shared" si="39"/>
        <v>970.3</v>
      </c>
      <c r="N409" s="180"/>
      <c r="O409" s="46"/>
      <c r="P409" s="18" t="str">
        <f>IF(O409="","",VLOOKUP(O409,'Heating picklists'!A:C,3,FALSE))</f>
        <v/>
      </c>
      <c r="Q409" s="35"/>
      <c r="R409" s="35"/>
      <c r="S409" s="35"/>
      <c r="T409" s="37"/>
      <c r="U409" s="37"/>
      <c r="V409" s="38" t="str">
        <f t="shared" si="40"/>
        <v/>
      </c>
      <c r="W409" s="142" t="str">
        <f>IF(B409="","",IF(VLOOKUP(B409,'Measure&amp;Incentive Picklist'!D:H,5,FALSE)="Therms Saved","Contact ConEd"))</f>
        <v/>
      </c>
      <c r="Y409" s="18">
        <f t="shared" si="42"/>
        <v>1</v>
      </c>
      <c r="Z409" s="18">
        <f t="shared" si="43"/>
        <v>0</v>
      </c>
    </row>
    <row r="410" spans="1:26" x14ac:dyDescent="0.25">
      <c r="A410" s="19">
        <f t="shared" si="41"/>
        <v>403</v>
      </c>
      <c r="B410" s="35"/>
      <c r="C410" s="19" t="e">
        <f>VLOOKUP(B410,'Measure&amp;Incentive Picklist'!D:H,2,FALSE)</f>
        <v>#N/A</v>
      </c>
      <c r="D410" s="35"/>
      <c r="E410" s="35"/>
      <c r="F410" s="35"/>
      <c r="G410" s="35"/>
      <c r="H410" s="36"/>
      <c r="I410" s="36"/>
      <c r="J410" s="159"/>
      <c r="K410" s="172"/>
      <c r="L410" s="193">
        <f t="shared" si="38"/>
        <v>14.696</v>
      </c>
      <c r="M410" s="188">
        <f t="shared" si="39"/>
        <v>970.3</v>
      </c>
      <c r="N410" s="180"/>
      <c r="O410" s="46"/>
      <c r="P410" s="18" t="str">
        <f>IF(O410="","",VLOOKUP(O410,'Heating picklists'!A:C,3,FALSE))</f>
        <v/>
      </c>
      <c r="Q410" s="35"/>
      <c r="R410" s="35"/>
      <c r="S410" s="35"/>
      <c r="T410" s="37"/>
      <c r="U410" s="37"/>
      <c r="V410" s="38" t="str">
        <f t="shared" si="40"/>
        <v/>
      </c>
      <c r="W410" s="142" t="str">
        <f>IF(B410="","",IF(VLOOKUP(B410,'Measure&amp;Incentive Picklist'!D:H,5,FALSE)="Therms Saved","Contact ConEd"))</f>
        <v/>
      </c>
      <c r="Y410" s="18">
        <f t="shared" si="42"/>
        <v>1</v>
      </c>
      <c r="Z410" s="18">
        <f t="shared" si="43"/>
        <v>0</v>
      </c>
    </row>
    <row r="411" spans="1:26" x14ac:dyDescent="0.25">
      <c r="A411" s="19">
        <f t="shared" si="41"/>
        <v>404</v>
      </c>
      <c r="B411" s="35"/>
      <c r="C411" s="19" t="e">
        <f>VLOOKUP(B411,'Measure&amp;Incentive Picklist'!D:H,2,FALSE)</f>
        <v>#N/A</v>
      </c>
      <c r="D411" s="35"/>
      <c r="E411" s="35"/>
      <c r="F411" s="35"/>
      <c r="G411" s="35"/>
      <c r="H411" s="36"/>
      <c r="I411" s="36"/>
      <c r="J411" s="159"/>
      <c r="K411" s="172"/>
      <c r="L411" s="193">
        <f t="shared" si="38"/>
        <v>14.696</v>
      </c>
      <c r="M411" s="188">
        <f t="shared" si="39"/>
        <v>970.3</v>
      </c>
      <c r="N411" s="180"/>
      <c r="O411" s="46"/>
      <c r="P411" s="18" t="str">
        <f>IF(O411="","",VLOOKUP(O411,'Heating picklists'!A:C,3,FALSE))</f>
        <v/>
      </c>
      <c r="Q411" s="35"/>
      <c r="R411" s="35"/>
      <c r="S411" s="35"/>
      <c r="T411" s="37"/>
      <c r="U411" s="37"/>
      <c r="V411" s="38" t="str">
        <f t="shared" si="40"/>
        <v/>
      </c>
      <c r="W411" s="142" t="str">
        <f>IF(B411="","",IF(VLOOKUP(B411,'Measure&amp;Incentive Picklist'!D:H,5,FALSE)="Therms Saved","Contact ConEd"))</f>
        <v/>
      </c>
      <c r="Y411" s="18">
        <f t="shared" si="42"/>
        <v>1</v>
      </c>
      <c r="Z411" s="18">
        <f t="shared" si="43"/>
        <v>0</v>
      </c>
    </row>
    <row r="412" spans="1:26" x14ac:dyDescent="0.25">
      <c r="A412" s="19">
        <f t="shared" si="41"/>
        <v>405</v>
      </c>
      <c r="B412" s="35"/>
      <c r="C412" s="19" t="e">
        <f>VLOOKUP(B412,'Measure&amp;Incentive Picklist'!D:H,2,FALSE)</f>
        <v>#N/A</v>
      </c>
      <c r="D412" s="35"/>
      <c r="E412" s="35"/>
      <c r="F412" s="35"/>
      <c r="G412" s="35"/>
      <c r="H412" s="36"/>
      <c r="I412" s="36"/>
      <c r="J412" s="159"/>
      <c r="K412" s="172"/>
      <c r="L412" s="193">
        <f t="shared" si="38"/>
        <v>14.696</v>
      </c>
      <c r="M412" s="188">
        <f t="shared" si="39"/>
        <v>970.3</v>
      </c>
      <c r="N412" s="180"/>
      <c r="O412" s="46"/>
      <c r="P412" s="18" t="str">
        <f>IF(O412="","",VLOOKUP(O412,'Heating picklists'!A:C,3,FALSE))</f>
        <v/>
      </c>
      <c r="Q412" s="35"/>
      <c r="R412" s="35"/>
      <c r="S412" s="35"/>
      <c r="T412" s="37"/>
      <c r="U412" s="37"/>
      <c r="V412" s="38" t="str">
        <f t="shared" si="40"/>
        <v/>
      </c>
      <c r="W412" s="142" t="str">
        <f>IF(B412="","",IF(VLOOKUP(B412,'Measure&amp;Incentive Picklist'!D:H,5,FALSE)="Therms Saved","Contact ConEd"))</f>
        <v/>
      </c>
      <c r="Y412" s="18">
        <f t="shared" si="42"/>
        <v>1</v>
      </c>
      <c r="Z412" s="18">
        <f t="shared" si="43"/>
        <v>0</v>
      </c>
    </row>
    <row r="413" spans="1:26" x14ac:dyDescent="0.25">
      <c r="A413" s="19">
        <f t="shared" si="41"/>
        <v>406</v>
      </c>
      <c r="B413" s="35"/>
      <c r="C413" s="19" t="e">
        <f>VLOOKUP(B413,'Measure&amp;Incentive Picklist'!D:H,2,FALSE)</f>
        <v>#N/A</v>
      </c>
      <c r="D413" s="35"/>
      <c r="E413" s="35"/>
      <c r="F413" s="35"/>
      <c r="G413" s="35"/>
      <c r="H413" s="36"/>
      <c r="I413" s="36"/>
      <c r="J413" s="159"/>
      <c r="K413" s="172"/>
      <c r="L413" s="193">
        <f t="shared" si="38"/>
        <v>14.696</v>
      </c>
      <c r="M413" s="188">
        <f t="shared" si="39"/>
        <v>970.3</v>
      </c>
      <c r="N413" s="180"/>
      <c r="O413" s="46"/>
      <c r="P413" s="18" t="str">
        <f>IF(O413="","",VLOOKUP(O413,'Heating picklists'!A:C,3,FALSE))</f>
        <v/>
      </c>
      <c r="Q413" s="35"/>
      <c r="R413" s="35"/>
      <c r="S413" s="35"/>
      <c r="T413" s="37"/>
      <c r="U413" s="37"/>
      <c r="V413" s="38" t="str">
        <f t="shared" si="40"/>
        <v/>
      </c>
      <c r="W413" s="142" t="str">
        <f>IF(B413="","",IF(VLOOKUP(B413,'Measure&amp;Incentive Picklist'!D:H,5,FALSE)="Therms Saved","Contact ConEd"))</f>
        <v/>
      </c>
      <c r="Y413" s="18">
        <f t="shared" si="42"/>
        <v>1</v>
      </c>
      <c r="Z413" s="18">
        <f t="shared" si="43"/>
        <v>0</v>
      </c>
    </row>
    <row r="414" spans="1:26" x14ac:dyDescent="0.25">
      <c r="A414" s="19">
        <f t="shared" si="41"/>
        <v>407</v>
      </c>
      <c r="B414" s="35"/>
      <c r="C414" s="19" t="e">
        <f>VLOOKUP(B414,'Measure&amp;Incentive Picklist'!D:H,2,FALSE)</f>
        <v>#N/A</v>
      </c>
      <c r="D414" s="35"/>
      <c r="E414" s="35"/>
      <c r="F414" s="35"/>
      <c r="G414" s="35"/>
      <c r="H414" s="36"/>
      <c r="I414" s="36"/>
      <c r="J414" s="159"/>
      <c r="K414" s="172"/>
      <c r="L414" s="193">
        <f t="shared" si="38"/>
        <v>14.696</v>
      </c>
      <c r="M414" s="188">
        <f t="shared" si="39"/>
        <v>970.3</v>
      </c>
      <c r="N414" s="180"/>
      <c r="O414" s="46"/>
      <c r="P414" s="18" t="str">
        <f>IF(O414="","",VLOOKUP(O414,'Heating picklists'!A:C,3,FALSE))</f>
        <v/>
      </c>
      <c r="Q414" s="35"/>
      <c r="R414" s="35"/>
      <c r="S414" s="35"/>
      <c r="T414" s="37"/>
      <c r="U414" s="37"/>
      <c r="V414" s="38" t="str">
        <f t="shared" si="40"/>
        <v/>
      </c>
      <c r="W414" s="142" t="str">
        <f>IF(B414="","",IF(VLOOKUP(B414,'Measure&amp;Incentive Picklist'!D:H,5,FALSE)="Therms Saved","Contact ConEd"))</f>
        <v/>
      </c>
      <c r="Y414" s="18">
        <f t="shared" si="42"/>
        <v>1</v>
      </c>
      <c r="Z414" s="18">
        <f t="shared" si="43"/>
        <v>0</v>
      </c>
    </row>
    <row r="415" spans="1:26" x14ac:dyDescent="0.25">
      <c r="A415" s="19">
        <f t="shared" si="41"/>
        <v>408</v>
      </c>
      <c r="B415" s="35"/>
      <c r="C415" s="19" t="e">
        <f>VLOOKUP(B415,'Measure&amp;Incentive Picklist'!D:H,2,FALSE)</f>
        <v>#N/A</v>
      </c>
      <c r="D415" s="35"/>
      <c r="E415" s="35"/>
      <c r="F415" s="35"/>
      <c r="G415" s="35"/>
      <c r="H415" s="36"/>
      <c r="I415" s="36"/>
      <c r="J415" s="159"/>
      <c r="K415" s="172"/>
      <c r="L415" s="193">
        <f t="shared" si="38"/>
        <v>14.696</v>
      </c>
      <c r="M415" s="188">
        <f t="shared" si="39"/>
        <v>970.3</v>
      </c>
      <c r="N415" s="180"/>
      <c r="O415" s="46"/>
      <c r="P415" s="18" t="str">
        <f>IF(O415="","",VLOOKUP(O415,'Heating picklists'!A:C,3,FALSE))</f>
        <v/>
      </c>
      <c r="Q415" s="35"/>
      <c r="R415" s="35"/>
      <c r="S415" s="35"/>
      <c r="T415" s="37"/>
      <c r="U415" s="37"/>
      <c r="V415" s="38" t="str">
        <f t="shared" si="40"/>
        <v/>
      </c>
      <c r="W415" s="142" t="str">
        <f>IF(B415="","",IF(VLOOKUP(B415,'Measure&amp;Incentive Picklist'!D:H,5,FALSE)="Therms Saved","Contact ConEd"))</f>
        <v/>
      </c>
      <c r="Y415" s="18">
        <f t="shared" si="42"/>
        <v>1</v>
      </c>
      <c r="Z415" s="18">
        <f t="shared" si="43"/>
        <v>0</v>
      </c>
    </row>
    <row r="416" spans="1:26" x14ac:dyDescent="0.25">
      <c r="A416" s="19">
        <f t="shared" si="41"/>
        <v>409</v>
      </c>
      <c r="B416" s="35"/>
      <c r="C416" s="19" t="e">
        <f>VLOOKUP(B416,'Measure&amp;Incentive Picklist'!D:H,2,FALSE)</f>
        <v>#N/A</v>
      </c>
      <c r="D416" s="35"/>
      <c r="E416" s="35"/>
      <c r="F416" s="35"/>
      <c r="G416" s="35"/>
      <c r="H416" s="36"/>
      <c r="I416" s="36"/>
      <c r="J416" s="159"/>
      <c r="K416" s="172"/>
      <c r="L416" s="193">
        <f t="shared" si="38"/>
        <v>14.696</v>
      </c>
      <c r="M416" s="188">
        <f t="shared" si="39"/>
        <v>970.3</v>
      </c>
      <c r="N416" s="180"/>
      <c r="O416" s="46"/>
      <c r="P416" s="18" t="str">
        <f>IF(O416="","",VLOOKUP(O416,'Heating picklists'!A:C,3,FALSE))</f>
        <v/>
      </c>
      <c r="Q416" s="35"/>
      <c r="R416" s="35"/>
      <c r="S416" s="35"/>
      <c r="T416" s="37"/>
      <c r="U416" s="37"/>
      <c r="V416" s="38" t="str">
        <f t="shared" si="40"/>
        <v/>
      </c>
      <c r="W416" s="142" t="str">
        <f>IF(B416="","",IF(VLOOKUP(B416,'Measure&amp;Incentive Picklist'!D:H,5,FALSE)="Therms Saved","Contact ConEd"))</f>
        <v/>
      </c>
      <c r="Y416" s="18">
        <f t="shared" si="42"/>
        <v>1</v>
      </c>
      <c r="Z416" s="18">
        <f t="shared" si="43"/>
        <v>0</v>
      </c>
    </row>
    <row r="417" spans="1:26" x14ac:dyDescent="0.25">
      <c r="A417" s="19">
        <f t="shared" si="41"/>
        <v>410</v>
      </c>
      <c r="B417" s="35"/>
      <c r="C417" s="19" t="e">
        <f>VLOOKUP(B417,'Measure&amp;Incentive Picklist'!D:H,2,FALSE)</f>
        <v>#N/A</v>
      </c>
      <c r="D417" s="35"/>
      <c r="E417" s="35"/>
      <c r="F417" s="35"/>
      <c r="G417" s="35"/>
      <c r="H417" s="36"/>
      <c r="I417" s="36"/>
      <c r="J417" s="159"/>
      <c r="K417" s="172"/>
      <c r="L417" s="193">
        <f t="shared" si="38"/>
        <v>14.696</v>
      </c>
      <c r="M417" s="188">
        <f t="shared" si="39"/>
        <v>970.3</v>
      </c>
      <c r="N417" s="180"/>
      <c r="O417" s="46"/>
      <c r="P417" s="18" t="str">
        <f>IF(O417="","",VLOOKUP(O417,'Heating picklists'!A:C,3,FALSE))</f>
        <v/>
      </c>
      <c r="Q417" s="35"/>
      <c r="R417" s="35"/>
      <c r="S417" s="35"/>
      <c r="T417" s="37"/>
      <c r="U417" s="37"/>
      <c r="V417" s="38" t="str">
        <f t="shared" si="40"/>
        <v/>
      </c>
      <c r="W417" s="142" t="str">
        <f>IF(B417="","",IF(VLOOKUP(B417,'Measure&amp;Incentive Picklist'!D:H,5,FALSE)="Therms Saved","Contact ConEd"))</f>
        <v/>
      </c>
      <c r="Y417" s="18">
        <f t="shared" si="42"/>
        <v>1</v>
      </c>
      <c r="Z417" s="18">
        <f t="shared" si="43"/>
        <v>0</v>
      </c>
    </row>
    <row r="418" spans="1:26" x14ac:dyDescent="0.25">
      <c r="A418" s="19">
        <f t="shared" si="41"/>
        <v>411</v>
      </c>
      <c r="B418" s="35"/>
      <c r="C418" s="19" t="e">
        <f>VLOOKUP(B418,'Measure&amp;Incentive Picklist'!D:H,2,FALSE)</f>
        <v>#N/A</v>
      </c>
      <c r="D418" s="35"/>
      <c r="E418" s="35"/>
      <c r="F418" s="35"/>
      <c r="G418" s="35"/>
      <c r="H418" s="36"/>
      <c r="I418" s="36"/>
      <c r="J418" s="159"/>
      <c r="K418" s="172"/>
      <c r="L418" s="193">
        <f t="shared" si="38"/>
        <v>14.696</v>
      </c>
      <c r="M418" s="188">
        <f t="shared" si="39"/>
        <v>970.3</v>
      </c>
      <c r="N418" s="180"/>
      <c r="O418" s="46"/>
      <c r="P418" s="18" t="str">
        <f>IF(O418="","",VLOOKUP(O418,'Heating picklists'!A:C,3,FALSE))</f>
        <v/>
      </c>
      <c r="Q418" s="35"/>
      <c r="R418" s="35"/>
      <c r="S418" s="35"/>
      <c r="T418" s="37"/>
      <c r="U418" s="37"/>
      <c r="V418" s="38" t="str">
        <f t="shared" si="40"/>
        <v/>
      </c>
      <c r="W418" s="142" t="str">
        <f>IF(B418="","",IF(VLOOKUP(B418,'Measure&amp;Incentive Picklist'!D:H,5,FALSE)="Therms Saved","Contact ConEd"))</f>
        <v/>
      </c>
      <c r="Y418" s="18">
        <f t="shared" si="42"/>
        <v>1</v>
      </c>
      <c r="Z418" s="18">
        <f t="shared" si="43"/>
        <v>0</v>
      </c>
    </row>
    <row r="419" spans="1:26" x14ac:dyDescent="0.25">
      <c r="A419" s="19">
        <f t="shared" si="41"/>
        <v>412</v>
      </c>
      <c r="B419" s="35"/>
      <c r="C419" s="19" t="e">
        <f>VLOOKUP(B419,'Measure&amp;Incentive Picklist'!D:H,2,FALSE)</f>
        <v>#N/A</v>
      </c>
      <c r="D419" s="35"/>
      <c r="E419" s="35"/>
      <c r="F419" s="35"/>
      <c r="G419" s="35"/>
      <c r="H419" s="36"/>
      <c r="I419" s="36"/>
      <c r="J419" s="159"/>
      <c r="K419" s="172"/>
      <c r="L419" s="193">
        <f t="shared" si="38"/>
        <v>14.696</v>
      </c>
      <c r="M419" s="188">
        <f t="shared" si="39"/>
        <v>970.3</v>
      </c>
      <c r="N419" s="180"/>
      <c r="O419" s="46"/>
      <c r="P419" s="18" t="str">
        <f>IF(O419="","",VLOOKUP(O419,'Heating picklists'!A:C,3,FALSE))</f>
        <v/>
      </c>
      <c r="Q419" s="35"/>
      <c r="R419" s="35"/>
      <c r="S419" s="35"/>
      <c r="T419" s="37"/>
      <c r="U419" s="37"/>
      <c r="V419" s="38" t="str">
        <f t="shared" si="40"/>
        <v/>
      </c>
      <c r="W419" s="142" t="str">
        <f>IF(B419="","",IF(VLOOKUP(B419,'Measure&amp;Incentive Picklist'!D:H,5,FALSE)="Therms Saved","Contact ConEd"))</f>
        <v/>
      </c>
      <c r="Y419" s="18">
        <f t="shared" si="42"/>
        <v>1</v>
      </c>
      <c r="Z419" s="18">
        <f t="shared" si="43"/>
        <v>0</v>
      </c>
    </row>
    <row r="420" spans="1:26" x14ac:dyDescent="0.25">
      <c r="A420" s="19">
        <f t="shared" si="41"/>
        <v>413</v>
      </c>
      <c r="B420" s="35"/>
      <c r="C420" s="19" t="e">
        <f>VLOOKUP(B420,'Measure&amp;Incentive Picklist'!D:H,2,FALSE)</f>
        <v>#N/A</v>
      </c>
      <c r="D420" s="35"/>
      <c r="E420" s="35"/>
      <c r="F420" s="35"/>
      <c r="G420" s="35"/>
      <c r="H420" s="36"/>
      <c r="I420" s="36"/>
      <c r="J420" s="159"/>
      <c r="K420" s="172"/>
      <c r="L420" s="193">
        <f t="shared" si="38"/>
        <v>14.696</v>
      </c>
      <c r="M420" s="188">
        <f t="shared" si="39"/>
        <v>970.3</v>
      </c>
      <c r="N420" s="180"/>
      <c r="O420" s="46"/>
      <c r="P420" s="18" t="str">
        <f>IF(O420="","",VLOOKUP(O420,'Heating picklists'!A:C,3,FALSE))</f>
        <v/>
      </c>
      <c r="Q420" s="35"/>
      <c r="R420" s="35"/>
      <c r="S420" s="35"/>
      <c r="T420" s="37"/>
      <c r="U420" s="37"/>
      <c r="V420" s="38" t="str">
        <f t="shared" si="40"/>
        <v/>
      </c>
      <c r="W420" s="142" t="str">
        <f>IF(B420="","",IF(VLOOKUP(B420,'Measure&amp;Incentive Picklist'!D:H,5,FALSE)="Therms Saved","Contact ConEd"))</f>
        <v/>
      </c>
      <c r="Y420" s="18">
        <f t="shared" si="42"/>
        <v>1</v>
      </c>
      <c r="Z420" s="18">
        <f t="shared" si="43"/>
        <v>0</v>
      </c>
    </row>
    <row r="421" spans="1:26" x14ac:dyDescent="0.25">
      <c r="A421" s="19">
        <f t="shared" si="41"/>
        <v>414</v>
      </c>
      <c r="B421" s="35"/>
      <c r="C421" s="19" t="e">
        <f>VLOOKUP(B421,'Measure&amp;Incentive Picklist'!D:H,2,FALSE)</f>
        <v>#N/A</v>
      </c>
      <c r="D421" s="35"/>
      <c r="E421" s="35"/>
      <c r="F421" s="35"/>
      <c r="G421" s="35"/>
      <c r="H421" s="36"/>
      <c r="I421" s="36"/>
      <c r="J421" s="159"/>
      <c r="K421" s="172"/>
      <c r="L421" s="193">
        <f t="shared" si="38"/>
        <v>14.696</v>
      </c>
      <c r="M421" s="188">
        <f t="shared" si="39"/>
        <v>970.3</v>
      </c>
      <c r="N421" s="180"/>
      <c r="O421" s="46"/>
      <c r="P421" s="18" t="str">
        <f>IF(O421="","",VLOOKUP(O421,'Heating picklists'!A:C,3,FALSE))</f>
        <v/>
      </c>
      <c r="Q421" s="35"/>
      <c r="R421" s="35"/>
      <c r="S421" s="35"/>
      <c r="T421" s="37"/>
      <c r="U421" s="37"/>
      <c r="V421" s="38" t="str">
        <f t="shared" si="40"/>
        <v/>
      </c>
      <c r="W421" s="142" t="str">
        <f>IF(B421="","",IF(VLOOKUP(B421,'Measure&amp;Incentive Picklist'!D:H,5,FALSE)="Therms Saved","Contact ConEd"))</f>
        <v/>
      </c>
      <c r="Y421" s="18">
        <f t="shared" si="42"/>
        <v>1</v>
      </c>
      <c r="Z421" s="18">
        <f t="shared" si="43"/>
        <v>0</v>
      </c>
    </row>
    <row r="422" spans="1:26" x14ac:dyDescent="0.25">
      <c r="A422" s="19">
        <f t="shared" si="41"/>
        <v>415</v>
      </c>
      <c r="B422" s="35"/>
      <c r="C422" s="19" t="e">
        <f>VLOOKUP(B422,'Measure&amp;Incentive Picklist'!D:H,2,FALSE)</f>
        <v>#N/A</v>
      </c>
      <c r="D422" s="35"/>
      <c r="E422" s="35"/>
      <c r="F422" s="35"/>
      <c r="G422" s="35"/>
      <c r="H422" s="36"/>
      <c r="I422" s="36"/>
      <c r="J422" s="159"/>
      <c r="K422" s="172"/>
      <c r="L422" s="193">
        <f t="shared" si="38"/>
        <v>14.696</v>
      </c>
      <c r="M422" s="188">
        <f t="shared" si="39"/>
        <v>970.3</v>
      </c>
      <c r="N422" s="180"/>
      <c r="O422" s="46"/>
      <c r="P422" s="18" t="str">
        <f>IF(O422="","",VLOOKUP(O422,'Heating picklists'!A:C,3,FALSE))</f>
        <v/>
      </c>
      <c r="Q422" s="35"/>
      <c r="R422" s="35"/>
      <c r="S422" s="35"/>
      <c r="T422" s="37"/>
      <c r="U422" s="37"/>
      <c r="V422" s="38" t="str">
        <f t="shared" si="40"/>
        <v/>
      </c>
      <c r="W422" s="142" t="str">
        <f>IF(B422="","",IF(VLOOKUP(B422,'Measure&amp;Incentive Picklist'!D:H,5,FALSE)="Therms Saved","Contact ConEd"))</f>
        <v/>
      </c>
      <c r="Y422" s="18">
        <f t="shared" si="42"/>
        <v>1</v>
      </c>
      <c r="Z422" s="18">
        <f t="shared" si="43"/>
        <v>0</v>
      </c>
    </row>
    <row r="423" spans="1:26" x14ac:dyDescent="0.25">
      <c r="A423" s="19">
        <f t="shared" si="41"/>
        <v>416</v>
      </c>
      <c r="B423" s="35"/>
      <c r="C423" s="19" t="e">
        <f>VLOOKUP(B423,'Measure&amp;Incentive Picklist'!D:H,2,FALSE)</f>
        <v>#N/A</v>
      </c>
      <c r="D423" s="35"/>
      <c r="E423" s="35"/>
      <c r="F423" s="35"/>
      <c r="G423" s="35"/>
      <c r="H423" s="36"/>
      <c r="I423" s="36"/>
      <c r="J423" s="159"/>
      <c r="K423" s="172"/>
      <c r="L423" s="193">
        <f t="shared" si="38"/>
        <v>14.696</v>
      </c>
      <c r="M423" s="188">
        <f t="shared" si="39"/>
        <v>970.3</v>
      </c>
      <c r="N423" s="180"/>
      <c r="O423" s="46"/>
      <c r="P423" s="18" t="str">
        <f>IF(O423="","",VLOOKUP(O423,'Heating picklists'!A:C,3,FALSE))</f>
        <v/>
      </c>
      <c r="Q423" s="35"/>
      <c r="R423" s="35"/>
      <c r="S423" s="35"/>
      <c r="T423" s="37"/>
      <c r="U423" s="37"/>
      <c r="V423" s="38" t="str">
        <f t="shared" si="40"/>
        <v/>
      </c>
      <c r="W423" s="142" t="str">
        <f>IF(B423="","",IF(VLOOKUP(B423,'Measure&amp;Incentive Picklist'!D:H,5,FALSE)="Therms Saved","Contact ConEd"))</f>
        <v/>
      </c>
      <c r="Y423" s="18">
        <f t="shared" si="42"/>
        <v>1</v>
      </c>
      <c r="Z423" s="18">
        <f t="shared" si="43"/>
        <v>0</v>
      </c>
    </row>
    <row r="424" spans="1:26" x14ac:dyDescent="0.25">
      <c r="A424" s="19">
        <f t="shared" si="41"/>
        <v>417</v>
      </c>
      <c r="B424" s="35"/>
      <c r="C424" s="19" t="e">
        <f>VLOOKUP(B424,'Measure&amp;Incentive Picklist'!D:H,2,FALSE)</f>
        <v>#N/A</v>
      </c>
      <c r="D424" s="35"/>
      <c r="E424" s="35"/>
      <c r="F424" s="35"/>
      <c r="G424" s="35"/>
      <c r="H424" s="36"/>
      <c r="I424" s="36"/>
      <c r="J424" s="159"/>
      <c r="K424" s="172"/>
      <c r="L424" s="193">
        <f t="shared" si="38"/>
        <v>14.696</v>
      </c>
      <c r="M424" s="188">
        <f t="shared" si="39"/>
        <v>970.3</v>
      </c>
      <c r="N424" s="180"/>
      <c r="O424" s="46"/>
      <c r="P424" s="18" t="str">
        <f>IF(O424="","",VLOOKUP(O424,'Heating picklists'!A:C,3,FALSE))</f>
        <v/>
      </c>
      <c r="Q424" s="35"/>
      <c r="R424" s="35"/>
      <c r="S424" s="35"/>
      <c r="T424" s="37"/>
      <c r="U424" s="37"/>
      <c r="V424" s="38" t="str">
        <f t="shared" si="40"/>
        <v/>
      </c>
      <c r="W424" s="142" t="str">
        <f>IF(B424="","",IF(VLOOKUP(B424,'Measure&amp;Incentive Picklist'!D:H,5,FALSE)="Therms Saved","Contact ConEd"))</f>
        <v/>
      </c>
      <c r="Y424" s="18">
        <f t="shared" si="42"/>
        <v>1</v>
      </c>
      <c r="Z424" s="18">
        <f t="shared" si="43"/>
        <v>0</v>
      </c>
    </row>
    <row r="425" spans="1:26" x14ac:dyDescent="0.25">
      <c r="A425" s="19">
        <f t="shared" si="41"/>
        <v>418</v>
      </c>
      <c r="B425" s="35"/>
      <c r="C425" s="19" t="e">
        <f>VLOOKUP(B425,'Measure&amp;Incentive Picklist'!D:H,2,FALSE)</f>
        <v>#N/A</v>
      </c>
      <c r="D425" s="35"/>
      <c r="E425" s="35"/>
      <c r="F425" s="35"/>
      <c r="G425" s="35"/>
      <c r="H425" s="36"/>
      <c r="I425" s="36"/>
      <c r="J425" s="159"/>
      <c r="K425" s="172"/>
      <c r="L425" s="193">
        <f t="shared" si="38"/>
        <v>14.696</v>
      </c>
      <c r="M425" s="188">
        <f t="shared" si="39"/>
        <v>970.3</v>
      </c>
      <c r="N425" s="180"/>
      <c r="O425" s="46"/>
      <c r="P425" s="18" t="str">
        <f>IF(O425="","",VLOOKUP(O425,'Heating picklists'!A:C,3,FALSE))</f>
        <v/>
      </c>
      <c r="Q425" s="35"/>
      <c r="R425" s="35"/>
      <c r="S425" s="35"/>
      <c r="T425" s="37"/>
      <c r="U425" s="37"/>
      <c r="V425" s="38" t="str">
        <f t="shared" si="40"/>
        <v/>
      </c>
      <c r="W425" s="142" t="str">
        <f>IF(B425="","",IF(VLOOKUP(B425,'Measure&amp;Incentive Picklist'!D:H,5,FALSE)="Therms Saved","Contact ConEd"))</f>
        <v/>
      </c>
      <c r="Y425" s="18">
        <f t="shared" si="42"/>
        <v>1</v>
      </c>
      <c r="Z425" s="18">
        <f t="shared" si="43"/>
        <v>0</v>
      </c>
    </row>
    <row r="426" spans="1:26" x14ac:dyDescent="0.25">
      <c r="A426" s="19">
        <f t="shared" si="41"/>
        <v>419</v>
      </c>
      <c r="B426" s="35"/>
      <c r="C426" s="19" t="e">
        <f>VLOOKUP(B426,'Measure&amp;Incentive Picklist'!D:H,2,FALSE)</f>
        <v>#N/A</v>
      </c>
      <c r="D426" s="35"/>
      <c r="E426" s="35"/>
      <c r="F426" s="35"/>
      <c r="G426" s="35"/>
      <c r="H426" s="36"/>
      <c r="I426" s="36"/>
      <c r="J426" s="159"/>
      <c r="K426" s="172"/>
      <c r="L426" s="193">
        <f t="shared" si="38"/>
        <v>14.696</v>
      </c>
      <c r="M426" s="188">
        <f t="shared" si="39"/>
        <v>970.3</v>
      </c>
      <c r="N426" s="180"/>
      <c r="O426" s="46"/>
      <c r="P426" s="18" t="str">
        <f>IF(O426="","",VLOOKUP(O426,'Heating picklists'!A:C,3,FALSE))</f>
        <v/>
      </c>
      <c r="Q426" s="35"/>
      <c r="R426" s="35"/>
      <c r="S426" s="35"/>
      <c r="T426" s="37"/>
      <c r="U426" s="37"/>
      <c r="V426" s="38" t="str">
        <f t="shared" si="40"/>
        <v/>
      </c>
      <c r="W426" s="142" t="str">
        <f>IF(B426="","",IF(VLOOKUP(B426,'Measure&amp;Incentive Picklist'!D:H,5,FALSE)="Therms Saved","Contact ConEd"))</f>
        <v/>
      </c>
      <c r="Y426" s="18">
        <f t="shared" si="42"/>
        <v>1</v>
      </c>
      <c r="Z426" s="18">
        <f t="shared" si="43"/>
        <v>0</v>
      </c>
    </row>
    <row r="427" spans="1:26" x14ac:dyDescent="0.25">
      <c r="A427" s="19">
        <f t="shared" si="41"/>
        <v>420</v>
      </c>
      <c r="B427" s="35"/>
      <c r="C427" s="19" t="e">
        <f>VLOOKUP(B427,'Measure&amp;Incentive Picklist'!D:H,2,FALSE)</f>
        <v>#N/A</v>
      </c>
      <c r="D427" s="35"/>
      <c r="E427" s="35"/>
      <c r="F427" s="35"/>
      <c r="G427" s="35"/>
      <c r="H427" s="36"/>
      <c r="I427" s="36"/>
      <c r="J427" s="159"/>
      <c r="K427" s="172"/>
      <c r="L427" s="193">
        <f t="shared" si="38"/>
        <v>14.696</v>
      </c>
      <c r="M427" s="188">
        <f t="shared" si="39"/>
        <v>970.3</v>
      </c>
      <c r="N427" s="180"/>
      <c r="O427" s="46"/>
      <c r="P427" s="18" t="str">
        <f>IF(O427="","",VLOOKUP(O427,'Heating picklists'!A:C,3,FALSE))</f>
        <v/>
      </c>
      <c r="Q427" s="35"/>
      <c r="R427" s="35"/>
      <c r="S427" s="35"/>
      <c r="T427" s="37"/>
      <c r="U427" s="37"/>
      <c r="V427" s="38" t="str">
        <f t="shared" si="40"/>
        <v/>
      </c>
      <c r="W427" s="142" t="str">
        <f>IF(B427="","",IF(VLOOKUP(B427,'Measure&amp;Incentive Picklist'!D:H,5,FALSE)="Therms Saved","Contact ConEd"))</f>
        <v/>
      </c>
      <c r="Y427" s="18">
        <f t="shared" si="42"/>
        <v>1</v>
      </c>
      <c r="Z427" s="18">
        <f t="shared" si="43"/>
        <v>0</v>
      </c>
    </row>
    <row r="428" spans="1:26" x14ac:dyDescent="0.25">
      <c r="A428" s="19">
        <f t="shared" si="41"/>
        <v>421</v>
      </c>
      <c r="B428" s="35"/>
      <c r="C428" s="19" t="e">
        <f>VLOOKUP(B428,'Measure&amp;Incentive Picklist'!D:H,2,FALSE)</f>
        <v>#N/A</v>
      </c>
      <c r="D428" s="35"/>
      <c r="E428" s="35"/>
      <c r="F428" s="35"/>
      <c r="G428" s="35"/>
      <c r="H428" s="36"/>
      <c r="I428" s="36"/>
      <c r="J428" s="159"/>
      <c r="K428" s="172"/>
      <c r="L428" s="193">
        <f t="shared" si="38"/>
        <v>14.696</v>
      </c>
      <c r="M428" s="188">
        <f t="shared" si="39"/>
        <v>970.3</v>
      </c>
      <c r="N428" s="180"/>
      <c r="O428" s="46"/>
      <c r="P428" s="18" t="str">
        <f>IF(O428="","",VLOOKUP(O428,'Heating picklists'!A:C,3,FALSE))</f>
        <v/>
      </c>
      <c r="Q428" s="35"/>
      <c r="R428" s="35"/>
      <c r="S428" s="35"/>
      <c r="T428" s="37"/>
      <c r="U428" s="37"/>
      <c r="V428" s="38" t="str">
        <f t="shared" si="40"/>
        <v/>
      </c>
      <c r="W428" s="142" t="str">
        <f>IF(B428="","",IF(VLOOKUP(B428,'Measure&amp;Incentive Picklist'!D:H,5,FALSE)="Therms Saved","Contact ConEd"))</f>
        <v/>
      </c>
      <c r="Y428" s="18">
        <f t="shared" si="42"/>
        <v>1</v>
      </c>
      <c r="Z428" s="18">
        <f t="shared" si="43"/>
        <v>0</v>
      </c>
    </row>
    <row r="429" spans="1:26" x14ac:dyDescent="0.25">
      <c r="A429" s="19">
        <f t="shared" si="41"/>
        <v>422</v>
      </c>
      <c r="B429" s="35"/>
      <c r="C429" s="19" t="e">
        <f>VLOOKUP(B429,'Measure&amp;Incentive Picklist'!D:H,2,FALSE)</f>
        <v>#N/A</v>
      </c>
      <c r="D429" s="35"/>
      <c r="E429" s="35"/>
      <c r="F429" s="35"/>
      <c r="G429" s="35"/>
      <c r="H429" s="36"/>
      <c r="I429" s="36"/>
      <c r="J429" s="159"/>
      <c r="K429" s="172"/>
      <c r="L429" s="193">
        <f t="shared" si="38"/>
        <v>14.696</v>
      </c>
      <c r="M429" s="188">
        <f t="shared" si="39"/>
        <v>970.3</v>
      </c>
      <c r="N429" s="180"/>
      <c r="O429" s="46"/>
      <c r="P429" s="18" t="str">
        <f>IF(O429="","",VLOOKUP(O429,'Heating picklists'!A:C,3,FALSE))</f>
        <v/>
      </c>
      <c r="Q429" s="35"/>
      <c r="R429" s="35"/>
      <c r="S429" s="35"/>
      <c r="T429" s="37"/>
      <c r="U429" s="37"/>
      <c r="V429" s="38" t="str">
        <f t="shared" si="40"/>
        <v/>
      </c>
      <c r="W429" s="142" t="str">
        <f>IF(B429="","",IF(VLOOKUP(B429,'Measure&amp;Incentive Picklist'!D:H,5,FALSE)="Therms Saved","Contact ConEd"))</f>
        <v/>
      </c>
      <c r="Y429" s="18">
        <f t="shared" si="42"/>
        <v>1</v>
      </c>
      <c r="Z429" s="18">
        <f t="shared" si="43"/>
        <v>0</v>
      </c>
    </row>
    <row r="430" spans="1:26" x14ac:dyDescent="0.25">
      <c r="A430" s="19">
        <f t="shared" si="41"/>
        <v>423</v>
      </c>
      <c r="B430" s="35"/>
      <c r="C430" s="19" t="e">
        <f>VLOOKUP(B430,'Measure&amp;Incentive Picklist'!D:H,2,FALSE)</f>
        <v>#N/A</v>
      </c>
      <c r="D430" s="35"/>
      <c r="E430" s="35"/>
      <c r="F430" s="35"/>
      <c r="G430" s="35"/>
      <c r="H430" s="36"/>
      <c r="I430" s="36"/>
      <c r="J430" s="159"/>
      <c r="K430" s="172"/>
      <c r="L430" s="193">
        <f t="shared" si="38"/>
        <v>14.696</v>
      </c>
      <c r="M430" s="188">
        <f t="shared" si="39"/>
        <v>970.3</v>
      </c>
      <c r="N430" s="180"/>
      <c r="O430" s="46"/>
      <c r="P430" s="18" t="str">
        <f>IF(O430="","",VLOOKUP(O430,'Heating picklists'!A:C,3,FALSE))</f>
        <v/>
      </c>
      <c r="Q430" s="35"/>
      <c r="R430" s="35"/>
      <c r="S430" s="35"/>
      <c r="T430" s="37"/>
      <c r="U430" s="37"/>
      <c r="V430" s="38" t="str">
        <f t="shared" si="40"/>
        <v/>
      </c>
      <c r="W430" s="142" t="str">
        <f>IF(B430="","",IF(VLOOKUP(B430,'Measure&amp;Incentive Picklist'!D:H,5,FALSE)="Therms Saved","Contact ConEd"))</f>
        <v/>
      </c>
      <c r="Y430" s="18">
        <f t="shared" si="42"/>
        <v>1</v>
      </c>
      <c r="Z430" s="18">
        <f t="shared" si="43"/>
        <v>0</v>
      </c>
    </row>
    <row r="431" spans="1:26" x14ac:dyDescent="0.25">
      <c r="A431" s="19">
        <f t="shared" si="41"/>
        <v>424</v>
      </c>
      <c r="B431" s="35"/>
      <c r="C431" s="19" t="e">
        <f>VLOOKUP(B431,'Measure&amp;Incentive Picklist'!D:H,2,FALSE)</f>
        <v>#N/A</v>
      </c>
      <c r="D431" s="35"/>
      <c r="E431" s="35"/>
      <c r="F431" s="35"/>
      <c r="G431" s="35"/>
      <c r="H431" s="36"/>
      <c r="I431" s="36"/>
      <c r="J431" s="159"/>
      <c r="K431" s="172"/>
      <c r="L431" s="193">
        <f t="shared" si="38"/>
        <v>14.696</v>
      </c>
      <c r="M431" s="188">
        <f t="shared" si="39"/>
        <v>970.3</v>
      </c>
      <c r="N431" s="180"/>
      <c r="O431" s="46"/>
      <c r="P431" s="18" t="str">
        <f>IF(O431="","",VLOOKUP(O431,'Heating picklists'!A:C,3,FALSE))</f>
        <v/>
      </c>
      <c r="Q431" s="35"/>
      <c r="R431" s="35"/>
      <c r="S431" s="35"/>
      <c r="T431" s="37"/>
      <c r="U431" s="37"/>
      <c r="V431" s="38" t="str">
        <f t="shared" si="40"/>
        <v/>
      </c>
      <c r="W431" s="142" t="str">
        <f>IF(B431="","",IF(VLOOKUP(B431,'Measure&amp;Incentive Picklist'!D:H,5,FALSE)="Therms Saved","Contact ConEd"))</f>
        <v/>
      </c>
      <c r="Y431" s="18">
        <f t="shared" si="42"/>
        <v>1</v>
      </c>
      <c r="Z431" s="18">
        <f t="shared" si="43"/>
        <v>0</v>
      </c>
    </row>
    <row r="432" spans="1:26" x14ac:dyDescent="0.25">
      <c r="A432" s="19">
        <f t="shared" si="41"/>
        <v>425</v>
      </c>
      <c r="B432" s="35"/>
      <c r="C432" s="19" t="e">
        <f>VLOOKUP(B432,'Measure&amp;Incentive Picklist'!D:H,2,FALSE)</f>
        <v>#N/A</v>
      </c>
      <c r="D432" s="35"/>
      <c r="E432" s="35"/>
      <c r="F432" s="35"/>
      <c r="G432" s="35"/>
      <c r="H432" s="36"/>
      <c r="I432" s="36"/>
      <c r="J432" s="159"/>
      <c r="K432" s="172"/>
      <c r="L432" s="193">
        <f t="shared" si="38"/>
        <v>14.696</v>
      </c>
      <c r="M432" s="188">
        <f t="shared" si="39"/>
        <v>970.3</v>
      </c>
      <c r="N432" s="180"/>
      <c r="O432" s="46"/>
      <c r="P432" s="18" t="str">
        <f>IF(O432="","",VLOOKUP(O432,'Heating picklists'!A:C,3,FALSE))</f>
        <v/>
      </c>
      <c r="Q432" s="35"/>
      <c r="R432" s="35"/>
      <c r="S432" s="35"/>
      <c r="T432" s="37"/>
      <c r="U432" s="37"/>
      <c r="V432" s="38" t="str">
        <f t="shared" si="40"/>
        <v/>
      </c>
      <c r="W432" s="142" t="str">
        <f>IF(B432="","",IF(VLOOKUP(B432,'Measure&amp;Incentive Picklist'!D:H,5,FALSE)="Therms Saved","Contact ConEd"))</f>
        <v/>
      </c>
      <c r="Y432" s="18">
        <f t="shared" si="42"/>
        <v>1</v>
      </c>
      <c r="Z432" s="18">
        <f t="shared" si="43"/>
        <v>0</v>
      </c>
    </row>
    <row r="433" spans="1:26" x14ac:dyDescent="0.25">
      <c r="A433" s="19">
        <f t="shared" si="41"/>
        <v>426</v>
      </c>
      <c r="B433" s="35"/>
      <c r="C433" s="19" t="e">
        <f>VLOOKUP(B433,'Measure&amp;Incentive Picklist'!D:H,2,FALSE)</f>
        <v>#N/A</v>
      </c>
      <c r="D433" s="35"/>
      <c r="E433" s="35"/>
      <c r="F433" s="35"/>
      <c r="G433" s="35"/>
      <c r="H433" s="36"/>
      <c r="I433" s="36"/>
      <c r="J433" s="159"/>
      <c r="K433" s="172"/>
      <c r="L433" s="193">
        <f t="shared" si="38"/>
        <v>14.696</v>
      </c>
      <c r="M433" s="188">
        <f t="shared" si="39"/>
        <v>970.3</v>
      </c>
      <c r="N433" s="180"/>
      <c r="O433" s="46"/>
      <c r="P433" s="18" t="str">
        <f>IF(O433="","",VLOOKUP(O433,'Heating picklists'!A:C,3,FALSE))</f>
        <v/>
      </c>
      <c r="Q433" s="35"/>
      <c r="R433" s="35"/>
      <c r="S433" s="35"/>
      <c r="T433" s="37"/>
      <c r="U433" s="37"/>
      <c r="V433" s="38" t="str">
        <f t="shared" si="40"/>
        <v/>
      </c>
      <c r="W433" s="142" t="str">
        <f>IF(B433="","",IF(VLOOKUP(B433,'Measure&amp;Incentive Picklist'!D:H,5,FALSE)="Therms Saved","Contact ConEd"))</f>
        <v/>
      </c>
      <c r="Y433" s="18">
        <f t="shared" si="42"/>
        <v>1</v>
      </c>
      <c r="Z433" s="18">
        <f t="shared" si="43"/>
        <v>0</v>
      </c>
    </row>
    <row r="434" spans="1:26" x14ac:dyDescent="0.25">
      <c r="A434" s="19">
        <f t="shared" si="41"/>
        <v>427</v>
      </c>
      <c r="B434" s="35"/>
      <c r="C434" s="19" t="e">
        <f>VLOOKUP(B434,'Measure&amp;Incentive Picklist'!D:H,2,FALSE)</f>
        <v>#N/A</v>
      </c>
      <c r="D434" s="35"/>
      <c r="E434" s="35"/>
      <c r="F434" s="35"/>
      <c r="G434" s="35"/>
      <c r="H434" s="36"/>
      <c r="I434" s="36"/>
      <c r="J434" s="159"/>
      <c r="K434" s="172"/>
      <c r="L434" s="193">
        <f t="shared" si="38"/>
        <v>14.696</v>
      </c>
      <c r="M434" s="188">
        <f t="shared" si="39"/>
        <v>970.3</v>
      </c>
      <c r="N434" s="180"/>
      <c r="O434" s="46"/>
      <c r="P434" s="18" t="str">
        <f>IF(O434="","",VLOOKUP(O434,'Heating picklists'!A:C,3,FALSE))</f>
        <v/>
      </c>
      <c r="Q434" s="35"/>
      <c r="R434" s="35"/>
      <c r="S434" s="35"/>
      <c r="T434" s="37"/>
      <c r="U434" s="37"/>
      <c r="V434" s="38" t="str">
        <f t="shared" si="40"/>
        <v/>
      </c>
      <c r="W434" s="142" t="str">
        <f>IF(B434="","",IF(VLOOKUP(B434,'Measure&amp;Incentive Picklist'!D:H,5,FALSE)="Therms Saved","Contact ConEd"))</f>
        <v/>
      </c>
      <c r="Y434" s="18">
        <f t="shared" si="42"/>
        <v>1</v>
      </c>
      <c r="Z434" s="18">
        <f t="shared" si="43"/>
        <v>0</v>
      </c>
    </row>
    <row r="435" spans="1:26" x14ac:dyDescent="0.25">
      <c r="A435" s="19">
        <f t="shared" si="41"/>
        <v>428</v>
      </c>
      <c r="B435" s="35"/>
      <c r="C435" s="19" t="e">
        <f>VLOOKUP(B435,'Measure&amp;Incentive Picklist'!D:H,2,FALSE)</f>
        <v>#N/A</v>
      </c>
      <c r="D435" s="35"/>
      <c r="E435" s="35"/>
      <c r="F435" s="35"/>
      <c r="G435" s="35"/>
      <c r="H435" s="36"/>
      <c r="I435" s="36"/>
      <c r="J435" s="159"/>
      <c r="K435" s="172"/>
      <c r="L435" s="193">
        <f t="shared" si="38"/>
        <v>14.696</v>
      </c>
      <c r="M435" s="188">
        <f t="shared" si="39"/>
        <v>970.3</v>
      </c>
      <c r="N435" s="180"/>
      <c r="O435" s="46"/>
      <c r="P435" s="18" t="str">
        <f>IF(O435="","",VLOOKUP(O435,'Heating picklists'!A:C,3,FALSE))</f>
        <v/>
      </c>
      <c r="Q435" s="35"/>
      <c r="R435" s="35"/>
      <c r="S435" s="35"/>
      <c r="T435" s="37"/>
      <c r="U435" s="37"/>
      <c r="V435" s="38" t="str">
        <f t="shared" si="40"/>
        <v/>
      </c>
      <c r="W435" s="142" t="str">
        <f>IF(B435="","",IF(VLOOKUP(B435,'Measure&amp;Incentive Picklist'!D:H,5,FALSE)="Therms Saved","Contact ConEd"))</f>
        <v/>
      </c>
      <c r="Y435" s="18">
        <f t="shared" si="42"/>
        <v>1</v>
      </c>
      <c r="Z435" s="18">
        <f t="shared" si="43"/>
        <v>0</v>
      </c>
    </row>
    <row r="436" spans="1:26" x14ac:dyDescent="0.25">
      <c r="A436" s="19">
        <f t="shared" si="41"/>
        <v>429</v>
      </c>
      <c r="B436" s="35"/>
      <c r="C436" s="19" t="e">
        <f>VLOOKUP(B436,'Measure&amp;Incentive Picklist'!D:H,2,FALSE)</f>
        <v>#N/A</v>
      </c>
      <c r="D436" s="35"/>
      <c r="E436" s="35"/>
      <c r="F436" s="35"/>
      <c r="G436" s="35"/>
      <c r="H436" s="36"/>
      <c r="I436" s="36"/>
      <c r="J436" s="159"/>
      <c r="K436" s="172"/>
      <c r="L436" s="193">
        <f t="shared" si="38"/>
        <v>14.696</v>
      </c>
      <c r="M436" s="188">
        <f t="shared" si="39"/>
        <v>970.3</v>
      </c>
      <c r="N436" s="180"/>
      <c r="O436" s="46"/>
      <c r="P436" s="18" t="str">
        <f>IF(O436="","",VLOOKUP(O436,'Heating picklists'!A:C,3,FALSE))</f>
        <v/>
      </c>
      <c r="Q436" s="35"/>
      <c r="R436" s="35"/>
      <c r="S436" s="35"/>
      <c r="T436" s="37"/>
      <c r="U436" s="37"/>
      <c r="V436" s="38" t="str">
        <f t="shared" si="40"/>
        <v/>
      </c>
      <c r="W436" s="142" t="str">
        <f>IF(B436="","",IF(VLOOKUP(B436,'Measure&amp;Incentive Picklist'!D:H,5,FALSE)="Therms Saved","Contact ConEd"))</f>
        <v/>
      </c>
      <c r="Y436" s="18">
        <f t="shared" si="42"/>
        <v>1</v>
      </c>
      <c r="Z436" s="18">
        <f t="shared" si="43"/>
        <v>0</v>
      </c>
    </row>
    <row r="437" spans="1:26" x14ac:dyDescent="0.25">
      <c r="A437" s="19">
        <f t="shared" si="41"/>
        <v>430</v>
      </c>
      <c r="B437" s="35"/>
      <c r="C437" s="19" t="e">
        <f>VLOOKUP(B437,'Measure&amp;Incentive Picklist'!D:H,2,FALSE)</f>
        <v>#N/A</v>
      </c>
      <c r="D437" s="35"/>
      <c r="E437" s="35"/>
      <c r="F437" s="35"/>
      <c r="G437" s="35"/>
      <c r="H437" s="36"/>
      <c r="I437" s="36"/>
      <c r="J437" s="159"/>
      <c r="K437" s="172"/>
      <c r="L437" s="193">
        <f t="shared" si="38"/>
        <v>14.696</v>
      </c>
      <c r="M437" s="188">
        <f t="shared" si="39"/>
        <v>970.3</v>
      </c>
      <c r="N437" s="180"/>
      <c r="O437" s="46"/>
      <c r="P437" s="18" t="str">
        <f>IF(O437="","",VLOOKUP(O437,'Heating picklists'!A:C,3,FALSE))</f>
        <v/>
      </c>
      <c r="Q437" s="35"/>
      <c r="R437" s="35"/>
      <c r="S437" s="35"/>
      <c r="T437" s="37"/>
      <c r="U437" s="37"/>
      <c r="V437" s="38" t="str">
        <f t="shared" si="40"/>
        <v/>
      </c>
      <c r="W437" s="142" t="str">
        <f>IF(B437="","",IF(VLOOKUP(B437,'Measure&amp;Incentive Picklist'!D:H,5,FALSE)="Therms Saved","Contact ConEd"))</f>
        <v/>
      </c>
      <c r="Y437" s="18">
        <f t="shared" si="42"/>
        <v>1</v>
      </c>
      <c r="Z437" s="18">
        <f t="shared" si="43"/>
        <v>0</v>
      </c>
    </row>
    <row r="438" spans="1:26" x14ac:dyDescent="0.25">
      <c r="A438" s="19">
        <f t="shared" si="41"/>
        <v>431</v>
      </c>
      <c r="B438" s="35"/>
      <c r="C438" s="19" t="e">
        <f>VLOOKUP(B438,'Measure&amp;Incentive Picklist'!D:H,2,FALSE)</f>
        <v>#N/A</v>
      </c>
      <c r="D438" s="35"/>
      <c r="E438" s="35"/>
      <c r="F438" s="35"/>
      <c r="G438" s="35"/>
      <c r="H438" s="36"/>
      <c r="I438" s="36"/>
      <c r="J438" s="159"/>
      <c r="K438" s="172"/>
      <c r="L438" s="193">
        <f t="shared" si="38"/>
        <v>14.696</v>
      </c>
      <c r="M438" s="188">
        <f t="shared" si="39"/>
        <v>970.3</v>
      </c>
      <c r="N438" s="180"/>
      <c r="O438" s="46"/>
      <c r="P438" s="18" t="str">
        <f>IF(O438="","",VLOOKUP(O438,'Heating picklists'!A:C,3,FALSE))</f>
        <v/>
      </c>
      <c r="Q438" s="35"/>
      <c r="R438" s="35"/>
      <c r="S438" s="35"/>
      <c r="T438" s="37"/>
      <c r="U438" s="37"/>
      <c r="V438" s="38" t="str">
        <f t="shared" si="40"/>
        <v/>
      </c>
      <c r="W438" s="142" t="str">
        <f>IF(B438="","",IF(VLOOKUP(B438,'Measure&amp;Incentive Picklist'!D:H,5,FALSE)="Therms Saved","Contact ConEd"))</f>
        <v/>
      </c>
      <c r="Y438" s="18">
        <f t="shared" si="42"/>
        <v>1</v>
      </c>
      <c r="Z438" s="18">
        <f t="shared" si="43"/>
        <v>0</v>
      </c>
    </row>
    <row r="439" spans="1:26" x14ac:dyDescent="0.25">
      <c r="A439" s="19">
        <f t="shared" si="41"/>
        <v>432</v>
      </c>
      <c r="B439" s="35"/>
      <c r="C439" s="19" t="e">
        <f>VLOOKUP(B439,'Measure&amp;Incentive Picklist'!D:H,2,FALSE)</f>
        <v>#N/A</v>
      </c>
      <c r="D439" s="35"/>
      <c r="E439" s="35"/>
      <c r="F439" s="35"/>
      <c r="G439" s="35"/>
      <c r="H439" s="36"/>
      <c r="I439" s="36"/>
      <c r="J439" s="159"/>
      <c r="K439" s="172"/>
      <c r="L439" s="193">
        <f t="shared" si="38"/>
        <v>14.696</v>
      </c>
      <c r="M439" s="188">
        <f t="shared" si="39"/>
        <v>970.3</v>
      </c>
      <c r="N439" s="180"/>
      <c r="O439" s="46"/>
      <c r="P439" s="18" t="str">
        <f>IF(O439="","",VLOOKUP(O439,'Heating picklists'!A:C,3,FALSE))</f>
        <v/>
      </c>
      <c r="Q439" s="35"/>
      <c r="R439" s="35"/>
      <c r="S439" s="35"/>
      <c r="T439" s="37"/>
      <c r="U439" s="37"/>
      <c r="V439" s="38" t="str">
        <f t="shared" si="40"/>
        <v/>
      </c>
      <c r="W439" s="142" t="str">
        <f>IF(B439="","",IF(VLOOKUP(B439,'Measure&amp;Incentive Picklist'!D:H,5,FALSE)="Therms Saved","Contact ConEd"))</f>
        <v/>
      </c>
      <c r="Y439" s="18">
        <f t="shared" si="42"/>
        <v>1</v>
      </c>
      <c r="Z439" s="18">
        <f t="shared" si="43"/>
        <v>0</v>
      </c>
    </row>
    <row r="440" spans="1:26" x14ac:dyDescent="0.25">
      <c r="A440" s="19">
        <f t="shared" si="41"/>
        <v>433</v>
      </c>
      <c r="B440" s="35"/>
      <c r="C440" s="19" t="e">
        <f>VLOOKUP(B440,'Measure&amp;Incentive Picklist'!D:H,2,FALSE)</f>
        <v>#N/A</v>
      </c>
      <c r="D440" s="35"/>
      <c r="E440" s="35"/>
      <c r="F440" s="35"/>
      <c r="G440" s="35"/>
      <c r="H440" s="36"/>
      <c r="I440" s="36"/>
      <c r="J440" s="159"/>
      <c r="K440" s="172"/>
      <c r="L440" s="193">
        <f t="shared" si="38"/>
        <v>14.696</v>
      </c>
      <c r="M440" s="188">
        <f t="shared" si="39"/>
        <v>970.3</v>
      </c>
      <c r="N440" s="180"/>
      <c r="O440" s="46"/>
      <c r="P440" s="18" t="str">
        <f>IF(O440="","",VLOOKUP(O440,'Heating picklists'!A:C,3,FALSE))</f>
        <v/>
      </c>
      <c r="Q440" s="35"/>
      <c r="R440" s="35"/>
      <c r="S440" s="35"/>
      <c r="T440" s="37"/>
      <c r="U440" s="37"/>
      <c r="V440" s="38" t="str">
        <f t="shared" si="40"/>
        <v/>
      </c>
      <c r="W440" s="142" t="str">
        <f>IF(B440="","",IF(VLOOKUP(B440,'Measure&amp;Incentive Picklist'!D:H,5,FALSE)="Therms Saved","Contact ConEd"))</f>
        <v/>
      </c>
      <c r="Y440" s="18">
        <f t="shared" si="42"/>
        <v>1</v>
      </c>
      <c r="Z440" s="18">
        <f t="shared" si="43"/>
        <v>0</v>
      </c>
    </row>
    <row r="441" spans="1:26" x14ac:dyDescent="0.25">
      <c r="A441" s="19">
        <f t="shared" si="41"/>
        <v>434</v>
      </c>
      <c r="B441" s="35"/>
      <c r="C441" s="19" t="e">
        <f>VLOOKUP(B441,'Measure&amp;Incentive Picklist'!D:H,2,FALSE)</f>
        <v>#N/A</v>
      </c>
      <c r="D441" s="35"/>
      <c r="E441" s="35"/>
      <c r="F441" s="35"/>
      <c r="G441" s="35"/>
      <c r="H441" s="36"/>
      <c r="I441" s="36"/>
      <c r="J441" s="159"/>
      <c r="K441" s="172"/>
      <c r="L441" s="193">
        <f t="shared" si="38"/>
        <v>14.696</v>
      </c>
      <c r="M441" s="188">
        <f t="shared" si="39"/>
        <v>970.3</v>
      </c>
      <c r="N441" s="180"/>
      <c r="O441" s="46"/>
      <c r="P441" s="18" t="str">
        <f>IF(O441="","",VLOOKUP(O441,'Heating picklists'!A:C,3,FALSE))</f>
        <v/>
      </c>
      <c r="Q441" s="35"/>
      <c r="R441" s="35"/>
      <c r="S441" s="35"/>
      <c r="T441" s="37"/>
      <c r="U441" s="37"/>
      <c r="V441" s="38" t="str">
        <f t="shared" si="40"/>
        <v/>
      </c>
      <c r="W441" s="142" t="str">
        <f>IF(B441="","",IF(VLOOKUP(B441,'Measure&amp;Incentive Picklist'!D:H,5,FALSE)="Therms Saved","Contact ConEd"))</f>
        <v/>
      </c>
      <c r="Y441" s="18">
        <f t="shared" si="42"/>
        <v>1</v>
      </c>
      <c r="Z441" s="18">
        <f t="shared" si="43"/>
        <v>0</v>
      </c>
    </row>
    <row r="442" spans="1:26" x14ac:dyDescent="0.25">
      <c r="A442" s="19">
        <f t="shared" si="41"/>
        <v>435</v>
      </c>
      <c r="B442" s="35"/>
      <c r="C442" s="19" t="e">
        <f>VLOOKUP(B442,'Measure&amp;Incentive Picklist'!D:H,2,FALSE)</f>
        <v>#N/A</v>
      </c>
      <c r="D442" s="35"/>
      <c r="E442" s="35"/>
      <c r="F442" s="35"/>
      <c r="G442" s="35"/>
      <c r="H442" s="36"/>
      <c r="I442" s="36"/>
      <c r="J442" s="159"/>
      <c r="K442" s="172"/>
      <c r="L442" s="193">
        <f t="shared" si="38"/>
        <v>14.696</v>
      </c>
      <c r="M442" s="188">
        <f t="shared" si="39"/>
        <v>970.3</v>
      </c>
      <c r="N442" s="180"/>
      <c r="O442" s="46"/>
      <c r="P442" s="18" t="str">
        <f>IF(O442="","",VLOOKUP(O442,'Heating picklists'!A:C,3,FALSE))</f>
        <v/>
      </c>
      <c r="Q442" s="35"/>
      <c r="R442" s="35"/>
      <c r="S442" s="35"/>
      <c r="T442" s="37"/>
      <c r="U442" s="37"/>
      <c r="V442" s="38" t="str">
        <f t="shared" si="40"/>
        <v/>
      </c>
      <c r="W442" s="142" t="str">
        <f>IF(B442="","",IF(VLOOKUP(B442,'Measure&amp;Incentive Picklist'!D:H,5,FALSE)="Therms Saved","Contact ConEd"))</f>
        <v/>
      </c>
      <c r="Y442" s="18">
        <f t="shared" si="42"/>
        <v>1</v>
      </c>
      <c r="Z442" s="18">
        <f t="shared" si="43"/>
        <v>0</v>
      </c>
    </row>
    <row r="443" spans="1:26" x14ac:dyDescent="0.25">
      <c r="A443" s="19">
        <f t="shared" si="41"/>
        <v>436</v>
      </c>
      <c r="B443" s="35"/>
      <c r="C443" s="19" t="e">
        <f>VLOOKUP(B443,'Measure&amp;Incentive Picklist'!D:H,2,FALSE)</f>
        <v>#N/A</v>
      </c>
      <c r="D443" s="35"/>
      <c r="E443" s="35"/>
      <c r="F443" s="35"/>
      <c r="G443" s="35"/>
      <c r="H443" s="36"/>
      <c r="I443" s="36"/>
      <c r="J443" s="159"/>
      <c r="K443" s="172"/>
      <c r="L443" s="193">
        <f t="shared" si="38"/>
        <v>14.696</v>
      </c>
      <c r="M443" s="188">
        <f t="shared" si="39"/>
        <v>970.3</v>
      </c>
      <c r="N443" s="180"/>
      <c r="O443" s="46"/>
      <c r="P443" s="18" t="str">
        <f>IF(O443="","",VLOOKUP(O443,'Heating picklists'!A:C,3,FALSE))</f>
        <v/>
      </c>
      <c r="Q443" s="35"/>
      <c r="R443" s="35"/>
      <c r="S443" s="35"/>
      <c r="T443" s="37"/>
      <c r="U443" s="37"/>
      <c r="V443" s="38" t="str">
        <f t="shared" si="40"/>
        <v/>
      </c>
      <c r="W443" s="142" t="str">
        <f>IF(B443="","",IF(VLOOKUP(B443,'Measure&amp;Incentive Picklist'!D:H,5,FALSE)="Therms Saved","Contact ConEd"))</f>
        <v/>
      </c>
      <c r="Y443" s="18">
        <f t="shared" si="42"/>
        <v>1</v>
      </c>
      <c r="Z443" s="18">
        <f t="shared" si="43"/>
        <v>0</v>
      </c>
    </row>
    <row r="444" spans="1:26" x14ac:dyDescent="0.25">
      <c r="A444" s="19">
        <f t="shared" si="41"/>
        <v>437</v>
      </c>
      <c r="B444" s="35"/>
      <c r="C444" s="19" t="e">
        <f>VLOOKUP(B444,'Measure&amp;Incentive Picklist'!D:H,2,FALSE)</f>
        <v>#N/A</v>
      </c>
      <c r="D444" s="35"/>
      <c r="E444" s="35"/>
      <c r="F444" s="35"/>
      <c r="G444" s="35"/>
      <c r="H444" s="36"/>
      <c r="I444" s="36"/>
      <c r="J444" s="159"/>
      <c r="K444" s="172"/>
      <c r="L444" s="193">
        <f t="shared" si="38"/>
        <v>14.696</v>
      </c>
      <c r="M444" s="188">
        <f t="shared" si="39"/>
        <v>970.3</v>
      </c>
      <c r="N444" s="180"/>
      <c r="O444" s="46"/>
      <c r="P444" s="18" t="str">
        <f>IF(O444="","",VLOOKUP(O444,'Heating picklists'!A:C,3,FALSE))</f>
        <v/>
      </c>
      <c r="Q444" s="35"/>
      <c r="R444" s="35"/>
      <c r="S444" s="35"/>
      <c r="T444" s="37"/>
      <c r="U444" s="37"/>
      <c r="V444" s="38" t="str">
        <f t="shared" si="40"/>
        <v/>
      </c>
      <c r="W444" s="142" t="str">
        <f>IF(B444="","",IF(VLOOKUP(B444,'Measure&amp;Incentive Picklist'!D:H,5,FALSE)="Therms Saved","Contact ConEd"))</f>
        <v/>
      </c>
      <c r="Y444" s="18">
        <f t="shared" si="42"/>
        <v>1</v>
      </c>
      <c r="Z444" s="18">
        <f t="shared" si="43"/>
        <v>0</v>
      </c>
    </row>
    <row r="445" spans="1:26" x14ac:dyDescent="0.25">
      <c r="A445" s="19">
        <f t="shared" si="41"/>
        <v>438</v>
      </c>
      <c r="B445" s="35"/>
      <c r="C445" s="19" t="e">
        <f>VLOOKUP(B445,'Measure&amp;Incentive Picklist'!D:H,2,FALSE)</f>
        <v>#N/A</v>
      </c>
      <c r="D445" s="35"/>
      <c r="E445" s="35"/>
      <c r="F445" s="35"/>
      <c r="G445" s="35"/>
      <c r="H445" s="36"/>
      <c r="I445" s="36"/>
      <c r="J445" s="159"/>
      <c r="K445" s="172"/>
      <c r="L445" s="193">
        <f t="shared" si="38"/>
        <v>14.696</v>
      </c>
      <c r="M445" s="188">
        <f t="shared" si="39"/>
        <v>970.3</v>
      </c>
      <c r="N445" s="180"/>
      <c r="O445" s="46"/>
      <c r="P445" s="18" t="str">
        <f>IF(O445="","",VLOOKUP(O445,'Heating picklists'!A:C,3,FALSE))</f>
        <v/>
      </c>
      <c r="Q445" s="35"/>
      <c r="R445" s="35"/>
      <c r="S445" s="35"/>
      <c r="T445" s="37"/>
      <c r="U445" s="37"/>
      <c r="V445" s="38" t="str">
        <f t="shared" si="40"/>
        <v/>
      </c>
      <c r="W445" s="142" t="str">
        <f>IF(B445="","",IF(VLOOKUP(B445,'Measure&amp;Incentive Picklist'!D:H,5,FALSE)="Therms Saved","Contact ConEd"))</f>
        <v/>
      </c>
      <c r="Y445" s="18">
        <f t="shared" si="42"/>
        <v>1</v>
      </c>
      <c r="Z445" s="18">
        <f t="shared" si="43"/>
        <v>0</v>
      </c>
    </row>
    <row r="446" spans="1:26" x14ac:dyDescent="0.25">
      <c r="A446" s="19">
        <f t="shared" si="41"/>
        <v>439</v>
      </c>
      <c r="B446" s="35"/>
      <c r="C446" s="19" t="e">
        <f>VLOOKUP(B446,'Measure&amp;Incentive Picklist'!D:H,2,FALSE)</f>
        <v>#N/A</v>
      </c>
      <c r="D446" s="35"/>
      <c r="E446" s="35"/>
      <c r="F446" s="35"/>
      <c r="G446" s="35"/>
      <c r="H446" s="36"/>
      <c r="I446" s="36"/>
      <c r="J446" s="159"/>
      <c r="K446" s="172"/>
      <c r="L446" s="193">
        <f t="shared" si="38"/>
        <v>14.696</v>
      </c>
      <c r="M446" s="188">
        <f t="shared" si="39"/>
        <v>970.3</v>
      </c>
      <c r="N446" s="180"/>
      <c r="O446" s="46"/>
      <c r="P446" s="18" t="str">
        <f>IF(O446="","",VLOOKUP(O446,'Heating picklists'!A:C,3,FALSE))</f>
        <v/>
      </c>
      <c r="Q446" s="35"/>
      <c r="R446" s="35"/>
      <c r="S446" s="35"/>
      <c r="T446" s="37"/>
      <c r="U446" s="37"/>
      <c r="V446" s="38" t="str">
        <f t="shared" si="40"/>
        <v/>
      </c>
      <c r="W446" s="142" t="str">
        <f>IF(B446="","",IF(VLOOKUP(B446,'Measure&amp;Incentive Picklist'!D:H,5,FALSE)="Therms Saved","Contact ConEd"))</f>
        <v/>
      </c>
      <c r="Y446" s="18">
        <f t="shared" si="42"/>
        <v>1</v>
      </c>
      <c r="Z446" s="18">
        <f t="shared" si="43"/>
        <v>0</v>
      </c>
    </row>
    <row r="447" spans="1:26" x14ac:dyDescent="0.25">
      <c r="A447" s="19">
        <f t="shared" si="41"/>
        <v>440</v>
      </c>
      <c r="B447" s="35"/>
      <c r="C447" s="19" t="e">
        <f>VLOOKUP(B447,'Measure&amp;Incentive Picklist'!D:H,2,FALSE)</f>
        <v>#N/A</v>
      </c>
      <c r="D447" s="35"/>
      <c r="E447" s="35"/>
      <c r="F447" s="35"/>
      <c r="G447" s="35"/>
      <c r="H447" s="36"/>
      <c r="I447" s="36"/>
      <c r="J447" s="159"/>
      <c r="K447" s="172"/>
      <c r="L447" s="193">
        <f t="shared" si="38"/>
        <v>14.696</v>
      </c>
      <c r="M447" s="188">
        <f t="shared" si="39"/>
        <v>970.3</v>
      </c>
      <c r="N447" s="180"/>
      <c r="O447" s="46"/>
      <c r="P447" s="18" t="str">
        <f>IF(O447="","",VLOOKUP(O447,'Heating picklists'!A:C,3,FALSE))</f>
        <v/>
      </c>
      <c r="Q447" s="35"/>
      <c r="R447" s="35"/>
      <c r="S447" s="35"/>
      <c r="T447" s="37"/>
      <c r="U447" s="37"/>
      <c r="V447" s="38" t="str">
        <f t="shared" si="40"/>
        <v/>
      </c>
      <c r="W447" s="142" t="str">
        <f>IF(B447="","",IF(VLOOKUP(B447,'Measure&amp;Incentive Picklist'!D:H,5,FALSE)="Therms Saved","Contact ConEd"))</f>
        <v/>
      </c>
      <c r="Y447" s="18">
        <f t="shared" si="42"/>
        <v>1</v>
      </c>
      <c r="Z447" s="18">
        <f t="shared" si="43"/>
        <v>0</v>
      </c>
    </row>
    <row r="448" spans="1:26" x14ac:dyDescent="0.25">
      <c r="A448" s="19">
        <f t="shared" si="41"/>
        <v>441</v>
      </c>
      <c r="B448" s="35"/>
      <c r="C448" s="19" t="e">
        <f>VLOOKUP(B448,'Measure&amp;Incentive Picklist'!D:H,2,FALSE)</f>
        <v>#N/A</v>
      </c>
      <c r="D448" s="35"/>
      <c r="E448" s="35"/>
      <c r="F448" s="35"/>
      <c r="G448" s="35"/>
      <c r="H448" s="36"/>
      <c r="I448" s="36"/>
      <c r="J448" s="159"/>
      <c r="K448" s="172"/>
      <c r="L448" s="193">
        <f t="shared" si="38"/>
        <v>14.696</v>
      </c>
      <c r="M448" s="188">
        <f t="shared" si="39"/>
        <v>970.3</v>
      </c>
      <c r="N448" s="180"/>
      <c r="O448" s="46"/>
      <c r="P448" s="18" t="str">
        <f>IF(O448="","",VLOOKUP(O448,'Heating picklists'!A:C,3,FALSE))</f>
        <v/>
      </c>
      <c r="Q448" s="35"/>
      <c r="R448" s="35"/>
      <c r="S448" s="35"/>
      <c r="T448" s="37"/>
      <c r="U448" s="37"/>
      <c r="V448" s="38" t="str">
        <f t="shared" si="40"/>
        <v/>
      </c>
      <c r="W448" s="142" t="str">
        <f>IF(B448="","",IF(VLOOKUP(B448,'Measure&amp;Incentive Picklist'!D:H,5,FALSE)="Therms Saved","Contact ConEd"))</f>
        <v/>
      </c>
      <c r="Y448" s="18">
        <f t="shared" si="42"/>
        <v>1</v>
      </c>
      <c r="Z448" s="18">
        <f t="shared" si="43"/>
        <v>0</v>
      </c>
    </row>
    <row r="449" spans="1:26" x14ac:dyDescent="0.25">
      <c r="A449" s="19">
        <f t="shared" si="41"/>
        <v>442</v>
      </c>
      <c r="B449" s="35"/>
      <c r="C449" s="19" t="e">
        <f>VLOOKUP(B449,'Measure&amp;Incentive Picklist'!D:H,2,FALSE)</f>
        <v>#N/A</v>
      </c>
      <c r="D449" s="35"/>
      <c r="E449" s="35"/>
      <c r="F449" s="35"/>
      <c r="G449" s="35"/>
      <c r="H449" s="36"/>
      <c r="I449" s="36"/>
      <c r="J449" s="159"/>
      <c r="K449" s="172"/>
      <c r="L449" s="193">
        <f t="shared" si="38"/>
        <v>14.696</v>
      </c>
      <c r="M449" s="188">
        <f t="shared" si="39"/>
        <v>970.3</v>
      </c>
      <c r="N449" s="180"/>
      <c r="O449" s="46"/>
      <c r="P449" s="18" t="str">
        <f>IF(O449="","",VLOOKUP(O449,'Heating picklists'!A:C,3,FALSE))</f>
        <v/>
      </c>
      <c r="Q449" s="35"/>
      <c r="R449" s="35"/>
      <c r="S449" s="35"/>
      <c r="T449" s="37"/>
      <c r="U449" s="37"/>
      <c r="V449" s="38" t="str">
        <f t="shared" si="40"/>
        <v/>
      </c>
      <c r="W449" s="142" t="str">
        <f>IF(B449="","",IF(VLOOKUP(B449,'Measure&amp;Incentive Picklist'!D:H,5,FALSE)="Therms Saved","Contact ConEd"))</f>
        <v/>
      </c>
      <c r="Y449" s="18">
        <f t="shared" si="42"/>
        <v>1</v>
      </c>
      <c r="Z449" s="18">
        <f t="shared" si="43"/>
        <v>0</v>
      </c>
    </row>
    <row r="450" spans="1:26" x14ac:dyDescent="0.25">
      <c r="A450" s="19">
        <f t="shared" si="41"/>
        <v>443</v>
      </c>
      <c r="B450" s="35"/>
      <c r="C450" s="19" t="e">
        <f>VLOOKUP(B450,'Measure&amp;Incentive Picklist'!D:H,2,FALSE)</f>
        <v>#N/A</v>
      </c>
      <c r="D450" s="35"/>
      <c r="E450" s="35"/>
      <c r="F450" s="35"/>
      <c r="G450" s="35"/>
      <c r="H450" s="36"/>
      <c r="I450" s="36"/>
      <c r="J450" s="159"/>
      <c r="K450" s="172"/>
      <c r="L450" s="193">
        <f t="shared" si="38"/>
        <v>14.696</v>
      </c>
      <c r="M450" s="188">
        <f t="shared" si="39"/>
        <v>970.3</v>
      </c>
      <c r="N450" s="180"/>
      <c r="O450" s="46"/>
      <c r="P450" s="18" t="str">
        <f>IF(O450="","",VLOOKUP(O450,'Heating picklists'!A:C,3,FALSE))</f>
        <v/>
      </c>
      <c r="Q450" s="35"/>
      <c r="R450" s="35"/>
      <c r="S450" s="35"/>
      <c r="T450" s="37"/>
      <c r="U450" s="37"/>
      <c r="V450" s="38" t="str">
        <f t="shared" si="40"/>
        <v/>
      </c>
      <c r="W450" s="142" t="str">
        <f>IF(B450="","",IF(VLOOKUP(B450,'Measure&amp;Incentive Picklist'!D:H,5,FALSE)="Therms Saved","Contact ConEd"))</f>
        <v/>
      </c>
      <c r="Y450" s="18">
        <f t="shared" si="42"/>
        <v>1</v>
      </c>
      <c r="Z450" s="18">
        <f t="shared" si="43"/>
        <v>0</v>
      </c>
    </row>
    <row r="451" spans="1:26" x14ac:dyDescent="0.25">
      <c r="A451" s="19">
        <f t="shared" si="41"/>
        <v>444</v>
      </c>
      <c r="B451" s="35"/>
      <c r="C451" s="19" t="e">
        <f>VLOOKUP(B451,'Measure&amp;Incentive Picklist'!D:H,2,FALSE)</f>
        <v>#N/A</v>
      </c>
      <c r="D451" s="35"/>
      <c r="E451" s="35"/>
      <c r="F451" s="35"/>
      <c r="G451" s="35"/>
      <c r="H451" s="36"/>
      <c r="I451" s="36"/>
      <c r="J451" s="159"/>
      <c r="K451" s="172"/>
      <c r="L451" s="193">
        <f t="shared" si="38"/>
        <v>14.696</v>
      </c>
      <c r="M451" s="188">
        <f t="shared" si="39"/>
        <v>970.3</v>
      </c>
      <c r="N451" s="180"/>
      <c r="O451" s="46"/>
      <c r="P451" s="18" t="str">
        <f>IF(O451="","",VLOOKUP(O451,'Heating picklists'!A:C,3,FALSE))</f>
        <v/>
      </c>
      <c r="Q451" s="35"/>
      <c r="R451" s="35"/>
      <c r="S451" s="35"/>
      <c r="T451" s="37"/>
      <c r="U451" s="37"/>
      <c r="V451" s="38" t="str">
        <f t="shared" si="40"/>
        <v/>
      </c>
      <c r="W451" s="142" t="str">
        <f>IF(B451="","",IF(VLOOKUP(B451,'Measure&amp;Incentive Picklist'!D:H,5,FALSE)="Therms Saved","Contact ConEd"))</f>
        <v/>
      </c>
      <c r="Y451" s="18">
        <f t="shared" si="42"/>
        <v>1</v>
      </c>
      <c r="Z451" s="18">
        <f t="shared" si="43"/>
        <v>0</v>
      </c>
    </row>
    <row r="452" spans="1:26" x14ac:dyDescent="0.25">
      <c r="A452" s="19">
        <f t="shared" si="41"/>
        <v>445</v>
      </c>
      <c r="B452" s="35"/>
      <c r="C452" s="19" t="e">
        <f>VLOOKUP(B452,'Measure&amp;Incentive Picklist'!D:H,2,FALSE)</f>
        <v>#N/A</v>
      </c>
      <c r="D452" s="35"/>
      <c r="E452" s="35"/>
      <c r="F452" s="35"/>
      <c r="G452" s="35"/>
      <c r="H452" s="36"/>
      <c r="I452" s="36"/>
      <c r="J452" s="159"/>
      <c r="K452" s="172"/>
      <c r="L452" s="193">
        <f t="shared" si="38"/>
        <v>14.696</v>
      </c>
      <c r="M452" s="188">
        <f t="shared" si="39"/>
        <v>970.3</v>
      </c>
      <c r="N452" s="180"/>
      <c r="O452" s="46"/>
      <c r="P452" s="18" t="str">
        <f>IF(O452="","",VLOOKUP(O452,'Heating picklists'!A:C,3,FALSE))</f>
        <v/>
      </c>
      <c r="Q452" s="35"/>
      <c r="R452" s="35"/>
      <c r="S452" s="35"/>
      <c r="T452" s="37"/>
      <c r="U452" s="37"/>
      <c r="V452" s="38" t="str">
        <f t="shared" si="40"/>
        <v/>
      </c>
      <c r="W452" s="142" t="str">
        <f>IF(B452="","",IF(VLOOKUP(B452,'Measure&amp;Incentive Picklist'!D:H,5,FALSE)="Therms Saved","Contact ConEd"))</f>
        <v/>
      </c>
      <c r="Y452" s="18">
        <f t="shared" si="42"/>
        <v>1</v>
      </c>
      <c r="Z452" s="18">
        <f t="shared" si="43"/>
        <v>0</v>
      </c>
    </row>
    <row r="453" spans="1:26" x14ac:dyDescent="0.25">
      <c r="A453" s="19">
        <f t="shared" si="41"/>
        <v>446</v>
      </c>
      <c r="B453" s="35"/>
      <c r="C453" s="19" t="e">
        <f>VLOOKUP(B453,'Measure&amp;Incentive Picklist'!D:H,2,FALSE)</f>
        <v>#N/A</v>
      </c>
      <c r="D453" s="35"/>
      <c r="E453" s="35"/>
      <c r="F453" s="35"/>
      <c r="G453" s="35"/>
      <c r="H453" s="36"/>
      <c r="I453" s="36"/>
      <c r="J453" s="159"/>
      <c r="K453" s="172"/>
      <c r="L453" s="193">
        <f t="shared" si="38"/>
        <v>14.696</v>
      </c>
      <c r="M453" s="188">
        <f t="shared" si="39"/>
        <v>970.3</v>
      </c>
      <c r="N453" s="180"/>
      <c r="O453" s="46"/>
      <c r="P453" s="18" t="str">
        <f>IF(O453="","",VLOOKUP(O453,'Heating picklists'!A:C,3,FALSE))</f>
        <v/>
      </c>
      <c r="Q453" s="35"/>
      <c r="R453" s="35"/>
      <c r="S453" s="35"/>
      <c r="T453" s="37"/>
      <c r="U453" s="37"/>
      <c r="V453" s="38" t="str">
        <f t="shared" si="40"/>
        <v/>
      </c>
      <c r="W453" s="142" t="str">
        <f>IF(B453="","",IF(VLOOKUP(B453,'Measure&amp;Incentive Picklist'!D:H,5,FALSE)="Therms Saved","Contact ConEd"))</f>
        <v/>
      </c>
      <c r="Y453" s="18">
        <f t="shared" si="42"/>
        <v>1</v>
      </c>
      <c r="Z453" s="18">
        <f t="shared" si="43"/>
        <v>0</v>
      </c>
    </row>
    <row r="454" spans="1:26" x14ac:dyDescent="0.25">
      <c r="A454" s="19">
        <f t="shared" si="41"/>
        <v>447</v>
      </c>
      <c r="B454" s="35"/>
      <c r="C454" s="19" t="e">
        <f>VLOOKUP(B454,'Measure&amp;Incentive Picklist'!D:H,2,FALSE)</f>
        <v>#N/A</v>
      </c>
      <c r="D454" s="35"/>
      <c r="E454" s="35"/>
      <c r="F454" s="35"/>
      <c r="G454" s="35"/>
      <c r="H454" s="36"/>
      <c r="I454" s="36"/>
      <c r="J454" s="159"/>
      <c r="K454" s="172"/>
      <c r="L454" s="193">
        <f t="shared" si="38"/>
        <v>14.696</v>
      </c>
      <c r="M454" s="188">
        <f t="shared" si="39"/>
        <v>970.3</v>
      </c>
      <c r="N454" s="180"/>
      <c r="O454" s="46"/>
      <c r="P454" s="18" t="str">
        <f>IF(O454="","",VLOOKUP(O454,'Heating picklists'!A:C,3,FALSE))</f>
        <v/>
      </c>
      <c r="Q454" s="35"/>
      <c r="R454" s="35"/>
      <c r="S454" s="35"/>
      <c r="T454" s="37"/>
      <c r="U454" s="37"/>
      <c r="V454" s="38" t="str">
        <f t="shared" si="40"/>
        <v/>
      </c>
      <c r="W454" s="142" t="str">
        <f>IF(B454="","",IF(VLOOKUP(B454,'Measure&amp;Incentive Picklist'!D:H,5,FALSE)="Therms Saved","Contact ConEd"))</f>
        <v/>
      </c>
      <c r="Y454" s="18">
        <f t="shared" si="42"/>
        <v>1</v>
      </c>
      <c r="Z454" s="18">
        <f t="shared" si="43"/>
        <v>0</v>
      </c>
    </row>
    <row r="455" spans="1:26" x14ac:dyDescent="0.25">
      <c r="A455" s="19">
        <f t="shared" si="41"/>
        <v>448</v>
      </c>
      <c r="B455" s="35"/>
      <c r="C455" s="19" t="e">
        <f>VLOOKUP(B455,'Measure&amp;Incentive Picklist'!D:H,2,FALSE)</f>
        <v>#N/A</v>
      </c>
      <c r="D455" s="35"/>
      <c r="E455" s="35"/>
      <c r="F455" s="35"/>
      <c r="G455" s="35"/>
      <c r="H455" s="36"/>
      <c r="I455" s="36"/>
      <c r="J455" s="159"/>
      <c r="K455" s="172"/>
      <c r="L455" s="193">
        <f t="shared" si="38"/>
        <v>14.696</v>
      </c>
      <c r="M455" s="188">
        <f t="shared" si="39"/>
        <v>970.3</v>
      </c>
      <c r="N455" s="180"/>
      <c r="O455" s="46"/>
      <c r="P455" s="18" t="str">
        <f>IF(O455="","",VLOOKUP(O455,'Heating picklists'!A:C,3,FALSE))</f>
        <v/>
      </c>
      <c r="Q455" s="35"/>
      <c r="R455" s="35"/>
      <c r="S455" s="35"/>
      <c r="T455" s="37"/>
      <c r="U455" s="37"/>
      <c r="V455" s="38" t="str">
        <f t="shared" si="40"/>
        <v/>
      </c>
      <c r="W455" s="142" t="str">
        <f>IF(B455="","",IF(VLOOKUP(B455,'Measure&amp;Incentive Picklist'!D:H,5,FALSE)="Therms Saved","Contact ConEd"))</f>
        <v/>
      </c>
      <c r="Y455" s="18">
        <f t="shared" si="42"/>
        <v>1</v>
      </c>
      <c r="Z455" s="18">
        <f t="shared" si="43"/>
        <v>0</v>
      </c>
    </row>
    <row r="456" spans="1:26" x14ac:dyDescent="0.25">
      <c r="A456" s="19">
        <f t="shared" si="41"/>
        <v>449</v>
      </c>
      <c r="B456" s="35"/>
      <c r="C456" s="19" t="e">
        <f>VLOOKUP(B456,'Measure&amp;Incentive Picklist'!D:H,2,FALSE)</f>
        <v>#N/A</v>
      </c>
      <c r="D456" s="35"/>
      <c r="E456" s="35"/>
      <c r="F456" s="35"/>
      <c r="G456" s="35"/>
      <c r="H456" s="36"/>
      <c r="I456" s="36"/>
      <c r="J456" s="159"/>
      <c r="K456" s="172"/>
      <c r="L456" s="193">
        <f t="shared" si="38"/>
        <v>14.696</v>
      </c>
      <c r="M456" s="188">
        <f t="shared" si="39"/>
        <v>970.3</v>
      </c>
      <c r="N456" s="180"/>
      <c r="O456" s="46"/>
      <c r="P456" s="18" t="str">
        <f>IF(O456="","",VLOOKUP(O456,'Heating picklists'!A:C,3,FALSE))</f>
        <v/>
      </c>
      <c r="Q456" s="35"/>
      <c r="R456" s="35"/>
      <c r="S456" s="35"/>
      <c r="T456" s="37"/>
      <c r="U456" s="37"/>
      <c r="V456" s="38" t="str">
        <f t="shared" si="40"/>
        <v/>
      </c>
      <c r="W456" s="142" t="str">
        <f>IF(B456="","",IF(VLOOKUP(B456,'Measure&amp;Incentive Picklist'!D:H,5,FALSE)="Therms Saved","Contact ConEd"))</f>
        <v/>
      </c>
      <c r="Y456" s="18">
        <f t="shared" si="42"/>
        <v>1</v>
      </c>
      <c r="Z456" s="18">
        <f t="shared" si="43"/>
        <v>0</v>
      </c>
    </row>
    <row r="457" spans="1:26" x14ac:dyDescent="0.25">
      <c r="A457" s="19">
        <f t="shared" si="41"/>
        <v>450</v>
      </c>
      <c r="B457" s="35"/>
      <c r="C457" s="19" t="e">
        <f>VLOOKUP(B457,'Measure&amp;Incentive Picklist'!D:H,2,FALSE)</f>
        <v>#N/A</v>
      </c>
      <c r="D457" s="35"/>
      <c r="E457" s="35"/>
      <c r="F457" s="35"/>
      <c r="G457" s="35"/>
      <c r="H457" s="36"/>
      <c r="I457" s="36"/>
      <c r="J457" s="159"/>
      <c r="K457" s="172"/>
      <c r="L457" s="193">
        <f t="shared" ref="L457:L507" si="44">14.696+K457</f>
        <v>14.696</v>
      </c>
      <c r="M457" s="188">
        <f t="shared" ref="M457:M507" si="45">IF(L457="","",VLOOKUP(L457,AB$7:AC$137,2,FALSE))</f>
        <v>970.3</v>
      </c>
      <c r="N457" s="180"/>
      <c r="O457" s="46"/>
      <c r="P457" s="18" t="str">
        <f>IF(O457="","",VLOOKUP(O457,'Heating picklists'!A:C,3,FALSE))</f>
        <v/>
      </c>
      <c r="Q457" s="35"/>
      <c r="R457" s="35"/>
      <c r="S457" s="35"/>
      <c r="T457" s="37"/>
      <c r="U457" s="37"/>
      <c r="V457" s="38" t="str">
        <f t="shared" ref="V457:V507" si="46">IF(AND(T457="",U457=""),"",$T457+$U457)</f>
        <v/>
      </c>
      <c r="W457" s="142" t="str">
        <f>IF(B457="","",IF(VLOOKUP(B457,'Measure&amp;Incentive Picklist'!D:H,5,FALSE)="Therms Saved","Contact ConEd"))</f>
        <v/>
      </c>
      <c r="Y457" s="18">
        <f t="shared" si="42"/>
        <v>1</v>
      </c>
      <c r="Z457" s="18">
        <f t="shared" si="43"/>
        <v>0</v>
      </c>
    </row>
    <row r="458" spans="1:26" x14ac:dyDescent="0.25">
      <c r="A458" s="19">
        <f t="shared" ref="A458:A507" si="47">A457+1</f>
        <v>451</v>
      </c>
      <c r="B458" s="35"/>
      <c r="C458" s="19" t="e">
        <f>VLOOKUP(B458,'Measure&amp;Incentive Picklist'!D:H,2,FALSE)</f>
        <v>#N/A</v>
      </c>
      <c r="D458" s="35"/>
      <c r="E458" s="35"/>
      <c r="F458" s="35"/>
      <c r="G458" s="35"/>
      <c r="H458" s="36"/>
      <c r="I458" s="36"/>
      <c r="J458" s="159"/>
      <c r="K458" s="172"/>
      <c r="L458" s="193">
        <f t="shared" si="44"/>
        <v>14.696</v>
      </c>
      <c r="M458" s="188">
        <f t="shared" si="45"/>
        <v>970.3</v>
      </c>
      <c r="N458" s="180"/>
      <c r="O458" s="46"/>
      <c r="P458" s="18" t="str">
        <f>IF(O458="","",VLOOKUP(O458,'Heating picklists'!A:C,3,FALSE))</f>
        <v/>
      </c>
      <c r="Q458" s="35"/>
      <c r="R458" s="35"/>
      <c r="S458" s="35"/>
      <c r="T458" s="37"/>
      <c r="U458" s="37"/>
      <c r="V458" s="38" t="str">
        <f t="shared" si="46"/>
        <v/>
      </c>
      <c r="W458" s="142" t="str">
        <f>IF(B458="","",IF(VLOOKUP(B458,'Measure&amp;Incentive Picklist'!D:H,5,FALSE)="Therms Saved","Contact ConEd"))</f>
        <v/>
      </c>
      <c r="Y458" s="18">
        <f t="shared" si="42"/>
        <v>1</v>
      </c>
      <c r="Z458" s="18">
        <f t="shared" si="43"/>
        <v>0</v>
      </c>
    </row>
    <row r="459" spans="1:26" x14ac:dyDescent="0.25">
      <c r="A459" s="19">
        <f t="shared" si="47"/>
        <v>452</v>
      </c>
      <c r="B459" s="35"/>
      <c r="C459" s="19" t="e">
        <f>VLOOKUP(B459,'Measure&amp;Incentive Picklist'!D:H,2,FALSE)</f>
        <v>#N/A</v>
      </c>
      <c r="D459" s="35"/>
      <c r="E459" s="35"/>
      <c r="F459" s="35"/>
      <c r="G459" s="35"/>
      <c r="H459" s="36"/>
      <c r="I459" s="36"/>
      <c r="J459" s="159"/>
      <c r="K459" s="172"/>
      <c r="L459" s="193">
        <f t="shared" si="44"/>
        <v>14.696</v>
      </c>
      <c r="M459" s="188">
        <f t="shared" si="45"/>
        <v>970.3</v>
      </c>
      <c r="N459" s="180"/>
      <c r="O459" s="46"/>
      <c r="P459" s="18" t="str">
        <f>IF(O459="","",VLOOKUP(O459,'Heating picklists'!A:C,3,FALSE))</f>
        <v/>
      </c>
      <c r="Q459" s="35"/>
      <c r="R459" s="35"/>
      <c r="S459" s="35"/>
      <c r="T459" s="37"/>
      <c r="U459" s="37"/>
      <c r="V459" s="38" t="str">
        <f t="shared" si="46"/>
        <v/>
      </c>
      <c r="W459" s="142" t="str">
        <f>IF(B459="","",IF(VLOOKUP(B459,'Measure&amp;Incentive Picklist'!D:H,5,FALSE)="Therms Saved","Contact ConEd"))</f>
        <v/>
      </c>
      <c r="Y459" s="18">
        <f t="shared" si="42"/>
        <v>1</v>
      </c>
      <c r="Z459" s="18">
        <f t="shared" si="43"/>
        <v>0</v>
      </c>
    </row>
    <row r="460" spans="1:26" x14ac:dyDescent="0.25">
      <c r="A460" s="19">
        <f t="shared" si="47"/>
        <v>453</v>
      </c>
      <c r="B460" s="35"/>
      <c r="C460" s="19" t="e">
        <f>VLOOKUP(B460,'Measure&amp;Incentive Picklist'!D:H,2,FALSE)</f>
        <v>#N/A</v>
      </c>
      <c r="D460" s="35"/>
      <c r="E460" s="35"/>
      <c r="F460" s="35"/>
      <c r="G460" s="35"/>
      <c r="H460" s="36"/>
      <c r="I460" s="36"/>
      <c r="J460" s="159"/>
      <c r="K460" s="172"/>
      <c r="L460" s="193">
        <f t="shared" si="44"/>
        <v>14.696</v>
      </c>
      <c r="M460" s="188">
        <f t="shared" si="45"/>
        <v>970.3</v>
      </c>
      <c r="N460" s="180"/>
      <c r="O460" s="46"/>
      <c r="P460" s="18" t="str">
        <f>IF(O460="","",VLOOKUP(O460,'Heating picklists'!A:C,3,FALSE))</f>
        <v/>
      </c>
      <c r="Q460" s="35"/>
      <c r="R460" s="35"/>
      <c r="S460" s="35"/>
      <c r="T460" s="37"/>
      <c r="U460" s="37"/>
      <c r="V460" s="38" t="str">
        <f t="shared" si="46"/>
        <v/>
      </c>
      <c r="W460" s="142" t="str">
        <f>IF(B460="","",IF(VLOOKUP(B460,'Measure&amp;Incentive Picklist'!D:H,5,FALSE)="Therms Saved","Contact ConEd"))</f>
        <v/>
      </c>
      <c r="Y460" s="18">
        <f t="shared" si="42"/>
        <v>1</v>
      </c>
      <c r="Z460" s="18">
        <f t="shared" si="43"/>
        <v>0</v>
      </c>
    </row>
    <row r="461" spans="1:26" x14ac:dyDescent="0.25">
      <c r="A461" s="19">
        <f t="shared" si="47"/>
        <v>454</v>
      </c>
      <c r="B461" s="35"/>
      <c r="C461" s="19" t="e">
        <f>VLOOKUP(B461,'Measure&amp;Incentive Picklist'!D:H,2,FALSE)</f>
        <v>#N/A</v>
      </c>
      <c r="D461" s="35"/>
      <c r="E461" s="35"/>
      <c r="F461" s="35"/>
      <c r="G461" s="35"/>
      <c r="H461" s="36"/>
      <c r="I461" s="36"/>
      <c r="J461" s="159"/>
      <c r="K461" s="172"/>
      <c r="L461" s="193">
        <f t="shared" si="44"/>
        <v>14.696</v>
      </c>
      <c r="M461" s="188">
        <f t="shared" si="45"/>
        <v>970.3</v>
      </c>
      <c r="N461" s="180"/>
      <c r="O461" s="46"/>
      <c r="P461" s="18" t="str">
        <f>IF(O461="","",VLOOKUP(O461,'Heating picklists'!A:C,3,FALSE))</f>
        <v/>
      </c>
      <c r="Q461" s="35"/>
      <c r="R461" s="35"/>
      <c r="S461" s="35"/>
      <c r="T461" s="37"/>
      <c r="U461" s="37"/>
      <c r="V461" s="38" t="str">
        <f t="shared" si="46"/>
        <v/>
      </c>
      <c r="W461" s="142" t="str">
        <f>IF(B461="","",IF(VLOOKUP(B461,'Measure&amp;Incentive Picklist'!D:H,5,FALSE)="Therms Saved","Contact ConEd"))</f>
        <v/>
      </c>
      <c r="Y461" s="18">
        <f t="shared" si="42"/>
        <v>1</v>
      </c>
      <c r="Z461" s="18">
        <f t="shared" si="43"/>
        <v>0</v>
      </c>
    </row>
    <row r="462" spans="1:26" x14ac:dyDescent="0.25">
      <c r="A462" s="19">
        <f t="shared" si="47"/>
        <v>455</v>
      </c>
      <c r="B462" s="35"/>
      <c r="C462" s="19" t="e">
        <f>VLOOKUP(B462,'Measure&amp;Incentive Picklist'!D:H,2,FALSE)</f>
        <v>#N/A</v>
      </c>
      <c r="D462" s="35"/>
      <c r="E462" s="35"/>
      <c r="F462" s="35"/>
      <c r="G462" s="35"/>
      <c r="H462" s="36"/>
      <c r="I462" s="36"/>
      <c r="J462" s="159"/>
      <c r="K462" s="172"/>
      <c r="L462" s="193">
        <f t="shared" si="44"/>
        <v>14.696</v>
      </c>
      <c r="M462" s="188">
        <f t="shared" si="45"/>
        <v>970.3</v>
      </c>
      <c r="N462" s="180"/>
      <c r="O462" s="46"/>
      <c r="P462" s="18" t="str">
        <f>IF(O462="","",VLOOKUP(O462,'Heating picklists'!A:C,3,FALSE))</f>
        <v/>
      </c>
      <c r="Q462" s="35"/>
      <c r="R462" s="35"/>
      <c r="S462" s="35"/>
      <c r="T462" s="37"/>
      <c r="U462" s="37"/>
      <c r="V462" s="38" t="str">
        <f t="shared" si="46"/>
        <v/>
      </c>
      <c r="W462" s="142" t="str">
        <f>IF(B462="","",IF(VLOOKUP(B462,'Measure&amp;Incentive Picklist'!D:H,5,FALSE)="Therms Saved","Contact ConEd"))</f>
        <v/>
      </c>
      <c r="Y462" s="18">
        <f t="shared" si="42"/>
        <v>1</v>
      </c>
      <c r="Z462" s="18">
        <f t="shared" si="43"/>
        <v>0</v>
      </c>
    </row>
    <row r="463" spans="1:26" x14ac:dyDescent="0.25">
      <c r="A463" s="19">
        <f t="shared" si="47"/>
        <v>456</v>
      </c>
      <c r="B463" s="35"/>
      <c r="C463" s="19" t="e">
        <f>VLOOKUP(B463,'Measure&amp;Incentive Picklist'!D:H,2,FALSE)</f>
        <v>#N/A</v>
      </c>
      <c r="D463" s="35"/>
      <c r="E463" s="35"/>
      <c r="F463" s="35"/>
      <c r="G463" s="35"/>
      <c r="H463" s="36"/>
      <c r="I463" s="36"/>
      <c r="J463" s="159"/>
      <c r="K463" s="172"/>
      <c r="L463" s="193">
        <f t="shared" si="44"/>
        <v>14.696</v>
      </c>
      <c r="M463" s="188">
        <f t="shared" si="45"/>
        <v>970.3</v>
      </c>
      <c r="N463" s="180"/>
      <c r="O463" s="46"/>
      <c r="P463" s="18" t="str">
        <f>IF(O463="","",VLOOKUP(O463,'Heating picklists'!A:C,3,FALSE))</f>
        <v/>
      </c>
      <c r="Q463" s="35"/>
      <c r="R463" s="35"/>
      <c r="S463" s="35"/>
      <c r="T463" s="37"/>
      <c r="U463" s="37"/>
      <c r="V463" s="38" t="str">
        <f t="shared" si="46"/>
        <v/>
      </c>
      <c r="W463" s="142" t="str">
        <f>IF(B463="","",IF(VLOOKUP(B463,'Measure&amp;Incentive Picklist'!D:H,5,FALSE)="Therms Saved","Contact ConEd"))</f>
        <v/>
      </c>
      <c r="Y463" s="18">
        <f t="shared" si="42"/>
        <v>1</v>
      </c>
      <c r="Z463" s="18">
        <f t="shared" si="43"/>
        <v>0</v>
      </c>
    </row>
    <row r="464" spans="1:26" x14ac:dyDescent="0.25">
      <c r="A464" s="19">
        <f t="shared" si="47"/>
        <v>457</v>
      </c>
      <c r="B464" s="35"/>
      <c r="C464" s="19" t="e">
        <f>VLOOKUP(B464,'Measure&amp;Incentive Picklist'!D:H,2,FALSE)</f>
        <v>#N/A</v>
      </c>
      <c r="D464" s="35"/>
      <c r="E464" s="35"/>
      <c r="F464" s="35"/>
      <c r="G464" s="35"/>
      <c r="H464" s="36"/>
      <c r="I464" s="36"/>
      <c r="J464" s="159"/>
      <c r="K464" s="172"/>
      <c r="L464" s="193">
        <f t="shared" si="44"/>
        <v>14.696</v>
      </c>
      <c r="M464" s="188">
        <f t="shared" si="45"/>
        <v>970.3</v>
      </c>
      <c r="N464" s="180"/>
      <c r="O464" s="46"/>
      <c r="P464" s="18" t="str">
        <f>IF(O464="","",VLOOKUP(O464,'Heating picklists'!A:C,3,FALSE))</f>
        <v/>
      </c>
      <c r="Q464" s="35"/>
      <c r="R464" s="35"/>
      <c r="S464" s="35"/>
      <c r="T464" s="37"/>
      <c r="U464" s="37"/>
      <c r="V464" s="38" t="str">
        <f t="shared" si="46"/>
        <v/>
      </c>
      <c r="W464" s="142" t="str">
        <f>IF(B464="","",IF(VLOOKUP(B464,'Measure&amp;Incentive Picklist'!D:H,5,FALSE)="Therms Saved","Contact ConEd"))</f>
        <v/>
      </c>
      <c r="Y464" s="18">
        <f t="shared" ref="Y464:Y506" si="48">IF(OR(B464&gt;"",D464&gt;0,E464&gt;0,F464&gt;0,G464&gt;0,H464&gt;0,I464&gt;0,J464&gt;0,L464&gt;0,N464&gt;0,O464&gt;0,Q464&gt;0,R464&gt;0,S464&gt;0,T464&gt;0,U464&gt;0,X464&gt;0),1,0)</f>
        <v>1</v>
      </c>
      <c r="Z464" s="18">
        <f t="shared" ref="Z464:Z506" si="49">IF(ISERROR(Y464),1,0)</f>
        <v>0</v>
      </c>
    </row>
    <row r="465" spans="1:26" x14ac:dyDescent="0.25">
      <c r="A465" s="19">
        <f t="shared" si="47"/>
        <v>458</v>
      </c>
      <c r="B465" s="35"/>
      <c r="C465" s="19" t="e">
        <f>VLOOKUP(B465,'Measure&amp;Incentive Picklist'!D:H,2,FALSE)</f>
        <v>#N/A</v>
      </c>
      <c r="D465" s="35"/>
      <c r="E465" s="35"/>
      <c r="F465" s="35"/>
      <c r="G465" s="35"/>
      <c r="H465" s="36"/>
      <c r="I465" s="36"/>
      <c r="J465" s="159"/>
      <c r="K465" s="172"/>
      <c r="L465" s="193">
        <f t="shared" si="44"/>
        <v>14.696</v>
      </c>
      <c r="M465" s="188">
        <f t="shared" si="45"/>
        <v>970.3</v>
      </c>
      <c r="N465" s="180"/>
      <c r="O465" s="46"/>
      <c r="P465" s="18" t="str">
        <f>IF(O465="","",VLOOKUP(O465,'Heating picklists'!A:C,3,FALSE))</f>
        <v/>
      </c>
      <c r="Q465" s="35"/>
      <c r="R465" s="35"/>
      <c r="S465" s="35"/>
      <c r="T465" s="37"/>
      <c r="U465" s="37"/>
      <c r="V465" s="38" t="str">
        <f t="shared" si="46"/>
        <v/>
      </c>
      <c r="W465" s="142" t="str">
        <f>IF(B465="","",IF(VLOOKUP(B465,'Measure&amp;Incentive Picklist'!D:H,5,FALSE)="Therms Saved","Contact ConEd"))</f>
        <v/>
      </c>
      <c r="Y465" s="18">
        <f t="shared" si="48"/>
        <v>1</v>
      </c>
      <c r="Z465" s="18">
        <f t="shared" si="49"/>
        <v>0</v>
      </c>
    </row>
    <row r="466" spans="1:26" x14ac:dyDescent="0.25">
      <c r="A466" s="19">
        <f t="shared" si="47"/>
        <v>459</v>
      </c>
      <c r="B466" s="35"/>
      <c r="C466" s="19" t="e">
        <f>VLOOKUP(B466,'Measure&amp;Incentive Picklist'!D:H,2,FALSE)</f>
        <v>#N/A</v>
      </c>
      <c r="D466" s="35"/>
      <c r="E466" s="35"/>
      <c r="F466" s="35"/>
      <c r="G466" s="35"/>
      <c r="H466" s="36"/>
      <c r="I466" s="36"/>
      <c r="J466" s="159"/>
      <c r="K466" s="172"/>
      <c r="L466" s="193">
        <f t="shared" si="44"/>
        <v>14.696</v>
      </c>
      <c r="M466" s="188">
        <f t="shared" si="45"/>
        <v>970.3</v>
      </c>
      <c r="N466" s="180"/>
      <c r="O466" s="46"/>
      <c r="P466" s="18" t="str">
        <f>IF(O466="","",VLOOKUP(O466,'Heating picklists'!A:C,3,FALSE))</f>
        <v/>
      </c>
      <c r="Q466" s="35"/>
      <c r="R466" s="35"/>
      <c r="S466" s="35"/>
      <c r="T466" s="37"/>
      <c r="U466" s="37"/>
      <c r="V466" s="38" t="str">
        <f t="shared" si="46"/>
        <v/>
      </c>
      <c r="W466" s="142" t="str">
        <f>IF(B466="","",IF(VLOOKUP(B466,'Measure&amp;Incentive Picklist'!D:H,5,FALSE)="Therms Saved","Contact ConEd"))</f>
        <v/>
      </c>
      <c r="Y466" s="18">
        <f t="shared" si="48"/>
        <v>1</v>
      </c>
      <c r="Z466" s="18">
        <f t="shared" si="49"/>
        <v>0</v>
      </c>
    </row>
    <row r="467" spans="1:26" x14ac:dyDescent="0.25">
      <c r="A467" s="19">
        <f t="shared" si="47"/>
        <v>460</v>
      </c>
      <c r="B467" s="35"/>
      <c r="C467" s="19" t="e">
        <f>VLOOKUP(B467,'Measure&amp;Incentive Picklist'!D:H,2,FALSE)</f>
        <v>#N/A</v>
      </c>
      <c r="D467" s="35"/>
      <c r="E467" s="35"/>
      <c r="F467" s="35"/>
      <c r="G467" s="35"/>
      <c r="H467" s="36"/>
      <c r="I467" s="36"/>
      <c r="J467" s="159"/>
      <c r="K467" s="172"/>
      <c r="L467" s="193">
        <f t="shared" si="44"/>
        <v>14.696</v>
      </c>
      <c r="M467" s="188">
        <f t="shared" si="45"/>
        <v>970.3</v>
      </c>
      <c r="N467" s="180"/>
      <c r="O467" s="46"/>
      <c r="P467" s="18" t="str">
        <f>IF(O467="","",VLOOKUP(O467,'Heating picklists'!A:C,3,FALSE))</f>
        <v/>
      </c>
      <c r="Q467" s="35"/>
      <c r="R467" s="35"/>
      <c r="S467" s="35"/>
      <c r="T467" s="37"/>
      <c r="U467" s="37"/>
      <c r="V467" s="38" t="str">
        <f t="shared" si="46"/>
        <v/>
      </c>
      <c r="W467" s="142" t="str">
        <f>IF(B467="","",IF(VLOOKUP(B467,'Measure&amp;Incentive Picklist'!D:H,5,FALSE)="Therms Saved","Contact ConEd"))</f>
        <v/>
      </c>
      <c r="Y467" s="18">
        <f t="shared" si="48"/>
        <v>1</v>
      </c>
      <c r="Z467" s="18">
        <f t="shared" si="49"/>
        <v>0</v>
      </c>
    </row>
    <row r="468" spans="1:26" x14ac:dyDescent="0.25">
      <c r="A468" s="19">
        <f t="shared" si="47"/>
        <v>461</v>
      </c>
      <c r="B468" s="35"/>
      <c r="C468" s="19" t="e">
        <f>VLOOKUP(B468,'Measure&amp;Incentive Picklist'!D:H,2,FALSE)</f>
        <v>#N/A</v>
      </c>
      <c r="D468" s="35"/>
      <c r="E468" s="35"/>
      <c r="F468" s="35"/>
      <c r="G468" s="35"/>
      <c r="H468" s="36"/>
      <c r="I468" s="36"/>
      <c r="J468" s="159"/>
      <c r="K468" s="172"/>
      <c r="L468" s="193">
        <f t="shared" si="44"/>
        <v>14.696</v>
      </c>
      <c r="M468" s="188">
        <f t="shared" si="45"/>
        <v>970.3</v>
      </c>
      <c r="N468" s="180"/>
      <c r="O468" s="46"/>
      <c r="P468" s="18" t="str">
        <f>IF(O468="","",VLOOKUP(O468,'Heating picklists'!A:C,3,FALSE))</f>
        <v/>
      </c>
      <c r="Q468" s="35"/>
      <c r="R468" s="35"/>
      <c r="S468" s="35"/>
      <c r="T468" s="37"/>
      <c r="U468" s="37"/>
      <c r="V468" s="38" t="str">
        <f t="shared" si="46"/>
        <v/>
      </c>
      <c r="W468" s="142" t="str">
        <f>IF(B468="","",IF(VLOOKUP(B468,'Measure&amp;Incentive Picklist'!D:H,5,FALSE)="Therms Saved","Contact ConEd"))</f>
        <v/>
      </c>
      <c r="Y468" s="18">
        <f t="shared" si="48"/>
        <v>1</v>
      </c>
      <c r="Z468" s="18">
        <f t="shared" si="49"/>
        <v>0</v>
      </c>
    </row>
    <row r="469" spans="1:26" x14ac:dyDescent="0.25">
      <c r="A469" s="19">
        <f t="shared" si="47"/>
        <v>462</v>
      </c>
      <c r="B469" s="35"/>
      <c r="C469" s="19" t="e">
        <f>VLOOKUP(B469,'Measure&amp;Incentive Picklist'!D:H,2,FALSE)</f>
        <v>#N/A</v>
      </c>
      <c r="D469" s="35"/>
      <c r="E469" s="35"/>
      <c r="F469" s="35"/>
      <c r="G469" s="35"/>
      <c r="H469" s="36"/>
      <c r="I469" s="36"/>
      <c r="J469" s="159"/>
      <c r="K469" s="172"/>
      <c r="L469" s="193">
        <f t="shared" si="44"/>
        <v>14.696</v>
      </c>
      <c r="M469" s="188">
        <f t="shared" si="45"/>
        <v>970.3</v>
      </c>
      <c r="N469" s="180"/>
      <c r="O469" s="46"/>
      <c r="P469" s="18" t="str">
        <f>IF(O469="","",VLOOKUP(O469,'Heating picklists'!A:C,3,FALSE))</f>
        <v/>
      </c>
      <c r="Q469" s="35"/>
      <c r="R469" s="35"/>
      <c r="S469" s="35"/>
      <c r="T469" s="37"/>
      <c r="U469" s="37"/>
      <c r="V469" s="38" t="str">
        <f t="shared" si="46"/>
        <v/>
      </c>
      <c r="W469" s="142" t="str">
        <f>IF(B469="","",IF(VLOOKUP(B469,'Measure&amp;Incentive Picklist'!D:H,5,FALSE)="Therms Saved","Contact ConEd"))</f>
        <v/>
      </c>
      <c r="Y469" s="18">
        <f t="shared" si="48"/>
        <v>1</v>
      </c>
      <c r="Z469" s="18">
        <f t="shared" si="49"/>
        <v>0</v>
      </c>
    </row>
    <row r="470" spans="1:26" x14ac:dyDescent="0.25">
      <c r="A470" s="19">
        <f t="shared" si="47"/>
        <v>463</v>
      </c>
      <c r="B470" s="35"/>
      <c r="C470" s="19" t="e">
        <f>VLOOKUP(B470,'Measure&amp;Incentive Picklist'!D:H,2,FALSE)</f>
        <v>#N/A</v>
      </c>
      <c r="D470" s="35"/>
      <c r="E470" s="35"/>
      <c r="F470" s="35"/>
      <c r="G470" s="35"/>
      <c r="H470" s="36"/>
      <c r="I470" s="36"/>
      <c r="J470" s="159"/>
      <c r="K470" s="172"/>
      <c r="L470" s="193">
        <f t="shared" si="44"/>
        <v>14.696</v>
      </c>
      <c r="M470" s="188">
        <f t="shared" si="45"/>
        <v>970.3</v>
      </c>
      <c r="N470" s="180"/>
      <c r="O470" s="46"/>
      <c r="P470" s="18" t="str">
        <f>IF(O470="","",VLOOKUP(O470,'Heating picklists'!A:C,3,FALSE))</f>
        <v/>
      </c>
      <c r="Q470" s="35"/>
      <c r="R470" s="35"/>
      <c r="S470" s="35"/>
      <c r="T470" s="37"/>
      <c r="U470" s="37"/>
      <c r="V470" s="38" t="str">
        <f t="shared" si="46"/>
        <v/>
      </c>
      <c r="W470" s="142" t="str">
        <f>IF(B470="","",IF(VLOOKUP(B470,'Measure&amp;Incentive Picklist'!D:H,5,FALSE)="Therms Saved","Contact ConEd"))</f>
        <v/>
      </c>
      <c r="Y470" s="18">
        <f t="shared" si="48"/>
        <v>1</v>
      </c>
      <c r="Z470" s="18">
        <f t="shared" si="49"/>
        <v>0</v>
      </c>
    </row>
    <row r="471" spans="1:26" x14ac:dyDescent="0.25">
      <c r="A471" s="19">
        <f t="shared" si="47"/>
        <v>464</v>
      </c>
      <c r="B471" s="35"/>
      <c r="C471" s="19" t="e">
        <f>VLOOKUP(B471,'Measure&amp;Incentive Picklist'!D:H,2,FALSE)</f>
        <v>#N/A</v>
      </c>
      <c r="D471" s="35"/>
      <c r="E471" s="35"/>
      <c r="F471" s="35"/>
      <c r="G471" s="35"/>
      <c r="H471" s="36"/>
      <c r="I471" s="36"/>
      <c r="J471" s="159"/>
      <c r="K471" s="172"/>
      <c r="L471" s="193">
        <f t="shared" si="44"/>
        <v>14.696</v>
      </c>
      <c r="M471" s="188">
        <f t="shared" si="45"/>
        <v>970.3</v>
      </c>
      <c r="N471" s="180"/>
      <c r="O471" s="46"/>
      <c r="P471" s="18" t="str">
        <f>IF(O471="","",VLOOKUP(O471,'Heating picklists'!A:C,3,FALSE))</f>
        <v/>
      </c>
      <c r="Q471" s="35"/>
      <c r="R471" s="35"/>
      <c r="S471" s="35"/>
      <c r="T471" s="37"/>
      <c r="U471" s="37"/>
      <c r="V471" s="38" t="str">
        <f t="shared" si="46"/>
        <v/>
      </c>
      <c r="W471" s="142" t="str">
        <f>IF(B471="","",IF(VLOOKUP(B471,'Measure&amp;Incentive Picklist'!D:H,5,FALSE)="Therms Saved","Contact ConEd"))</f>
        <v/>
      </c>
      <c r="Y471" s="18">
        <f t="shared" si="48"/>
        <v>1</v>
      </c>
      <c r="Z471" s="18">
        <f t="shared" si="49"/>
        <v>0</v>
      </c>
    </row>
    <row r="472" spans="1:26" x14ac:dyDescent="0.25">
      <c r="A472" s="19">
        <f t="shared" si="47"/>
        <v>465</v>
      </c>
      <c r="B472" s="35"/>
      <c r="C472" s="19" t="e">
        <f>VLOOKUP(B472,'Measure&amp;Incentive Picklist'!D:H,2,FALSE)</f>
        <v>#N/A</v>
      </c>
      <c r="D472" s="35"/>
      <c r="E472" s="35"/>
      <c r="F472" s="35"/>
      <c r="G472" s="35"/>
      <c r="H472" s="36"/>
      <c r="I472" s="36"/>
      <c r="J472" s="159"/>
      <c r="K472" s="172"/>
      <c r="L472" s="193">
        <f t="shared" si="44"/>
        <v>14.696</v>
      </c>
      <c r="M472" s="188">
        <f t="shared" si="45"/>
        <v>970.3</v>
      </c>
      <c r="N472" s="180"/>
      <c r="O472" s="46"/>
      <c r="P472" s="18" t="str">
        <f>IF(O472="","",VLOOKUP(O472,'Heating picklists'!A:C,3,FALSE))</f>
        <v/>
      </c>
      <c r="Q472" s="35"/>
      <c r="R472" s="35"/>
      <c r="S472" s="35"/>
      <c r="T472" s="37"/>
      <c r="U472" s="37"/>
      <c r="V472" s="38" t="str">
        <f t="shared" si="46"/>
        <v/>
      </c>
      <c r="W472" s="142" t="str">
        <f>IF(B472="","",IF(VLOOKUP(B472,'Measure&amp;Incentive Picklist'!D:H,5,FALSE)="Therms Saved","Contact ConEd"))</f>
        <v/>
      </c>
      <c r="Y472" s="18">
        <f t="shared" si="48"/>
        <v>1</v>
      </c>
      <c r="Z472" s="18">
        <f t="shared" si="49"/>
        <v>0</v>
      </c>
    </row>
    <row r="473" spans="1:26" x14ac:dyDescent="0.25">
      <c r="A473" s="19">
        <f t="shared" si="47"/>
        <v>466</v>
      </c>
      <c r="B473" s="35"/>
      <c r="C473" s="19" t="e">
        <f>VLOOKUP(B473,'Measure&amp;Incentive Picklist'!D:H,2,FALSE)</f>
        <v>#N/A</v>
      </c>
      <c r="D473" s="35"/>
      <c r="E473" s="35"/>
      <c r="F473" s="35"/>
      <c r="G473" s="35"/>
      <c r="H473" s="36"/>
      <c r="I473" s="36"/>
      <c r="J473" s="159"/>
      <c r="K473" s="172"/>
      <c r="L473" s="193">
        <f t="shared" si="44"/>
        <v>14.696</v>
      </c>
      <c r="M473" s="188">
        <f t="shared" si="45"/>
        <v>970.3</v>
      </c>
      <c r="N473" s="180"/>
      <c r="O473" s="46"/>
      <c r="P473" s="18" t="str">
        <f>IF(O473="","",VLOOKUP(O473,'Heating picklists'!A:C,3,FALSE))</f>
        <v/>
      </c>
      <c r="Q473" s="35"/>
      <c r="R473" s="35"/>
      <c r="S473" s="35"/>
      <c r="T473" s="37"/>
      <c r="U473" s="37"/>
      <c r="V473" s="38" t="str">
        <f t="shared" si="46"/>
        <v/>
      </c>
      <c r="W473" s="142" t="str">
        <f>IF(B473="","",IF(VLOOKUP(B473,'Measure&amp;Incentive Picklist'!D:H,5,FALSE)="Therms Saved","Contact ConEd"))</f>
        <v/>
      </c>
      <c r="Y473" s="18">
        <f t="shared" si="48"/>
        <v>1</v>
      </c>
      <c r="Z473" s="18">
        <f t="shared" si="49"/>
        <v>0</v>
      </c>
    </row>
    <row r="474" spans="1:26" x14ac:dyDescent="0.25">
      <c r="A474" s="19">
        <f t="shared" si="47"/>
        <v>467</v>
      </c>
      <c r="B474" s="35"/>
      <c r="C474" s="19" t="e">
        <f>VLOOKUP(B474,'Measure&amp;Incentive Picklist'!D:H,2,FALSE)</f>
        <v>#N/A</v>
      </c>
      <c r="D474" s="35"/>
      <c r="E474" s="35"/>
      <c r="F474" s="35"/>
      <c r="G474" s="35"/>
      <c r="H474" s="36"/>
      <c r="I474" s="36"/>
      <c r="J474" s="159"/>
      <c r="K474" s="172"/>
      <c r="L474" s="193">
        <f t="shared" si="44"/>
        <v>14.696</v>
      </c>
      <c r="M474" s="188">
        <f t="shared" si="45"/>
        <v>970.3</v>
      </c>
      <c r="N474" s="180"/>
      <c r="O474" s="46"/>
      <c r="P474" s="18" t="str">
        <f>IF(O474="","",VLOOKUP(O474,'Heating picklists'!A:C,3,FALSE))</f>
        <v/>
      </c>
      <c r="Q474" s="35"/>
      <c r="R474" s="35"/>
      <c r="S474" s="35"/>
      <c r="T474" s="37"/>
      <c r="U474" s="37"/>
      <c r="V474" s="38" t="str">
        <f t="shared" si="46"/>
        <v/>
      </c>
      <c r="W474" s="142" t="str">
        <f>IF(B474="","",IF(VLOOKUP(B474,'Measure&amp;Incentive Picklist'!D:H,5,FALSE)="Therms Saved","Contact ConEd"))</f>
        <v/>
      </c>
      <c r="Y474" s="18">
        <f t="shared" si="48"/>
        <v>1</v>
      </c>
      <c r="Z474" s="18">
        <f t="shared" si="49"/>
        <v>0</v>
      </c>
    </row>
    <row r="475" spans="1:26" x14ac:dyDescent="0.25">
      <c r="A475" s="19">
        <f t="shared" si="47"/>
        <v>468</v>
      </c>
      <c r="B475" s="35"/>
      <c r="C475" s="19" t="e">
        <f>VLOOKUP(B475,'Measure&amp;Incentive Picklist'!D:H,2,FALSE)</f>
        <v>#N/A</v>
      </c>
      <c r="D475" s="35"/>
      <c r="E475" s="35"/>
      <c r="F475" s="35"/>
      <c r="G475" s="35"/>
      <c r="H475" s="36"/>
      <c r="I475" s="36"/>
      <c r="J475" s="159"/>
      <c r="K475" s="172"/>
      <c r="L475" s="193">
        <f t="shared" si="44"/>
        <v>14.696</v>
      </c>
      <c r="M475" s="188">
        <f t="shared" si="45"/>
        <v>970.3</v>
      </c>
      <c r="N475" s="180"/>
      <c r="O475" s="46"/>
      <c r="P475" s="18" t="str">
        <f>IF(O475="","",VLOOKUP(O475,'Heating picklists'!A:C,3,FALSE))</f>
        <v/>
      </c>
      <c r="Q475" s="35"/>
      <c r="R475" s="35"/>
      <c r="S475" s="35"/>
      <c r="T475" s="37"/>
      <c r="U475" s="37"/>
      <c r="V475" s="38" t="str">
        <f t="shared" si="46"/>
        <v/>
      </c>
      <c r="W475" s="142" t="str">
        <f>IF(B475="","",IF(VLOOKUP(B475,'Measure&amp;Incentive Picklist'!D:H,5,FALSE)="Therms Saved","Contact ConEd"))</f>
        <v/>
      </c>
      <c r="Y475" s="18">
        <f t="shared" si="48"/>
        <v>1</v>
      </c>
      <c r="Z475" s="18">
        <f t="shared" si="49"/>
        <v>0</v>
      </c>
    </row>
    <row r="476" spans="1:26" x14ac:dyDescent="0.25">
      <c r="A476" s="19">
        <f t="shared" si="47"/>
        <v>469</v>
      </c>
      <c r="B476" s="35"/>
      <c r="C476" s="19" t="e">
        <f>VLOOKUP(B476,'Measure&amp;Incentive Picklist'!D:H,2,FALSE)</f>
        <v>#N/A</v>
      </c>
      <c r="D476" s="35"/>
      <c r="E476" s="35"/>
      <c r="F476" s="35"/>
      <c r="G476" s="35"/>
      <c r="H476" s="36"/>
      <c r="I476" s="36"/>
      <c r="J476" s="159"/>
      <c r="K476" s="172"/>
      <c r="L476" s="193">
        <f t="shared" si="44"/>
        <v>14.696</v>
      </c>
      <c r="M476" s="188">
        <f t="shared" si="45"/>
        <v>970.3</v>
      </c>
      <c r="N476" s="180"/>
      <c r="O476" s="46"/>
      <c r="P476" s="18" t="str">
        <f>IF(O476="","",VLOOKUP(O476,'Heating picklists'!A:C,3,FALSE))</f>
        <v/>
      </c>
      <c r="Q476" s="35"/>
      <c r="R476" s="35"/>
      <c r="S476" s="35"/>
      <c r="T476" s="37"/>
      <c r="U476" s="37"/>
      <c r="V476" s="38" t="str">
        <f t="shared" si="46"/>
        <v/>
      </c>
      <c r="W476" s="142" t="str">
        <f>IF(B476="","",IF(VLOOKUP(B476,'Measure&amp;Incentive Picklist'!D:H,5,FALSE)="Therms Saved","Contact ConEd"))</f>
        <v/>
      </c>
      <c r="Y476" s="18">
        <f t="shared" si="48"/>
        <v>1</v>
      </c>
      <c r="Z476" s="18">
        <f t="shared" si="49"/>
        <v>0</v>
      </c>
    </row>
    <row r="477" spans="1:26" x14ac:dyDescent="0.25">
      <c r="A477" s="19">
        <f t="shared" si="47"/>
        <v>470</v>
      </c>
      <c r="B477" s="35"/>
      <c r="C477" s="19" t="e">
        <f>VLOOKUP(B477,'Measure&amp;Incentive Picklist'!D:H,2,FALSE)</f>
        <v>#N/A</v>
      </c>
      <c r="D477" s="35"/>
      <c r="E477" s="35"/>
      <c r="F477" s="35"/>
      <c r="G477" s="35"/>
      <c r="H477" s="36"/>
      <c r="I477" s="36"/>
      <c r="J477" s="159"/>
      <c r="K477" s="172"/>
      <c r="L477" s="193">
        <f t="shared" si="44"/>
        <v>14.696</v>
      </c>
      <c r="M477" s="188">
        <f t="shared" si="45"/>
        <v>970.3</v>
      </c>
      <c r="N477" s="180"/>
      <c r="O477" s="46"/>
      <c r="P477" s="18" t="str">
        <f>IF(O477="","",VLOOKUP(O477,'Heating picklists'!A:C,3,FALSE))</f>
        <v/>
      </c>
      <c r="Q477" s="35"/>
      <c r="R477" s="35"/>
      <c r="S477" s="35"/>
      <c r="T477" s="37"/>
      <c r="U477" s="37"/>
      <c r="V477" s="38" t="str">
        <f t="shared" si="46"/>
        <v/>
      </c>
      <c r="W477" s="142" t="str">
        <f>IF(B477="","",IF(VLOOKUP(B477,'Measure&amp;Incentive Picklist'!D:H,5,FALSE)="Therms Saved","Contact ConEd"))</f>
        <v/>
      </c>
      <c r="Y477" s="18">
        <f t="shared" si="48"/>
        <v>1</v>
      </c>
      <c r="Z477" s="18">
        <f t="shared" si="49"/>
        <v>0</v>
      </c>
    </row>
    <row r="478" spans="1:26" x14ac:dyDescent="0.25">
      <c r="A478" s="19">
        <f t="shared" si="47"/>
        <v>471</v>
      </c>
      <c r="B478" s="35"/>
      <c r="C478" s="19" t="e">
        <f>VLOOKUP(B478,'Measure&amp;Incentive Picklist'!D:H,2,FALSE)</f>
        <v>#N/A</v>
      </c>
      <c r="D478" s="35"/>
      <c r="E478" s="35"/>
      <c r="F478" s="35"/>
      <c r="G478" s="35"/>
      <c r="H478" s="36"/>
      <c r="I478" s="36"/>
      <c r="J478" s="159"/>
      <c r="K478" s="172"/>
      <c r="L478" s="193">
        <f t="shared" si="44"/>
        <v>14.696</v>
      </c>
      <c r="M478" s="188">
        <f t="shared" si="45"/>
        <v>970.3</v>
      </c>
      <c r="N478" s="180"/>
      <c r="O478" s="46"/>
      <c r="P478" s="18" t="str">
        <f>IF(O478="","",VLOOKUP(O478,'Heating picklists'!A:C,3,FALSE))</f>
        <v/>
      </c>
      <c r="Q478" s="35"/>
      <c r="R478" s="35"/>
      <c r="S478" s="35"/>
      <c r="T478" s="37"/>
      <c r="U478" s="37"/>
      <c r="V478" s="38" t="str">
        <f t="shared" si="46"/>
        <v/>
      </c>
      <c r="W478" s="142" t="str">
        <f>IF(B478="","",IF(VLOOKUP(B478,'Measure&amp;Incentive Picklist'!D:H,5,FALSE)="Therms Saved","Contact ConEd"))</f>
        <v/>
      </c>
      <c r="Y478" s="18">
        <f t="shared" si="48"/>
        <v>1</v>
      </c>
      <c r="Z478" s="18">
        <f t="shared" si="49"/>
        <v>0</v>
      </c>
    </row>
    <row r="479" spans="1:26" x14ac:dyDescent="0.25">
      <c r="A479" s="19">
        <f t="shared" si="47"/>
        <v>472</v>
      </c>
      <c r="B479" s="35"/>
      <c r="C479" s="19" t="e">
        <f>VLOOKUP(B479,'Measure&amp;Incentive Picklist'!D:H,2,FALSE)</f>
        <v>#N/A</v>
      </c>
      <c r="D479" s="35"/>
      <c r="E479" s="35"/>
      <c r="F479" s="35"/>
      <c r="G479" s="35"/>
      <c r="H479" s="36"/>
      <c r="I479" s="36"/>
      <c r="J479" s="159"/>
      <c r="K479" s="172"/>
      <c r="L479" s="193">
        <f t="shared" si="44"/>
        <v>14.696</v>
      </c>
      <c r="M479" s="188">
        <f t="shared" si="45"/>
        <v>970.3</v>
      </c>
      <c r="N479" s="180"/>
      <c r="O479" s="46"/>
      <c r="P479" s="18" t="str">
        <f>IF(O479="","",VLOOKUP(O479,'Heating picklists'!A:C,3,FALSE))</f>
        <v/>
      </c>
      <c r="Q479" s="35"/>
      <c r="R479" s="35"/>
      <c r="S479" s="35"/>
      <c r="T479" s="37"/>
      <c r="U479" s="37"/>
      <c r="V479" s="38" t="str">
        <f t="shared" si="46"/>
        <v/>
      </c>
      <c r="W479" s="142" t="str">
        <f>IF(B479="","",IF(VLOOKUP(B479,'Measure&amp;Incentive Picklist'!D:H,5,FALSE)="Therms Saved","Contact ConEd"))</f>
        <v/>
      </c>
      <c r="Y479" s="18">
        <f t="shared" si="48"/>
        <v>1</v>
      </c>
      <c r="Z479" s="18">
        <f t="shared" si="49"/>
        <v>0</v>
      </c>
    </row>
    <row r="480" spans="1:26" x14ac:dyDescent="0.25">
      <c r="A480" s="19">
        <f t="shared" si="47"/>
        <v>473</v>
      </c>
      <c r="B480" s="35"/>
      <c r="C480" s="19" t="e">
        <f>VLOOKUP(B480,'Measure&amp;Incentive Picklist'!D:H,2,FALSE)</f>
        <v>#N/A</v>
      </c>
      <c r="D480" s="35"/>
      <c r="E480" s="35"/>
      <c r="F480" s="35"/>
      <c r="G480" s="35"/>
      <c r="H480" s="36"/>
      <c r="I480" s="36"/>
      <c r="J480" s="159"/>
      <c r="K480" s="172"/>
      <c r="L480" s="193">
        <f t="shared" si="44"/>
        <v>14.696</v>
      </c>
      <c r="M480" s="188">
        <f t="shared" si="45"/>
        <v>970.3</v>
      </c>
      <c r="N480" s="180"/>
      <c r="O480" s="46"/>
      <c r="P480" s="18" t="str">
        <f>IF(O480="","",VLOOKUP(O480,'Heating picklists'!A:C,3,FALSE))</f>
        <v/>
      </c>
      <c r="Q480" s="35"/>
      <c r="R480" s="35"/>
      <c r="S480" s="35"/>
      <c r="T480" s="37"/>
      <c r="U480" s="37"/>
      <c r="V480" s="38" t="str">
        <f t="shared" si="46"/>
        <v/>
      </c>
      <c r="W480" s="142" t="str">
        <f>IF(B480="","",IF(VLOOKUP(B480,'Measure&amp;Incentive Picklist'!D:H,5,FALSE)="Therms Saved","Contact ConEd"))</f>
        <v/>
      </c>
      <c r="Y480" s="18">
        <f t="shared" si="48"/>
        <v>1</v>
      </c>
      <c r="Z480" s="18">
        <f t="shared" si="49"/>
        <v>0</v>
      </c>
    </row>
    <row r="481" spans="1:26" x14ac:dyDescent="0.25">
      <c r="A481" s="19">
        <f t="shared" si="47"/>
        <v>474</v>
      </c>
      <c r="B481" s="35"/>
      <c r="C481" s="19" t="e">
        <f>VLOOKUP(B481,'Measure&amp;Incentive Picklist'!D:H,2,FALSE)</f>
        <v>#N/A</v>
      </c>
      <c r="D481" s="35"/>
      <c r="E481" s="35"/>
      <c r="F481" s="35"/>
      <c r="G481" s="35"/>
      <c r="H481" s="36"/>
      <c r="I481" s="36"/>
      <c r="J481" s="159"/>
      <c r="K481" s="172"/>
      <c r="L481" s="193">
        <f t="shared" si="44"/>
        <v>14.696</v>
      </c>
      <c r="M481" s="188">
        <f t="shared" si="45"/>
        <v>970.3</v>
      </c>
      <c r="N481" s="180"/>
      <c r="O481" s="46"/>
      <c r="P481" s="18" t="str">
        <f>IF(O481="","",VLOOKUP(O481,'Heating picklists'!A:C,3,FALSE))</f>
        <v/>
      </c>
      <c r="Q481" s="35"/>
      <c r="R481" s="35"/>
      <c r="S481" s="35"/>
      <c r="T481" s="37"/>
      <c r="U481" s="37"/>
      <c r="V481" s="38" t="str">
        <f t="shared" si="46"/>
        <v/>
      </c>
      <c r="W481" s="142" t="str">
        <f>IF(B481="","",IF(VLOOKUP(B481,'Measure&amp;Incentive Picklist'!D:H,5,FALSE)="Therms Saved","Contact ConEd"))</f>
        <v/>
      </c>
      <c r="Y481" s="18">
        <f t="shared" si="48"/>
        <v>1</v>
      </c>
      <c r="Z481" s="18">
        <f t="shared" si="49"/>
        <v>0</v>
      </c>
    </row>
    <row r="482" spans="1:26" x14ac:dyDescent="0.25">
      <c r="A482" s="19">
        <f t="shared" si="47"/>
        <v>475</v>
      </c>
      <c r="B482" s="35"/>
      <c r="C482" s="19" t="e">
        <f>VLOOKUP(B482,'Measure&amp;Incentive Picklist'!D:H,2,FALSE)</f>
        <v>#N/A</v>
      </c>
      <c r="D482" s="35"/>
      <c r="E482" s="35"/>
      <c r="F482" s="35"/>
      <c r="G482" s="35"/>
      <c r="H482" s="36"/>
      <c r="I482" s="36"/>
      <c r="J482" s="159"/>
      <c r="K482" s="172"/>
      <c r="L482" s="193">
        <f t="shared" si="44"/>
        <v>14.696</v>
      </c>
      <c r="M482" s="188">
        <f t="shared" si="45"/>
        <v>970.3</v>
      </c>
      <c r="N482" s="180"/>
      <c r="O482" s="46"/>
      <c r="P482" s="18" t="str">
        <f>IF(O482="","",VLOOKUP(O482,'Heating picklists'!A:C,3,FALSE))</f>
        <v/>
      </c>
      <c r="Q482" s="35"/>
      <c r="R482" s="35"/>
      <c r="S482" s="35"/>
      <c r="T482" s="37"/>
      <c r="U482" s="37"/>
      <c r="V482" s="38" t="str">
        <f t="shared" si="46"/>
        <v/>
      </c>
      <c r="W482" s="142" t="str">
        <f>IF(B482="","",IF(VLOOKUP(B482,'Measure&amp;Incentive Picklist'!D:H,5,FALSE)="Therms Saved","Contact ConEd"))</f>
        <v/>
      </c>
      <c r="Y482" s="18">
        <f t="shared" si="48"/>
        <v>1</v>
      </c>
      <c r="Z482" s="18">
        <f t="shared" si="49"/>
        <v>0</v>
      </c>
    </row>
    <row r="483" spans="1:26" x14ac:dyDescent="0.25">
      <c r="A483" s="19">
        <f t="shared" si="47"/>
        <v>476</v>
      </c>
      <c r="B483" s="35"/>
      <c r="C483" s="19" t="e">
        <f>VLOOKUP(B483,'Measure&amp;Incentive Picklist'!D:H,2,FALSE)</f>
        <v>#N/A</v>
      </c>
      <c r="D483" s="35"/>
      <c r="E483" s="35"/>
      <c r="F483" s="35"/>
      <c r="G483" s="35"/>
      <c r="H483" s="36"/>
      <c r="I483" s="36"/>
      <c r="J483" s="159"/>
      <c r="K483" s="172"/>
      <c r="L483" s="193">
        <f t="shared" si="44"/>
        <v>14.696</v>
      </c>
      <c r="M483" s="188">
        <f t="shared" si="45"/>
        <v>970.3</v>
      </c>
      <c r="N483" s="180"/>
      <c r="O483" s="46"/>
      <c r="P483" s="18" t="str">
        <f>IF(O483="","",VLOOKUP(O483,'Heating picklists'!A:C,3,FALSE))</f>
        <v/>
      </c>
      <c r="Q483" s="35"/>
      <c r="R483" s="35"/>
      <c r="S483" s="35"/>
      <c r="T483" s="37"/>
      <c r="U483" s="37"/>
      <c r="V483" s="38" t="str">
        <f t="shared" si="46"/>
        <v/>
      </c>
      <c r="W483" s="142" t="str">
        <f>IF(B483="","",IF(VLOOKUP(B483,'Measure&amp;Incentive Picklist'!D:H,5,FALSE)="Therms Saved","Contact ConEd"))</f>
        <v/>
      </c>
      <c r="Y483" s="18">
        <f t="shared" si="48"/>
        <v>1</v>
      </c>
      <c r="Z483" s="18">
        <f t="shared" si="49"/>
        <v>0</v>
      </c>
    </row>
    <row r="484" spans="1:26" x14ac:dyDescent="0.25">
      <c r="A484" s="19">
        <f t="shared" si="47"/>
        <v>477</v>
      </c>
      <c r="B484" s="35"/>
      <c r="C484" s="19" t="e">
        <f>VLOOKUP(B484,'Measure&amp;Incentive Picklist'!D:H,2,FALSE)</f>
        <v>#N/A</v>
      </c>
      <c r="D484" s="35"/>
      <c r="E484" s="35"/>
      <c r="F484" s="35"/>
      <c r="G484" s="35"/>
      <c r="H484" s="36"/>
      <c r="I484" s="36"/>
      <c r="J484" s="159"/>
      <c r="K484" s="172"/>
      <c r="L484" s="193">
        <f t="shared" si="44"/>
        <v>14.696</v>
      </c>
      <c r="M484" s="188">
        <f t="shared" si="45"/>
        <v>970.3</v>
      </c>
      <c r="N484" s="180"/>
      <c r="O484" s="46"/>
      <c r="P484" s="18" t="str">
        <f>IF(O484="","",VLOOKUP(O484,'Heating picklists'!A:C,3,FALSE))</f>
        <v/>
      </c>
      <c r="Q484" s="35"/>
      <c r="R484" s="35"/>
      <c r="S484" s="35"/>
      <c r="T484" s="37"/>
      <c r="U484" s="37"/>
      <c r="V484" s="38" t="str">
        <f t="shared" si="46"/>
        <v/>
      </c>
      <c r="W484" s="142" t="str">
        <f>IF(B484="","",IF(VLOOKUP(B484,'Measure&amp;Incentive Picklist'!D:H,5,FALSE)="Therms Saved","Contact ConEd"))</f>
        <v/>
      </c>
      <c r="Y484" s="18">
        <f t="shared" si="48"/>
        <v>1</v>
      </c>
      <c r="Z484" s="18">
        <f t="shared" si="49"/>
        <v>0</v>
      </c>
    </row>
    <row r="485" spans="1:26" x14ac:dyDescent="0.25">
      <c r="A485" s="19">
        <f t="shared" si="47"/>
        <v>478</v>
      </c>
      <c r="B485" s="35"/>
      <c r="C485" s="19" t="e">
        <f>VLOOKUP(B485,'Measure&amp;Incentive Picklist'!D:H,2,FALSE)</f>
        <v>#N/A</v>
      </c>
      <c r="D485" s="35"/>
      <c r="E485" s="35"/>
      <c r="F485" s="35"/>
      <c r="G485" s="35"/>
      <c r="H485" s="36"/>
      <c r="I485" s="36"/>
      <c r="J485" s="159"/>
      <c r="K485" s="172"/>
      <c r="L485" s="193">
        <f t="shared" si="44"/>
        <v>14.696</v>
      </c>
      <c r="M485" s="188">
        <f t="shared" si="45"/>
        <v>970.3</v>
      </c>
      <c r="N485" s="180"/>
      <c r="O485" s="46"/>
      <c r="P485" s="18" t="str">
        <f>IF(O485="","",VLOOKUP(O485,'Heating picklists'!A:C,3,FALSE))</f>
        <v/>
      </c>
      <c r="Q485" s="35"/>
      <c r="R485" s="35"/>
      <c r="S485" s="35"/>
      <c r="T485" s="37"/>
      <c r="U485" s="37"/>
      <c r="V485" s="38" t="str">
        <f t="shared" si="46"/>
        <v/>
      </c>
      <c r="W485" s="142" t="str">
        <f>IF(B485="","",IF(VLOOKUP(B485,'Measure&amp;Incentive Picklist'!D:H,5,FALSE)="Therms Saved","Contact ConEd"))</f>
        <v/>
      </c>
      <c r="Y485" s="18">
        <f t="shared" si="48"/>
        <v>1</v>
      </c>
      <c r="Z485" s="18">
        <f t="shared" si="49"/>
        <v>0</v>
      </c>
    </row>
    <row r="486" spans="1:26" x14ac:dyDescent="0.25">
      <c r="A486" s="19">
        <f t="shared" si="47"/>
        <v>479</v>
      </c>
      <c r="B486" s="35"/>
      <c r="C486" s="19" t="e">
        <f>VLOOKUP(B486,'Measure&amp;Incentive Picklist'!D:H,2,FALSE)</f>
        <v>#N/A</v>
      </c>
      <c r="D486" s="35"/>
      <c r="E486" s="35"/>
      <c r="F486" s="35"/>
      <c r="G486" s="35"/>
      <c r="H486" s="36"/>
      <c r="I486" s="36"/>
      <c r="J486" s="159"/>
      <c r="K486" s="172"/>
      <c r="L486" s="193">
        <f t="shared" si="44"/>
        <v>14.696</v>
      </c>
      <c r="M486" s="188">
        <f t="shared" si="45"/>
        <v>970.3</v>
      </c>
      <c r="N486" s="180"/>
      <c r="O486" s="46"/>
      <c r="P486" s="18" t="str">
        <f>IF(O486="","",VLOOKUP(O486,'Heating picklists'!A:C,3,FALSE))</f>
        <v/>
      </c>
      <c r="Q486" s="35"/>
      <c r="R486" s="35"/>
      <c r="S486" s="35"/>
      <c r="T486" s="37"/>
      <c r="U486" s="37"/>
      <c r="V486" s="38" t="str">
        <f t="shared" si="46"/>
        <v/>
      </c>
      <c r="W486" s="142" t="str">
        <f>IF(B486="","",IF(VLOOKUP(B486,'Measure&amp;Incentive Picklist'!D:H,5,FALSE)="Therms Saved","Contact ConEd"))</f>
        <v/>
      </c>
      <c r="Y486" s="18">
        <f t="shared" si="48"/>
        <v>1</v>
      </c>
      <c r="Z486" s="18">
        <f t="shared" si="49"/>
        <v>0</v>
      </c>
    </row>
    <row r="487" spans="1:26" x14ac:dyDescent="0.25">
      <c r="A487" s="19">
        <f t="shared" si="47"/>
        <v>480</v>
      </c>
      <c r="B487" s="35"/>
      <c r="C487" s="19" t="e">
        <f>VLOOKUP(B487,'Measure&amp;Incentive Picklist'!D:H,2,FALSE)</f>
        <v>#N/A</v>
      </c>
      <c r="D487" s="35"/>
      <c r="E487" s="35"/>
      <c r="F487" s="35"/>
      <c r="G487" s="35"/>
      <c r="H487" s="36"/>
      <c r="I487" s="36"/>
      <c r="J487" s="159"/>
      <c r="K487" s="172"/>
      <c r="L487" s="193">
        <f t="shared" si="44"/>
        <v>14.696</v>
      </c>
      <c r="M487" s="188">
        <f t="shared" si="45"/>
        <v>970.3</v>
      </c>
      <c r="N487" s="180"/>
      <c r="O487" s="46"/>
      <c r="P487" s="18" t="str">
        <f>IF(O487="","",VLOOKUP(O487,'Heating picklists'!A:C,3,FALSE))</f>
        <v/>
      </c>
      <c r="Q487" s="35"/>
      <c r="R487" s="35"/>
      <c r="S487" s="35"/>
      <c r="T487" s="37"/>
      <c r="U487" s="37"/>
      <c r="V487" s="38" t="str">
        <f t="shared" si="46"/>
        <v/>
      </c>
      <c r="W487" s="142" t="str">
        <f>IF(B487="","",IF(VLOOKUP(B487,'Measure&amp;Incentive Picklist'!D:H,5,FALSE)="Therms Saved","Contact ConEd"))</f>
        <v/>
      </c>
      <c r="Y487" s="18">
        <f t="shared" si="48"/>
        <v>1</v>
      </c>
      <c r="Z487" s="18">
        <f t="shared" si="49"/>
        <v>0</v>
      </c>
    </row>
    <row r="488" spans="1:26" x14ac:dyDescent="0.25">
      <c r="A488" s="19">
        <f t="shared" si="47"/>
        <v>481</v>
      </c>
      <c r="B488" s="35"/>
      <c r="C488" s="19" t="e">
        <f>VLOOKUP(B488,'Measure&amp;Incentive Picklist'!D:H,2,FALSE)</f>
        <v>#N/A</v>
      </c>
      <c r="D488" s="35"/>
      <c r="E488" s="35"/>
      <c r="F488" s="35"/>
      <c r="G488" s="35"/>
      <c r="H488" s="36"/>
      <c r="I488" s="36"/>
      <c r="J488" s="159"/>
      <c r="K488" s="172"/>
      <c r="L488" s="193">
        <f t="shared" si="44"/>
        <v>14.696</v>
      </c>
      <c r="M488" s="188">
        <f t="shared" si="45"/>
        <v>970.3</v>
      </c>
      <c r="N488" s="180"/>
      <c r="O488" s="46"/>
      <c r="P488" s="18" t="str">
        <f>IF(O488="","",VLOOKUP(O488,'Heating picklists'!A:C,3,FALSE))</f>
        <v/>
      </c>
      <c r="Q488" s="35"/>
      <c r="R488" s="35"/>
      <c r="S488" s="35"/>
      <c r="T488" s="37"/>
      <c r="U488" s="37"/>
      <c r="V488" s="38" t="str">
        <f t="shared" si="46"/>
        <v/>
      </c>
      <c r="W488" s="142" t="str">
        <f>IF(B488="","",IF(VLOOKUP(B488,'Measure&amp;Incentive Picklist'!D:H,5,FALSE)="Therms Saved","Contact ConEd"))</f>
        <v/>
      </c>
      <c r="Y488" s="18">
        <f t="shared" si="48"/>
        <v>1</v>
      </c>
      <c r="Z488" s="18">
        <f t="shared" si="49"/>
        <v>0</v>
      </c>
    </row>
    <row r="489" spans="1:26" x14ac:dyDescent="0.25">
      <c r="A489" s="19">
        <f t="shared" si="47"/>
        <v>482</v>
      </c>
      <c r="B489" s="35"/>
      <c r="C489" s="19" t="e">
        <f>VLOOKUP(B489,'Measure&amp;Incentive Picklist'!D:H,2,FALSE)</f>
        <v>#N/A</v>
      </c>
      <c r="D489" s="35"/>
      <c r="E489" s="35"/>
      <c r="F489" s="35"/>
      <c r="G489" s="35"/>
      <c r="H489" s="36"/>
      <c r="I489" s="36"/>
      <c r="J489" s="159"/>
      <c r="K489" s="172"/>
      <c r="L489" s="193">
        <f t="shared" si="44"/>
        <v>14.696</v>
      </c>
      <c r="M489" s="188">
        <f t="shared" si="45"/>
        <v>970.3</v>
      </c>
      <c r="N489" s="180"/>
      <c r="O489" s="46"/>
      <c r="P489" s="18" t="str">
        <f>IF(O489="","",VLOOKUP(O489,'Heating picklists'!A:C,3,FALSE))</f>
        <v/>
      </c>
      <c r="Q489" s="35"/>
      <c r="R489" s="35"/>
      <c r="S489" s="35"/>
      <c r="T489" s="37"/>
      <c r="U489" s="37"/>
      <c r="V489" s="38" t="str">
        <f t="shared" si="46"/>
        <v/>
      </c>
      <c r="W489" s="142" t="str">
        <f>IF(B489="","",IF(VLOOKUP(B489,'Measure&amp;Incentive Picklist'!D:H,5,FALSE)="Therms Saved","Contact ConEd"))</f>
        <v/>
      </c>
      <c r="Y489" s="18">
        <f t="shared" si="48"/>
        <v>1</v>
      </c>
      <c r="Z489" s="18">
        <f t="shared" si="49"/>
        <v>0</v>
      </c>
    </row>
    <row r="490" spans="1:26" x14ac:dyDescent="0.25">
      <c r="A490" s="19">
        <f t="shared" si="47"/>
        <v>483</v>
      </c>
      <c r="B490" s="35"/>
      <c r="C490" s="19" t="e">
        <f>VLOOKUP(B490,'Measure&amp;Incentive Picklist'!D:H,2,FALSE)</f>
        <v>#N/A</v>
      </c>
      <c r="D490" s="35"/>
      <c r="E490" s="35"/>
      <c r="F490" s="35"/>
      <c r="G490" s="35"/>
      <c r="H490" s="36"/>
      <c r="I490" s="36"/>
      <c r="J490" s="159"/>
      <c r="K490" s="172"/>
      <c r="L490" s="193">
        <f t="shared" si="44"/>
        <v>14.696</v>
      </c>
      <c r="M490" s="188">
        <f t="shared" si="45"/>
        <v>970.3</v>
      </c>
      <c r="N490" s="180"/>
      <c r="O490" s="46"/>
      <c r="P490" s="18" t="str">
        <f>IF(O490="","",VLOOKUP(O490,'Heating picklists'!A:C,3,FALSE))</f>
        <v/>
      </c>
      <c r="Q490" s="35"/>
      <c r="R490" s="35"/>
      <c r="S490" s="35"/>
      <c r="T490" s="37"/>
      <c r="U490" s="37"/>
      <c r="V490" s="38" t="str">
        <f t="shared" si="46"/>
        <v/>
      </c>
      <c r="W490" s="142" t="str">
        <f>IF(B490="","",IF(VLOOKUP(B490,'Measure&amp;Incentive Picklist'!D:H,5,FALSE)="Therms Saved","Contact ConEd"))</f>
        <v/>
      </c>
      <c r="Y490" s="18">
        <f t="shared" si="48"/>
        <v>1</v>
      </c>
      <c r="Z490" s="18">
        <f t="shared" si="49"/>
        <v>0</v>
      </c>
    </row>
    <row r="491" spans="1:26" x14ac:dyDescent="0.25">
      <c r="A491" s="19">
        <f t="shared" si="47"/>
        <v>484</v>
      </c>
      <c r="B491" s="35"/>
      <c r="C491" s="19" t="e">
        <f>VLOOKUP(B491,'Measure&amp;Incentive Picklist'!D:H,2,FALSE)</f>
        <v>#N/A</v>
      </c>
      <c r="D491" s="35"/>
      <c r="E491" s="35"/>
      <c r="F491" s="35"/>
      <c r="G491" s="35"/>
      <c r="H491" s="36"/>
      <c r="I491" s="36"/>
      <c r="J491" s="159"/>
      <c r="K491" s="172"/>
      <c r="L491" s="193">
        <f t="shared" si="44"/>
        <v>14.696</v>
      </c>
      <c r="M491" s="188">
        <f t="shared" si="45"/>
        <v>970.3</v>
      </c>
      <c r="N491" s="180"/>
      <c r="O491" s="46"/>
      <c r="P491" s="18" t="str">
        <f>IF(O491="","",VLOOKUP(O491,'Heating picklists'!A:C,3,FALSE))</f>
        <v/>
      </c>
      <c r="Q491" s="35"/>
      <c r="R491" s="35"/>
      <c r="S491" s="35"/>
      <c r="T491" s="37"/>
      <c r="U491" s="37"/>
      <c r="V491" s="38" t="str">
        <f t="shared" si="46"/>
        <v/>
      </c>
      <c r="W491" s="142" t="str">
        <f>IF(B491="","",IF(VLOOKUP(B491,'Measure&amp;Incentive Picklist'!D:H,5,FALSE)="Therms Saved","Contact ConEd"))</f>
        <v/>
      </c>
      <c r="Y491" s="18">
        <f t="shared" si="48"/>
        <v>1</v>
      </c>
      <c r="Z491" s="18">
        <f t="shared" si="49"/>
        <v>0</v>
      </c>
    </row>
    <row r="492" spans="1:26" x14ac:dyDescent="0.25">
      <c r="A492" s="19">
        <f t="shared" si="47"/>
        <v>485</v>
      </c>
      <c r="B492" s="35"/>
      <c r="C492" s="19" t="e">
        <f>VLOOKUP(B492,'Measure&amp;Incentive Picklist'!D:H,2,FALSE)</f>
        <v>#N/A</v>
      </c>
      <c r="D492" s="35"/>
      <c r="E492" s="35"/>
      <c r="F492" s="35"/>
      <c r="G492" s="35"/>
      <c r="H492" s="36"/>
      <c r="I492" s="36"/>
      <c r="J492" s="159"/>
      <c r="K492" s="172"/>
      <c r="L492" s="193">
        <f t="shared" si="44"/>
        <v>14.696</v>
      </c>
      <c r="M492" s="188">
        <f t="shared" si="45"/>
        <v>970.3</v>
      </c>
      <c r="N492" s="180"/>
      <c r="O492" s="46"/>
      <c r="P492" s="18" t="str">
        <f>IF(O492="","",VLOOKUP(O492,'Heating picklists'!A:C,3,FALSE))</f>
        <v/>
      </c>
      <c r="Q492" s="35"/>
      <c r="R492" s="35"/>
      <c r="S492" s="35"/>
      <c r="T492" s="37"/>
      <c r="U492" s="37"/>
      <c r="V492" s="38" t="str">
        <f t="shared" si="46"/>
        <v/>
      </c>
      <c r="W492" s="142" t="str">
        <f>IF(B492="","",IF(VLOOKUP(B492,'Measure&amp;Incentive Picklist'!D:H,5,FALSE)="Therms Saved","Contact ConEd"))</f>
        <v/>
      </c>
      <c r="Y492" s="18">
        <f t="shared" si="48"/>
        <v>1</v>
      </c>
      <c r="Z492" s="18">
        <f t="shared" si="49"/>
        <v>0</v>
      </c>
    </row>
    <row r="493" spans="1:26" x14ac:dyDescent="0.25">
      <c r="A493" s="19">
        <f t="shared" si="47"/>
        <v>486</v>
      </c>
      <c r="B493" s="35"/>
      <c r="C493" s="19" t="e">
        <f>VLOOKUP(B493,'Measure&amp;Incentive Picklist'!D:H,2,FALSE)</f>
        <v>#N/A</v>
      </c>
      <c r="D493" s="35"/>
      <c r="E493" s="35"/>
      <c r="F493" s="35"/>
      <c r="G493" s="35"/>
      <c r="H493" s="36"/>
      <c r="I493" s="36"/>
      <c r="J493" s="159"/>
      <c r="K493" s="172"/>
      <c r="L493" s="193">
        <f t="shared" si="44"/>
        <v>14.696</v>
      </c>
      <c r="M493" s="188">
        <f t="shared" si="45"/>
        <v>970.3</v>
      </c>
      <c r="N493" s="180"/>
      <c r="O493" s="46"/>
      <c r="P493" s="18" t="str">
        <f>IF(O493="","",VLOOKUP(O493,'Heating picklists'!A:C,3,FALSE))</f>
        <v/>
      </c>
      <c r="Q493" s="35"/>
      <c r="R493" s="35"/>
      <c r="S493" s="35"/>
      <c r="T493" s="37"/>
      <c r="U493" s="37"/>
      <c r="V493" s="38" t="str">
        <f t="shared" si="46"/>
        <v/>
      </c>
      <c r="W493" s="142" t="str">
        <f>IF(B493="","",IF(VLOOKUP(B493,'Measure&amp;Incentive Picklist'!D:H,5,FALSE)="Therms Saved","Contact ConEd"))</f>
        <v/>
      </c>
      <c r="Y493" s="18">
        <f t="shared" si="48"/>
        <v>1</v>
      </c>
      <c r="Z493" s="18">
        <f t="shared" si="49"/>
        <v>0</v>
      </c>
    </row>
    <row r="494" spans="1:26" x14ac:dyDescent="0.25">
      <c r="A494" s="19">
        <f t="shared" si="47"/>
        <v>487</v>
      </c>
      <c r="B494" s="35"/>
      <c r="C494" s="19" t="e">
        <f>VLOOKUP(B494,'Measure&amp;Incentive Picklist'!D:H,2,FALSE)</f>
        <v>#N/A</v>
      </c>
      <c r="D494" s="35"/>
      <c r="E494" s="35"/>
      <c r="F494" s="35"/>
      <c r="G494" s="35"/>
      <c r="H494" s="36"/>
      <c r="I494" s="36"/>
      <c r="J494" s="159"/>
      <c r="K494" s="172"/>
      <c r="L494" s="193">
        <f t="shared" si="44"/>
        <v>14.696</v>
      </c>
      <c r="M494" s="188">
        <f t="shared" si="45"/>
        <v>970.3</v>
      </c>
      <c r="N494" s="180"/>
      <c r="O494" s="46"/>
      <c r="P494" s="18" t="str">
        <f>IF(O494="","",VLOOKUP(O494,'Heating picklists'!A:C,3,FALSE))</f>
        <v/>
      </c>
      <c r="Q494" s="35"/>
      <c r="R494" s="35"/>
      <c r="S494" s="35"/>
      <c r="T494" s="37"/>
      <c r="U494" s="37"/>
      <c r="V494" s="38" t="str">
        <f t="shared" si="46"/>
        <v/>
      </c>
      <c r="W494" s="142" t="str">
        <f>IF(B494="","",IF(VLOOKUP(B494,'Measure&amp;Incentive Picklist'!D:H,5,FALSE)="Therms Saved","Contact ConEd"))</f>
        <v/>
      </c>
      <c r="Y494" s="18">
        <f t="shared" si="48"/>
        <v>1</v>
      </c>
      <c r="Z494" s="18">
        <f t="shared" si="49"/>
        <v>0</v>
      </c>
    </row>
    <row r="495" spans="1:26" x14ac:dyDescent="0.25">
      <c r="A495" s="19">
        <f t="shared" si="47"/>
        <v>488</v>
      </c>
      <c r="B495" s="35"/>
      <c r="C495" s="19" t="e">
        <f>VLOOKUP(B495,'Measure&amp;Incentive Picklist'!D:H,2,FALSE)</f>
        <v>#N/A</v>
      </c>
      <c r="D495" s="35"/>
      <c r="E495" s="35"/>
      <c r="F495" s="35"/>
      <c r="G495" s="35"/>
      <c r="H495" s="36"/>
      <c r="I495" s="36"/>
      <c r="J495" s="159"/>
      <c r="K495" s="172"/>
      <c r="L495" s="193">
        <f t="shared" si="44"/>
        <v>14.696</v>
      </c>
      <c r="M495" s="188">
        <f t="shared" si="45"/>
        <v>970.3</v>
      </c>
      <c r="N495" s="180"/>
      <c r="O495" s="46"/>
      <c r="P495" s="18" t="str">
        <f>IF(O495="","",VLOOKUP(O495,'Heating picklists'!A:C,3,FALSE))</f>
        <v/>
      </c>
      <c r="Q495" s="35"/>
      <c r="R495" s="35"/>
      <c r="S495" s="35"/>
      <c r="T495" s="37"/>
      <c r="U495" s="37"/>
      <c r="V495" s="38" t="str">
        <f t="shared" si="46"/>
        <v/>
      </c>
      <c r="W495" s="142" t="str">
        <f>IF(B495="","",IF(VLOOKUP(B495,'Measure&amp;Incentive Picklist'!D:H,5,FALSE)="Therms Saved","Contact ConEd"))</f>
        <v/>
      </c>
      <c r="Y495" s="18">
        <f t="shared" si="48"/>
        <v>1</v>
      </c>
      <c r="Z495" s="18">
        <f t="shared" si="49"/>
        <v>0</v>
      </c>
    </row>
    <row r="496" spans="1:26" x14ac:dyDescent="0.25">
      <c r="A496" s="19">
        <f t="shared" si="47"/>
        <v>489</v>
      </c>
      <c r="B496" s="35"/>
      <c r="C496" s="19" t="e">
        <f>VLOOKUP(B496,'Measure&amp;Incentive Picklist'!D:H,2,FALSE)</f>
        <v>#N/A</v>
      </c>
      <c r="D496" s="35"/>
      <c r="E496" s="35"/>
      <c r="F496" s="35"/>
      <c r="G496" s="35"/>
      <c r="H496" s="36"/>
      <c r="I496" s="36"/>
      <c r="J496" s="159"/>
      <c r="K496" s="172"/>
      <c r="L496" s="193">
        <f t="shared" si="44"/>
        <v>14.696</v>
      </c>
      <c r="M496" s="188">
        <f t="shared" si="45"/>
        <v>970.3</v>
      </c>
      <c r="N496" s="180"/>
      <c r="O496" s="46"/>
      <c r="P496" s="18" t="str">
        <f>IF(O496="","",VLOOKUP(O496,'Heating picklists'!A:C,3,FALSE))</f>
        <v/>
      </c>
      <c r="Q496" s="35"/>
      <c r="R496" s="35"/>
      <c r="S496" s="35"/>
      <c r="T496" s="37"/>
      <c r="U496" s="37"/>
      <c r="V496" s="38" t="str">
        <f t="shared" si="46"/>
        <v/>
      </c>
      <c r="W496" s="142" t="str">
        <f>IF(B496="","",IF(VLOOKUP(B496,'Measure&amp;Incentive Picklist'!D:H,5,FALSE)="Therms Saved","Contact ConEd"))</f>
        <v/>
      </c>
      <c r="Y496" s="18">
        <f t="shared" si="48"/>
        <v>1</v>
      </c>
      <c r="Z496" s="18">
        <f t="shared" si="49"/>
        <v>0</v>
      </c>
    </row>
    <row r="497" spans="1:26" x14ac:dyDescent="0.25">
      <c r="A497" s="19">
        <f t="shared" si="47"/>
        <v>490</v>
      </c>
      <c r="B497" s="35"/>
      <c r="C497" s="19" t="e">
        <f>VLOOKUP(B497,'Measure&amp;Incentive Picklist'!D:H,2,FALSE)</f>
        <v>#N/A</v>
      </c>
      <c r="D497" s="35"/>
      <c r="E497" s="35"/>
      <c r="F497" s="35"/>
      <c r="G497" s="35"/>
      <c r="H497" s="36"/>
      <c r="I497" s="36"/>
      <c r="J497" s="159"/>
      <c r="K497" s="172"/>
      <c r="L497" s="193">
        <f t="shared" si="44"/>
        <v>14.696</v>
      </c>
      <c r="M497" s="188">
        <f t="shared" si="45"/>
        <v>970.3</v>
      </c>
      <c r="N497" s="180"/>
      <c r="O497" s="46"/>
      <c r="P497" s="18" t="str">
        <f>IF(O497="","",VLOOKUP(O497,'Heating picklists'!A:C,3,FALSE))</f>
        <v/>
      </c>
      <c r="Q497" s="35"/>
      <c r="R497" s="35"/>
      <c r="S497" s="35"/>
      <c r="T497" s="37"/>
      <c r="U497" s="37"/>
      <c r="V497" s="38" t="str">
        <f t="shared" si="46"/>
        <v/>
      </c>
      <c r="W497" s="142" t="str">
        <f>IF(B497="","",IF(VLOOKUP(B497,'Measure&amp;Incentive Picklist'!D:H,5,FALSE)="Therms Saved","Contact ConEd"))</f>
        <v/>
      </c>
      <c r="Y497" s="18">
        <f t="shared" si="48"/>
        <v>1</v>
      </c>
      <c r="Z497" s="18">
        <f t="shared" si="49"/>
        <v>0</v>
      </c>
    </row>
    <row r="498" spans="1:26" x14ac:dyDescent="0.25">
      <c r="A498" s="19">
        <f t="shared" si="47"/>
        <v>491</v>
      </c>
      <c r="B498" s="35"/>
      <c r="C498" s="19" t="e">
        <f>VLOOKUP(B498,'Measure&amp;Incentive Picklist'!D:H,2,FALSE)</f>
        <v>#N/A</v>
      </c>
      <c r="D498" s="35"/>
      <c r="E498" s="35"/>
      <c r="F498" s="35"/>
      <c r="G498" s="35"/>
      <c r="H498" s="36"/>
      <c r="I498" s="36"/>
      <c r="J498" s="159"/>
      <c r="K498" s="172"/>
      <c r="L498" s="193">
        <f t="shared" si="44"/>
        <v>14.696</v>
      </c>
      <c r="M498" s="188">
        <f t="shared" si="45"/>
        <v>970.3</v>
      </c>
      <c r="N498" s="180"/>
      <c r="O498" s="46"/>
      <c r="P498" s="18" t="str">
        <f>IF(O498="","",VLOOKUP(O498,'Heating picklists'!A:C,3,FALSE))</f>
        <v/>
      </c>
      <c r="Q498" s="35"/>
      <c r="R498" s="35"/>
      <c r="S498" s="35"/>
      <c r="T498" s="37"/>
      <c r="U498" s="37"/>
      <c r="V498" s="38" t="str">
        <f t="shared" si="46"/>
        <v/>
      </c>
      <c r="W498" s="142" t="str">
        <f>IF(B498="","",IF(VLOOKUP(B498,'Measure&amp;Incentive Picklist'!D:H,5,FALSE)="Therms Saved","Contact ConEd"))</f>
        <v/>
      </c>
      <c r="Y498" s="18">
        <f t="shared" si="48"/>
        <v>1</v>
      </c>
      <c r="Z498" s="18">
        <f t="shared" si="49"/>
        <v>0</v>
      </c>
    </row>
    <row r="499" spans="1:26" x14ac:dyDescent="0.25">
      <c r="A499" s="19">
        <f t="shared" si="47"/>
        <v>492</v>
      </c>
      <c r="B499" s="35"/>
      <c r="C499" s="19" t="e">
        <f>VLOOKUP(B499,'Measure&amp;Incentive Picklist'!D:H,2,FALSE)</f>
        <v>#N/A</v>
      </c>
      <c r="D499" s="35"/>
      <c r="E499" s="35"/>
      <c r="F499" s="35"/>
      <c r="G499" s="35"/>
      <c r="H499" s="36"/>
      <c r="I499" s="36"/>
      <c r="J499" s="159"/>
      <c r="K499" s="172"/>
      <c r="L499" s="193">
        <f t="shared" si="44"/>
        <v>14.696</v>
      </c>
      <c r="M499" s="188">
        <f t="shared" si="45"/>
        <v>970.3</v>
      </c>
      <c r="N499" s="180"/>
      <c r="O499" s="46"/>
      <c r="P499" s="18" t="str">
        <f>IF(O499="","",VLOOKUP(O499,'Heating picklists'!A:C,3,FALSE))</f>
        <v/>
      </c>
      <c r="Q499" s="35"/>
      <c r="R499" s="35"/>
      <c r="S499" s="35"/>
      <c r="T499" s="37"/>
      <c r="U499" s="37"/>
      <c r="V499" s="38" t="str">
        <f t="shared" si="46"/>
        <v/>
      </c>
      <c r="W499" s="142" t="str">
        <f>IF(B499="","",IF(VLOOKUP(B499,'Measure&amp;Incentive Picklist'!D:H,5,FALSE)="Therms Saved","Contact ConEd"))</f>
        <v/>
      </c>
      <c r="Y499" s="18">
        <f t="shared" si="48"/>
        <v>1</v>
      </c>
      <c r="Z499" s="18">
        <f t="shared" si="49"/>
        <v>0</v>
      </c>
    </row>
    <row r="500" spans="1:26" x14ac:dyDescent="0.25">
      <c r="A500" s="19">
        <f t="shared" si="47"/>
        <v>493</v>
      </c>
      <c r="B500" s="35"/>
      <c r="C500" s="19" t="e">
        <f>VLOOKUP(B500,'Measure&amp;Incentive Picklist'!D:H,2,FALSE)</f>
        <v>#N/A</v>
      </c>
      <c r="D500" s="35"/>
      <c r="E500" s="35"/>
      <c r="F500" s="35"/>
      <c r="G500" s="35"/>
      <c r="H500" s="36"/>
      <c r="I500" s="36"/>
      <c r="J500" s="159"/>
      <c r="K500" s="172"/>
      <c r="L500" s="193">
        <f t="shared" si="44"/>
        <v>14.696</v>
      </c>
      <c r="M500" s="188">
        <f t="shared" si="45"/>
        <v>970.3</v>
      </c>
      <c r="N500" s="180"/>
      <c r="O500" s="46"/>
      <c r="P500" s="18" t="str">
        <f>IF(O500="","",VLOOKUP(O500,'Heating picklists'!A:C,3,FALSE))</f>
        <v/>
      </c>
      <c r="Q500" s="35"/>
      <c r="R500" s="35"/>
      <c r="S500" s="35"/>
      <c r="T500" s="37"/>
      <c r="U500" s="37"/>
      <c r="V500" s="38" t="str">
        <f t="shared" si="46"/>
        <v/>
      </c>
      <c r="W500" s="142" t="str">
        <f>IF(B500="","",IF(VLOOKUP(B500,'Measure&amp;Incentive Picklist'!D:H,5,FALSE)="Therms Saved","Contact ConEd"))</f>
        <v/>
      </c>
      <c r="Y500" s="18">
        <f t="shared" si="48"/>
        <v>1</v>
      </c>
      <c r="Z500" s="18">
        <f t="shared" si="49"/>
        <v>0</v>
      </c>
    </row>
    <row r="501" spans="1:26" x14ac:dyDescent="0.25">
      <c r="A501" s="19">
        <f t="shared" si="47"/>
        <v>494</v>
      </c>
      <c r="B501" s="35"/>
      <c r="C501" s="19" t="e">
        <f>VLOOKUP(B501,'Measure&amp;Incentive Picklist'!D:H,2,FALSE)</f>
        <v>#N/A</v>
      </c>
      <c r="D501" s="35"/>
      <c r="E501" s="35"/>
      <c r="F501" s="35"/>
      <c r="G501" s="35"/>
      <c r="H501" s="36"/>
      <c r="I501" s="36"/>
      <c r="J501" s="159"/>
      <c r="K501" s="172"/>
      <c r="L501" s="193">
        <f t="shared" si="44"/>
        <v>14.696</v>
      </c>
      <c r="M501" s="188">
        <f t="shared" si="45"/>
        <v>970.3</v>
      </c>
      <c r="N501" s="180"/>
      <c r="O501" s="46"/>
      <c r="P501" s="18" t="str">
        <f>IF(O501="","",VLOOKUP(O501,'Heating picklists'!A:C,3,FALSE))</f>
        <v/>
      </c>
      <c r="Q501" s="35"/>
      <c r="R501" s="35"/>
      <c r="S501" s="35"/>
      <c r="T501" s="37"/>
      <c r="U501" s="37"/>
      <c r="V501" s="38" t="str">
        <f t="shared" si="46"/>
        <v/>
      </c>
      <c r="W501" s="142" t="str">
        <f>IF(B501="","",IF(VLOOKUP(B501,'Measure&amp;Incentive Picklist'!D:H,5,FALSE)="Therms Saved","Contact ConEd"))</f>
        <v/>
      </c>
      <c r="Y501" s="18">
        <f t="shared" si="48"/>
        <v>1</v>
      </c>
      <c r="Z501" s="18">
        <f t="shared" si="49"/>
        <v>0</v>
      </c>
    </row>
    <row r="502" spans="1:26" x14ac:dyDescent="0.25">
      <c r="A502" s="19">
        <f t="shared" si="47"/>
        <v>495</v>
      </c>
      <c r="B502" s="35"/>
      <c r="C502" s="19" t="e">
        <f>VLOOKUP(B502,'Measure&amp;Incentive Picklist'!D:H,2,FALSE)</f>
        <v>#N/A</v>
      </c>
      <c r="D502" s="35"/>
      <c r="E502" s="35"/>
      <c r="F502" s="35"/>
      <c r="G502" s="35"/>
      <c r="H502" s="36"/>
      <c r="I502" s="36"/>
      <c r="J502" s="159"/>
      <c r="K502" s="172"/>
      <c r="L502" s="193">
        <f t="shared" si="44"/>
        <v>14.696</v>
      </c>
      <c r="M502" s="188">
        <f t="shared" si="45"/>
        <v>970.3</v>
      </c>
      <c r="N502" s="180"/>
      <c r="O502" s="46"/>
      <c r="P502" s="18" t="str">
        <f>IF(O502="","",VLOOKUP(O502,'Heating picklists'!A:C,3,FALSE))</f>
        <v/>
      </c>
      <c r="Q502" s="35"/>
      <c r="R502" s="35"/>
      <c r="S502" s="35"/>
      <c r="T502" s="37"/>
      <c r="U502" s="37"/>
      <c r="V502" s="38" t="str">
        <f t="shared" si="46"/>
        <v/>
      </c>
      <c r="W502" s="142" t="str">
        <f>IF(B502="","",IF(VLOOKUP(B502,'Measure&amp;Incentive Picklist'!D:H,5,FALSE)="Therms Saved","Contact ConEd"))</f>
        <v/>
      </c>
      <c r="Y502" s="18">
        <f t="shared" si="48"/>
        <v>1</v>
      </c>
      <c r="Z502" s="18">
        <f t="shared" si="49"/>
        <v>0</v>
      </c>
    </row>
    <row r="503" spans="1:26" x14ac:dyDescent="0.25">
      <c r="A503" s="19">
        <f t="shared" si="47"/>
        <v>496</v>
      </c>
      <c r="B503" s="35"/>
      <c r="C503" s="19" t="e">
        <f>VLOOKUP(B503,'Measure&amp;Incentive Picklist'!D:H,2,FALSE)</f>
        <v>#N/A</v>
      </c>
      <c r="D503" s="35"/>
      <c r="E503" s="35"/>
      <c r="F503" s="35"/>
      <c r="G503" s="35"/>
      <c r="H503" s="36"/>
      <c r="I503" s="36"/>
      <c r="J503" s="159"/>
      <c r="K503" s="172"/>
      <c r="L503" s="193">
        <f t="shared" si="44"/>
        <v>14.696</v>
      </c>
      <c r="M503" s="188">
        <f t="shared" si="45"/>
        <v>970.3</v>
      </c>
      <c r="N503" s="180"/>
      <c r="O503" s="46"/>
      <c r="P503" s="18" t="str">
        <f>IF(O503="","",VLOOKUP(O503,'Heating picklists'!A:C,3,FALSE))</f>
        <v/>
      </c>
      <c r="Q503" s="35"/>
      <c r="R503" s="35"/>
      <c r="S503" s="35"/>
      <c r="T503" s="37"/>
      <c r="U503" s="37"/>
      <c r="V503" s="38" t="str">
        <f t="shared" si="46"/>
        <v/>
      </c>
      <c r="W503" s="142" t="str">
        <f>IF(B503="","",IF(VLOOKUP(B503,'Measure&amp;Incentive Picklist'!D:H,5,FALSE)="Therms Saved","Contact ConEd"))</f>
        <v/>
      </c>
      <c r="Y503" s="18">
        <f t="shared" si="48"/>
        <v>1</v>
      </c>
      <c r="Z503" s="18">
        <f t="shared" si="49"/>
        <v>0</v>
      </c>
    </row>
    <row r="504" spans="1:26" x14ac:dyDescent="0.25">
      <c r="A504" s="19">
        <f t="shared" si="47"/>
        <v>497</v>
      </c>
      <c r="B504" s="35"/>
      <c r="C504" s="19" t="e">
        <f>VLOOKUP(B504,'Measure&amp;Incentive Picklist'!D:H,2,FALSE)</f>
        <v>#N/A</v>
      </c>
      <c r="D504" s="35"/>
      <c r="E504" s="35"/>
      <c r="F504" s="35"/>
      <c r="G504" s="35"/>
      <c r="H504" s="36"/>
      <c r="I504" s="36"/>
      <c r="J504" s="159"/>
      <c r="K504" s="172"/>
      <c r="L504" s="193">
        <f t="shared" si="44"/>
        <v>14.696</v>
      </c>
      <c r="M504" s="188">
        <f t="shared" si="45"/>
        <v>970.3</v>
      </c>
      <c r="N504" s="180"/>
      <c r="O504" s="46"/>
      <c r="P504" s="18" t="str">
        <f>IF(O504="","",VLOOKUP(O504,'Heating picklists'!A:C,3,FALSE))</f>
        <v/>
      </c>
      <c r="Q504" s="35"/>
      <c r="R504" s="35"/>
      <c r="S504" s="35"/>
      <c r="T504" s="37"/>
      <c r="U504" s="37"/>
      <c r="V504" s="38" t="str">
        <f t="shared" si="46"/>
        <v/>
      </c>
      <c r="W504" s="142" t="str">
        <f>IF(B504="","",IF(VLOOKUP(B504,'Measure&amp;Incentive Picklist'!D:H,5,FALSE)="Therms Saved","Contact ConEd"))</f>
        <v/>
      </c>
      <c r="Y504" s="18">
        <f t="shared" si="48"/>
        <v>1</v>
      </c>
      <c r="Z504" s="18">
        <f t="shared" si="49"/>
        <v>0</v>
      </c>
    </row>
    <row r="505" spans="1:26" x14ac:dyDescent="0.25">
      <c r="A505" s="19">
        <f t="shared" si="47"/>
        <v>498</v>
      </c>
      <c r="B505" s="35"/>
      <c r="C505" s="19" t="e">
        <f>VLOOKUP(B505,'Measure&amp;Incentive Picklist'!D:H,2,FALSE)</f>
        <v>#N/A</v>
      </c>
      <c r="D505" s="35"/>
      <c r="E505" s="35"/>
      <c r="F505" s="35"/>
      <c r="G505" s="35"/>
      <c r="H505" s="36"/>
      <c r="I505" s="36"/>
      <c r="J505" s="159"/>
      <c r="K505" s="172"/>
      <c r="L505" s="193">
        <f t="shared" si="44"/>
        <v>14.696</v>
      </c>
      <c r="M505" s="188">
        <f t="shared" si="45"/>
        <v>970.3</v>
      </c>
      <c r="N505" s="180"/>
      <c r="O505" s="46"/>
      <c r="P505" s="18" t="str">
        <f>IF(O505="","",VLOOKUP(O505,'Heating picklists'!A:C,3,FALSE))</f>
        <v/>
      </c>
      <c r="Q505" s="35"/>
      <c r="R505" s="35"/>
      <c r="S505" s="35"/>
      <c r="T505" s="37"/>
      <c r="U505" s="37"/>
      <c r="V505" s="38" t="str">
        <f t="shared" si="46"/>
        <v/>
      </c>
      <c r="W505" s="142" t="str">
        <f>IF(B505="","",IF(VLOOKUP(B505,'Measure&amp;Incentive Picklist'!D:H,5,FALSE)="Therms Saved","Contact ConEd"))</f>
        <v/>
      </c>
      <c r="Y505" s="18">
        <f t="shared" si="48"/>
        <v>1</v>
      </c>
      <c r="Z505" s="18">
        <f t="shared" si="49"/>
        <v>0</v>
      </c>
    </row>
    <row r="506" spans="1:26" x14ac:dyDescent="0.25">
      <c r="A506" s="19">
        <f t="shared" si="47"/>
        <v>499</v>
      </c>
      <c r="B506" s="35"/>
      <c r="C506" s="19" t="e">
        <f>VLOOKUP(B506,'Measure&amp;Incentive Picklist'!D:H,2,FALSE)</f>
        <v>#N/A</v>
      </c>
      <c r="D506" s="35"/>
      <c r="E506" s="35"/>
      <c r="F506" s="35"/>
      <c r="G506" s="35"/>
      <c r="H506" s="36"/>
      <c r="I506" s="36"/>
      <c r="J506" s="159"/>
      <c r="K506" s="172"/>
      <c r="L506" s="193">
        <f t="shared" si="44"/>
        <v>14.696</v>
      </c>
      <c r="M506" s="188">
        <f t="shared" si="45"/>
        <v>970.3</v>
      </c>
      <c r="N506" s="180"/>
      <c r="O506" s="46"/>
      <c r="P506" s="18" t="str">
        <f>IF(O506="","",VLOOKUP(O506,'Heating picklists'!A:C,3,FALSE))</f>
        <v/>
      </c>
      <c r="Q506" s="35"/>
      <c r="R506" s="35"/>
      <c r="S506" s="35"/>
      <c r="T506" s="37"/>
      <c r="U506" s="37"/>
      <c r="V506" s="38" t="str">
        <f t="shared" si="46"/>
        <v/>
      </c>
      <c r="W506" s="142" t="str">
        <f>IF(B506="","",IF(VLOOKUP(B506,'Measure&amp;Incentive Picklist'!D:H,5,FALSE)="Therms Saved","Contact ConEd"))</f>
        <v/>
      </c>
      <c r="Y506" s="18">
        <f t="shared" si="48"/>
        <v>1</v>
      </c>
      <c r="Z506" s="18">
        <f t="shared" si="49"/>
        <v>0</v>
      </c>
    </row>
    <row r="507" spans="1:26" x14ac:dyDescent="0.25">
      <c r="A507" s="19">
        <f t="shared" si="47"/>
        <v>500</v>
      </c>
      <c r="B507" s="35"/>
      <c r="C507" s="19" t="e">
        <f>VLOOKUP(B507,'Measure&amp;Incentive Picklist'!D:H,2,FALSE)</f>
        <v>#N/A</v>
      </c>
      <c r="D507" s="35"/>
      <c r="E507" s="35"/>
      <c r="F507" s="35"/>
      <c r="G507" s="35"/>
      <c r="H507" s="36"/>
      <c r="I507" s="36"/>
      <c r="J507" s="159"/>
      <c r="K507" s="172"/>
      <c r="L507" s="193">
        <f t="shared" si="44"/>
        <v>14.696</v>
      </c>
      <c r="M507" s="188">
        <f t="shared" si="45"/>
        <v>970.3</v>
      </c>
      <c r="N507" s="180"/>
      <c r="O507" s="46"/>
      <c r="P507" s="18" t="str">
        <f>IF(O507="","",VLOOKUP(O507,'Heating picklists'!A:C,3,FALSE))</f>
        <v/>
      </c>
      <c r="Q507" s="35"/>
      <c r="R507" s="35"/>
      <c r="S507" s="35"/>
      <c r="T507" s="37"/>
      <c r="U507" s="37"/>
      <c r="V507" s="38" t="str">
        <f t="shared" si="46"/>
        <v/>
      </c>
      <c r="W507" s="142" t="str">
        <f>IF(B507="","",IF(VLOOKUP(B507,'Measure&amp;Incentive Picklist'!D:H,5,FALSE)="Therms Saved","Contact ConEd"))</f>
        <v/>
      </c>
      <c r="Y507" s="18">
        <f>IF(OR(B507&gt;"",D507&gt;0,E507&gt;0,F507&gt;0,G507&gt;0,H507&gt;0,I507&gt;0,J507&gt;0,L507&gt;0,N507&gt;0,O507&gt;0,Q507&gt;0,R507&gt;0,S507&gt;0,T507&gt;0,U507&gt;0,X507&gt;0),1,0)</f>
        <v>1</v>
      </c>
      <c r="Z507" s="18">
        <f>IF(ISERROR(Y507),1,0)</f>
        <v>0</v>
      </c>
    </row>
    <row r="508" spans="1:26" x14ac:dyDescent="0.25">
      <c r="A508" s="19"/>
      <c r="B508" s="35"/>
      <c r="D508" s="35"/>
      <c r="E508" s="35"/>
      <c r="F508" s="35"/>
      <c r="G508" s="35"/>
      <c r="H508" s="36"/>
      <c r="I508" s="36"/>
      <c r="J508" s="159"/>
      <c r="K508" s="159"/>
      <c r="L508" s="172"/>
      <c r="M508" s="188"/>
      <c r="N508" s="180"/>
      <c r="O508" s="46"/>
      <c r="Q508" s="35"/>
      <c r="R508" s="35"/>
      <c r="S508" s="35"/>
      <c r="T508" s="37"/>
      <c r="U508" s="37"/>
      <c r="W508" s="142"/>
      <c r="Y508" s="18">
        <f>IF(ISERROR(SUM(Y8:Y507)),1,SUM(Y8:Y507))</f>
        <v>500</v>
      </c>
      <c r="Z508" s="19">
        <f>SUM(Z8:Z507)</f>
        <v>0</v>
      </c>
    </row>
    <row r="509" spans="1:26" x14ac:dyDescent="0.25">
      <c r="A509" s="19"/>
      <c r="B509" s="35"/>
      <c r="D509" s="35"/>
      <c r="E509" s="35"/>
      <c r="F509" s="35"/>
      <c r="G509" s="35"/>
      <c r="H509" s="36"/>
      <c r="I509" s="36"/>
      <c r="J509" s="159"/>
      <c r="K509" s="159"/>
      <c r="L509" s="172"/>
      <c r="M509" s="188"/>
      <c r="N509" s="180"/>
      <c r="O509" s="46"/>
      <c r="Q509" s="35"/>
      <c r="R509" s="35"/>
      <c r="S509" s="35"/>
      <c r="T509" s="37"/>
      <c r="U509" s="37"/>
      <c r="W509" s="142"/>
    </row>
    <row r="510" spans="1:26" x14ac:dyDescent="0.25">
      <c r="B510" s="35"/>
      <c r="D510" s="35"/>
      <c r="E510" s="35"/>
      <c r="F510" s="35"/>
      <c r="G510" s="35"/>
      <c r="H510" s="36"/>
      <c r="I510" s="36"/>
      <c r="J510" s="159"/>
      <c r="K510" s="159"/>
      <c r="L510" s="172"/>
      <c r="M510" s="188"/>
      <c r="N510" s="180"/>
      <c r="O510" s="46"/>
      <c r="Q510" s="35"/>
      <c r="R510" s="35"/>
      <c r="S510" s="35"/>
      <c r="T510" s="37"/>
      <c r="U510" s="37"/>
      <c r="W510" s="142"/>
    </row>
  </sheetData>
  <sheetProtection algorithmName="SHA-512" hashValue="bpEPs54mLXmAXziD9z6A3Qndwe/ml4ktNe+dgnPFEoJcX9QAQumVgJnWY8XubAaO3/Fn6aAJw1+s2vhZ27GtJg==" saltValue="BkZtGcX2RGlHjlj3iiey7g==" spinCount="100000" sheet="1" selectLockedCells="1" sort="0" autoFilter="0"/>
  <autoFilter ref="A6:X6" xr:uid="{00000000-0009-0000-0000-000006000000}"/>
  <sortState xmlns:xlrd2="http://schemas.microsoft.com/office/spreadsheetml/2017/richdata2" ref="AB8:AC71">
    <sortCondition ref="AB8"/>
  </sortState>
  <mergeCells count="4">
    <mergeCell ref="A4:B4"/>
    <mergeCell ref="A5:B5"/>
    <mergeCell ref="AB6:AF6"/>
    <mergeCell ref="AI5:AL5"/>
  </mergeCells>
  <conditionalFormatting sqref="C8:C510">
    <cfRule type="containsErrors" dxfId="20" priority="1">
      <formula>ISERROR(C8)</formula>
    </cfRule>
  </conditionalFormatting>
  <conditionalFormatting sqref="C5:H5">
    <cfRule type="containsErrors" dxfId="19" priority="39">
      <formula>ISERROR(C5)</formula>
    </cfRule>
  </conditionalFormatting>
  <conditionalFormatting sqref="D7:H7">
    <cfRule type="containsErrors" dxfId="18" priority="28">
      <formula>ISERROR(D7)</formula>
    </cfRule>
  </conditionalFormatting>
  <conditionalFormatting sqref="P1:Q7">
    <cfRule type="containsErrors" dxfId="17" priority="50">
      <formula>ISERROR(P1)</formula>
    </cfRule>
  </conditionalFormatting>
  <conditionalFormatting sqref="W8:W510">
    <cfRule type="containsErrors" dxfId="16" priority="18">
      <formula>ISERROR(W8)</formula>
    </cfRule>
  </conditionalFormatting>
  <conditionalFormatting sqref="X6">
    <cfRule type="containsErrors" dxfId="15" priority="54">
      <formula>ISERROR(X6)</formula>
    </cfRule>
  </conditionalFormatting>
  <conditionalFormatting sqref="AL7">
    <cfRule type="containsErrors" dxfId="14" priority="51">
      <formula>ISERROR(AL7)</formula>
    </cfRule>
  </conditionalFormatting>
  <dataValidations count="9">
    <dataValidation type="list" allowBlank="1" showInputMessage="1" showErrorMessage="1" sqref="Q7:Q510" xr:uid="{00000000-0002-0000-0600-000000000000}">
      <formula1>INDIRECT(P7)</formula1>
    </dataValidation>
    <dataValidation type="list" allowBlank="1" showInputMessage="1" showErrorMessage="1" sqref="AI8:AI207" xr:uid="{00000000-0002-0000-0600-000001000000}">
      <formula1>$AE$8:$AE$12</formula1>
    </dataValidation>
    <dataValidation type="list" allowBlank="1" showInputMessage="1" showErrorMessage="1" sqref="E7" xr:uid="{00000000-0002-0000-0600-000002000000}">
      <formula1>$AF$8:$AF$15</formula1>
    </dataValidation>
    <dataValidation type="list" allowBlank="1" showInputMessage="1" showErrorMessage="1" sqref="AJ7:AJ207" xr:uid="{00000000-0002-0000-0600-000003000000}">
      <formula1>$AG$8:$AG$10</formula1>
    </dataValidation>
    <dataValidation type="list" allowBlank="1" showInputMessage="1" showErrorMessage="1" sqref="AK7:AK207" xr:uid="{00000000-0002-0000-0600-000004000000}">
      <formula1>$AH$8:$AH$10</formula1>
    </dataValidation>
    <dataValidation type="decimal" allowBlank="1" showInputMessage="1" showErrorMessage="1" errorTitle="Pressure exceeding limit" error="Only pressures up to 200 psig are considered for prescriptive. Over 200 psig are custom measures." sqref="L8:L510" xr:uid="{00000000-0002-0000-0600-000005000000}">
      <formula1>0</formula1>
      <formula2>3000</formula2>
    </dataValidation>
    <dataValidation type="list" allowBlank="1" showInputMessage="1" showErrorMessage="1" sqref="E508:E510" xr:uid="{00000000-0002-0000-0600-000006000000}">
      <formula1>$AF$8:$AF$16</formula1>
    </dataValidation>
    <dataValidation type="list" allowBlank="1" showInputMessage="1" showErrorMessage="1" sqref="K8:K507" xr:uid="{00000000-0002-0000-0600-000007000000}">
      <formula1>IF(OR($E$8="AHU Preheat", $E$8="Low Pressure Steam Heating"),$AD$8:$AD$19,$AD$8:$AD$72)</formula1>
    </dataValidation>
    <dataValidation type="list" allowBlank="1" showInputMessage="1" showErrorMessage="1" sqref="E8:E507" xr:uid="{00000000-0002-0000-0600-000008000000}">
      <formula1>$AF$8:$AF$17</formula1>
    </dataValidation>
  </dataValidations>
  <hyperlinks>
    <hyperlink ref="A5:B5" location="'Project Summary'!B9" tooltip="Back to Project Summary" display="Back to Project Summary" xr:uid="{00000000-0004-0000-0600-000000000000}"/>
  </hyperlinks>
  <pageMargins left="0.7" right="0.7" top="0.75" bottom="0.75" header="0.3" footer="0.3"/>
  <pageSetup orientation="portrait" r:id="rId1"/>
  <headerFooter>
    <oddFooter>&amp;C_x000D_&amp;1#&amp;"Calibri"&amp;22&amp;K0073CF INTERNAL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47" id="{BF44C53A-56C8-4188-8744-9A9156A902D5}">
            <xm:f>ISERROR('https://consolidatededison.sharepoint.com/Users/GolinoC/Desktop/coned/corp/Users/smithna/AppData/Local/Temp/[Con Edison CI Gas Tool v1.2.xlsx]Pre Rinse Spray Valve'!#REF!)</xm:f>
            <x14:dxf>
              <font>
                <color theme="0"/>
              </font>
            </x14:dxf>
          </x14:cfRule>
          <xm:sqref>R5:T5 AI5</xm:sqref>
        </x14:conditionalFormatting>
        <x14:conditionalFormatting xmlns:xm="http://schemas.microsoft.com/office/excel/2006/main">
          <x14:cfRule type="containsErrors" priority="48" id="{56A35B8F-B061-4B7B-A4E0-C02FC29FDA9B}">
            <xm:f>ISERROR('https://consolidatededison.sharepoint.com/Users/GolinoC/Desktop/Coned/Corp/Users/GolinoC/AppData/Local/Microsoft/Windows/INetCache/Content.Outlook/BGSQ7S76/[Con Edison CI Electric Tool v 18.1.xlsx]Lighting - By Fixture Code'!#REF!)</xm:f>
            <x14:dxf>
              <font>
                <color theme="0"/>
              </font>
            </x14:dxf>
          </x14:cfRule>
          <xm:sqref>R6:T6 AI6:AK6</xm:sqref>
        </x14:conditionalFormatting>
        <x14:conditionalFormatting xmlns:xm="http://schemas.microsoft.com/office/excel/2006/main">
          <x14:cfRule type="containsErrors" priority="55" id="{03132850-ECA7-4B15-A0A9-A55FBCE306F3}">
            <xm:f>ISERROR('https://consolidatededison.sharepoint.com/Users/GolinoC/Desktop/Coned/Corp/Users/GolinoC/AppData/Local/Microsoft/Windows/INetCache/Content.Outlook/BGSQ7S76/[Con Edison CI Electric Tool v 18.1.xlsx]Unitary Air Conditioner'!#REF!)</xm:f>
            <x14:dxf>
              <font>
                <color theme="0"/>
              </font>
            </x14:dxf>
          </x14:cfRule>
          <xm:sqref>W1048575:W1048576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600-000009000000}">
          <x14:formula1>
            <xm:f>'C:\Users\GolinoC\AppData\Local\Microsoft\Windows\INetCache\Content.Outlook\BGSQ7S76\[Con Edison CI Electric Tool v 18.1.xlsx]Measure&amp;Incentive Picklist'!#REF!</xm:f>
          </x14:formula1>
          <xm:sqref>B7</xm:sqref>
        </x14:dataValidation>
        <x14:dataValidation type="list" allowBlank="1" showInputMessage="1" showErrorMessage="1" xr:uid="{00000000-0002-0000-0600-00000A000000}">
          <x14:formula1>
            <xm:f>'C:\Users\GolinoC\AppData\Local\Microsoft\Windows\INetCache\Content.Outlook\BGSQ7S76\[Con Edison CI Electric Tool v 18.1.xlsx]HVAC Picklist'!#REF!</xm:f>
          </x14:formula1>
          <xm:sqref>O7</xm:sqref>
        </x14:dataValidation>
        <x14:dataValidation type="list" allowBlank="1" showInputMessage="1" showErrorMessage="1" xr:uid="{00000000-0002-0000-0600-00000B000000}">
          <x14:formula1>
            <xm:f>'Measure&amp;Incentive Picklist'!$D$19</xm:f>
          </x14:formula1>
          <xm:sqref>B8:B510</xm:sqref>
        </x14:dataValidation>
        <x14:dataValidation type="list" allowBlank="1" showInputMessage="1" showErrorMessage="1" xr:uid="{00000000-0002-0000-0600-00000C000000}">
          <x14:formula1>
            <xm:f>'Heating picklists'!$A$2:$A$61</xm:f>
          </x14:formula1>
          <xm:sqref>O8:O510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V208"/>
  <sheetViews>
    <sheetView zoomScaleNormal="100" workbookViewId="0">
      <pane xSplit="4" ySplit="7" topLeftCell="E8" activePane="bottomRight" state="frozen"/>
      <selection pane="topRight" activeCell="E1" sqref="E1"/>
      <selection pane="bottomLeft" activeCell="A9" sqref="A9"/>
      <selection pane="bottomRight" activeCell="E23" sqref="E23"/>
    </sheetView>
  </sheetViews>
  <sheetFormatPr defaultColWidth="9.28515625" defaultRowHeight="15" x14ac:dyDescent="0.25"/>
  <cols>
    <col min="1" max="1" width="8.7109375" style="18" customWidth="1"/>
    <col min="2" max="2" width="57" style="18" customWidth="1"/>
    <col min="3" max="3" width="20.42578125" style="19" hidden="1" customWidth="1"/>
    <col min="4" max="4" width="35" style="18" customWidth="1"/>
    <col min="5" max="5" width="23.7109375" style="19" bestFit="1" customWidth="1"/>
    <col min="6" max="6" width="23.7109375" style="19" customWidth="1"/>
    <col min="7" max="7" width="22.5703125" style="19" customWidth="1"/>
    <col min="8" max="8" width="22.5703125" style="19" hidden="1" customWidth="1"/>
    <col min="9" max="9" width="26.28515625" style="19" hidden="1" customWidth="1"/>
    <col min="10" max="10" width="27.28515625" style="19" customWidth="1"/>
    <col min="11" max="11" width="34" style="21" customWidth="1"/>
    <col min="12" max="12" width="19" style="18" customWidth="1"/>
    <col min="13" max="13" width="21" style="18" customWidth="1"/>
    <col min="14" max="14" width="17.42578125" style="38" customWidth="1"/>
    <col min="15" max="15" width="20.28515625" style="38" customWidth="1"/>
    <col min="16" max="17" width="24.28515625" style="38" customWidth="1"/>
    <col min="18" max="18" width="95.7109375" style="18" customWidth="1"/>
    <col min="19" max="19" width="14.5703125" style="18" hidden="1" customWidth="1"/>
    <col min="20" max="20" width="16.28515625" style="18" hidden="1" customWidth="1"/>
    <col min="21" max="21" width="23.7109375" style="18" hidden="1" customWidth="1"/>
    <col min="22" max="22" width="25.28515625" style="18" customWidth="1"/>
    <col min="23" max="16384" width="9.28515625" style="18"/>
  </cols>
  <sheetData>
    <row r="1" spans="1:22" x14ac:dyDescent="0.25">
      <c r="A1" s="39" t="s">
        <v>55</v>
      </c>
      <c r="B1" s="40"/>
      <c r="C1" s="42"/>
      <c r="D1" s="40">
        <f>'Project Summary'!B14</f>
        <v>0</v>
      </c>
    </row>
    <row r="2" spans="1:22" x14ac:dyDescent="0.25">
      <c r="A2" s="39" t="s">
        <v>56</v>
      </c>
      <c r="B2" s="41"/>
      <c r="C2" s="42"/>
      <c r="D2" s="41">
        <f>'Project Summary'!B24</f>
        <v>0</v>
      </c>
    </row>
    <row r="3" spans="1:22" x14ac:dyDescent="0.25">
      <c r="A3" s="48"/>
      <c r="B3" s="49"/>
      <c r="D3" s="49"/>
    </row>
    <row r="4" spans="1:22" ht="23.25" x14ac:dyDescent="0.25">
      <c r="A4" s="290" t="s">
        <v>185</v>
      </c>
      <c r="B4" s="290"/>
    </row>
    <row r="5" spans="1:22" ht="26.25" customHeight="1" thickBot="1" x14ac:dyDescent="0.3">
      <c r="A5" s="295" t="s">
        <v>57</v>
      </c>
      <c r="B5" s="295"/>
      <c r="D5" s="50" t="s">
        <v>5</v>
      </c>
      <c r="L5" s="19"/>
      <c r="M5" s="19"/>
      <c r="N5" s="19"/>
      <c r="O5" s="51"/>
      <c r="P5" s="51"/>
      <c r="Q5" s="51"/>
    </row>
    <row r="6" spans="1:22" ht="37.5" customHeight="1" thickBot="1" x14ac:dyDescent="0.3">
      <c r="A6" s="52" t="s">
        <v>58</v>
      </c>
      <c r="B6" s="53" t="s">
        <v>60</v>
      </c>
      <c r="C6" s="53" t="s">
        <v>61</v>
      </c>
      <c r="D6" s="54" t="s">
        <v>62</v>
      </c>
      <c r="E6" s="54" t="s">
        <v>186</v>
      </c>
      <c r="F6" s="54" t="s">
        <v>187</v>
      </c>
      <c r="G6" s="54" t="s">
        <v>188</v>
      </c>
      <c r="H6" s="54" t="s">
        <v>189</v>
      </c>
      <c r="I6" s="54" t="s">
        <v>190</v>
      </c>
      <c r="J6" s="54" t="s">
        <v>67</v>
      </c>
      <c r="K6" s="54" t="s">
        <v>68</v>
      </c>
      <c r="L6" s="54" t="s">
        <v>72</v>
      </c>
      <c r="M6" s="54" t="s">
        <v>73</v>
      </c>
      <c r="N6" s="55" t="s">
        <v>74</v>
      </c>
      <c r="O6" s="55" t="s">
        <v>75</v>
      </c>
      <c r="P6" s="55" t="s">
        <v>103</v>
      </c>
      <c r="Q6" s="55" t="s">
        <v>77</v>
      </c>
      <c r="R6" s="56" t="s">
        <v>47</v>
      </c>
      <c r="S6" s="18" t="s">
        <v>78</v>
      </c>
      <c r="U6" s="18" t="s">
        <v>191</v>
      </c>
    </row>
    <row r="7" spans="1:22" s="34" customFormat="1" x14ac:dyDescent="0.25">
      <c r="A7" s="30">
        <v>0</v>
      </c>
      <c r="B7" s="31" t="s">
        <v>192</v>
      </c>
      <c r="C7" s="30" t="str">
        <f>VLOOKUP(B7,'Measure&amp;Incentive Picklist'!D:H,2,FALSE)</f>
        <v>DHWH000002</v>
      </c>
      <c r="D7" s="31" t="s">
        <v>154</v>
      </c>
      <c r="E7" s="30">
        <v>4</v>
      </c>
      <c r="F7" s="30">
        <v>50</v>
      </c>
      <c r="G7" s="139">
        <v>0.5</v>
      </c>
      <c r="H7" s="30"/>
      <c r="I7" s="30">
        <v>20</v>
      </c>
      <c r="J7" s="140">
        <v>38838</v>
      </c>
      <c r="K7" s="45" t="s">
        <v>158</v>
      </c>
      <c r="L7" s="31" t="s">
        <v>86</v>
      </c>
      <c r="M7" s="31" t="s">
        <v>87</v>
      </c>
      <c r="N7" s="57">
        <v>1000</v>
      </c>
      <c r="O7" s="57">
        <v>5000</v>
      </c>
      <c r="P7" s="57">
        <f>$N7+$O7</f>
        <v>6000</v>
      </c>
      <c r="Q7" s="110" t="str">
        <f>IF(ISTEXT(B7),"Contact ConEd")</f>
        <v>Contact ConEd</v>
      </c>
      <c r="R7" s="31" t="s">
        <v>88</v>
      </c>
      <c r="S7" s="34" t="s">
        <v>108</v>
      </c>
      <c r="T7" s="34" t="s">
        <v>101</v>
      </c>
      <c r="U7" s="34" t="s">
        <v>110</v>
      </c>
    </row>
    <row r="8" spans="1:22" x14ac:dyDescent="0.25">
      <c r="A8" s="19">
        <v>1</v>
      </c>
      <c r="B8" s="35"/>
      <c r="C8" s="19" t="e">
        <f>VLOOKUP(B8,'Measure&amp;Incentive Picklist'!D:H,2,FALSE)</f>
        <v>#N/A</v>
      </c>
      <c r="D8" s="35"/>
      <c r="E8" s="36"/>
      <c r="F8" s="36"/>
      <c r="G8" s="36"/>
      <c r="H8" s="36"/>
      <c r="I8" s="36"/>
      <c r="J8" s="141"/>
      <c r="K8" s="46"/>
      <c r="L8" s="35"/>
      <c r="M8" s="35"/>
      <c r="N8" s="37"/>
      <c r="O8" s="37"/>
      <c r="P8" s="38" t="str">
        <f>IF(AND(N8="",O8=""),"",$N8+$O8)</f>
        <v/>
      </c>
      <c r="Q8" s="111" t="str">
        <f>IF(ISTEXT(B8),"Contact ConEd","")</f>
        <v/>
      </c>
      <c r="R8" s="58"/>
      <c r="S8" s="18">
        <f>IF(OR(B8&gt;0,D8&gt;0,E8&gt;0,F8&gt;0,G8&gt;0,J8&gt;0,K8&gt;0,L8&gt;"",M8&gt;0,N8&gt;0,O8&gt;0,R8&gt;0),1,0)</f>
        <v>0</v>
      </c>
      <c r="T8" s="18">
        <f>IF(ISERROR(S8),1,0)</f>
        <v>0</v>
      </c>
      <c r="U8" s="35" t="s">
        <v>193</v>
      </c>
      <c r="V8" s="35"/>
    </row>
    <row r="9" spans="1:22" x14ac:dyDescent="0.25">
      <c r="A9" s="19">
        <f>A8+1</f>
        <v>2</v>
      </c>
      <c r="B9" s="35"/>
      <c r="C9" s="19" t="e">
        <f>VLOOKUP(B9,'Measure&amp;Incentive Picklist'!D:H,2,FALSE)</f>
        <v>#N/A</v>
      </c>
      <c r="D9" s="35"/>
      <c r="E9" s="36"/>
      <c r="F9" s="36"/>
      <c r="G9" s="36"/>
      <c r="H9" s="36"/>
      <c r="I9" s="36"/>
      <c r="J9" s="141"/>
      <c r="K9" s="46"/>
      <c r="L9" s="35"/>
      <c r="M9" s="35"/>
      <c r="N9" s="37"/>
      <c r="O9" s="37"/>
      <c r="P9" s="38" t="str">
        <f t="shared" ref="P9:P72" si="0">IF(AND(N9="",O9=""),"",$N9+$O9)</f>
        <v/>
      </c>
      <c r="Q9" s="111" t="str">
        <f t="shared" ref="Q9:Q72" si="1">IF(ISTEXT(B9),"Contact ConEd","")</f>
        <v/>
      </c>
      <c r="R9" s="58"/>
      <c r="S9" s="18">
        <f t="shared" ref="S9:S72" si="2">IF(OR(B9&gt;0,D9&gt;0,E9&gt;0,F9&gt;0,G9&gt;0,J9&gt;0,K9&gt;0,L9&gt;"",M9&gt;0,N9&gt;0,O9&gt;0,R9&gt;0),1,0)</f>
        <v>0</v>
      </c>
      <c r="T9" s="18">
        <f t="shared" ref="T9:T72" si="3">IF(ISERROR(S9),1,0)</f>
        <v>0</v>
      </c>
      <c r="U9" s="35" t="s">
        <v>194</v>
      </c>
      <c r="V9" s="35"/>
    </row>
    <row r="10" spans="1:22" x14ac:dyDescent="0.25">
      <c r="A10" s="19">
        <f t="shared" ref="A10:A73" si="4">A9+1</f>
        <v>3</v>
      </c>
      <c r="B10" s="35"/>
      <c r="C10" s="19" t="e">
        <f>VLOOKUP(B10,'Measure&amp;Incentive Picklist'!D:H,2,FALSE)</f>
        <v>#N/A</v>
      </c>
      <c r="D10" s="35"/>
      <c r="E10" s="36"/>
      <c r="F10" s="36"/>
      <c r="G10" s="36"/>
      <c r="H10" s="36"/>
      <c r="I10" s="36"/>
      <c r="J10" s="141"/>
      <c r="K10" s="46"/>
      <c r="L10" s="35"/>
      <c r="M10" s="35"/>
      <c r="N10" s="37"/>
      <c r="O10" s="37"/>
      <c r="P10" s="38" t="str">
        <f t="shared" si="0"/>
        <v/>
      </c>
      <c r="Q10" s="111" t="str">
        <f t="shared" si="1"/>
        <v/>
      </c>
      <c r="R10" s="58"/>
      <c r="S10" s="18">
        <f t="shared" si="2"/>
        <v>0</v>
      </c>
      <c r="T10" s="18">
        <f t="shared" si="3"/>
        <v>0</v>
      </c>
      <c r="U10" s="35" t="s">
        <v>114</v>
      </c>
      <c r="V10" s="35"/>
    </row>
    <row r="11" spans="1:22" x14ac:dyDescent="0.25">
      <c r="A11" s="19">
        <f t="shared" si="4"/>
        <v>4</v>
      </c>
      <c r="B11" s="35"/>
      <c r="C11" s="19" t="e">
        <f>VLOOKUP(B11,'Measure&amp;Incentive Picklist'!D:H,2,FALSE)</f>
        <v>#N/A</v>
      </c>
      <c r="D11" s="35"/>
      <c r="E11" s="36"/>
      <c r="F11" s="36"/>
      <c r="G11" s="36"/>
      <c r="H11" s="36"/>
      <c r="I11" s="36"/>
      <c r="J11" s="141"/>
      <c r="K11" s="46"/>
      <c r="L11" s="35"/>
      <c r="M11" s="35"/>
      <c r="N11" s="37"/>
      <c r="O11" s="37"/>
      <c r="P11" s="38" t="str">
        <f t="shared" si="0"/>
        <v/>
      </c>
      <c r="Q11" s="111" t="str">
        <f t="shared" si="1"/>
        <v/>
      </c>
      <c r="R11" s="58"/>
      <c r="S11" s="18">
        <f t="shared" si="2"/>
        <v>0</v>
      </c>
      <c r="T11" s="18">
        <f t="shared" si="3"/>
        <v>0</v>
      </c>
      <c r="U11" s="35" t="s">
        <v>107</v>
      </c>
      <c r="V11" s="35"/>
    </row>
    <row r="12" spans="1:22" x14ac:dyDescent="0.25">
      <c r="A12" s="19">
        <f t="shared" si="4"/>
        <v>5</v>
      </c>
      <c r="B12" s="35"/>
      <c r="C12" s="19" t="e">
        <f>VLOOKUP(B12,'Measure&amp;Incentive Picklist'!D:H,2,FALSE)</f>
        <v>#N/A</v>
      </c>
      <c r="D12" s="35"/>
      <c r="E12" s="36"/>
      <c r="F12" s="36"/>
      <c r="G12" s="36"/>
      <c r="H12" s="36"/>
      <c r="I12" s="36"/>
      <c r="J12" s="141"/>
      <c r="K12" s="46"/>
      <c r="L12" s="35"/>
      <c r="M12" s="35"/>
      <c r="N12" s="37"/>
      <c r="O12" s="37"/>
      <c r="P12" s="38" t="str">
        <f t="shared" si="0"/>
        <v/>
      </c>
      <c r="Q12" s="111" t="str">
        <f t="shared" si="1"/>
        <v/>
      </c>
      <c r="R12" s="58"/>
      <c r="S12" s="18">
        <f t="shared" si="2"/>
        <v>0</v>
      </c>
      <c r="T12" s="18">
        <f t="shared" si="3"/>
        <v>0</v>
      </c>
      <c r="U12" s="35" t="s">
        <v>115</v>
      </c>
      <c r="V12" s="35"/>
    </row>
    <row r="13" spans="1:22" x14ac:dyDescent="0.25">
      <c r="A13" s="19">
        <f t="shared" si="4"/>
        <v>6</v>
      </c>
      <c r="B13" s="35"/>
      <c r="C13" s="19" t="e">
        <f>VLOOKUP(B13,'Measure&amp;Incentive Picklist'!D:H,2,FALSE)</f>
        <v>#N/A</v>
      </c>
      <c r="D13" s="35"/>
      <c r="E13" s="36"/>
      <c r="F13" s="36"/>
      <c r="G13" s="36"/>
      <c r="H13" s="36"/>
      <c r="I13" s="36"/>
      <c r="J13" s="141"/>
      <c r="K13" s="46"/>
      <c r="L13" s="35"/>
      <c r="M13" s="35"/>
      <c r="N13" s="37"/>
      <c r="O13" s="37"/>
      <c r="P13" s="38" t="str">
        <f t="shared" si="0"/>
        <v/>
      </c>
      <c r="Q13" s="111" t="str">
        <f t="shared" si="1"/>
        <v/>
      </c>
      <c r="R13" s="58"/>
      <c r="S13" s="18">
        <f t="shared" si="2"/>
        <v>0</v>
      </c>
      <c r="T13" s="18">
        <f t="shared" si="3"/>
        <v>0</v>
      </c>
      <c r="U13" s="35" t="s">
        <v>195</v>
      </c>
      <c r="V13" s="35"/>
    </row>
    <row r="14" spans="1:22" x14ac:dyDescent="0.25">
      <c r="A14" s="19">
        <f t="shared" si="4"/>
        <v>7</v>
      </c>
      <c r="B14" s="35"/>
      <c r="C14" s="19" t="e">
        <f>VLOOKUP(B14,'Measure&amp;Incentive Picklist'!D:H,2,FALSE)</f>
        <v>#N/A</v>
      </c>
      <c r="D14" s="35"/>
      <c r="E14" s="36"/>
      <c r="F14" s="36"/>
      <c r="G14" s="36"/>
      <c r="H14" s="36"/>
      <c r="I14" s="36"/>
      <c r="J14" s="141"/>
      <c r="K14" s="46"/>
      <c r="L14" s="35"/>
      <c r="M14" s="35"/>
      <c r="N14" s="37"/>
      <c r="O14" s="37"/>
      <c r="P14" s="38" t="str">
        <f t="shared" si="0"/>
        <v/>
      </c>
      <c r="Q14" s="111" t="str">
        <f t="shared" si="1"/>
        <v/>
      </c>
      <c r="R14" s="58"/>
      <c r="S14" s="18">
        <f t="shared" si="2"/>
        <v>0</v>
      </c>
      <c r="T14" s="18">
        <f t="shared" si="3"/>
        <v>0</v>
      </c>
      <c r="U14" s="35" t="s">
        <v>196</v>
      </c>
      <c r="V14" s="35"/>
    </row>
    <row r="15" spans="1:22" x14ac:dyDescent="0.25">
      <c r="A15" s="19">
        <f t="shared" si="4"/>
        <v>8</v>
      </c>
      <c r="B15" s="35"/>
      <c r="C15" s="19" t="e">
        <f>VLOOKUP(B15,'Measure&amp;Incentive Picklist'!D:H,2,FALSE)</f>
        <v>#N/A</v>
      </c>
      <c r="D15" s="35"/>
      <c r="E15" s="36"/>
      <c r="F15" s="36"/>
      <c r="G15" s="36"/>
      <c r="H15" s="36"/>
      <c r="I15" s="36"/>
      <c r="J15" s="141"/>
      <c r="K15" s="46"/>
      <c r="L15" s="35"/>
      <c r="M15" s="35"/>
      <c r="N15" s="37"/>
      <c r="O15" s="37"/>
      <c r="P15" s="38" t="str">
        <f t="shared" si="0"/>
        <v/>
      </c>
      <c r="Q15" s="111" t="str">
        <f t="shared" si="1"/>
        <v/>
      </c>
      <c r="R15" s="58"/>
      <c r="S15" s="18">
        <f t="shared" si="2"/>
        <v>0</v>
      </c>
      <c r="T15" s="18">
        <f t="shared" si="3"/>
        <v>0</v>
      </c>
      <c r="U15" s="35" t="s">
        <v>197</v>
      </c>
      <c r="V15" s="35"/>
    </row>
    <row r="16" spans="1:22" x14ac:dyDescent="0.25">
      <c r="A16" s="19">
        <f t="shared" si="4"/>
        <v>9</v>
      </c>
      <c r="B16" s="35"/>
      <c r="C16" s="19" t="e">
        <f>VLOOKUP(B16,'Measure&amp;Incentive Picklist'!D:H,2,FALSE)</f>
        <v>#N/A</v>
      </c>
      <c r="D16" s="35"/>
      <c r="E16" s="36"/>
      <c r="F16" s="36"/>
      <c r="G16" s="36"/>
      <c r="H16" s="36"/>
      <c r="I16" s="36"/>
      <c r="J16" s="141"/>
      <c r="K16" s="46"/>
      <c r="L16" s="35"/>
      <c r="M16" s="35"/>
      <c r="N16" s="37"/>
      <c r="O16" s="37"/>
      <c r="P16" s="38" t="str">
        <f t="shared" si="0"/>
        <v/>
      </c>
      <c r="Q16" s="111" t="str">
        <f t="shared" si="1"/>
        <v/>
      </c>
      <c r="R16" s="58"/>
      <c r="S16" s="18">
        <f t="shared" si="2"/>
        <v>0</v>
      </c>
      <c r="T16" s="18">
        <f t="shared" si="3"/>
        <v>0</v>
      </c>
      <c r="U16" s="35" t="s">
        <v>198</v>
      </c>
      <c r="V16" s="35"/>
    </row>
    <row r="17" spans="1:22" x14ac:dyDescent="0.25">
      <c r="A17" s="19">
        <f t="shared" si="4"/>
        <v>10</v>
      </c>
      <c r="B17" s="35"/>
      <c r="C17" s="19" t="e">
        <f>VLOOKUP(B17,'Measure&amp;Incentive Picklist'!D:H,2,FALSE)</f>
        <v>#N/A</v>
      </c>
      <c r="D17" s="35"/>
      <c r="E17" s="36"/>
      <c r="F17" s="36"/>
      <c r="G17" s="36"/>
      <c r="H17" s="36"/>
      <c r="I17" s="36"/>
      <c r="J17" s="141"/>
      <c r="K17" s="46"/>
      <c r="L17" s="35"/>
      <c r="M17" s="35"/>
      <c r="N17" s="37"/>
      <c r="O17" s="37"/>
      <c r="P17" s="38" t="str">
        <f t="shared" si="0"/>
        <v/>
      </c>
      <c r="Q17" s="111" t="str">
        <f t="shared" si="1"/>
        <v/>
      </c>
      <c r="R17" s="58"/>
      <c r="S17" s="18">
        <f t="shared" si="2"/>
        <v>0</v>
      </c>
      <c r="T17" s="18">
        <f t="shared" si="3"/>
        <v>0</v>
      </c>
      <c r="U17" s="35" t="s">
        <v>199</v>
      </c>
      <c r="V17" s="35"/>
    </row>
    <row r="18" spans="1:22" x14ac:dyDescent="0.25">
      <c r="A18" s="19">
        <f t="shared" si="4"/>
        <v>11</v>
      </c>
      <c r="B18" s="35"/>
      <c r="C18" s="19" t="e">
        <f>VLOOKUP(B18,'Measure&amp;Incentive Picklist'!D:H,2,FALSE)</f>
        <v>#N/A</v>
      </c>
      <c r="D18" s="35"/>
      <c r="E18" s="36"/>
      <c r="F18" s="36"/>
      <c r="G18" s="36"/>
      <c r="H18" s="36"/>
      <c r="I18" s="36"/>
      <c r="J18" s="141"/>
      <c r="K18" s="46"/>
      <c r="L18" s="35"/>
      <c r="M18" s="35"/>
      <c r="N18" s="37"/>
      <c r="O18" s="37"/>
      <c r="P18" s="38" t="str">
        <f t="shared" si="0"/>
        <v/>
      </c>
      <c r="Q18" s="111" t="str">
        <f t="shared" si="1"/>
        <v/>
      </c>
      <c r="R18" s="58"/>
      <c r="S18" s="18">
        <f t="shared" si="2"/>
        <v>0</v>
      </c>
      <c r="T18" s="18">
        <f t="shared" si="3"/>
        <v>0</v>
      </c>
      <c r="U18" s="35" t="s">
        <v>120</v>
      </c>
      <c r="V18" s="35"/>
    </row>
    <row r="19" spans="1:22" x14ac:dyDescent="0.25">
      <c r="A19" s="19">
        <f t="shared" si="4"/>
        <v>12</v>
      </c>
      <c r="B19" s="35"/>
      <c r="C19" s="19" t="e">
        <f>VLOOKUP(B19,'Measure&amp;Incentive Picklist'!D:H,2,FALSE)</f>
        <v>#N/A</v>
      </c>
      <c r="D19" s="35"/>
      <c r="E19" s="36"/>
      <c r="F19" s="36"/>
      <c r="G19" s="36"/>
      <c r="H19" s="36"/>
      <c r="I19" s="36"/>
      <c r="J19" s="141"/>
      <c r="K19" s="46"/>
      <c r="L19" s="35"/>
      <c r="M19" s="35"/>
      <c r="N19" s="37"/>
      <c r="O19" s="37"/>
      <c r="P19" s="38" t="str">
        <f t="shared" si="0"/>
        <v/>
      </c>
      <c r="Q19" s="111" t="str">
        <f t="shared" si="1"/>
        <v/>
      </c>
      <c r="R19" s="58"/>
      <c r="S19" s="18">
        <f t="shared" si="2"/>
        <v>0</v>
      </c>
      <c r="T19" s="18">
        <f t="shared" si="3"/>
        <v>0</v>
      </c>
      <c r="U19" s="35" t="s">
        <v>122</v>
      </c>
      <c r="V19" s="35"/>
    </row>
    <row r="20" spans="1:22" x14ac:dyDescent="0.25">
      <c r="A20" s="19">
        <f t="shared" si="4"/>
        <v>13</v>
      </c>
      <c r="B20" s="35"/>
      <c r="C20" s="19" t="e">
        <f>VLOOKUP(B20,'Measure&amp;Incentive Picklist'!D:H,2,FALSE)</f>
        <v>#N/A</v>
      </c>
      <c r="D20" s="35"/>
      <c r="E20" s="36"/>
      <c r="F20" s="36"/>
      <c r="G20" s="36"/>
      <c r="H20" s="36"/>
      <c r="I20" s="36"/>
      <c r="J20" s="141"/>
      <c r="K20" s="46"/>
      <c r="L20" s="35"/>
      <c r="M20" s="35"/>
      <c r="N20" s="37"/>
      <c r="O20" s="37"/>
      <c r="P20" s="38" t="str">
        <f t="shared" si="0"/>
        <v/>
      </c>
      <c r="Q20" s="111" t="str">
        <f t="shared" si="1"/>
        <v/>
      </c>
      <c r="R20" s="58"/>
      <c r="S20" s="18">
        <f t="shared" si="2"/>
        <v>0</v>
      </c>
      <c r="T20" s="18">
        <f t="shared" si="3"/>
        <v>0</v>
      </c>
      <c r="U20" s="35" t="s">
        <v>200</v>
      </c>
      <c r="V20" s="35"/>
    </row>
    <row r="21" spans="1:22" x14ac:dyDescent="0.25">
      <c r="A21" s="19">
        <f t="shared" si="4"/>
        <v>14</v>
      </c>
      <c r="B21" s="35"/>
      <c r="C21" s="19" t="e">
        <f>VLOOKUP(B21,'Measure&amp;Incentive Picklist'!D:H,2,FALSE)</f>
        <v>#N/A</v>
      </c>
      <c r="D21" s="35"/>
      <c r="E21" s="36"/>
      <c r="F21" s="36"/>
      <c r="G21" s="36"/>
      <c r="H21" s="36"/>
      <c r="I21" s="36"/>
      <c r="J21" s="141"/>
      <c r="K21" s="46"/>
      <c r="L21" s="35"/>
      <c r="M21" s="35"/>
      <c r="N21" s="37"/>
      <c r="O21" s="37"/>
      <c r="P21" s="38" t="str">
        <f t="shared" si="0"/>
        <v/>
      </c>
      <c r="Q21" s="111" t="str">
        <f t="shared" si="1"/>
        <v/>
      </c>
      <c r="R21" s="58"/>
      <c r="S21" s="18">
        <f t="shared" si="2"/>
        <v>0</v>
      </c>
      <c r="T21" s="18">
        <f t="shared" si="3"/>
        <v>0</v>
      </c>
      <c r="U21" s="35" t="s">
        <v>201</v>
      </c>
      <c r="V21" s="35"/>
    </row>
    <row r="22" spans="1:22" x14ac:dyDescent="0.25">
      <c r="A22" s="19">
        <f t="shared" si="4"/>
        <v>15</v>
      </c>
      <c r="B22" s="35"/>
      <c r="C22" s="19" t="e">
        <f>VLOOKUP(B22,'Measure&amp;Incentive Picklist'!D:H,2,FALSE)</f>
        <v>#N/A</v>
      </c>
      <c r="D22" s="35"/>
      <c r="E22" s="36"/>
      <c r="F22" s="36"/>
      <c r="G22" s="36"/>
      <c r="H22" s="36"/>
      <c r="I22" s="36"/>
      <c r="J22" s="141"/>
      <c r="K22" s="46"/>
      <c r="L22" s="35"/>
      <c r="M22" s="35"/>
      <c r="N22" s="37"/>
      <c r="O22" s="37"/>
      <c r="P22" s="38" t="str">
        <f t="shared" si="0"/>
        <v/>
      </c>
      <c r="Q22" s="111" t="str">
        <f t="shared" si="1"/>
        <v/>
      </c>
      <c r="R22" s="58"/>
      <c r="S22" s="18">
        <f t="shared" si="2"/>
        <v>0</v>
      </c>
      <c r="T22" s="18">
        <f t="shared" si="3"/>
        <v>0</v>
      </c>
      <c r="U22" s="35" t="s">
        <v>112</v>
      </c>
      <c r="V22" s="35"/>
    </row>
    <row r="23" spans="1:22" x14ac:dyDescent="0.25">
      <c r="A23" s="19">
        <f t="shared" si="4"/>
        <v>16</v>
      </c>
      <c r="B23" s="35"/>
      <c r="C23" s="19" t="e">
        <f>VLOOKUP(B23,'Measure&amp;Incentive Picklist'!D:H,2,FALSE)</f>
        <v>#N/A</v>
      </c>
      <c r="D23" s="35"/>
      <c r="E23" s="36"/>
      <c r="F23" s="36"/>
      <c r="G23" s="36"/>
      <c r="H23" s="36"/>
      <c r="I23" s="36"/>
      <c r="J23" s="141"/>
      <c r="K23" s="46"/>
      <c r="L23" s="35"/>
      <c r="M23" s="35"/>
      <c r="N23" s="37"/>
      <c r="O23" s="37"/>
      <c r="P23" s="38" t="str">
        <f t="shared" si="0"/>
        <v/>
      </c>
      <c r="Q23" s="111" t="str">
        <f t="shared" si="1"/>
        <v/>
      </c>
      <c r="R23" s="58"/>
      <c r="S23" s="18">
        <f t="shared" si="2"/>
        <v>0</v>
      </c>
      <c r="T23" s="18">
        <f t="shared" si="3"/>
        <v>0</v>
      </c>
      <c r="U23" s="35" t="s">
        <v>202</v>
      </c>
      <c r="V23" s="35"/>
    </row>
    <row r="24" spans="1:22" x14ac:dyDescent="0.25">
      <c r="A24" s="19">
        <f t="shared" si="4"/>
        <v>17</v>
      </c>
      <c r="B24" s="35"/>
      <c r="C24" s="19" t="e">
        <f>VLOOKUP(B24,'Measure&amp;Incentive Picklist'!D:H,2,FALSE)</f>
        <v>#N/A</v>
      </c>
      <c r="D24" s="35"/>
      <c r="E24" s="36"/>
      <c r="F24" s="36"/>
      <c r="G24" s="36"/>
      <c r="H24" s="36"/>
      <c r="I24" s="36"/>
      <c r="J24" s="141"/>
      <c r="K24" s="46"/>
      <c r="L24" s="35"/>
      <c r="M24" s="35"/>
      <c r="N24" s="37"/>
      <c r="O24" s="37"/>
      <c r="P24" s="38" t="str">
        <f t="shared" si="0"/>
        <v/>
      </c>
      <c r="Q24" s="111" t="str">
        <f t="shared" si="1"/>
        <v/>
      </c>
      <c r="R24" s="58"/>
      <c r="S24" s="18">
        <f t="shared" si="2"/>
        <v>0</v>
      </c>
      <c r="T24" s="18">
        <f t="shared" si="3"/>
        <v>0</v>
      </c>
      <c r="U24" s="35" t="s">
        <v>203</v>
      </c>
      <c r="V24" s="35"/>
    </row>
    <row r="25" spans="1:22" x14ac:dyDescent="0.25">
      <c r="A25" s="19">
        <f t="shared" si="4"/>
        <v>18</v>
      </c>
      <c r="B25" s="35"/>
      <c r="C25" s="19" t="e">
        <f>VLOOKUP(B25,'Measure&amp;Incentive Picklist'!D:H,2,FALSE)</f>
        <v>#N/A</v>
      </c>
      <c r="D25" s="35"/>
      <c r="E25" s="36"/>
      <c r="F25" s="36"/>
      <c r="G25" s="36"/>
      <c r="H25" s="36"/>
      <c r="I25" s="36"/>
      <c r="J25" s="141"/>
      <c r="K25" s="46"/>
      <c r="L25" s="35"/>
      <c r="M25" s="35"/>
      <c r="N25" s="37"/>
      <c r="O25" s="37"/>
      <c r="P25" s="38" t="str">
        <f t="shared" si="0"/>
        <v/>
      </c>
      <c r="Q25" s="111" t="str">
        <f t="shared" si="1"/>
        <v/>
      </c>
      <c r="R25" s="58"/>
      <c r="S25" s="18">
        <f t="shared" si="2"/>
        <v>0</v>
      </c>
      <c r="T25" s="18">
        <f t="shared" si="3"/>
        <v>0</v>
      </c>
      <c r="U25" s="35" t="s">
        <v>117</v>
      </c>
      <c r="V25" s="35"/>
    </row>
    <row r="26" spans="1:22" x14ac:dyDescent="0.25">
      <c r="A26" s="19">
        <f t="shared" si="4"/>
        <v>19</v>
      </c>
      <c r="B26" s="35"/>
      <c r="C26" s="19" t="e">
        <f>VLOOKUP(B26,'Measure&amp;Incentive Picklist'!D:H,2,FALSE)</f>
        <v>#N/A</v>
      </c>
      <c r="D26" s="35"/>
      <c r="E26" s="36"/>
      <c r="F26" s="36"/>
      <c r="G26" s="36"/>
      <c r="H26" s="36"/>
      <c r="I26" s="36"/>
      <c r="J26" s="141"/>
      <c r="K26" s="46"/>
      <c r="L26" s="35"/>
      <c r="M26" s="35"/>
      <c r="N26" s="37"/>
      <c r="O26" s="37"/>
      <c r="P26" s="38" t="str">
        <f t="shared" si="0"/>
        <v/>
      </c>
      <c r="Q26" s="111" t="str">
        <f t="shared" si="1"/>
        <v/>
      </c>
      <c r="R26" s="58"/>
      <c r="S26" s="18">
        <f t="shared" si="2"/>
        <v>0</v>
      </c>
      <c r="T26" s="18">
        <f t="shared" si="3"/>
        <v>0</v>
      </c>
      <c r="U26" s="35" t="s">
        <v>204</v>
      </c>
      <c r="V26" s="35"/>
    </row>
    <row r="27" spans="1:22" x14ac:dyDescent="0.25">
      <c r="A27" s="19">
        <f t="shared" si="4"/>
        <v>20</v>
      </c>
      <c r="B27" s="35"/>
      <c r="C27" s="19" t="e">
        <f>VLOOKUP(B27,'Measure&amp;Incentive Picklist'!D:H,2,FALSE)</f>
        <v>#N/A</v>
      </c>
      <c r="D27" s="35"/>
      <c r="E27" s="36"/>
      <c r="F27" s="36"/>
      <c r="G27" s="36"/>
      <c r="H27" s="36"/>
      <c r="I27" s="36"/>
      <c r="J27" s="141"/>
      <c r="K27" s="46"/>
      <c r="L27" s="35"/>
      <c r="M27" s="35"/>
      <c r="N27" s="37"/>
      <c r="O27" s="37"/>
      <c r="P27" s="38" t="str">
        <f t="shared" si="0"/>
        <v/>
      </c>
      <c r="Q27" s="111" t="str">
        <f t="shared" si="1"/>
        <v/>
      </c>
      <c r="R27" s="58"/>
      <c r="S27" s="18">
        <f t="shared" si="2"/>
        <v>0</v>
      </c>
      <c r="T27" s="18">
        <f t="shared" si="3"/>
        <v>0</v>
      </c>
      <c r="U27" s="35" t="s">
        <v>119</v>
      </c>
      <c r="V27" s="35"/>
    </row>
    <row r="28" spans="1:22" x14ac:dyDescent="0.25">
      <c r="A28" s="19">
        <f t="shared" si="4"/>
        <v>21</v>
      </c>
      <c r="B28" s="35"/>
      <c r="C28" s="19" t="e">
        <f>VLOOKUP(B28,'Measure&amp;Incentive Picklist'!D:H,2,FALSE)</f>
        <v>#N/A</v>
      </c>
      <c r="D28" s="35"/>
      <c r="E28" s="36"/>
      <c r="F28" s="36"/>
      <c r="G28" s="36"/>
      <c r="H28" s="36"/>
      <c r="I28" s="36"/>
      <c r="J28" s="141"/>
      <c r="K28" s="46"/>
      <c r="L28" s="35"/>
      <c r="M28" s="35"/>
      <c r="N28" s="37"/>
      <c r="O28" s="37"/>
      <c r="P28" s="38" t="str">
        <f t="shared" si="0"/>
        <v/>
      </c>
      <c r="Q28" s="111" t="str">
        <f t="shared" si="1"/>
        <v/>
      </c>
      <c r="R28" s="58"/>
      <c r="S28" s="18">
        <f t="shared" si="2"/>
        <v>0</v>
      </c>
      <c r="T28" s="18">
        <f t="shared" si="3"/>
        <v>0</v>
      </c>
      <c r="U28" s="35" t="s">
        <v>205</v>
      </c>
      <c r="V28" s="35"/>
    </row>
    <row r="29" spans="1:22" x14ac:dyDescent="0.25">
      <c r="A29" s="19">
        <f t="shared" si="4"/>
        <v>22</v>
      </c>
      <c r="B29" s="35"/>
      <c r="C29" s="19" t="e">
        <f>VLOOKUP(B29,'Measure&amp;Incentive Picklist'!D:H,2,FALSE)</f>
        <v>#N/A</v>
      </c>
      <c r="D29" s="35"/>
      <c r="E29" s="36"/>
      <c r="F29" s="36"/>
      <c r="G29" s="36"/>
      <c r="H29" s="36"/>
      <c r="I29" s="36"/>
      <c r="J29" s="141"/>
      <c r="K29" s="46"/>
      <c r="L29" s="35"/>
      <c r="M29" s="35"/>
      <c r="N29" s="37"/>
      <c r="O29" s="37"/>
      <c r="P29" s="38" t="str">
        <f t="shared" si="0"/>
        <v/>
      </c>
      <c r="Q29" s="111" t="str">
        <f t="shared" si="1"/>
        <v/>
      </c>
      <c r="R29" s="58"/>
      <c r="S29" s="18">
        <f t="shared" si="2"/>
        <v>0</v>
      </c>
      <c r="T29" s="18">
        <f t="shared" si="3"/>
        <v>0</v>
      </c>
      <c r="U29" s="35" t="s">
        <v>206</v>
      </c>
      <c r="V29" s="35"/>
    </row>
    <row r="30" spans="1:22" x14ac:dyDescent="0.25">
      <c r="A30" s="19">
        <f t="shared" si="4"/>
        <v>23</v>
      </c>
      <c r="B30" s="35"/>
      <c r="C30" s="19" t="e">
        <f>VLOOKUP(B30,'Measure&amp;Incentive Picklist'!D:H,2,FALSE)</f>
        <v>#N/A</v>
      </c>
      <c r="D30" s="35"/>
      <c r="E30" s="36"/>
      <c r="F30" s="36"/>
      <c r="G30" s="36"/>
      <c r="H30" s="36"/>
      <c r="I30" s="36"/>
      <c r="J30" s="141"/>
      <c r="K30" s="46"/>
      <c r="L30" s="35"/>
      <c r="M30" s="35"/>
      <c r="N30" s="37"/>
      <c r="O30" s="37"/>
      <c r="P30" s="38" t="str">
        <f t="shared" si="0"/>
        <v/>
      </c>
      <c r="Q30" s="111" t="str">
        <f t="shared" si="1"/>
        <v/>
      </c>
      <c r="R30" s="58"/>
      <c r="S30" s="18">
        <f t="shared" si="2"/>
        <v>0</v>
      </c>
      <c r="T30" s="18">
        <f t="shared" si="3"/>
        <v>0</v>
      </c>
      <c r="U30" s="35" t="s">
        <v>207</v>
      </c>
      <c r="V30" s="35"/>
    </row>
    <row r="31" spans="1:22" x14ac:dyDescent="0.25">
      <c r="A31" s="19">
        <f t="shared" si="4"/>
        <v>24</v>
      </c>
      <c r="B31" s="35"/>
      <c r="C31" s="19" t="e">
        <f>VLOOKUP(B31,'Measure&amp;Incentive Picklist'!D:H,2,FALSE)</f>
        <v>#N/A</v>
      </c>
      <c r="D31" s="35"/>
      <c r="E31" s="36"/>
      <c r="F31" s="36"/>
      <c r="G31" s="36"/>
      <c r="H31" s="36"/>
      <c r="I31" s="36"/>
      <c r="J31" s="141"/>
      <c r="K31" s="46"/>
      <c r="L31" s="35"/>
      <c r="M31" s="35"/>
      <c r="N31" s="37"/>
      <c r="O31" s="37"/>
      <c r="P31" s="38" t="str">
        <f t="shared" si="0"/>
        <v/>
      </c>
      <c r="Q31" s="111" t="str">
        <f t="shared" si="1"/>
        <v/>
      </c>
      <c r="R31" s="58"/>
      <c r="S31" s="18">
        <f t="shared" si="2"/>
        <v>0</v>
      </c>
      <c r="T31" s="18">
        <f t="shared" si="3"/>
        <v>0</v>
      </c>
      <c r="U31" s="35" t="s">
        <v>123</v>
      </c>
      <c r="V31" s="35"/>
    </row>
    <row r="32" spans="1:22" x14ac:dyDescent="0.25">
      <c r="A32" s="19">
        <f t="shared" si="4"/>
        <v>25</v>
      </c>
      <c r="B32" s="35"/>
      <c r="C32" s="19" t="e">
        <f>VLOOKUP(B32,'Measure&amp;Incentive Picklist'!D:H,2,FALSE)</f>
        <v>#N/A</v>
      </c>
      <c r="D32" s="35"/>
      <c r="E32" s="36"/>
      <c r="F32" s="36"/>
      <c r="G32" s="36"/>
      <c r="H32" s="36"/>
      <c r="I32" s="36"/>
      <c r="J32" s="141"/>
      <c r="K32" s="46"/>
      <c r="L32" s="35"/>
      <c r="M32" s="35"/>
      <c r="N32" s="37"/>
      <c r="O32" s="37"/>
      <c r="P32" s="38" t="str">
        <f t="shared" si="0"/>
        <v/>
      </c>
      <c r="Q32" s="111" t="str">
        <f t="shared" si="1"/>
        <v/>
      </c>
      <c r="R32" s="58"/>
      <c r="S32" s="18">
        <f t="shared" si="2"/>
        <v>0</v>
      </c>
      <c r="T32" s="18">
        <f t="shared" si="3"/>
        <v>0</v>
      </c>
      <c r="U32" s="35" t="s">
        <v>208</v>
      </c>
      <c r="V32" s="35"/>
    </row>
    <row r="33" spans="1:22" x14ac:dyDescent="0.25">
      <c r="A33" s="19">
        <f t="shared" si="4"/>
        <v>26</v>
      </c>
      <c r="B33" s="35"/>
      <c r="C33" s="19" t="e">
        <f>VLOOKUP(B33,'Measure&amp;Incentive Picklist'!D:H,2,FALSE)</f>
        <v>#N/A</v>
      </c>
      <c r="D33" s="35"/>
      <c r="E33" s="36"/>
      <c r="F33" s="36"/>
      <c r="G33" s="36"/>
      <c r="J33" s="141"/>
      <c r="K33" s="46"/>
      <c r="L33" s="35"/>
      <c r="M33" s="35"/>
      <c r="N33" s="37"/>
      <c r="O33" s="37"/>
      <c r="P33" s="38" t="str">
        <f t="shared" si="0"/>
        <v/>
      </c>
      <c r="Q33" s="111" t="str">
        <f t="shared" si="1"/>
        <v/>
      </c>
      <c r="R33" s="58"/>
      <c r="S33" s="18">
        <f t="shared" si="2"/>
        <v>0</v>
      </c>
      <c r="T33" s="18">
        <f t="shared" si="3"/>
        <v>0</v>
      </c>
      <c r="V33" s="35"/>
    </row>
    <row r="34" spans="1:22" x14ac:dyDescent="0.25">
      <c r="A34" s="19">
        <f t="shared" si="4"/>
        <v>27</v>
      </c>
      <c r="B34" s="35"/>
      <c r="C34" s="19" t="e">
        <f>VLOOKUP(B34,'Measure&amp;Incentive Picklist'!D:H,2,FALSE)</f>
        <v>#N/A</v>
      </c>
      <c r="D34" s="35"/>
      <c r="E34" s="36"/>
      <c r="F34" s="36"/>
      <c r="G34" s="36"/>
      <c r="J34" s="141"/>
      <c r="K34" s="46"/>
      <c r="L34" s="35"/>
      <c r="M34" s="35"/>
      <c r="N34" s="37"/>
      <c r="O34" s="37"/>
      <c r="P34" s="38" t="str">
        <f t="shared" si="0"/>
        <v/>
      </c>
      <c r="Q34" s="111" t="str">
        <f t="shared" si="1"/>
        <v/>
      </c>
      <c r="R34" s="58"/>
      <c r="S34" s="18">
        <f t="shared" si="2"/>
        <v>0</v>
      </c>
      <c r="T34" s="18">
        <f t="shared" si="3"/>
        <v>0</v>
      </c>
    </row>
    <row r="35" spans="1:22" x14ac:dyDescent="0.25">
      <c r="A35" s="19">
        <f t="shared" si="4"/>
        <v>28</v>
      </c>
      <c r="B35" s="35"/>
      <c r="C35" s="19" t="e">
        <f>VLOOKUP(B35,'Measure&amp;Incentive Picklist'!D:H,2,FALSE)</f>
        <v>#N/A</v>
      </c>
      <c r="D35" s="35"/>
      <c r="E35" s="36"/>
      <c r="F35" s="36"/>
      <c r="G35" s="36"/>
      <c r="J35" s="141"/>
      <c r="K35" s="46"/>
      <c r="L35" s="35"/>
      <c r="M35" s="35"/>
      <c r="N35" s="37"/>
      <c r="O35" s="37"/>
      <c r="P35" s="38" t="str">
        <f t="shared" si="0"/>
        <v/>
      </c>
      <c r="Q35" s="111" t="str">
        <f t="shared" si="1"/>
        <v/>
      </c>
      <c r="R35" s="58"/>
      <c r="S35" s="18">
        <f t="shared" si="2"/>
        <v>0</v>
      </c>
      <c r="T35" s="18">
        <f t="shared" si="3"/>
        <v>0</v>
      </c>
    </row>
    <row r="36" spans="1:22" x14ac:dyDescent="0.25">
      <c r="A36" s="19">
        <f t="shared" si="4"/>
        <v>29</v>
      </c>
      <c r="B36" s="35"/>
      <c r="C36" s="19" t="e">
        <f>VLOOKUP(B36,'Measure&amp;Incentive Picklist'!D:H,2,FALSE)</f>
        <v>#N/A</v>
      </c>
      <c r="D36" s="35"/>
      <c r="E36" s="36"/>
      <c r="F36" s="36"/>
      <c r="G36" s="36"/>
      <c r="J36" s="141"/>
      <c r="K36" s="46"/>
      <c r="L36" s="35"/>
      <c r="M36" s="35"/>
      <c r="N36" s="37"/>
      <c r="O36" s="37"/>
      <c r="P36" s="38" t="str">
        <f t="shared" si="0"/>
        <v/>
      </c>
      <c r="Q36" s="111" t="str">
        <f t="shared" si="1"/>
        <v/>
      </c>
      <c r="R36" s="58"/>
      <c r="S36" s="18">
        <f t="shared" si="2"/>
        <v>0</v>
      </c>
      <c r="T36" s="18">
        <f t="shared" si="3"/>
        <v>0</v>
      </c>
    </row>
    <row r="37" spans="1:22" x14ac:dyDescent="0.25">
      <c r="A37" s="19">
        <f t="shared" si="4"/>
        <v>30</v>
      </c>
      <c r="B37" s="35"/>
      <c r="C37" s="19" t="e">
        <f>VLOOKUP(B37,'Measure&amp;Incentive Picklist'!D:H,2,FALSE)</f>
        <v>#N/A</v>
      </c>
      <c r="D37" s="35"/>
      <c r="E37" s="36"/>
      <c r="F37" s="36"/>
      <c r="G37" s="36"/>
      <c r="J37" s="141"/>
      <c r="K37" s="46"/>
      <c r="L37" s="35"/>
      <c r="M37" s="35"/>
      <c r="N37" s="37"/>
      <c r="O37" s="37"/>
      <c r="P37" s="38" t="str">
        <f t="shared" si="0"/>
        <v/>
      </c>
      <c r="Q37" s="111" t="str">
        <f t="shared" si="1"/>
        <v/>
      </c>
      <c r="R37" s="58"/>
      <c r="S37" s="18">
        <f t="shared" si="2"/>
        <v>0</v>
      </c>
      <c r="T37" s="18">
        <f t="shared" si="3"/>
        <v>0</v>
      </c>
    </row>
    <row r="38" spans="1:22" x14ac:dyDescent="0.25">
      <c r="A38" s="19">
        <f t="shared" si="4"/>
        <v>31</v>
      </c>
      <c r="B38" s="35"/>
      <c r="C38" s="19" t="e">
        <f>VLOOKUP(B38,'Measure&amp;Incentive Picklist'!D:H,2,FALSE)</f>
        <v>#N/A</v>
      </c>
      <c r="D38" s="35"/>
      <c r="E38" s="36"/>
      <c r="F38" s="36"/>
      <c r="G38" s="36"/>
      <c r="J38" s="141"/>
      <c r="K38" s="46"/>
      <c r="L38" s="35"/>
      <c r="M38" s="35"/>
      <c r="N38" s="37"/>
      <c r="O38" s="37"/>
      <c r="P38" s="38" t="str">
        <f t="shared" si="0"/>
        <v/>
      </c>
      <c r="Q38" s="111" t="str">
        <f t="shared" si="1"/>
        <v/>
      </c>
      <c r="R38" s="58"/>
      <c r="S38" s="18">
        <f t="shared" si="2"/>
        <v>0</v>
      </c>
      <c r="T38" s="18">
        <f t="shared" si="3"/>
        <v>0</v>
      </c>
    </row>
    <row r="39" spans="1:22" x14ac:dyDescent="0.25">
      <c r="A39" s="19">
        <f t="shared" si="4"/>
        <v>32</v>
      </c>
      <c r="B39" s="35"/>
      <c r="C39" s="19" t="e">
        <f>VLOOKUP(B39,'Measure&amp;Incentive Picklist'!D:H,2,FALSE)</f>
        <v>#N/A</v>
      </c>
      <c r="D39" s="35"/>
      <c r="E39" s="36"/>
      <c r="F39" s="36"/>
      <c r="G39" s="36"/>
      <c r="J39" s="141"/>
      <c r="K39" s="46"/>
      <c r="L39" s="35"/>
      <c r="M39" s="35"/>
      <c r="N39" s="37"/>
      <c r="O39" s="37"/>
      <c r="P39" s="38" t="str">
        <f t="shared" si="0"/>
        <v/>
      </c>
      <c r="Q39" s="111" t="str">
        <f t="shared" si="1"/>
        <v/>
      </c>
      <c r="R39" s="58"/>
      <c r="S39" s="18">
        <f t="shared" si="2"/>
        <v>0</v>
      </c>
      <c r="T39" s="18">
        <f t="shared" si="3"/>
        <v>0</v>
      </c>
    </row>
    <row r="40" spans="1:22" x14ac:dyDescent="0.25">
      <c r="A40" s="19">
        <f t="shared" si="4"/>
        <v>33</v>
      </c>
      <c r="B40" s="35"/>
      <c r="C40" s="19" t="e">
        <f>VLOOKUP(B40,'Measure&amp;Incentive Picklist'!D:H,2,FALSE)</f>
        <v>#N/A</v>
      </c>
      <c r="D40" s="35"/>
      <c r="E40" s="36"/>
      <c r="F40" s="36"/>
      <c r="G40" s="36"/>
      <c r="J40" s="141"/>
      <c r="K40" s="46"/>
      <c r="L40" s="35"/>
      <c r="M40" s="35"/>
      <c r="N40" s="37"/>
      <c r="O40" s="37"/>
      <c r="P40" s="38" t="str">
        <f t="shared" si="0"/>
        <v/>
      </c>
      <c r="Q40" s="111" t="str">
        <f t="shared" si="1"/>
        <v/>
      </c>
      <c r="R40" s="58"/>
      <c r="S40" s="18">
        <f t="shared" si="2"/>
        <v>0</v>
      </c>
      <c r="T40" s="18">
        <f t="shared" si="3"/>
        <v>0</v>
      </c>
    </row>
    <row r="41" spans="1:22" x14ac:dyDescent="0.25">
      <c r="A41" s="19">
        <f t="shared" si="4"/>
        <v>34</v>
      </c>
      <c r="B41" s="35"/>
      <c r="C41" s="19" t="e">
        <f>VLOOKUP(B41,'Measure&amp;Incentive Picklist'!D:H,2,FALSE)</f>
        <v>#N/A</v>
      </c>
      <c r="D41" s="35"/>
      <c r="E41" s="36"/>
      <c r="F41" s="36"/>
      <c r="G41" s="36"/>
      <c r="J41" s="141"/>
      <c r="K41" s="46"/>
      <c r="L41" s="35"/>
      <c r="M41" s="35"/>
      <c r="N41" s="37"/>
      <c r="O41" s="37"/>
      <c r="P41" s="38" t="str">
        <f t="shared" si="0"/>
        <v/>
      </c>
      <c r="Q41" s="111" t="str">
        <f t="shared" si="1"/>
        <v/>
      </c>
      <c r="R41" s="58"/>
      <c r="S41" s="18">
        <f t="shared" si="2"/>
        <v>0</v>
      </c>
      <c r="T41" s="18">
        <f t="shared" si="3"/>
        <v>0</v>
      </c>
    </row>
    <row r="42" spans="1:22" x14ac:dyDescent="0.25">
      <c r="A42" s="19">
        <f t="shared" si="4"/>
        <v>35</v>
      </c>
      <c r="B42" s="35"/>
      <c r="C42" s="19" t="e">
        <f>VLOOKUP(B42,'Measure&amp;Incentive Picklist'!D:H,2,FALSE)</f>
        <v>#N/A</v>
      </c>
      <c r="D42" s="35"/>
      <c r="E42" s="36"/>
      <c r="F42" s="36"/>
      <c r="G42" s="36"/>
      <c r="J42" s="141"/>
      <c r="K42" s="46"/>
      <c r="L42" s="35"/>
      <c r="M42" s="35"/>
      <c r="N42" s="37"/>
      <c r="O42" s="37"/>
      <c r="P42" s="38" t="str">
        <f t="shared" si="0"/>
        <v/>
      </c>
      <c r="Q42" s="111" t="str">
        <f t="shared" si="1"/>
        <v/>
      </c>
      <c r="R42" s="58"/>
      <c r="S42" s="18">
        <f t="shared" si="2"/>
        <v>0</v>
      </c>
      <c r="T42" s="18">
        <f t="shared" si="3"/>
        <v>0</v>
      </c>
    </row>
    <row r="43" spans="1:22" x14ac:dyDescent="0.25">
      <c r="A43" s="19">
        <f t="shared" si="4"/>
        <v>36</v>
      </c>
      <c r="B43" s="35"/>
      <c r="C43" s="19" t="e">
        <f>VLOOKUP(B43,'Measure&amp;Incentive Picklist'!D:H,2,FALSE)</f>
        <v>#N/A</v>
      </c>
      <c r="D43" s="35"/>
      <c r="E43" s="36"/>
      <c r="F43" s="36"/>
      <c r="G43" s="36"/>
      <c r="J43" s="141"/>
      <c r="K43" s="46"/>
      <c r="L43" s="35"/>
      <c r="M43" s="35"/>
      <c r="N43" s="37"/>
      <c r="O43" s="37"/>
      <c r="P43" s="38" t="str">
        <f t="shared" si="0"/>
        <v/>
      </c>
      <c r="Q43" s="111" t="str">
        <f t="shared" si="1"/>
        <v/>
      </c>
      <c r="R43" s="58"/>
      <c r="S43" s="18">
        <f t="shared" si="2"/>
        <v>0</v>
      </c>
      <c r="T43" s="18">
        <f t="shared" si="3"/>
        <v>0</v>
      </c>
    </row>
    <row r="44" spans="1:22" x14ac:dyDescent="0.25">
      <c r="A44" s="19">
        <f t="shared" si="4"/>
        <v>37</v>
      </c>
      <c r="B44" s="35"/>
      <c r="C44" s="19" t="e">
        <f>VLOOKUP(B44,'Measure&amp;Incentive Picklist'!D:H,2,FALSE)</f>
        <v>#N/A</v>
      </c>
      <c r="D44" s="35"/>
      <c r="E44" s="36"/>
      <c r="F44" s="36"/>
      <c r="G44" s="36"/>
      <c r="J44" s="141"/>
      <c r="K44" s="46"/>
      <c r="L44" s="35"/>
      <c r="M44" s="35"/>
      <c r="N44" s="37"/>
      <c r="O44" s="37"/>
      <c r="P44" s="38" t="str">
        <f t="shared" si="0"/>
        <v/>
      </c>
      <c r="Q44" s="111" t="str">
        <f t="shared" si="1"/>
        <v/>
      </c>
      <c r="R44" s="58"/>
      <c r="S44" s="18">
        <f t="shared" si="2"/>
        <v>0</v>
      </c>
      <c r="T44" s="18">
        <f t="shared" si="3"/>
        <v>0</v>
      </c>
    </row>
    <row r="45" spans="1:22" x14ac:dyDescent="0.25">
      <c r="A45" s="19">
        <f t="shared" si="4"/>
        <v>38</v>
      </c>
      <c r="B45" s="35"/>
      <c r="C45" s="19" t="e">
        <f>VLOOKUP(B45,'Measure&amp;Incentive Picklist'!D:H,2,FALSE)</f>
        <v>#N/A</v>
      </c>
      <c r="D45" s="35"/>
      <c r="E45" s="36"/>
      <c r="F45" s="36"/>
      <c r="G45" s="36"/>
      <c r="J45" s="141"/>
      <c r="K45" s="46"/>
      <c r="L45" s="35"/>
      <c r="M45" s="35"/>
      <c r="N45" s="37"/>
      <c r="O45" s="37"/>
      <c r="P45" s="38" t="str">
        <f t="shared" si="0"/>
        <v/>
      </c>
      <c r="Q45" s="111" t="str">
        <f t="shared" si="1"/>
        <v/>
      </c>
      <c r="R45" s="58"/>
      <c r="S45" s="18">
        <f t="shared" si="2"/>
        <v>0</v>
      </c>
      <c r="T45" s="18">
        <f t="shared" si="3"/>
        <v>0</v>
      </c>
    </row>
    <row r="46" spans="1:22" x14ac:dyDescent="0.25">
      <c r="A46" s="19">
        <f t="shared" si="4"/>
        <v>39</v>
      </c>
      <c r="B46" s="35"/>
      <c r="C46" s="19" t="e">
        <f>VLOOKUP(B46,'Measure&amp;Incentive Picklist'!D:H,2,FALSE)</f>
        <v>#N/A</v>
      </c>
      <c r="D46" s="35"/>
      <c r="E46" s="36"/>
      <c r="F46" s="36"/>
      <c r="G46" s="36"/>
      <c r="J46" s="141"/>
      <c r="K46" s="46"/>
      <c r="L46" s="35"/>
      <c r="M46" s="35"/>
      <c r="N46" s="37"/>
      <c r="O46" s="37"/>
      <c r="P46" s="38" t="str">
        <f t="shared" si="0"/>
        <v/>
      </c>
      <c r="Q46" s="111" t="str">
        <f t="shared" si="1"/>
        <v/>
      </c>
      <c r="R46" s="58"/>
      <c r="S46" s="18">
        <f t="shared" si="2"/>
        <v>0</v>
      </c>
      <c r="T46" s="18">
        <f t="shared" si="3"/>
        <v>0</v>
      </c>
    </row>
    <row r="47" spans="1:22" x14ac:dyDescent="0.25">
      <c r="A47" s="19">
        <f t="shared" si="4"/>
        <v>40</v>
      </c>
      <c r="B47" s="35"/>
      <c r="C47" s="19" t="e">
        <f>VLOOKUP(B47,'Measure&amp;Incentive Picklist'!D:H,2,FALSE)</f>
        <v>#N/A</v>
      </c>
      <c r="D47" s="35"/>
      <c r="E47" s="36"/>
      <c r="F47" s="36"/>
      <c r="G47" s="36"/>
      <c r="J47" s="141"/>
      <c r="K47" s="46"/>
      <c r="L47" s="35"/>
      <c r="M47" s="35"/>
      <c r="N47" s="37"/>
      <c r="O47" s="37"/>
      <c r="P47" s="38" t="str">
        <f t="shared" si="0"/>
        <v/>
      </c>
      <c r="Q47" s="111" t="str">
        <f t="shared" si="1"/>
        <v/>
      </c>
      <c r="R47" s="58"/>
      <c r="S47" s="18">
        <f t="shared" si="2"/>
        <v>0</v>
      </c>
      <c r="T47" s="18">
        <f t="shared" si="3"/>
        <v>0</v>
      </c>
    </row>
    <row r="48" spans="1:22" x14ac:dyDescent="0.25">
      <c r="A48" s="19">
        <f t="shared" si="4"/>
        <v>41</v>
      </c>
      <c r="B48" s="35"/>
      <c r="C48" s="19" t="e">
        <f>VLOOKUP(B48,'Measure&amp;Incentive Picklist'!D:H,2,FALSE)</f>
        <v>#N/A</v>
      </c>
      <c r="D48" s="35"/>
      <c r="E48" s="36"/>
      <c r="F48" s="36"/>
      <c r="G48" s="36"/>
      <c r="J48" s="141"/>
      <c r="K48" s="46"/>
      <c r="L48" s="35"/>
      <c r="M48" s="35"/>
      <c r="N48" s="37"/>
      <c r="O48" s="37"/>
      <c r="P48" s="38" t="str">
        <f t="shared" si="0"/>
        <v/>
      </c>
      <c r="Q48" s="111" t="str">
        <f t="shared" si="1"/>
        <v/>
      </c>
      <c r="R48" s="58"/>
      <c r="S48" s="18">
        <f t="shared" si="2"/>
        <v>0</v>
      </c>
      <c r="T48" s="18">
        <f t="shared" si="3"/>
        <v>0</v>
      </c>
    </row>
    <row r="49" spans="1:20" x14ac:dyDescent="0.25">
      <c r="A49" s="19">
        <f t="shared" si="4"/>
        <v>42</v>
      </c>
      <c r="B49" s="35"/>
      <c r="C49" s="19" t="e">
        <f>VLOOKUP(B49,'Measure&amp;Incentive Picklist'!D:H,2,FALSE)</f>
        <v>#N/A</v>
      </c>
      <c r="D49" s="35"/>
      <c r="E49" s="36"/>
      <c r="F49" s="36"/>
      <c r="G49" s="36"/>
      <c r="J49" s="141"/>
      <c r="K49" s="46"/>
      <c r="L49" s="35"/>
      <c r="M49" s="35"/>
      <c r="N49" s="37"/>
      <c r="O49" s="37"/>
      <c r="P49" s="38" t="str">
        <f t="shared" si="0"/>
        <v/>
      </c>
      <c r="Q49" s="111" t="str">
        <f t="shared" si="1"/>
        <v/>
      </c>
      <c r="R49" s="58"/>
      <c r="S49" s="18">
        <f t="shared" si="2"/>
        <v>0</v>
      </c>
      <c r="T49" s="18">
        <f t="shared" si="3"/>
        <v>0</v>
      </c>
    </row>
    <row r="50" spans="1:20" x14ac:dyDescent="0.25">
      <c r="A50" s="19">
        <f t="shared" si="4"/>
        <v>43</v>
      </c>
      <c r="B50" s="35"/>
      <c r="C50" s="19" t="e">
        <f>VLOOKUP(B50,'Measure&amp;Incentive Picklist'!D:H,2,FALSE)</f>
        <v>#N/A</v>
      </c>
      <c r="D50" s="35"/>
      <c r="E50" s="36"/>
      <c r="F50" s="36"/>
      <c r="G50" s="36"/>
      <c r="J50" s="141"/>
      <c r="K50" s="46"/>
      <c r="L50" s="35"/>
      <c r="M50" s="35"/>
      <c r="N50" s="37"/>
      <c r="O50" s="37"/>
      <c r="P50" s="38" t="str">
        <f t="shared" si="0"/>
        <v/>
      </c>
      <c r="Q50" s="111" t="str">
        <f t="shared" si="1"/>
        <v/>
      </c>
      <c r="R50" s="58"/>
      <c r="S50" s="18">
        <f t="shared" si="2"/>
        <v>0</v>
      </c>
      <c r="T50" s="18">
        <f t="shared" si="3"/>
        <v>0</v>
      </c>
    </row>
    <row r="51" spans="1:20" x14ac:dyDescent="0.25">
      <c r="A51" s="19">
        <f t="shared" si="4"/>
        <v>44</v>
      </c>
      <c r="B51" s="35"/>
      <c r="C51" s="19" t="e">
        <f>VLOOKUP(B51,'Measure&amp;Incentive Picklist'!D:H,2,FALSE)</f>
        <v>#N/A</v>
      </c>
      <c r="D51" s="35"/>
      <c r="E51" s="36"/>
      <c r="F51" s="36"/>
      <c r="G51" s="36"/>
      <c r="J51" s="141"/>
      <c r="K51" s="46"/>
      <c r="L51" s="35"/>
      <c r="M51" s="35"/>
      <c r="N51" s="37"/>
      <c r="O51" s="37"/>
      <c r="P51" s="38" t="str">
        <f t="shared" si="0"/>
        <v/>
      </c>
      <c r="Q51" s="111" t="str">
        <f t="shared" si="1"/>
        <v/>
      </c>
      <c r="R51" s="58"/>
      <c r="S51" s="18">
        <f t="shared" si="2"/>
        <v>0</v>
      </c>
      <c r="T51" s="18">
        <f t="shared" si="3"/>
        <v>0</v>
      </c>
    </row>
    <row r="52" spans="1:20" x14ac:dyDescent="0.25">
      <c r="A52" s="19">
        <f t="shared" si="4"/>
        <v>45</v>
      </c>
      <c r="B52" s="35"/>
      <c r="C52" s="19" t="e">
        <f>VLOOKUP(B52,'Measure&amp;Incentive Picklist'!D:H,2,FALSE)</f>
        <v>#N/A</v>
      </c>
      <c r="D52" s="35"/>
      <c r="E52" s="36"/>
      <c r="F52" s="36"/>
      <c r="G52" s="36"/>
      <c r="J52" s="141"/>
      <c r="K52" s="46"/>
      <c r="L52" s="35"/>
      <c r="M52" s="35"/>
      <c r="N52" s="37"/>
      <c r="O52" s="37"/>
      <c r="P52" s="38" t="str">
        <f t="shared" si="0"/>
        <v/>
      </c>
      <c r="Q52" s="111" t="str">
        <f t="shared" si="1"/>
        <v/>
      </c>
      <c r="R52" s="58"/>
      <c r="S52" s="18">
        <f t="shared" si="2"/>
        <v>0</v>
      </c>
      <c r="T52" s="18">
        <f t="shared" si="3"/>
        <v>0</v>
      </c>
    </row>
    <row r="53" spans="1:20" x14ac:dyDescent="0.25">
      <c r="A53" s="19">
        <f t="shared" si="4"/>
        <v>46</v>
      </c>
      <c r="B53" s="35"/>
      <c r="C53" s="19" t="e">
        <f>VLOOKUP(B53,'Measure&amp;Incentive Picklist'!D:H,2,FALSE)</f>
        <v>#N/A</v>
      </c>
      <c r="D53" s="35"/>
      <c r="E53" s="36"/>
      <c r="F53" s="36"/>
      <c r="G53" s="36"/>
      <c r="J53" s="141"/>
      <c r="K53" s="46"/>
      <c r="L53" s="35"/>
      <c r="M53" s="35"/>
      <c r="N53" s="37"/>
      <c r="O53" s="37"/>
      <c r="P53" s="38" t="str">
        <f t="shared" si="0"/>
        <v/>
      </c>
      <c r="Q53" s="111" t="str">
        <f t="shared" si="1"/>
        <v/>
      </c>
      <c r="R53" s="58"/>
      <c r="S53" s="18">
        <f t="shared" si="2"/>
        <v>0</v>
      </c>
      <c r="T53" s="18">
        <f t="shared" si="3"/>
        <v>0</v>
      </c>
    </row>
    <row r="54" spans="1:20" x14ac:dyDescent="0.25">
      <c r="A54" s="19">
        <f t="shared" si="4"/>
        <v>47</v>
      </c>
      <c r="B54" s="35"/>
      <c r="C54" s="19" t="e">
        <f>VLOOKUP(B54,'Measure&amp;Incentive Picklist'!D:H,2,FALSE)</f>
        <v>#N/A</v>
      </c>
      <c r="D54" s="35"/>
      <c r="E54" s="36"/>
      <c r="F54" s="36"/>
      <c r="G54" s="36"/>
      <c r="J54" s="141"/>
      <c r="K54" s="46"/>
      <c r="L54" s="35"/>
      <c r="M54" s="35"/>
      <c r="N54" s="37"/>
      <c r="O54" s="37"/>
      <c r="P54" s="38" t="str">
        <f t="shared" si="0"/>
        <v/>
      </c>
      <c r="Q54" s="111" t="str">
        <f t="shared" si="1"/>
        <v/>
      </c>
      <c r="R54" s="58"/>
      <c r="S54" s="18">
        <f t="shared" si="2"/>
        <v>0</v>
      </c>
      <c r="T54" s="18">
        <f t="shared" si="3"/>
        <v>0</v>
      </c>
    </row>
    <row r="55" spans="1:20" x14ac:dyDescent="0.25">
      <c r="A55" s="19">
        <f t="shared" si="4"/>
        <v>48</v>
      </c>
      <c r="B55" s="35"/>
      <c r="C55" s="19" t="e">
        <f>VLOOKUP(B55,'Measure&amp;Incentive Picklist'!D:H,2,FALSE)</f>
        <v>#N/A</v>
      </c>
      <c r="D55" s="35"/>
      <c r="E55" s="36"/>
      <c r="F55" s="36"/>
      <c r="G55" s="36"/>
      <c r="J55" s="141"/>
      <c r="K55" s="46"/>
      <c r="L55" s="35"/>
      <c r="M55" s="35"/>
      <c r="N55" s="37"/>
      <c r="O55" s="37"/>
      <c r="P55" s="38" t="str">
        <f t="shared" si="0"/>
        <v/>
      </c>
      <c r="Q55" s="111" t="str">
        <f t="shared" si="1"/>
        <v/>
      </c>
      <c r="R55" s="58"/>
      <c r="S55" s="18">
        <f t="shared" si="2"/>
        <v>0</v>
      </c>
      <c r="T55" s="18">
        <f t="shared" si="3"/>
        <v>0</v>
      </c>
    </row>
    <row r="56" spans="1:20" x14ac:dyDescent="0.25">
      <c r="A56" s="19">
        <f t="shared" si="4"/>
        <v>49</v>
      </c>
      <c r="B56" s="35"/>
      <c r="C56" s="19" t="e">
        <f>VLOOKUP(B56,'Measure&amp;Incentive Picklist'!D:H,2,FALSE)</f>
        <v>#N/A</v>
      </c>
      <c r="D56" s="35"/>
      <c r="E56" s="36"/>
      <c r="F56" s="36"/>
      <c r="G56" s="36"/>
      <c r="J56" s="141"/>
      <c r="K56" s="46"/>
      <c r="L56" s="35"/>
      <c r="M56" s="35"/>
      <c r="N56" s="37"/>
      <c r="O56" s="37"/>
      <c r="P56" s="38" t="str">
        <f t="shared" si="0"/>
        <v/>
      </c>
      <c r="Q56" s="111" t="str">
        <f t="shared" si="1"/>
        <v/>
      </c>
      <c r="R56" s="58"/>
      <c r="S56" s="18">
        <f t="shared" si="2"/>
        <v>0</v>
      </c>
      <c r="T56" s="18">
        <f t="shared" si="3"/>
        <v>0</v>
      </c>
    </row>
    <row r="57" spans="1:20" x14ac:dyDescent="0.25">
      <c r="A57" s="19">
        <f t="shared" si="4"/>
        <v>50</v>
      </c>
      <c r="B57" s="35"/>
      <c r="C57" s="19" t="e">
        <f>VLOOKUP(B57,'Measure&amp;Incentive Picklist'!D:H,2,FALSE)</f>
        <v>#N/A</v>
      </c>
      <c r="D57" s="35"/>
      <c r="E57" s="36"/>
      <c r="F57" s="36"/>
      <c r="G57" s="36"/>
      <c r="J57" s="141"/>
      <c r="K57" s="46"/>
      <c r="L57" s="35"/>
      <c r="M57" s="35"/>
      <c r="N57" s="37"/>
      <c r="O57" s="37"/>
      <c r="P57" s="38" t="str">
        <f t="shared" si="0"/>
        <v/>
      </c>
      <c r="Q57" s="111" t="str">
        <f t="shared" si="1"/>
        <v/>
      </c>
      <c r="R57" s="58"/>
      <c r="S57" s="18">
        <f t="shared" si="2"/>
        <v>0</v>
      </c>
      <c r="T57" s="18">
        <f t="shared" si="3"/>
        <v>0</v>
      </c>
    </row>
    <row r="58" spans="1:20" x14ac:dyDescent="0.25">
      <c r="A58" s="19">
        <f t="shared" si="4"/>
        <v>51</v>
      </c>
      <c r="B58" s="35"/>
      <c r="C58" s="19" t="e">
        <f>VLOOKUP(B58,'Measure&amp;Incentive Picklist'!D:H,2,FALSE)</f>
        <v>#N/A</v>
      </c>
      <c r="D58" s="35"/>
      <c r="E58" s="36"/>
      <c r="F58" s="36"/>
      <c r="G58" s="36"/>
      <c r="J58" s="141"/>
      <c r="K58" s="46"/>
      <c r="L58" s="35"/>
      <c r="M58" s="35"/>
      <c r="N58" s="37"/>
      <c r="O58" s="37"/>
      <c r="P58" s="38" t="str">
        <f t="shared" si="0"/>
        <v/>
      </c>
      <c r="Q58" s="111" t="str">
        <f t="shared" si="1"/>
        <v/>
      </c>
      <c r="R58" s="58"/>
      <c r="S58" s="18">
        <f t="shared" si="2"/>
        <v>0</v>
      </c>
      <c r="T58" s="18">
        <f t="shared" si="3"/>
        <v>0</v>
      </c>
    </row>
    <row r="59" spans="1:20" x14ac:dyDescent="0.25">
      <c r="A59" s="19">
        <f t="shared" si="4"/>
        <v>52</v>
      </c>
      <c r="B59" s="35"/>
      <c r="C59" s="19" t="e">
        <f>VLOOKUP(B59,'Measure&amp;Incentive Picklist'!D:H,2,FALSE)</f>
        <v>#N/A</v>
      </c>
      <c r="D59" s="35"/>
      <c r="E59" s="36"/>
      <c r="F59" s="36"/>
      <c r="G59" s="36"/>
      <c r="J59" s="141"/>
      <c r="K59" s="46"/>
      <c r="L59" s="35"/>
      <c r="M59" s="35"/>
      <c r="N59" s="37"/>
      <c r="O59" s="37"/>
      <c r="P59" s="38" t="str">
        <f t="shared" si="0"/>
        <v/>
      </c>
      <c r="Q59" s="111" t="str">
        <f t="shared" si="1"/>
        <v/>
      </c>
      <c r="R59" s="58"/>
      <c r="S59" s="18">
        <f t="shared" si="2"/>
        <v>0</v>
      </c>
      <c r="T59" s="18">
        <f t="shared" si="3"/>
        <v>0</v>
      </c>
    </row>
    <row r="60" spans="1:20" x14ac:dyDescent="0.25">
      <c r="A60" s="19">
        <f t="shared" si="4"/>
        <v>53</v>
      </c>
      <c r="B60" s="35"/>
      <c r="C60" s="19" t="e">
        <f>VLOOKUP(B60,'Measure&amp;Incentive Picklist'!D:H,2,FALSE)</f>
        <v>#N/A</v>
      </c>
      <c r="D60" s="35"/>
      <c r="E60" s="36"/>
      <c r="F60" s="36"/>
      <c r="G60" s="36"/>
      <c r="J60" s="141"/>
      <c r="K60" s="46"/>
      <c r="L60" s="35"/>
      <c r="M60" s="35"/>
      <c r="N60" s="37"/>
      <c r="O60" s="37"/>
      <c r="P60" s="38" t="str">
        <f t="shared" si="0"/>
        <v/>
      </c>
      <c r="Q60" s="111" t="str">
        <f t="shared" si="1"/>
        <v/>
      </c>
      <c r="R60" s="58"/>
      <c r="S60" s="18">
        <f t="shared" si="2"/>
        <v>0</v>
      </c>
      <c r="T60" s="18">
        <f t="shared" si="3"/>
        <v>0</v>
      </c>
    </row>
    <row r="61" spans="1:20" x14ac:dyDescent="0.25">
      <c r="A61" s="19">
        <f t="shared" si="4"/>
        <v>54</v>
      </c>
      <c r="B61" s="35"/>
      <c r="C61" s="19" t="e">
        <f>VLOOKUP(B61,'Measure&amp;Incentive Picklist'!D:H,2,FALSE)</f>
        <v>#N/A</v>
      </c>
      <c r="D61" s="35"/>
      <c r="E61" s="36"/>
      <c r="F61" s="36"/>
      <c r="G61" s="36"/>
      <c r="J61" s="141"/>
      <c r="K61" s="46"/>
      <c r="L61" s="35"/>
      <c r="M61" s="35"/>
      <c r="N61" s="37"/>
      <c r="O61" s="37"/>
      <c r="P61" s="38" t="str">
        <f t="shared" si="0"/>
        <v/>
      </c>
      <c r="Q61" s="111" t="str">
        <f t="shared" si="1"/>
        <v/>
      </c>
      <c r="R61" s="58"/>
      <c r="S61" s="18">
        <f t="shared" si="2"/>
        <v>0</v>
      </c>
      <c r="T61" s="18">
        <f t="shared" si="3"/>
        <v>0</v>
      </c>
    </row>
    <row r="62" spans="1:20" x14ac:dyDescent="0.25">
      <c r="A62" s="19">
        <f t="shared" si="4"/>
        <v>55</v>
      </c>
      <c r="B62" s="35"/>
      <c r="C62" s="19" t="e">
        <f>VLOOKUP(B62,'Measure&amp;Incentive Picklist'!D:H,2,FALSE)</f>
        <v>#N/A</v>
      </c>
      <c r="D62" s="35"/>
      <c r="E62" s="36"/>
      <c r="F62" s="36"/>
      <c r="G62" s="36"/>
      <c r="J62" s="141"/>
      <c r="K62" s="46"/>
      <c r="L62" s="35"/>
      <c r="M62" s="35"/>
      <c r="N62" s="37"/>
      <c r="O62" s="37"/>
      <c r="P62" s="38" t="str">
        <f t="shared" si="0"/>
        <v/>
      </c>
      <c r="Q62" s="111" t="str">
        <f t="shared" si="1"/>
        <v/>
      </c>
      <c r="R62" s="58"/>
      <c r="S62" s="18">
        <f t="shared" si="2"/>
        <v>0</v>
      </c>
      <c r="T62" s="18">
        <f t="shared" si="3"/>
        <v>0</v>
      </c>
    </row>
    <row r="63" spans="1:20" x14ac:dyDescent="0.25">
      <c r="A63" s="19">
        <f t="shared" si="4"/>
        <v>56</v>
      </c>
      <c r="B63" s="35"/>
      <c r="C63" s="19" t="e">
        <f>VLOOKUP(B63,'Measure&amp;Incentive Picklist'!D:H,2,FALSE)</f>
        <v>#N/A</v>
      </c>
      <c r="D63" s="35"/>
      <c r="E63" s="36"/>
      <c r="F63" s="36"/>
      <c r="G63" s="36"/>
      <c r="J63" s="141"/>
      <c r="K63" s="46"/>
      <c r="L63" s="35"/>
      <c r="M63" s="35"/>
      <c r="N63" s="37"/>
      <c r="O63" s="37"/>
      <c r="P63" s="38" t="str">
        <f t="shared" si="0"/>
        <v/>
      </c>
      <c r="Q63" s="111" t="str">
        <f t="shared" si="1"/>
        <v/>
      </c>
      <c r="R63" s="58"/>
      <c r="S63" s="18">
        <f t="shared" si="2"/>
        <v>0</v>
      </c>
      <c r="T63" s="18">
        <f t="shared" si="3"/>
        <v>0</v>
      </c>
    </row>
    <row r="64" spans="1:20" x14ac:dyDescent="0.25">
      <c r="A64" s="19">
        <f t="shared" si="4"/>
        <v>57</v>
      </c>
      <c r="B64" s="35"/>
      <c r="C64" s="19" t="e">
        <f>VLOOKUP(B64,'Measure&amp;Incentive Picklist'!D:H,2,FALSE)</f>
        <v>#N/A</v>
      </c>
      <c r="D64" s="35"/>
      <c r="E64" s="36"/>
      <c r="F64" s="36"/>
      <c r="G64" s="36"/>
      <c r="J64" s="141"/>
      <c r="K64" s="46"/>
      <c r="L64" s="35"/>
      <c r="M64" s="35"/>
      <c r="N64" s="37"/>
      <c r="O64" s="37"/>
      <c r="P64" s="38" t="str">
        <f t="shared" si="0"/>
        <v/>
      </c>
      <c r="Q64" s="111" t="str">
        <f t="shared" si="1"/>
        <v/>
      </c>
      <c r="R64" s="58"/>
      <c r="S64" s="18">
        <f t="shared" si="2"/>
        <v>0</v>
      </c>
      <c r="T64" s="18">
        <f t="shared" si="3"/>
        <v>0</v>
      </c>
    </row>
    <row r="65" spans="1:20" x14ac:dyDescent="0.25">
      <c r="A65" s="19">
        <f t="shared" si="4"/>
        <v>58</v>
      </c>
      <c r="B65" s="35"/>
      <c r="C65" s="19" t="e">
        <f>VLOOKUP(B65,'Measure&amp;Incentive Picklist'!D:H,2,FALSE)</f>
        <v>#N/A</v>
      </c>
      <c r="D65" s="35"/>
      <c r="E65" s="36"/>
      <c r="F65" s="36"/>
      <c r="G65" s="36"/>
      <c r="J65" s="141"/>
      <c r="K65" s="46"/>
      <c r="L65" s="35"/>
      <c r="M65" s="35"/>
      <c r="N65" s="37"/>
      <c r="O65" s="37"/>
      <c r="P65" s="38" t="str">
        <f t="shared" si="0"/>
        <v/>
      </c>
      <c r="Q65" s="111" t="str">
        <f t="shared" si="1"/>
        <v/>
      </c>
      <c r="R65" s="58"/>
      <c r="S65" s="18">
        <f t="shared" si="2"/>
        <v>0</v>
      </c>
      <c r="T65" s="18">
        <f t="shared" si="3"/>
        <v>0</v>
      </c>
    </row>
    <row r="66" spans="1:20" x14ac:dyDescent="0.25">
      <c r="A66" s="19">
        <f t="shared" si="4"/>
        <v>59</v>
      </c>
      <c r="B66" s="35"/>
      <c r="C66" s="19" t="e">
        <f>VLOOKUP(B66,'Measure&amp;Incentive Picklist'!D:H,2,FALSE)</f>
        <v>#N/A</v>
      </c>
      <c r="D66" s="35"/>
      <c r="E66" s="36"/>
      <c r="F66" s="36"/>
      <c r="G66" s="36"/>
      <c r="J66" s="141"/>
      <c r="K66" s="46"/>
      <c r="L66" s="35"/>
      <c r="M66" s="35"/>
      <c r="N66" s="37"/>
      <c r="O66" s="37"/>
      <c r="P66" s="38" t="str">
        <f t="shared" si="0"/>
        <v/>
      </c>
      <c r="Q66" s="111" t="str">
        <f t="shared" si="1"/>
        <v/>
      </c>
      <c r="R66" s="58"/>
      <c r="S66" s="18">
        <f t="shared" si="2"/>
        <v>0</v>
      </c>
      <c r="T66" s="18">
        <f t="shared" si="3"/>
        <v>0</v>
      </c>
    </row>
    <row r="67" spans="1:20" x14ac:dyDescent="0.25">
      <c r="A67" s="19">
        <f t="shared" si="4"/>
        <v>60</v>
      </c>
      <c r="B67" s="35"/>
      <c r="C67" s="19" t="e">
        <f>VLOOKUP(B67,'Measure&amp;Incentive Picklist'!D:H,2,FALSE)</f>
        <v>#N/A</v>
      </c>
      <c r="D67" s="35"/>
      <c r="E67" s="36"/>
      <c r="F67" s="36"/>
      <c r="G67" s="36"/>
      <c r="J67" s="141"/>
      <c r="K67" s="46"/>
      <c r="L67" s="35"/>
      <c r="M67" s="35"/>
      <c r="N67" s="37"/>
      <c r="O67" s="37"/>
      <c r="P67" s="38" t="str">
        <f t="shared" si="0"/>
        <v/>
      </c>
      <c r="Q67" s="111" t="str">
        <f t="shared" si="1"/>
        <v/>
      </c>
      <c r="R67" s="58"/>
      <c r="S67" s="18">
        <f t="shared" si="2"/>
        <v>0</v>
      </c>
      <c r="T67" s="18">
        <f t="shared" si="3"/>
        <v>0</v>
      </c>
    </row>
    <row r="68" spans="1:20" x14ac:dyDescent="0.25">
      <c r="A68" s="19">
        <f t="shared" si="4"/>
        <v>61</v>
      </c>
      <c r="B68" s="35"/>
      <c r="C68" s="19" t="e">
        <f>VLOOKUP(B68,'Measure&amp;Incentive Picklist'!D:H,2,FALSE)</f>
        <v>#N/A</v>
      </c>
      <c r="D68" s="35"/>
      <c r="E68" s="36"/>
      <c r="F68" s="36"/>
      <c r="G68" s="36"/>
      <c r="J68" s="141"/>
      <c r="K68" s="46"/>
      <c r="L68" s="35"/>
      <c r="M68" s="35"/>
      <c r="N68" s="37"/>
      <c r="O68" s="37"/>
      <c r="P68" s="38" t="str">
        <f t="shared" si="0"/>
        <v/>
      </c>
      <c r="Q68" s="111" t="str">
        <f t="shared" si="1"/>
        <v/>
      </c>
      <c r="R68" s="58"/>
      <c r="S68" s="18">
        <f t="shared" si="2"/>
        <v>0</v>
      </c>
      <c r="T68" s="18">
        <f t="shared" si="3"/>
        <v>0</v>
      </c>
    </row>
    <row r="69" spans="1:20" x14ac:dyDescent="0.25">
      <c r="A69" s="19">
        <f t="shared" si="4"/>
        <v>62</v>
      </c>
      <c r="B69" s="35"/>
      <c r="C69" s="19" t="e">
        <f>VLOOKUP(B69,'Measure&amp;Incentive Picklist'!D:H,2,FALSE)</f>
        <v>#N/A</v>
      </c>
      <c r="D69" s="35"/>
      <c r="E69" s="36"/>
      <c r="F69" s="36"/>
      <c r="G69" s="36"/>
      <c r="J69" s="141"/>
      <c r="K69" s="46"/>
      <c r="L69" s="35"/>
      <c r="M69" s="35"/>
      <c r="N69" s="37"/>
      <c r="O69" s="37"/>
      <c r="P69" s="38" t="str">
        <f t="shared" si="0"/>
        <v/>
      </c>
      <c r="Q69" s="111" t="str">
        <f t="shared" si="1"/>
        <v/>
      </c>
      <c r="R69" s="58"/>
      <c r="S69" s="18">
        <f t="shared" si="2"/>
        <v>0</v>
      </c>
      <c r="T69" s="18">
        <f t="shared" si="3"/>
        <v>0</v>
      </c>
    </row>
    <row r="70" spans="1:20" x14ac:dyDescent="0.25">
      <c r="A70" s="19">
        <f t="shared" si="4"/>
        <v>63</v>
      </c>
      <c r="B70" s="35"/>
      <c r="C70" s="19" t="e">
        <f>VLOOKUP(B70,'Measure&amp;Incentive Picklist'!D:H,2,FALSE)</f>
        <v>#N/A</v>
      </c>
      <c r="D70" s="35"/>
      <c r="E70" s="36"/>
      <c r="F70" s="36"/>
      <c r="G70" s="36"/>
      <c r="J70" s="141"/>
      <c r="K70" s="46"/>
      <c r="L70" s="35"/>
      <c r="M70" s="35"/>
      <c r="N70" s="37"/>
      <c r="O70" s="37"/>
      <c r="P70" s="38" t="str">
        <f t="shared" si="0"/>
        <v/>
      </c>
      <c r="Q70" s="111" t="str">
        <f t="shared" si="1"/>
        <v/>
      </c>
      <c r="R70" s="58"/>
      <c r="S70" s="18">
        <f t="shared" si="2"/>
        <v>0</v>
      </c>
      <c r="T70" s="18">
        <f t="shared" si="3"/>
        <v>0</v>
      </c>
    </row>
    <row r="71" spans="1:20" x14ac:dyDescent="0.25">
      <c r="A71" s="19">
        <f t="shared" si="4"/>
        <v>64</v>
      </c>
      <c r="B71" s="35"/>
      <c r="C71" s="19" t="e">
        <f>VLOOKUP(B71,'Measure&amp;Incentive Picklist'!D:H,2,FALSE)</f>
        <v>#N/A</v>
      </c>
      <c r="D71" s="35"/>
      <c r="E71" s="36"/>
      <c r="F71" s="36"/>
      <c r="G71" s="36"/>
      <c r="J71" s="141"/>
      <c r="K71" s="46"/>
      <c r="L71" s="35"/>
      <c r="M71" s="35"/>
      <c r="N71" s="37"/>
      <c r="O71" s="37"/>
      <c r="P71" s="38" t="str">
        <f t="shared" si="0"/>
        <v/>
      </c>
      <c r="Q71" s="111" t="str">
        <f t="shared" si="1"/>
        <v/>
      </c>
      <c r="R71" s="58"/>
      <c r="S71" s="18">
        <f t="shared" si="2"/>
        <v>0</v>
      </c>
      <c r="T71" s="18">
        <f t="shared" si="3"/>
        <v>0</v>
      </c>
    </row>
    <row r="72" spans="1:20" x14ac:dyDescent="0.25">
      <c r="A72" s="19">
        <f t="shared" si="4"/>
        <v>65</v>
      </c>
      <c r="B72" s="35"/>
      <c r="C72" s="19" t="e">
        <f>VLOOKUP(B72,'Measure&amp;Incentive Picklist'!D:H,2,FALSE)</f>
        <v>#N/A</v>
      </c>
      <c r="D72" s="35"/>
      <c r="E72" s="36"/>
      <c r="F72" s="36"/>
      <c r="G72" s="36"/>
      <c r="J72" s="141"/>
      <c r="K72" s="46"/>
      <c r="L72" s="35"/>
      <c r="M72" s="35"/>
      <c r="N72" s="37"/>
      <c r="O72" s="37"/>
      <c r="P72" s="38" t="str">
        <f t="shared" si="0"/>
        <v/>
      </c>
      <c r="Q72" s="111" t="str">
        <f t="shared" si="1"/>
        <v/>
      </c>
      <c r="R72" s="58"/>
      <c r="S72" s="18">
        <f t="shared" si="2"/>
        <v>0</v>
      </c>
      <c r="T72" s="18">
        <f t="shared" si="3"/>
        <v>0</v>
      </c>
    </row>
    <row r="73" spans="1:20" x14ac:dyDescent="0.25">
      <c r="A73" s="19">
        <f t="shared" si="4"/>
        <v>66</v>
      </c>
      <c r="B73" s="35"/>
      <c r="C73" s="19" t="e">
        <f>VLOOKUP(B73,'Measure&amp;Incentive Picklist'!D:H,2,FALSE)</f>
        <v>#N/A</v>
      </c>
      <c r="D73" s="35"/>
      <c r="E73" s="36"/>
      <c r="F73" s="36"/>
      <c r="G73" s="36"/>
      <c r="J73" s="141"/>
      <c r="K73" s="46"/>
      <c r="L73" s="35"/>
      <c r="M73" s="35"/>
      <c r="N73" s="37"/>
      <c r="O73" s="37"/>
      <c r="P73" s="38" t="str">
        <f t="shared" ref="P73:P136" si="5">IF(AND(N73="",O73=""),"",$N73+$O73)</f>
        <v/>
      </c>
      <c r="Q73" s="111" t="str">
        <f t="shared" ref="Q73:Q136" si="6">IF(ISTEXT(B73),"Contact ConEd","")</f>
        <v/>
      </c>
      <c r="R73" s="58"/>
      <c r="S73" s="18">
        <f t="shared" ref="S73:S136" si="7">IF(OR(B73&gt;0,D73&gt;0,E73&gt;0,F73&gt;0,G73&gt;0,J73&gt;0,K73&gt;0,L73&gt;"",M73&gt;0,N73&gt;0,O73&gt;0,R73&gt;0),1,0)</f>
        <v>0</v>
      </c>
      <c r="T73" s="18">
        <f t="shared" ref="T73:T136" si="8">IF(ISERROR(S73),1,0)</f>
        <v>0</v>
      </c>
    </row>
    <row r="74" spans="1:20" x14ac:dyDescent="0.25">
      <c r="A74" s="19">
        <f t="shared" ref="A74:A137" si="9">A73+1</f>
        <v>67</v>
      </c>
      <c r="B74" s="35"/>
      <c r="C74" s="19" t="e">
        <f>VLOOKUP(B74,'Measure&amp;Incentive Picklist'!D:H,2,FALSE)</f>
        <v>#N/A</v>
      </c>
      <c r="D74" s="35"/>
      <c r="E74" s="36"/>
      <c r="F74" s="36"/>
      <c r="G74" s="36"/>
      <c r="J74" s="141"/>
      <c r="K74" s="46"/>
      <c r="L74" s="35"/>
      <c r="M74" s="35"/>
      <c r="N74" s="37"/>
      <c r="O74" s="37"/>
      <c r="P74" s="38" t="str">
        <f t="shared" si="5"/>
        <v/>
      </c>
      <c r="Q74" s="111" t="str">
        <f t="shared" si="6"/>
        <v/>
      </c>
      <c r="R74" s="58"/>
      <c r="S74" s="18">
        <f t="shared" si="7"/>
        <v>0</v>
      </c>
      <c r="T74" s="18">
        <f t="shared" si="8"/>
        <v>0</v>
      </c>
    </row>
    <row r="75" spans="1:20" x14ac:dyDescent="0.25">
      <c r="A75" s="19">
        <f t="shared" si="9"/>
        <v>68</v>
      </c>
      <c r="B75" s="35"/>
      <c r="C75" s="19" t="e">
        <f>VLOOKUP(B75,'Measure&amp;Incentive Picklist'!D:H,2,FALSE)</f>
        <v>#N/A</v>
      </c>
      <c r="D75" s="35"/>
      <c r="E75" s="36"/>
      <c r="F75" s="36"/>
      <c r="G75" s="36"/>
      <c r="J75" s="141"/>
      <c r="K75" s="46"/>
      <c r="L75" s="35"/>
      <c r="M75" s="35"/>
      <c r="N75" s="37"/>
      <c r="O75" s="37"/>
      <c r="P75" s="38" t="str">
        <f t="shared" si="5"/>
        <v/>
      </c>
      <c r="Q75" s="111" t="str">
        <f t="shared" si="6"/>
        <v/>
      </c>
      <c r="R75" s="58"/>
      <c r="S75" s="18">
        <f t="shared" si="7"/>
        <v>0</v>
      </c>
      <c r="T75" s="18">
        <f t="shared" si="8"/>
        <v>0</v>
      </c>
    </row>
    <row r="76" spans="1:20" x14ac:dyDescent="0.25">
      <c r="A76" s="19">
        <f t="shared" si="9"/>
        <v>69</v>
      </c>
      <c r="B76" s="35"/>
      <c r="C76" s="19" t="e">
        <f>VLOOKUP(B76,'Measure&amp;Incentive Picklist'!D:H,2,FALSE)</f>
        <v>#N/A</v>
      </c>
      <c r="D76" s="35"/>
      <c r="E76" s="36"/>
      <c r="F76" s="36"/>
      <c r="G76" s="36"/>
      <c r="J76" s="141"/>
      <c r="K76" s="46"/>
      <c r="L76" s="35"/>
      <c r="M76" s="35"/>
      <c r="N76" s="37"/>
      <c r="O76" s="37"/>
      <c r="P76" s="38" t="str">
        <f t="shared" si="5"/>
        <v/>
      </c>
      <c r="Q76" s="111" t="str">
        <f t="shared" si="6"/>
        <v/>
      </c>
      <c r="R76" s="58"/>
      <c r="S76" s="18">
        <f t="shared" si="7"/>
        <v>0</v>
      </c>
      <c r="T76" s="18">
        <f t="shared" si="8"/>
        <v>0</v>
      </c>
    </row>
    <row r="77" spans="1:20" x14ac:dyDescent="0.25">
      <c r="A77" s="19">
        <f t="shared" si="9"/>
        <v>70</v>
      </c>
      <c r="B77" s="35"/>
      <c r="C77" s="19" t="e">
        <f>VLOOKUP(B77,'Measure&amp;Incentive Picklist'!D:H,2,FALSE)</f>
        <v>#N/A</v>
      </c>
      <c r="D77" s="35"/>
      <c r="E77" s="36"/>
      <c r="F77" s="36"/>
      <c r="G77" s="36"/>
      <c r="J77" s="141"/>
      <c r="K77" s="46"/>
      <c r="L77" s="35"/>
      <c r="M77" s="35"/>
      <c r="N77" s="37"/>
      <c r="O77" s="37"/>
      <c r="P77" s="38" t="str">
        <f t="shared" si="5"/>
        <v/>
      </c>
      <c r="Q77" s="111" t="str">
        <f t="shared" si="6"/>
        <v/>
      </c>
      <c r="R77" s="58"/>
      <c r="S77" s="18">
        <f t="shared" si="7"/>
        <v>0</v>
      </c>
      <c r="T77" s="18">
        <f t="shared" si="8"/>
        <v>0</v>
      </c>
    </row>
    <row r="78" spans="1:20" x14ac:dyDescent="0.25">
      <c r="A78" s="19">
        <f t="shared" si="9"/>
        <v>71</v>
      </c>
      <c r="B78" s="35"/>
      <c r="C78" s="19" t="e">
        <f>VLOOKUP(B78,'Measure&amp;Incentive Picklist'!D:H,2,FALSE)</f>
        <v>#N/A</v>
      </c>
      <c r="D78" s="35"/>
      <c r="E78" s="36"/>
      <c r="F78" s="36"/>
      <c r="G78" s="36"/>
      <c r="J78" s="141"/>
      <c r="K78" s="46"/>
      <c r="L78" s="35"/>
      <c r="M78" s="35"/>
      <c r="N78" s="37"/>
      <c r="O78" s="37"/>
      <c r="P78" s="38" t="str">
        <f t="shared" si="5"/>
        <v/>
      </c>
      <c r="Q78" s="111" t="str">
        <f t="shared" si="6"/>
        <v/>
      </c>
      <c r="R78" s="58"/>
      <c r="S78" s="18">
        <f t="shared" si="7"/>
        <v>0</v>
      </c>
      <c r="T78" s="18">
        <f t="shared" si="8"/>
        <v>0</v>
      </c>
    </row>
    <row r="79" spans="1:20" x14ac:dyDescent="0.25">
      <c r="A79" s="19">
        <f t="shared" si="9"/>
        <v>72</v>
      </c>
      <c r="B79" s="35"/>
      <c r="C79" s="19" t="e">
        <f>VLOOKUP(B79,'Measure&amp;Incentive Picklist'!D:H,2,FALSE)</f>
        <v>#N/A</v>
      </c>
      <c r="D79" s="35"/>
      <c r="E79" s="36"/>
      <c r="F79" s="36"/>
      <c r="G79" s="36"/>
      <c r="J79" s="141"/>
      <c r="K79" s="46"/>
      <c r="L79" s="35"/>
      <c r="M79" s="35"/>
      <c r="N79" s="37"/>
      <c r="O79" s="37"/>
      <c r="P79" s="38" t="str">
        <f t="shared" si="5"/>
        <v/>
      </c>
      <c r="Q79" s="111" t="str">
        <f t="shared" si="6"/>
        <v/>
      </c>
      <c r="R79" s="58"/>
      <c r="S79" s="18">
        <f t="shared" si="7"/>
        <v>0</v>
      </c>
      <c r="T79" s="18">
        <f t="shared" si="8"/>
        <v>0</v>
      </c>
    </row>
    <row r="80" spans="1:20" x14ac:dyDescent="0.25">
      <c r="A80" s="19">
        <f t="shared" si="9"/>
        <v>73</v>
      </c>
      <c r="B80" s="35"/>
      <c r="C80" s="19" t="e">
        <f>VLOOKUP(B80,'Measure&amp;Incentive Picklist'!D:H,2,FALSE)</f>
        <v>#N/A</v>
      </c>
      <c r="D80" s="35"/>
      <c r="E80" s="36"/>
      <c r="F80" s="36"/>
      <c r="G80" s="36"/>
      <c r="J80" s="141"/>
      <c r="K80" s="46"/>
      <c r="L80" s="35"/>
      <c r="M80" s="35"/>
      <c r="N80" s="37"/>
      <c r="O80" s="37"/>
      <c r="P80" s="38" t="str">
        <f t="shared" si="5"/>
        <v/>
      </c>
      <c r="Q80" s="111" t="str">
        <f t="shared" si="6"/>
        <v/>
      </c>
      <c r="R80" s="58"/>
      <c r="S80" s="18">
        <f t="shared" si="7"/>
        <v>0</v>
      </c>
      <c r="T80" s="18">
        <f t="shared" si="8"/>
        <v>0</v>
      </c>
    </row>
    <row r="81" spans="1:20" x14ac:dyDescent="0.25">
      <c r="A81" s="19">
        <f t="shared" si="9"/>
        <v>74</v>
      </c>
      <c r="B81" s="35"/>
      <c r="C81" s="19" t="e">
        <f>VLOOKUP(B81,'Measure&amp;Incentive Picklist'!D:H,2,FALSE)</f>
        <v>#N/A</v>
      </c>
      <c r="D81" s="35"/>
      <c r="E81" s="36"/>
      <c r="F81" s="36"/>
      <c r="G81" s="36"/>
      <c r="J81" s="141"/>
      <c r="K81" s="46"/>
      <c r="L81" s="35"/>
      <c r="M81" s="35"/>
      <c r="N81" s="37"/>
      <c r="O81" s="37"/>
      <c r="P81" s="38" t="str">
        <f t="shared" si="5"/>
        <v/>
      </c>
      <c r="Q81" s="111" t="str">
        <f t="shared" si="6"/>
        <v/>
      </c>
      <c r="R81" s="58"/>
      <c r="S81" s="18">
        <f t="shared" si="7"/>
        <v>0</v>
      </c>
      <c r="T81" s="18">
        <f t="shared" si="8"/>
        <v>0</v>
      </c>
    </row>
    <row r="82" spans="1:20" x14ac:dyDescent="0.25">
      <c r="A82" s="19">
        <f t="shared" si="9"/>
        <v>75</v>
      </c>
      <c r="B82" s="35"/>
      <c r="C82" s="19" t="e">
        <f>VLOOKUP(B82,'Measure&amp;Incentive Picklist'!D:H,2,FALSE)</f>
        <v>#N/A</v>
      </c>
      <c r="D82" s="35"/>
      <c r="E82" s="36"/>
      <c r="F82" s="36"/>
      <c r="G82" s="36"/>
      <c r="J82" s="141"/>
      <c r="K82" s="46"/>
      <c r="L82" s="35"/>
      <c r="M82" s="35"/>
      <c r="N82" s="37"/>
      <c r="O82" s="37"/>
      <c r="P82" s="38" t="str">
        <f t="shared" si="5"/>
        <v/>
      </c>
      <c r="Q82" s="111" t="str">
        <f t="shared" si="6"/>
        <v/>
      </c>
      <c r="R82" s="58"/>
      <c r="S82" s="18">
        <f t="shared" si="7"/>
        <v>0</v>
      </c>
      <c r="T82" s="18">
        <f t="shared" si="8"/>
        <v>0</v>
      </c>
    </row>
    <row r="83" spans="1:20" x14ac:dyDescent="0.25">
      <c r="A83" s="19">
        <f t="shared" si="9"/>
        <v>76</v>
      </c>
      <c r="B83" s="35"/>
      <c r="C83" s="19" t="e">
        <f>VLOOKUP(B83,'Measure&amp;Incentive Picklist'!D:H,2,FALSE)</f>
        <v>#N/A</v>
      </c>
      <c r="D83" s="35"/>
      <c r="E83" s="36"/>
      <c r="F83" s="36"/>
      <c r="G83" s="36"/>
      <c r="J83" s="141"/>
      <c r="K83" s="46"/>
      <c r="L83" s="35"/>
      <c r="M83" s="35"/>
      <c r="N83" s="37"/>
      <c r="O83" s="37"/>
      <c r="P83" s="38" t="str">
        <f t="shared" si="5"/>
        <v/>
      </c>
      <c r="Q83" s="111" t="str">
        <f t="shared" si="6"/>
        <v/>
      </c>
      <c r="R83" s="58"/>
      <c r="S83" s="18">
        <f t="shared" si="7"/>
        <v>0</v>
      </c>
      <c r="T83" s="18">
        <f t="shared" si="8"/>
        <v>0</v>
      </c>
    </row>
    <row r="84" spans="1:20" x14ac:dyDescent="0.25">
      <c r="A84" s="19">
        <f t="shared" si="9"/>
        <v>77</v>
      </c>
      <c r="B84" s="35"/>
      <c r="C84" s="19" t="e">
        <f>VLOOKUP(B84,'Measure&amp;Incentive Picklist'!D:H,2,FALSE)</f>
        <v>#N/A</v>
      </c>
      <c r="D84" s="35"/>
      <c r="E84" s="36"/>
      <c r="F84" s="36"/>
      <c r="G84" s="36"/>
      <c r="J84" s="141"/>
      <c r="K84" s="46"/>
      <c r="L84" s="35"/>
      <c r="M84" s="35"/>
      <c r="N84" s="37"/>
      <c r="O84" s="37"/>
      <c r="P84" s="38" t="str">
        <f t="shared" si="5"/>
        <v/>
      </c>
      <c r="Q84" s="111" t="str">
        <f t="shared" si="6"/>
        <v/>
      </c>
      <c r="R84" s="58"/>
      <c r="S84" s="18">
        <f t="shared" si="7"/>
        <v>0</v>
      </c>
      <c r="T84" s="18">
        <f t="shared" si="8"/>
        <v>0</v>
      </c>
    </row>
    <row r="85" spans="1:20" x14ac:dyDescent="0.25">
      <c r="A85" s="19">
        <f t="shared" si="9"/>
        <v>78</v>
      </c>
      <c r="B85" s="35"/>
      <c r="C85" s="19" t="e">
        <f>VLOOKUP(B85,'Measure&amp;Incentive Picklist'!D:H,2,FALSE)</f>
        <v>#N/A</v>
      </c>
      <c r="D85" s="35"/>
      <c r="E85" s="36"/>
      <c r="F85" s="36"/>
      <c r="G85" s="36"/>
      <c r="J85" s="141"/>
      <c r="K85" s="46"/>
      <c r="L85" s="35"/>
      <c r="M85" s="35"/>
      <c r="N85" s="37"/>
      <c r="O85" s="37"/>
      <c r="P85" s="38" t="str">
        <f t="shared" si="5"/>
        <v/>
      </c>
      <c r="Q85" s="111" t="str">
        <f t="shared" si="6"/>
        <v/>
      </c>
      <c r="R85" s="58"/>
      <c r="S85" s="18">
        <f t="shared" si="7"/>
        <v>0</v>
      </c>
      <c r="T85" s="18">
        <f t="shared" si="8"/>
        <v>0</v>
      </c>
    </row>
    <row r="86" spans="1:20" x14ac:dyDescent="0.25">
      <c r="A86" s="19">
        <f t="shared" si="9"/>
        <v>79</v>
      </c>
      <c r="B86" s="35"/>
      <c r="C86" s="19" t="e">
        <f>VLOOKUP(B86,'Measure&amp;Incentive Picklist'!D:H,2,FALSE)</f>
        <v>#N/A</v>
      </c>
      <c r="D86" s="35"/>
      <c r="E86" s="36"/>
      <c r="F86" s="36"/>
      <c r="G86" s="36"/>
      <c r="J86" s="141"/>
      <c r="K86" s="46"/>
      <c r="L86" s="35"/>
      <c r="M86" s="35"/>
      <c r="N86" s="37"/>
      <c r="O86" s="37"/>
      <c r="P86" s="38" t="str">
        <f t="shared" si="5"/>
        <v/>
      </c>
      <c r="Q86" s="111" t="str">
        <f t="shared" si="6"/>
        <v/>
      </c>
      <c r="R86" s="58"/>
      <c r="S86" s="18">
        <f t="shared" si="7"/>
        <v>0</v>
      </c>
      <c r="T86" s="18">
        <f t="shared" si="8"/>
        <v>0</v>
      </c>
    </row>
    <row r="87" spans="1:20" x14ac:dyDescent="0.25">
      <c r="A87" s="19">
        <f t="shared" si="9"/>
        <v>80</v>
      </c>
      <c r="B87" s="35"/>
      <c r="C87" s="19" t="e">
        <f>VLOOKUP(B87,'Measure&amp;Incentive Picklist'!D:H,2,FALSE)</f>
        <v>#N/A</v>
      </c>
      <c r="D87" s="35"/>
      <c r="E87" s="36"/>
      <c r="F87" s="36"/>
      <c r="G87" s="36"/>
      <c r="J87" s="141"/>
      <c r="K87" s="46"/>
      <c r="L87" s="35"/>
      <c r="M87" s="35"/>
      <c r="N87" s="37"/>
      <c r="O87" s="37"/>
      <c r="P87" s="38" t="str">
        <f t="shared" si="5"/>
        <v/>
      </c>
      <c r="Q87" s="111" t="str">
        <f t="shared" si="6"/>
        <v/>
      </c>
      <c r="R87" s="58"/>
      <c r="S87" s="18">
        <f t="shared" si="7"/>
        <v>0</v>
      </c>
      <c r="T87" s="18">
        <f t="shared" si="8"/>
        <v>0</v>
      </c>
    </row>
    <row r="88" spans="1:20" x14ac:dyDescent="0.25">
      <c r="A88" s="19">
        <f t="shared" si="9"/>
        <v>81</v>
      </c>
      <c r="B88" s="35"/>
      <c r="C88" s="19" t="e">
        <f>VLOOKUP(B88,'Measure&amp;Incentive Picklist'!D:H,2,FALSE)</f>
        <v>#N/A</v>
      </c>
      <c r="D88" s="35"/>
      <c r="E88" s="36"/>
      <c r="F88" s="36"/>
      <c r="G88" s="36"/>
      <c r="J88" s="141"/>
      <c r="K88" s="46"/>
      <c r="L88" s="35"/>
      <c r="M88" s="35"/>
      <c r="N88" s="37"/>
      <c r="O88" s="37"/>
      <c r="P88" s="38" t="str">
        <f t="shared" si="5"/>
        <v/>
      </c>
      <c r="Q88" s="111" t="str">
        <f t="shared" si="6"/>
        <v/>
      </c>
      <c r="R88" s="58"/>
      <c r="S88" s="18">
        <f t="shared" si="7"/>
        <v>0</v>
      </c>
      <c r="T88" s="18">
        <f t="shared" si="8"/>
        <v>0</v>
      </c>
    </row>
    <row r="89" spans="1:20" x14ac:dyDescent="0.25">
      <c r="A89" s="19">
        <f t="shared" si="9"/>
        <v>82</v>
      </c>
      <c r="B89" s="35"/>
      <c r="C89" s="19" t="e">
        <f>VLOOKUP(B89,'Measure&amp;Incentive Picklist'!D:H,2,FALSE)</f>
        <v>#N/A</v>
      </c>
      <c r="D89" s="35"/>
      <c r="E89" s="36"/>
      <c r="F89" s="36"/>
      <c r="G89" s="36"/>
      <c r="J89" s="141"/>
      <c r="K89" s="46"/>
      <c r="L89" s="35"/>
      <c r="M89" s="35"/>
      <c r="N89" s="37"/>
      <c r="O89" s="37"/>
      <c r="P89" s="38" t="str">
        <f t="shared" si="5"/>
        <v/>
      </c>
      <c r="Q89" s="111" t="str">
        <f t="shared" si="6"/>
        <v/>
      </c>
      <c r="R89" s="58"/>
      <c r="S89" s="18">
        <f t="shared" si="7"/>
        <v>0</v>
      </c>
      <c r="T89" s="18">
        <f t="shared" si="8"/>
        <v>0</v>
      </c>
    </row>
    <row r="90" spans="1:20" x14ac:dyDescent="0.25">
      <c r="A90" s="19">
        <f t="shared" si="9"/>
        <v>83</v>
      </c>
      <c r="B90" s="35"/>
      <c r="C90" s="19" t="e">
        <f>VLOOKUP(B90,'Measure&amp;Incentive Picklist'!D:H,2,FALSE)</f>
        <v>#N/A</v>
      </c>
      <c r="D90" s="35"/>
      <c r="E90" s="36"/>
      <c r="F90" s="36"/>
      <c r="G90" s="36"/>
      <c r="J90" s="141"/>
      <c r="K90" s="46"/>
      <c r="L90" s="35"/>
      <c r="M90" s="35"/>
      <c r="N90" s="37"/>
      <c r="O90" s="37"/>
      <c r="P90" s="38" t="str">
        <f t="shared" si="5"/>
        <v/>
      </c>
      <c r="Q90" s="111" t="str">
        <f t="shared" si="6"/>
        <v/>
      </c>
      <c r="R90" s="58"/>
      <c r="S90" s="18">
        <f t="shared" si="7"/>
        <v>0</v>
      </c>
      <c r="T90" s="18">
        <f t="shared" si="8"/>
        <v>0</v>
      </c>
    </row>
    <row r="91" spans="1:20" x14ac:dyDescent="0.25">
      <c r="A91" s="19">
        <f t="shared" si="9"/>
        <v>84</v>
      </c>
      <c r="B91" s="35"/>
      <c r="C91" s="19" t="e">
        <f>VLOOKUP(B91,'Measure&amp;Incentive Picklist'!D:H,2,FALSE)</f>
        <v>#N/A</v>
      </c>
      <c r="D91" s="35"/>
      <c r="E91" s="36"/>
      <c r="F91" s="36"/>
      <c r="G91" s="36"/>
      <c r="J91" s="141"/>
      <c r="K91" s="46"/>
      <c r="L91" s="35"/>
      <c r="M91" s="35"/>
      <c r="N91" s="37"/>
      <c r="O91" s="37"/>
      <c r="P91" s="38" t="str">
        <f t="shared" si="5"/>
        <v/>
      </c>
      <c r="Q91" s="111" t="str">
        <f t="shared" si="6"/>
        <v/>
      </c>
      <c r="R91" s="58"/>
      <c r="S91" s="18">
        <f t="shared" si="7"/>
        <v>0</v>
      </c>
      <c r="T91" s="18">
        <f t="shared" si="8"/>
        <v>0</v>
      </c>
    </row>
    <row r="92" spans="1:20" x14ac:dyDescent="0.25">
      <c r="A92" s="19">
        <f t="shared" si="9"/>
        <v>85</v>
      </c>
      <c r="B92" s="35"/>
      <c r="C92" s="19" t="e">
        <f>VLOOKUP(B92,'Measure&amp;Incentive Picklist'!D:H,2,FALSE)</f>
        <v>#N/A</v>
      </c>
      <c r="D92" s="35"/>
      <c r="E92" s="36"/>
      <c r="F92" s="36"/>
      <c r="G92" s="36"/>
      <c r="J92" s="141"/>
      <c r="K92" s="46"/>
      <c r="L92" s="35"/>
      <c r="M92" s="35"/>
      <c r="N92" s="37"/>
      <c r="O92" s="37"/>
      <c r="P92" s="38" t="str">
        <f t="shared" si="5"/>
        <v/>
      </c>
      <c r="Q92" s="111" t="str">
        <f t="shared" si="6"/>
        <v/>
      </c>
      <c r="R92" s="58"/>
      <c r="S92" s="18">
        <f t="shared" si="7"/>
        <v>0</v>
      </c>
      <c r="T92" s="18">
        <f t="shared" si="8"/>
        <v>0</v>
      </c>
    </row>
    <row r="93" spans="1:20" x14ac:dyDescent="0.25">
      <c r="A93" s="19">
        <f t="shared" si="9"/>
        <v>86</v>
      </c>
      <c r="B93" s="35"/>
      <c r="C93" s="19" t="e">
        <f>VLOOKUP(B93,'Measure&amp;Incentive Picklist'!D:H,2,FALSE)</f>
        <v>#N/A</v>
      </c>
      <c r="D93" s="35"/>
      <c r="E93" s="36"/>
      <c r="F93" s="36"/>
      <c r="G93" s="36"/>
      <c r="J93" s="141"/>
      <c r="K93" s="46"/>
      <c r="L93" s="35"/>
      <c r="M93" s="35"/>
      <c r="N93" s="37"/>
      <c r="O93" s="37"/>
      <c r="P93" s="38" t="str">
        <f t="shared" si="5"/>
        <v/>
      </c>
      <c r="Q93" s="111" t="str">
        <f t="shared" si="6"/>
        <v/>
      </c>
      <c r="R93" s="58"/>
      <c r="S93" s="18">
        <f t="shared" si="7"/>
        <v>0</v>
      </c>
      <c r="T93" s="18">
        <f t="shared" si="8"/>
        <v>0</v>
      </c>
    </row>
    <row r="94" spans="1:20" x14ac:dyDescent="0.25">
      <c r="A94" s="19">
        <f t="shared" si="9"/>
        <v>87</v>
      </c>
      <c r="B94" s="35"/>
      <c r="C94" s="19" t="e">
        <f>VLOOKUP(B94,'Measure&amp;Incentive Picklist'!D:H,2,FALSE)</f>
        <v>#N/A</v>
      </c>
      <c r="D94" s="35"/>
      <c r="E94" s="36"/>
      <c r="F94" s="36"/>
      <c r="G94" s="36"/>
      <c r="J94" s="141"/>
      <c r="K94" s="46"/>
      <c r="L94" s="35"/>
      <c r="M94" s="35"/>
      <c r="N94" s="37"/>
      <c r="O94" s="37"/>
      <c r="P94" s="38" t="str">
        <f t="shared" si="5"/>
        <v/>
      </c>
      <c r="Q94" s="111" t="str">
        <f t="shared" si="6"/>
        <v/>
      </c>
      <c r="R94" s="58"/>
      <c r="S94" s="18">
        <f t="shared" si="7"/>
        <v>0</v>
      </c>
      <c r="T94" s="18">
        <f t="shared" si="8"/>
        <v>0</v>
      </c>
    </row>
    <row r="95" spans="1:20" x14ac:dyDescent="0.25">
      <c r="A95" s="19">
        <f t="shared" si="9"/>
        <v>88</v>
      </c>
      <c r="B95" s="35"/>
      <c r="C95" s="19" t="e">
        <f>VLOOKUP(B95,'Measure&amp;Incentive Picklist'!D:H,2,FALSE)</f>
        <v>#N/A</v>
      </c>
      <c r="D95" s="35"/>
      <c r="E95" s="36"/>
      <c r="F95" s="36"/>
      <c r="G95" s="36"/>
      <c r="J95" s="141"/>
      <c r="K95" s="46"/>
      <c r="L95" s="35"/>
      <c r="M95" s="35"/>
      <c r="N95" s="37"/>
      <c r="O95" s="37"/>
      <c r="P95" s="38" t="str">
        <f t="shared" si="5"/>
        <v/>
      </c>
      <c r="Q95" s="111" t="str">
        <f t="shared" si="6"/>
        <v/>
      </c>
      <c r="R95" s="58"/>
      <c r="S95" s="18">
        <f t="shared" si="7"/>
        <v>0</v>
      </c>
      <c r="T95" s="18">
        <f t="shared" si="8"/>
        <v>0</v>
      </c>
    </row>
    <row r="96" spans="1:20" x14ac:dyDescent="0.25">
      <c r="A96" s="19">
        <f t="shared" si="9"/>
        <v>89</v>
      </c>
      <c r="B96" s="35"/>
      <c r="C96" s="19" t="e">
        <f>VLOOKUP(B96,'Measure&amp;Incentive Picklist'!D:H,2,FALSE)</f>
        <v>#N/A</v>
      </c>
      <c r="D96" s="35"/>
      <c r="E96" s="36"/>
      <c r="F96" s="36"/>
      <c r="G96" s="36"/>
      <c r="J96" s="141"/>
      <c r="K96" s="46"/>
      <c r="L96" s="35"/>
      <c r="M96" s="35"/>
      <c r="N96" s="37"/>
      <c r="O96" s="37"/>
      <c r="P96" s="38" t="str">
        <f t="shared" si="5"/>
        <v/>
      </c>
      <c r="Q96" s="111" t="str">
        <f t="shared" si="6"/>
        <v/>
      </c>
      <c r="R96" s="58"/>
      <c r="S96" s="18">
        <f t="shared" si="7"/>
        <v>0</v>
      </c>
      <c r="T96" s="18">
        <f t="shared" si="8"/>
        <v>0</v>
      </c>
    </row>
    <row r="97" spans="1:20" x14ac:dyDescent="0.25">
      <c r="A97" s="19">
        <f t="shared" si="9"/>
        <v>90</v>
      </c>
      <c r="B97" s="35"/>
      <c r="C97" s="19" t="e">
        <f>VLOOKUP(B97,'Measure&amp;Incentive Picklist'!D:H,2,FALSE)</f>
        <v>#N/A</v>
      </c>
      <c r="D97" s="35"/>
      <c r="E97" s="36"/>
      <c r="F97" s="36"/>
      <c r="G97" s="36"/>
      <c r="J97" s="141"/>
      <c r="K97" s="46"/>
      <c r="L97" s="35"/>
      <c r="M97" s="35"/>
      <c r="N97" s="37"/>
      <c r="O97" s="37"/>
      <c r="P97" s="38" t="str">
        <f t="shared" si="5"/>
        <v/>
      </c>
      <c r="Q97" s="111" t="str">
        <f t="shared" si="6"/>
        <v/>
      </c>
      <c r="R97" s="58"/>
      <c r="S97" s="18">
        <f t="shared" si="7"/>
        <v>0</v>
      </c>
      <c r="T97" s="18">
        <f t="shared" si="8"/>
        <v>0</v>
      </c>
    </row>
    <row r="98" spans="1:20" x14ac:dyDescent="0.25">
      <c r="A98" s="19">
        <f t="shared" si="9"/>
        <v>91</v>
      </c>
      <c r="B98" s="35"/>
      <c r="C98" s="19" t="e">
        <f>VLOOKUP(B98,'Measure&amp;Incentive Picklist'!D:H,2,FALSE)</f>
        <v>#N/A</v>
      </c>
      <c r="D98" s="35"/>
      <c r="E98" s="36"/>
      <c r="F98" s="36"/>
      <c r="G98" s="36"/>
      <c r="J98" s="141"/>
      <c r="K98" s="46"/>
      <c r="L98" s="35"/>
      <c r="M98" s="35"/>
      <c r="N98" s="37"/>
      <c r="O98" s="37"/>
      <c r="P98" s="38" t="str">
        <f t="shared" si="5"/>
        <v/>
      </c>
      <c r="Q98" s="111" t="str">
        <f t="shared" si="6"/>
        <v/>
      </c>
      <c r="R98" s="58"/>
      <c r="S98" s="18">
        <f t="shared" si="7"/>
        <v>0</v>
      </c>
      <c r="T98" s="18">
        <f t="shared" si="8"/>
        <v>0</v>
      </c>
    </row>
    <row r="99" spans="1:20" x14ac:dyDescent="0.25">
      <c r="A99" s="19">
        <f t="shared" si="9"/>
        <v>92</v>
      </c>
      <c r="B99" s="35"/>
      <c r="C99" s="19" t="e">
        <f>VLOOKUP(B99,'Measure&amp;Incentive Picklist'!D:H,2,FALSE)</f>
        <v>#N/A</v>
      </c>
      <c r="D99" s="35"/>
      <c r="E99" s="36"/>
      <c r="F99" s="36"/>
      <c r="G99" s="36"/>
      <c r="J99" s="141"/>
      <c r="K99" s="46"/>
      <c r="L99" s="35"/>
      <c r="M99" s="35"/>
      <c r="N99" s="37"/>
      <c r="O99" s="37"/>
      <c r="P99" s="38" t="str">
        <f t="shared" si="5"/>
        <v/>
      </c>
      <c r="Q99" s="111" t="str">
        <f t="shared" si="6"/>
        <v/>
      </c>
      <c r="R99" s="58"/>
      <c r="S99" s="18">
        <f t="shared" si="7"/>
        <v>0</v>
      </c>
      <c r="T99" s="18">
        <f t="shared" si="8"/>
        <v>0</v>
      </c>
    </row>
    <row r="100" spans="1:20" x14ac:dyDescent="0.25">
      <c r="A100" s="19">
        <f t="shared" si="9"/>
        <v>93</v>
      </c>
      <c r="B100" s="35"/>
      <c r="C100" s="19" t="e">
        <f>VLOOKUP(B100,'Measure&amp;Incentive Picklist'!D:H,2,FALSE)</f>
        <v>#N/A</v>
      </c>
      <c r="D100" s="35"/>
      <c r="E100" s="36"/>
      <c r="F100" s="36"/>
      <c r="G100" s="36"/>
      <c r="J100" s="141"/>
      <c r="K100" s="46"/>
      <c r="L100" s="35"/>
      <c r="M100" s="35"/>
      <c r="N100" s="37"/>
      <c r="O100" s="37"/>
      <c r="P100" s="38" t="str">
        <f t="shared" si="5"/>
        <v/>
      </c>
      <c r="Q100" s="111" t="str">
        <f t="shared" si="6"/>
        <v/>
      </c>
      <c r="R100" s="58"/>
      <c r="S100" s="18">
        <f t="shared" si="7"/>
        <v>0</v>
      </c>
      <c r="T100" s="18">
        <f t="shared" si="8"/>
        <v>0</v>
      </c>
    </row>
    <row r="101" spans="1:20" x14ac:dyDescent="0.25">
      <c r="A101" s="19">
        <f t="shared" si="9"/>
        <v>94</v>
      </c>
      <c r="B101" s="35"/>
      <c r="C101" s="19" t="e">
        <f>VLOOKUP(B101,'Measure&amp;Incentive Picklist'!D:H,2,FALSE)</f>
        <v>#N/A</v>
      </c>
      <c r="D101" s="35"/>
      <c r="E101" s="36"/>
      <c r="F101" s="36"/>
      <c r="G101" s="36"/>
      <c r="J101" s="141"/>
      <c r="K101" s="46"/>
      <c r="L101" s="35"/>
      <c r="M101" s="35"/>
      <c r="N101" s="37"/>
      <c r="O101" s="37"/>
      <c r="P101" s="38" t="str">
        <f t="shared" si="5"/>
        <v/>
      </c>
      <c r="Q101" s="111" t="str">
        <f t="shared" si="6"/>
        <v/>
      </c>
      <c r="R101" s="58"/>
      <c r="S101" s="18">
        <f t="shared" si="7"/>
        <v>0</v>
      </c>
      <c r="T101" s="18">
        <f t="shared" si="8"/>
        <v>0</v>
      </c>
    </row>
    <row r="102" spans="1:20" x14ac:dyDescent="0.25">
      <c r="A102" s="19">
        <f t="shared" si="9"/>
        <v>95</v>
      </c>
      <c r="B102" s="35"/>
      <c r="C102" s="19" t="e">
        <f>VLOOKUP(B102,'Measure&amp;Incentive Picklist'!D:H,2,FALSE)</f>
        <v>#N/A</v>
      </c>
      <c r="D102" s="35"/>
      <c r="E102" s="36"/>
      <c r="F102" s="36"/>
      <c r="G102" s="36"/>
      <c r="J102" s="141"/>
      <c r="K102" s="46"/>
      <c r="L102" s="35"/>
      <c r="M102" s="35"/>
      <c r="N102" s="37"/>
      <c r="O102" s="37"/>
      <c r="P102" s="38" t="str">
        <f t="shared" si="5"/>
        <v/>
      </c>
      <c r="Q102" s="111" t="str">
        <f t="shared" si="6"/>
        <v/>
      </c>
      <c r="R102" s="58"/>
      <c r="S102" s="18">
        <f t="shared" si="7"/>
        <v>0</v>
      </c>
      <c r="T102" s="18">
        <f t="shared" si="8"/>
        <v>0</v>
      </c>
    </row>
    <row r="103" spans="1:20" x14ac:dyDescent="0.25">
      <c r="A103" s="19">
        <f t="shared" si="9"/>
        <v>96</v>
      </c>
      <c r="B103" s="35"/>
      <c r="C103" s="19" t="e">
        <f>VLOOKUP(B103,'Measure&amp;Incentive Picklist'!D:H,2,FALSE)</f>
        <v>#N/A</v>
      </c>
      <c r="D103" s="35"/>
      <c r="E103" s="36"/>
      <c r="F103" s="36"/>
      <c r="G103" s="36"/>
      <c r="J103" s="141"/>
      <c r="K103" s="46"/>
      <c r="L103" s="35"/>
      <c r="M103" s="35"/>
      <c r="N103" s="37"/>
      <c r="O103" s="37"/>
      <c r="P103" s="38" t="str">
        <f t="shared" si="5"/>
        <v/>
      </c>
      <c r="Q103" s="111" t="str">
        <f t="shared" si="6"/>
        <v/>
      </c>
      <c r="R103" s="58"/>
      <c r="S103" s="18">
        <f t="shared" si="7"/>
        <v>0</v>
      </c>
      <c r="T103" s="18">
        <f t="shared" si="8"/>
        <v>0</v>
      </c>
    </row>
    <row r="104" spans="1:20" x14ac:dyDescent="0.25">
      <c r="A104" s="19">
        <f t="shared" si="9"/>
        <v>97</v>
      </c>
      <c r="B104" s="35"/>
      <c r="C104" s="19" t="e">
        <f>VLOOKUP(B104,'Measure&amp;Incentive Picklist'!D:H,2,FALSE)</f>
        <v>#N/A</v>
      </c>
      <c r="D104" s="35"/>
      <c r="E104" s="36"/>
      <c r="F104" s="36"/>
      <c r="G104" s="36"/>
      <c r="J104" s="141"/>
      <c r="K104" s="46"/>
      <c r="L104" s="35"/>
      <c r="M104" s="35"/>
      <c r="N104" s="37"/>
      <c r="O104" s="37"/>
      <c r="P104" s="38" t="str">
        <f t="shared" si="5"/>
        <v/>
      </c>
      <c r="Q104" s="111" t="str">
        <f t="shared" si="6"/>
        <v/>
      </c>
      <c r="R104" s="58"/>
      <c r="S104" s="18">
        <f t="shared" si="7"/>
        <v>0</v>
      </c>
      <c r="T104" s="18">
        <f t="shared" si="8"/>
        <v>0</v>
      </c>
    </row>
    <row r="105" spans="1:20" x14ac:dyDescent="0.25">
      <c r="A105" s="19">
        <f t="shared" si="9"/>
        <v>98</v>
      </c>
      <c r="B105" s="35"/>
      <c r="C105" s="19" t="e">
        <f>VLOOKUP(B105,'Measure&amp;Incentive Picklist'!D:H,2,FALSE)</f>
        <v>#N/A</v>
      </c>
      <c r="D105" s="35"/>
      <c r="E105" s="36"/>
      <c r="F105" s="36"/>
      <c r="G105" s="36"/>
      <c r="J105" s="141"/>
      <c r="K105" s="46"/>
      <c r="L105" s="35"/>
      <c r="M105" s="35"/>
      <c r="N105" s="37"/>
      <c r="O105" s="37"/>
      <c r="P105" s="38" t="str">
        <f t="shared" si="5"/>
        <v/>
      </c>
      <c r="Q105" s="111" t="str">
        <f t="shared" si="6"/>
        <v/>
      </c>
      <c r="R105" s="58"/>
      <c r="S105" s="18">
        <f t="shared" si="7"/>
        <v>0</v>
      </c>
      <c r="T105" s="18">
        <f t="shared" si="8"/>
        <v>0</v>
      </c>
    </row>
    <row r="106" spans="1:20" x14ac:dyDescent="0.25">
      <c r="A106" s="19">
        <f t="shared" si="9"/>
        <v>99</v>
      </c>
      <c r="B106" s="35"/>
      <c r="C106" s="19" t="e">
        <f>VLOOKUP(B106,'Measure&amp;Incentive Picklist'!D:H,2,FALSE)</f>
        <v>#N/A</v>
      </c>
      <c r="D106" s="35"/>
      <c r="E106" s="36"/>
      <c r="F106" s="36"/>
      <c r="G106" s="36"/>
      <c r="J106" s="141"/>
      <c r="K106" s="46"/>
      <c r="L106" s="35"/>
      <c r="M106" s="35"/>
      <c r="N106" s="37"/>
      <c r="O106" s="37"/>
      <c r="P106" s="38" t="str">
        <f t="shared" si="5"/>
        <v/>
      </c>
      <c r="Q106" s="111" t="str">
        <f t="shared" si="6"/>
        <v/>
      </c>
      <c r="R106" s="58"/>
      <c r="S106" s="18">
        <f t="shared" si="7"/>
        <v>0</v>
      </c>
      <c r="T106" s="18">
        <f t="shared" si="8"/>
        <v>0</v>
      </c>
    </row>
    <row r="107" spans="1:20" x14ac:dyDescent="0.25">
      <c r="A107" s="19">
        <f t="shared" si="9"/>
        <v>100</v>
      </c>
      <c r="B107" s="35"/>
      <c r="C107" s="19" t="e">
        <f>VLOOKUP(B107,'Measure&amp;Incentive Picklist'!D:H,2,FALSE)</f>
        <v>#N/A</v>
      </c>
      <c r="D107" s="35"/>
      <c r="E107" s="36"/>
      <c r="F107" s="36"/>
      <c r="G107" s="36"/>
      <c r="J107" s="141"/>
      <c r="K107" s="46"/>
      <c r="L107" s="35"/>
      <c r="M107" s="35"/>
      <c r="N107" s="37"/>
      <c r="O107" s="37"/>
      <c r="P107" s="38" t="str">
        <f t="shared" si="5"/>
        <v/>
      </c>
      <c r="Q107" s="111" t="str">
        <f t="shared" si="6"/>
        <v/>
      </c>
      <c r="R107" s="58"/>
      <c r="S107" s="18">
        <f t="shared" si="7"/>
        <v>0</v>
      </c>
      <c r="T107" s="18">
        <f t="shared" si="8"/>
        <v>0</v>
      </c>
    </row>
    <row r="108" spans="1:20" x14ac:dyDescent="0.25">
      <c r="A108" s="19">
        <f t="shared" si="9"/>
        <v>101</v>
      </c>
      <c r="B108" s="35"/>
      <c r="C108" s="19" t="e">
        <f>VLOOKUP(B108,'Measure&amp;Incentive Picklist'!D:H,2,FALSE)</f>
        <v>#N/A</v>
      </c>
      <c r="D108" s="35"/>
      <c r="E108" s="36"/>
      <c r="F108" s="36"/>
      <c r="G108" s="36"/>
      <c r="J108" s="141"/>
      <c r="K108" s="46"/>
      <c r="L108" s="35"/>
      <c r="M108" s="35"/>
      <c r="N108" s="37"/>
      <c r="O108" s="37"/>
      <c r="P108" s="38" t="str">
        <f t="shared" si="5"/>
        <v/>
      </c>
      <c r="Q108" s="111" t="str">
        <f t="shared" si="6"/>
        <v/>
      </c>
      <c r="R108" s="58"/>
      <c r="S108" s="18">
        <f t="shared" si="7"/>
        <v>0</v>
      </c>
      <c r="T108" s="18">
        <f t="shared" si="8"/>
        <v>0</v>
      </c>
    </row>
    <row r="109" spans="1:20" x14ac:dyDescent="0.25">
      <c r="A109" s="19">
        <f t="shared" si="9"/>
        <v>102</v>
      </c>
      <c r="B109" s="35"/>
      <c r="C109" s="19" t="e">
        <f>VLOOKUP(B109,'Measure&amp;Incentive Picklist'!D:H,2,FALSE)</f>
        <v>#N/A</v>
      </c>
      <c r="D109" s="35"/>
      <c r="E109" s="36"/>
      <c r="F109" s="36"/>
      <c r="G109" s="36"/>
      <c r="J109" s="141"/>
      <c r="K109" s="46"/>
      <c r="L109" s="35"/>
      <c r="M109" s="35"/>
      <c r="N109" s="37"/>
      <c r="O109" s="37"/>
      <c r="P109" s="38" t="str">
        <f t="shared" si="5"/>
        <v/>
      </c>
      <c r="Q109" s="111" t="str">
        <f t="shared" si="6"/>
        <v/>
      </c>
      <c r="R109" s="58"/>
      <c r="S109" s="18">
        <f t="shared" si="7"/>
        <v>0</v>
      </c>
      <c r="T109" s="18">
        <f t="shared" si="8"/>
        <v>0</v>
      </c>
    </row>
    <row r="110" spans="1:20" x14ac:dyDescent="0.25">
      <c r="A110" s="19">
        <f t="shared" si="9"/>
        <v>103</v>
      </c>
      <c r="B110" s="35"/>
      <c r="C110" s="19" t="e">
        <f>VLOOKUP(B110,'Measure&amp;Incentive Picklist'!D:H,2,FALSE)</f>
        <v>#N/A</v>
      </c>
      <c r="D110" s="35"/>
      <c r="E110" s="36"/>
      <c r="F110" s="36"/>
      <c r="G110" s="36"/>
      <c r="J110" s="141"/>
      <c r="K110" s="46"/>
      <c r="L110" s="35"/>
      <c r="M110" s="35"/>
      <c r="N110" s="37"/>
      <c r="O110" s="37"/>
      <c r="P110" s="38" t="str">
        <f t="shared" si="5"/>
        <v/>
      </c>
      <c r="Q110" s="111" t="str">
        <f t="shared" si="6"/>
        <v/>
      </c>
      <c r="R110" s="58"/>
      <c r="S110" s="18">
        <f t="shared" si="7"/>
        <v>0</v>
      </c>
      <c r="T110" s="18">
        <f t="shared" si="8"/>
        <v>0</v>
      </c>
    </row>
    <row r="111" spans="1:20" x14ac:dyDescent="0.25">
      <c r="A111" s="19">
        <f t="shared" si="9"/>
        <v>104</v>
      </c>
      <c r="B111" s="35"/>
      <c r="C111" s="19" t="e">
        <f>VLOOKUP(B111,'Measure&amp;Incentive Picklist'!D:H,2,FALSE)</f>
        <v>#N/A</v>
      </c>
      <c r="D111" s="35"/>
      <c r="E111" s="36"/>
      <c r="F111" s="36"/>
      <c r="G111" s="36"/>
      <c r="J111" s="141"/>
      <c r="K111" s="46"/>
      <c r="L111" s="35"/>
      <c r="M111" s="35"/>
      <c r="N111" s="37"/>
      <c r="O111" s="37"/>
      <c r="P111" s="38" t="str">
        <f t="shared" si="5"/>
        <v/>
      </c>
      <c r="Q111" s="111" t="str">
        <f t="shared" si="6"/>
        <v/>
      </c>
      <c r="R111" s="58"/>
      <c r="S111" s="18">
        <f t="shared" si="7"/>
        <v>0</v>
      </c>
      <c r="T111" s="18">
        <f t="shared" si="8"/>
        <v>0</v>
      </c>
    </row>
    <row r="112" spans="1:20" x14ac:dyDescent="0.25">
      <c r="A112" s="19">
        <f t="shared" si="9"/>
        <v>105</v>
      </c>
      <c r="B112" s="35"/>
      <c r="C112" s="19" t="e">
        <f>VLOOKUP(B112,'Measure&amp;Incentive Picklist'!D:H,2,FALSE)</f>
        <v>#N/A</v>
      </c>
      <c r="D112" s="35"/>
      <c r="E112" s="36"/>
      <c r="F112" s="36"/>
      <c r="G112" s="36"/>
      <c r="J112" s="141"/>
      <c r="K112" s="46"/>
      <c r="L112" s="35"/>
      <c r="M112" s="35"/>
      <c r="N112" s="37"/>
      <c r="O112" s="37"/>
      <c r="P112" s="38" t="str">
        <f t="shared" si="5"/>
        <v/>
      </c>
      <c r="Q112" s="111" t="str">
        <f t="shared" si="6"/>
        <v/>
      </c>
      <c r="R112" s="58"/>
      <c r="S112" s="18">
        <f t="shared" si="7"/>
        <v>0</v>
      </c>
      <c r="T112" s="18">
        <f t="shared" si="8"/>
        <v>0</v>
      </c>
    </row>
    <row r="113" spans="1:20" x14ac:dyDescent="0.25">
      <c r="A113" s="19">
        <f t="shared" si="9"/>
        <v>106</v>
      </c>
      <c r="B113" s="35"/>
      <c r="C113" s="19" t="e">
        <f>VLOOKUP(B113,'Measure&amp;Incentive Picklist'!D:H,2,FALSE)</f>
        <v>#N/A</v>
      </c>
      <c r="D113" s="35"/>
      <c r="E113" s="36"/>
      <c r="F113" s="36"/>
      <c r="G113" s="36"/>
      <c r="J113" s="141"/>
      <c r="K113" s="46"/>
      <c r="L113" s="35"/>
      <c r="M113" s="35"/>
      <c r="N113" s="37"/>
      <c r="O113" s="37"/>
      <c r="P113" s="38" t="str">
        <f t="shared" si="5"/>
        <v/>
      </c>
      <c r="Q113" s="111" t="str">
        <f t="shared" si="6"/>
        <v/>
      </c>
      <c r="R113" s="58"/>
      <c r="S113" s="18">
        <f t="shared" si="7"/>
        <v>0</v>
      </c>
      <c r="T113" s="18">
        <f t="shared" si="8"/>
        <v>0</v>
      </c>
    </row>
    <row r="114" spans="1:20" x14ac:dyDescent="0.25">
      <c r="A114" s="19">
        <f t="shared" si="9"/>
        <v>107</v>
      </c>
      <c r="B114" s="35"/>
      <c r="C114" s="19" t="e">
        <f>VLOOKUP(B114,'Measure&amp;Incentive Picklist'!D:H,2,FALSE)</f>
        <v>#N/A</v>
      </c>
      <c r="D114" s="35"/>
      <c r="E114" s="36"/>
      <c r="F114" s="36"/>
      <c r="G114" s="36"/>
      <c r="J114" s="141"/>
      <c r="K114" s="46"/>
      <c r="L114" s="35"/>
      <c r="M114" s="35"/>
      <c r="N114" s="37"/>
      <c r="O114" s="37"/>
      <c r="P114" s="38" t="str">
        <f t="shared" si="5"/>
        <v/>
      </c>
      <c r="Q114" s="111" t="str">
        <f t="shared" si="6"/>
        <v/>
      </c>
      <c r="R114" s="58"/>
      <c r="S114" s="18">
        <f t="shared" si="7"/>
        <v>0</v>
      </c>
      <c r="T114" s="18">
        <f t="shared" si="8"/>
        <v>0</v>
      </c>
    </row>
    <row r="115" spans="1:20" x14ac:dyDescent="0.25">
      <c r="A115" s="19">
        <f t="shared" si="9"/>
        <v>108</v>
      </c>
      <c r="B115" s="35"/>
      <c r="C115" s="19" t="e">
        <f>VLOOKUP(B115,'Measure&amp;Incentive Picklist'!D:H,2,FALSE)</f>
        <v>#N/A</v>
      </c>
      <c r="D115" s="35"/>
      <c r="E115" s="36"/>
      <c r="F115" s="36"/>
      <c r="G115" s="36"/>
      <c r="J115" s="141"/>
      <c r="K115" s="46"/>
      <c r="L115" s="35"/>
      <c r="M115" s="35"/>
      <c r="N115" s="37"/>
      <c r="O115" s="37"/>
      <c r="P115" s="38" t="str">
        <f t="shared" si="5"/>
        <v/>
      </c>
      <c r="Q115" s="111" t="str">
        <f t="shared" si="6"/>
        <v/>
      </c>
      <c r="R115" s="58"/>
      <c r="S115" s="18">
        <f t="shared" si="7"/>
        <v>0</v>
      </c>
      <c r="T115" s="18">
        <f t="shared" si="8"/>
        <v>0</v>
      </c>
    </row>
    <row r="116" spans="1:20" x14ac:dyDescent="0.25">
      <c r="A116" s="19">
        <f t="shared" si="9"/>
        <v>109</v>
      </c>
      <c r="B116" s="35"/>
      <c r="C116" s="19" t="e">
        <f>VLOOKUP(B116,'Measure&amp;Incentive Picklist'!D:H,2,FALSE)</f>
        <v>#N/A</v>
      </c>
      <c r="D116" s="35"/>
      <c r="E116" s="36"/>
      <c r="F116" s="36"/>
      <c r="G116" s="36"/>
      <c r="J116" s="141"/>
      <c r="K116" s="46"/>
      <c r="L116" s="35"/>
      <c r="M116" s="35"/>
      <c r="N116" s="37"/>
      <c r="O116" s="37"/>
      <c r="P116" s="38" t="str">
        <f t="shared" si="5"/>
        <v/>
      </c>
      <c r="Q116" s="111" t="str">
        <f t="shared" si="6"/>
        <v/>
      </c>
      <c r="R116" s="58"/>
      <c r="S116" s="18">
        <f t="shared" si="7"/>
        <v>0</v>
      </c>
      <c r="T116" s="18">
        <f t="shared" si="8"/>
        <v>0</v>
      </c>
    </row>
    <row r="117" spans="1:20" x14ac:dyDescent="0.25">
      <c r="A117" s="19">
        <f t="shared" si="9"/>
        <v>110</v>
      </c>
      <c r="B117" s="35"/>
      <c r="C117" s="19" t="e">
        <f>VLOOKUP(B117,'Measure&amp;Incentive Picklist'!D:H,2,FALSE)</f>
        <v>#N/A</v>
      </c>
      <c r="D117" s="35"/>
      <c r="E117" s="36"/>
      <c r="F117" s="36"/>
      <c r="G117" s="36"/>
      <c r="J117" s="141"/>
      <c r="K117" s="46"/>
      <c r="L117" s="35"/>
      <c r="M117" s="35"/>
      <c r="N117" s="37"/>
      <c r="O117" s="37"/>
      <c r="P117" s="38" t="str">
        <f t="shared" si="5"/>
        <v/>
      </c>
      <c r="Q117" s="111" t="str">
        <f t="shared" si="6"/>
        <v/>
      </c>
      <c r="R117" s="58"/>
      <c r="S117" s="18">
        <f t="shared" si="7"/>
        <v>0</v>
      </c>
      <c r="T117" s="18">
        <f t="shared" si="8"/>
        <v>0</v>
      </c>
    </row>
    <row r="118" spans="1:20" x14ac:dyDescent="0.25">
      <c r="A118" s="19">
        <f t="shared" si="9"/>
        <v>111</v>
      </c>
      <c r="B118" s="35"/>
      <c r="C118" s="19" t="e">
        <f>VLOOKUP(B118,'Measure&amp;Incentive Picklist'!D:H,2,FALSE)</f>
        <v>#N/A</v>
      </c>
      <c r="D118" s="35"/>
      <c r="E118" s="36"/>
      <c r="F118" s="36"/>
      <c r="G118" s="36"/>
      <c r="J118" s="141"/>
      <c r="K118" s="46"/>
      <c r="L118" s="35"/>
      <c r="M118" s="35"/>
      <c r="N118" s="37"/>
      <c r="O118" s="37"/>
      <c r="P118" s="38" t="str">
        <f t="shared" si="5"/>
        <v/>
      </c>
      <c r="Q118" s="111" t="str">
        <f t="shared" si="6"/>
        <v/>
      </c>
      <c r="R118" s="58"/>
      <c r="S118" s="18">
        <f t="shared" si="7"/>
        <v>0</v>
      </c>
      <c r="T118" s="18">
        <f t="shared" si="8"/>
        <v>0</v>
      </c>
    </row>
    <row r="119" spans="1:20" x14ac:dyDescent="0.25">
      <c r="A119" s="19">
        <f t="shared" si="9"/>
        <v>112</v>
      </c>
      <c r="B119" s="35"/>
      <c r="C119" s="19" t="e">
        <f>VLOOKUP(B119,'Measure&amp;Incentive Picklist'!D:H,2,FALSE)</f>
        <v>#N/A</v>
      </c>
      <c r="D119" s="35"/>
      <c r="E119" s="36"/>
      <c r="F119" s="36"/>
      <c r="G119" s="36"/>
      <c r="J119" s="141"/>
      <c r="K119" s="46"/>
      <c r="L119" s="35"/>
      <c r="M119" s="35"/>
      <c r="N119" s="37"/>
      <c r="O119" s="37"/>
      <c r="P119" s="38" t="str">
        <f t="shared" si="5"/>
        <v/>
      </c>
      <c r="Q119" s="111" t="str">
        <f t="shared" si="6"/>
        <v/>
      </c>
      <c r="R119" s="58"/>
      <c r="S119" s="18">
        <f t="shared" si="7"/>
        <v>0</v>
      </c>
      <c r="T119" s="18">
        <f t="shared" si="8"/>
        <v>0</v>
      </c>
    </row>
    <row r="120" spans="1:20" x14ac:dyDescent="0.25">
      <c r="A120" s="19">
        <f t="shared" si="9"/>
        <v>113</v>
      </c>
      <c r="B120" s="35"/>
      <c r="C120" s="19" t="e">
        <f>VLOOKUP(B120,'Measure&amp;Incentive Picklist'!D:H,2,FALSE)</f>
        <v>#N/A</v>
      </c>
      <c r="D120" s="35"/>
      <c r="E120" s="36"/>
      <c r="F120" s="36"/>
      <c r="G120" s="36"/>
      <c r="J120" s="141"/>
      <c r="K120" s="46"/>
      <c r="L120" s="35"/>
      <c r="M120" s="35"/>
      <c r="N120" s="37"/>
      <c r="O120" s="37"/>
      <c r="P120" s="38" t="str">
        <f t="shared" si="5"/>
        <v/>
      </c>
      <c r="Q120" s="111" t="str">
        <f t="shared" si="6"/>
        <v/>
      </c>
      <c r="R120" s="58"/>
      <c r="S120" s="18">
        <f t="shared" si="7"/>
        <v>0</v>
      </c>
      <c r="T120" s="18">
        <f t="shared" si="8"/>
        <v>0</v>
      </c>
    </row>
    <row r="121" spans="1:20" x14ac:dyDescent="0.25">
      <c r="A121" s="19">
        <f t="shared" si="9"/>
        <v>114</v>
      </c>
      <c r="B121" s="35"/>
      <c r="C121" s="19" t="e">
        <f>VLOOKUP(B121,'Measure&amp;Incentive Picklist'!D:H,2,FALSE)</f>
        <v>#N/A</v>
      </c>
      <c r="D121" s="35"/>
      <c r="E121" s="36"/>
      <c r="F121" s="36"/>
      <c r="G121" s="36"/>
      <c r="J121" s="141"/>
      <c r="K121" s="46"/>
      <c r="L121" s="35"/>
      <c r="M121" s="35"/>
      <c r="N121" s="37"/>
      <c r="O121" s="37"/>
      <c r="P121" s="38" t="str">
        <f t="shared" si="5"/>
        <v/>
      </c>
      <c r="Q121" s="111" t="str">
        <f t="shared" si="6"/>
        <v/>
      </c>
      <c r="R121" s="58"/>
      <c r="S121" s="18">
        <f t="shared" si="7"/>
        <v>0</v>
      </c>
      <c r="T121" s="18">
        <f t="shared" si="8"/>
        <v>0</v>
      </c>
    </row>
    <row r="122" spans="1:20" x14ac:dyDescent="0.25">
      <c r="A122" s="19">
        <f t="shared" si="9"/>
        <v>115</v>
      </c>
      <c r="B122" s="35"/>
      <c r="C122" s="19" t="e">
        <f>VLOOKUP(B122,'Measure&amp;Incentive Picklist'!D:H,2,FALSE)</f>
        <v>#N/A</v>
      </c>
      <c r="D122" s="35"/>
      <c r="E122" s="36"/>
      <c r="F122" s="36"/>
      <c r="G122" s="36"/>
      <c r="J122" s="141"/>
      <c r="K122" s="46"/>
      <c r="L122" s="35"/>
      <c r="M122" s="35"/>
      <c r="N122" s="37"/>
      <c r="O122" s="37"/>
      <c r="P122" s="38" t="str">
        <f t="shared" si="5"/>
        <v/>
      </c>
      <c r="Q122" s="111" t="str">
        <f t="shared" si="6"/>
        <v/>
      </c>
      <c r="R122" s="58"/>
      <c r="S122" s="18">
        <f t="shared" si="7"/>
        <v>0</v>
      </c>
      <c r="T122" s="18">
        <f t="shared" si="8"/>
        <v>0</v>
      </c>
    </row>
    <row r="123" spans="1:20" x14ac:dyDescent="0.25">
      <c r="A123" s="19">
        <f t="shared" si="9"/>
        <v>116</v>
      </c>
      <c r="B123" s="35"/>
      <c r="C123" s="19" t="e">
        <f>VLOOKUP(B123,'Measure&amp;Incentive Picklist'!D:H,2,FALSE)</f>
        <v>#N/A</v>
      </c>
      <c r="D123" s="35"/>
      <c r="E123" s="36"/>
      <c r="F123" s="36"/>
      <c r="G123" s="36"/>
      <c r="J123" s="141"/>
      <c r="K123" s="46"/>
      <c r="L123" s="35"/>
      <c r="M123" s="35"/>
      <c r="N123" s="37"/>
      <c r="O123" s="37"/>
      <c r="P123" s="38" t="str">
        <f t="shared" si="5"/>
        <v/>
      </c>
      <c r="Q123" s="111" t="str">
        <f t="shared" si="6"/>
        <v/>
      </c>
      <c r="R123" s="58"/>
      <c r="S123" s="18">
        <f t="shared" si="7"/>
        <v>0</v>
      </c>
      <c r="T123" s="18">
        <f t="shared" si="8"/>
        <v>0</v>
      </c>
    </row>
    <row r="124" spans="1:20" x14ac:dyDescent="0.25">
      <c r="A124" s="19">
        <f t="shared" si="9"/>
        <v>117</v>
      </c>
      <c r="B124" s="35"/>
      <c r="C124" s="19" t="e">
        <f>VLOOKUP(B124,'Measure&amp;Incentive Picklist'!D:H,2,FALSE)</f>
        <v>#N/A</v>
      </c>
      <c r="D124" s="35"/>
      <c r="E124" s="36"/>
      <c r="F124" s="36"/>
      <c r="G124" s="36"/>
      <c r="J124" s="141"/>
      <c r="K124" s="46"/>
      <c r="L124" s="35"/>
      <c r="M124" s="35"/>
      <c r="N124" s="37"/>
      <c r="O124" s="37"/>
      <c r="P124" s="38" t="str">
        <f t="shared" si="5"/>
        <v/>
      </c>
      <c r="Q124" s="111" t="str">
        <f t="shared" si="6"/>
        <v/>
      </c>
      <c r="R124" s="58"/>
      <c r="S124" s="18">
        <f t="shared" si="7"/>
        <v>0</v>
      </c>
      <c r="T124" s="18">
        <f t="shared" si="8"/>
        <v>0</v>
      </c>
    </row>
    <row r="125" spans="1:20" x14ac:dyDescent="0.25">
      <c r="A125" s="19">
        <f t="shared" si="9"/>
        <v>118</v>
      </c>
      <c r="B125" s="35"/>
      <c r="C125" s="19" t="e">
        <f>VLOOKUP(B125,'Measure&amp;Incentive Picklist'!D:H,2,FALSE)</f>
        <v>#N/A</v>
      </c>
      <c r="D125" s="35"/>
      <c r="E125" s="36"/>
      <c r="F125" s="36"/>
      <c r="G125" s="36"/>
      <c r="J125" s="141"/>
      <c r="K125" s="46"/>
      <c r="L125" s="35"/>
      <c r="M125" s="35"/>
      <c r="N125" s="37"/>
      <c r="O125" s="37"/>
      <c r="P125" s="38" t="str">
        <f t="shared" si="5"/>
        <v/>
      </c>
      <c r="Q125" s="111" t="str">
        <f t="shared" si="6"/>
        <v/>
      </c>
      <c r="R125" s="58"/>
      <c r="S125" s="18">
        <f t="shared" si="7"/>
        <v>0</v>
      </c>
      <c r="T125" s="18">
        <f t="shared" si="8"/>
        <v>0</v>
      </c>
    </row>
    <row r="126" spans="1:20" x14ac:dyDescent="0.25">
      <c r="A126" s="19">
        <f t="shared" si="9"/>
        <v>119</v>
      </c>
      <c r="B126" s="35"/>
      <c r="C126" s="19" t="e">
        <f>VLOOKUP(B126,'Measure&amp;Incentive Picklist'!D:H,2,FALSE)</f>
        <v>#N/A</v>
      </c>
      <c r="D126" s="35"/>
      <c r="E126" s="36"/>
      <c r="F126" s="36"/>
      <c r="G126" s="36"/>
      <c r="J126" s="141"/>
      <c r="K126" s="46"/>
      <c r="L126" s="35"/>
      <c r="M126" s="35"/>
      <c r="N126" s="37"/>
      <c r="O126" s="37"/>
      <c r="P126" s="38" t="str">
        <f t="shared" si="5"/>
        <v/>
      </c>
      <c r="Q126" s="111" t="str">
        <f t="shared" si="6"/>
        <v/>
      </c>
      <c r="R126" s="58"/>
      <c r="S126" s="18">
        <f t="shared" si="7"/>
        <v>0</v>
      </c>
      <c r="T126" s="18">
        <f t="shared" si="8"/>
        <v>0</v>
      </c>
    </row>
    <row r="127" spans="1:20" x14ac:dyDescent="0.25">
      <c r="A127" s="19">
        <f t="shared" si="9"/>
        <v>120</v>
      </c>
      <c r="B127" s="35"/>
      <c r="C127" s="19" t="e">
        <f>VLOOKUP(B127,'Measure&amp;Incentive Picklist'!D:H,2,FALSE)</f>
        <v>#N/A</v>
      </c>
      <c r="D127" s="35"/>
      <c r="E127" s="36"/>
      <c r="F127" s="36"/>
      <c r="G127" s="36"/>
      <c r="J127" s="141"/>
      <c r="K127" s="46"/>
      <c r="L127" s="35"/>
      <c r="M127" s="35"/>
      <c r="N127" s="37"/>
      <c r="O127" s="37"/>
      <c r="P127" s="38" t="str">
        <f t="shared" si="5"/>
        <v/>
      </c>
      <c r="Q127" s="111" t="str">
        <f t="shared" si="6"/>
        <v/>
      </c>
      <c r="R127" s="58"/>
      <c r="S127" s="18">
        <f t="shared" si="7"/>
        <v>0</v>
      </c>
      <c r="T127" s="18">
        <f t="shared" si="8"/>
        <v>0</v>
      </c>
    </row>
    <row r="128" spans="1:20" x14ac:dyDescent="0.25">
      <c r="A128" s="19">
        <f t="shared" si="9"/>
        <v>121</v>
      </c>
      <c r="B128" s="35"/>
      <c r="C128" s="19" t="e">
        <f>VLOOKUP(B128,'Measure&amp;Incentive Picklist'!D:H,2,FALSE)</f>
        <v>#N/A</v>
      </c>
      <c r="D128" s="35"/>
      <c r="E128" s="36"/>
      <c r="F128" s="36"/>
      <c r="G128" s="36"/>
      <c r="J128" s="141"/>
      <c r="K128" s="46"/>
      <c r="L128" s="35"/>
      <c r="M128" s="35"/>
      <c r="N128" s="37"/>
      <c r="O128" s="37"/>
      <c r="P128" s="38" t="str">
        <f t="shared" si="5"/>
        <v/>
      </c>
      <c r="Q128" s="111" t="str">
        <f t="shared" si="6"/>
        <v/>
      </c>
      <c r="R128" s="58"/>
      <c r="S128" s="18">
        <f t="shared" si="7"/>
        <v>0</v>
      </c>
      <c r="T128" s="18">
        <f t="shared" si="8"/>
        <v>0</v>
      </c>
    </row>
    <row r="129" spans="1:20" x14ac:dyDescent="0.25">
      <c r="A129" s="19">
        <f t="shared" si="9"/>
        <v>122</v>
      </c>
      <c r="B129" s="35"/>
      <c r="C129" s="19" t="e">
        <f>VLOOKUP(B129,'Measure&amp;Incentive Picklist'!D:H,2,FALSE)</f>
        <v>#N/A</v>
      </c>
      <c r="D129" s="35"/>
      <c r="E129" s="36"/>
      <c r="F129" s="36"/>
      <c r="G129" s="36"/>
      <c r="J129" s="141"/>
      <c r="K129" s="46"/>
      <c r="L129" s="35"/>
      <c r="M129" s="35"/>
      <c r="N129" s="37"/>
      <c r="O129" s="37"/>
      <c r="P129" s="38" t="str">
        <f t="shared" si="5"/>
        <v/>
      </c>
      <c r="Q129" s="111" t="str">
        <f t="shared" si="6"/>
        <v/>
      </c>
      <c r="R129" s="58"/>
      <c r="S129" s="18">
        <f t="shared" si="7"/>
        <v>0</v>
      </c>
      <c r="T129" s="18">
        <f t="shared" si="8"/>
        <v>0</v>
      </c>
    </row>
    <row r="130" spans="1:20" x14ac:dyDescent="0.25">
      <c r="A130" s="19">
        <f t="shared" si="9"/>
        <v>123</v>
      </c>
      <c r="B130" s="35"/>
      <c r="C130" s="19" t="e">
        <f>VLOOKUP(B130,'Measure&amp;Incentive Picklist'!D:H,2,FALSE)</f>
        <v>#N/A</v>
      </c>
      <c r="D130" s="35"/>
      <c r="E130" s="36"/>
      <c r="F130" s="36"/>
      <c r="G130" s="36"/>
      <c r="J130" s="141"/>
      <c r="K130" s="46"/>
      <c r="L130" s="35"/>
      <c r="M130" s="35"/>
      <c r="N130" s="37"/>
      <c r="O130" s="37"/>
      <c r="P130" s="38" t="str">
        <f t="shared" si="5"/>
        <v/>
      </c>
      <c r="Q130" s="111" t="str">
        <f t="shared" si="6"/>
        <v/>
      </c>
      <c r="R130" s="58"/>
      <c r="S130" s="18">
        <f t="shared" si="7"/>
        <v>0</v>
      </c>
      <c r="T130" s="18">
        <f t="shared" si="8"/>
        <v>0</v>
      </c>
    </row>
    <row r="131" spans="1:20" x14ac:dyDescent="0.25">
      <c r="A131" s="19">
        <f t="shared" si="9"/>
        <v>124</v>
      </c>
      <c r="B131" s="35"/>
      <c r="C131" s="19" t="e">
        <f>VLOOKUP(B131,'Measure&amp;Incentive Picklist'!D:H,2,FALSE)</f>
        <v>#N/A</v>
      </c>
      <c r="D131" s="35"/>
      <c r="E131" s="36"/>
      <c r="F131" s="36"/>
      <c r="G131" s="36"/>
      <c r="J131" s="141"/>
      <c r="K131" s="46"/>
      <c r="L131" s="35"/>
      <c r="M131" s="35"/>
      <c r="N131" s="37"/>
      <c r="O131" s="37"/>
      <c r="P131" s="38" t="str">
        <f t="shared" si="5"/>
        <v/>
      </c>
      <c r="Q131" s="111" t="str">
        <f t="shared" si="6"/>
        <v/>
      </c>
      <c r="R131" s="58"/>
      <c r="S131" s="18">
        <f t="shared" si="7"/>
        <v>0</v>
      </c>
      <c r="T131" s="18">
        <f t="shared" si="8"/>
        <v>0</v>
      </c>
    </row>
    <row r="132" spans="1:20" x14ac:dyDescent="0.25">
      <c r="A132" s="19">
        <f t="shared" si="9"/>
        <v>125</v>
      </c>
      <c r="B132" s="35"/>
      <c r="C132" s="19" t="e">
        <f>VLOOKUP(B132,'Measure&amp;Incentive Picklist'!D:H,2,FALSE)</f>
        <v>#N/A</v>
      </c>
      <c r="D132" s="35"/>
      <c r="E132" s="36"/>
      <c r="F132" s="36"/>
      <c r="G132" s="36"/>
      <c r="J132" s="141"/>
      <c r="K132" s="46"/>
      <c r="L132" s="35"/>
      <c r="M132" s="35"/>
      <c r="N132" s="37"/>
      <c r="O132" s="37"/>
      <c r="P132" s="38" t="str">
        <f t="shared" si="5"/>
        <v/>
      </c>
      <c r="Q132" s="111" t="str">
        <f t="shared" si="6"/>
        <v/>
      </c>
      <c r="R132" s="58"/>
      <c r="S132" s="18">
        <f t="shared" si="7"/>
        <v>0</v>
      </c>
      <c r="T132" s="18">
        <f t="shared" si="8"/>
        <v>0</v>
      </c>
    </row>
    <row r="133" spans="1:20" x14ac:dyDescent="0.25">
      <c r="A133" s="19">
        <f t="shared" si="9"/>
        <v>126</v>
      </c>
      <c r="B133" s="35"/>
      <c r="C133" s="19" t="e">
        <f>VLOOKUP(B133,'Measure&amp;Incentive Picklist'!D:H,2,FALSE)</f>
        <v>#N/A</v>
      </c>
      <c r="D133" s="35"/>
      <c r="E133" s="36"/>
      <c r="F133" s="36"/>
      <c r="G133" s="36"/>
      <c r="J133" s="141"/>
      <c r="K133" s="46"/>
      <c r="L133" s="35"/>
      <c r="M133" s="35"/>
      <c r="N133" s="37"/>
      <c r="O133" s="37"/>
      <c r="P133" s="38" t="str">
        <f t="shared" si="5"/>
        <v/>
      </c>
      <c r="Q133" s="111" t="str">
        <f t="shared" si="6"/>
        <v/>
      </c>
      <c r="R133" s="58"/>
      <c r="S133" s="18">
        <f t="shared" si="7"/>
        <v>0</v>
      </c>
      <c r="T133" s="18">
        <f t="shared" si="8"/>
        <v>0</v>
      </c>
    </row>
    <row r="134" spans="1:20" x14ac:dyDescent="0.25">
      <c r="A134" s="19">
        <f t="shared" si="9"/>
        <v>127</v>
      </c>
      <c r="B134" s="35"/>
      <c r="C134" s="19" t="e">
        <f>VLOOKUP(B134,'Measure&amp;Incentive Picklist'!D:H,2,FALSE)</f>
        <v>#N/A</v>
      </c>
      <c r="D134" s="35"/>
      <c r="E134" s="36"/>
      <c r="F134" s="36"/>
      <c r="G134" s="36"/>
      <c r="J134" s="141"/>
      <c r="K134" s="46"/>
      <c r="L134" s="35"/>
      <c r="M134" s="35"/>
      <c r="N134" s="37"/>
      <c r="O134" s="37"/>
      <c r="P134" s="38" t="str">
        <f t="shared" si="5"/>
        <v/>
      </c>
      <c r="Q134" s="111" t="str">
        <f t="shared" si="6"/>
        <v/>
      </c>
      <c r="R134" s="58"/>
      <c r="S134" s="18">
        <f t="shared" si="7"/>
        <v>0</v>
      </c>
      <c r="T134" s="18">
        <f t="shared" si="8"/>
        <v>0</v>
      </c>
    </row>
    <row r="135" spans="1:20" x14ac:dyDescent="0.25">
      <c r="A135" s="19">
        <f t="shared" si="9"/>
        <v>128</v>
      </c>
      <c r="B135" s="35"/>
      <c r="C135" s="19" t="e">
        <f>VLOOKUP(B135,'Measure&amp;Incentive Picklist'!D:H,2,FALSE)</f>
        <v>#N/A</v>
      </c>
      <c r="D135" s="35"/>
      <c r="E135" s="36"/>
      <c r="F135" s="36"/>
      <c r="G135" s="36"/>
      <c r="J135" s="141"/>
      <c r="K135" s="46"/>
      <c r="L135" s="35"/>
      <c r="M135" s="35"/>
      <c r="N135" s="37"/>
      <c r="O135" s="37"/>
      <c r="P135" s="38" t="str">
        <f t="shared" si="5"/>
        <v/>
      </c>
      <c r="Q135" s="111" t="str">
        <f t="shared" si="6"/>
        <v/>
      </c>
      <c r="R135" s="58"/>
      <c r="S135" s="18">
        <f t="shared" si="7"/>
        <v>0</v>
      </c>
      <c r="T135" s="18">
        <f t="shared" si="8"/>
        <v>0</v>
      </c>
    </row>
    <row r="136" spans="1:20" x14ac:dyDescent="0.25">
      <c r="A136" s="19">
        <f t="shared" si="9"/>
        <v>129</v>
      </c>
      <c r="B136" s="35"/>
      <c r="C136" s="19" t="e">
        <f>VLOOKUP(B136,'Measure&amp;Incentive Picklist'!D:H,2,FALSE)</f>
        <v>#N/A</v>
      </c>
      <c r="D136" s="35"/>
      <c r="E136" s="36"/>
      <c r="F136" s="36"/>
      <c r="G136" s="36"/>
      <c r="J136" s="141"/>
      <c r="K136" s="46"/>
      <c r="L136" s="35"/>
      <c r="M136" s="35"/>
      <c r="N136" s="37"/>
      <c r="O136" s="37"/>
      <c r="P136" s="38" t="str">
        <f t="shared" si="5"/>
        <v/>
      </c>
      <c r="Q136" s="111" t="str">
        <f t="shared" si="6"/>
        <v/>
      </c>
      <c r="R136" s="58"/>
      <c r="S136" s="18">
        <f t="shared" si="7"/>
        <v>0</v>
      </c>
      <c r="T136" s="18">
        <f t="shared" si="8"/>
        <v>0</v>
      </c>
    </row>
    <row r="137" spans="1:20" x14ac:dyDescent="0.25">
      <c r="A137" s="19">
        <f t="shared" si="9"/>
        <v>130</v>
      </c>
      <c r="B137" s="35"/>
      <c r="C137" s="19" t="e">
        <f>VLOOKUP(B137,'Measure&amp;Incentive Picklist'!D:H,2,FALSE)</f>
        <v>#N/A</v>
      </c>
      <c r="D137" s="35"/>
      <c r="E137" s="36"/>
      <c r="F137" s="36"/>
      <c r="G137" s="36"/>
      <c r="J137" s="141"/>
      <c r="K137" s="46"/>
      <c r="L137" s="35"/>
      <c r="M137" s="35"/>
      <c r="N137" s="37"/>
      <c r="O137" s="37"/>
      <c r="P137" s="38" t="str">
        <f t="shared" ref="P137:P200" si="10">IF(AND(N137="",O137=""),"",$N137+$O137)</f>
        <v/>
      </c>
      <c r="Q137" s="111" t="str">
        <f t="shared" ref="Q137:Q200" si="11">IF(ISTEXT(B137),"Contact ConEd","")</f>
        <v/>
      </c>
      <c r="R137" s="58"/>
      <c r="S137" s="18">
        <f t="shared" ref="S137:S200" si="12">IF(OR(B137&gt;0,D137&gt;0,E137&gt;0,F137&gt;0,G137&gt;0,J137&gt;0,K137&gt;0,L137&gt;"",M137&gt;0,N137&gt;0,O137&gt;0,R137&gt;0),1,0)</f>
        <v>0</v>
      </c>
      <c r="T137" s="18">
        <f t="shared" ref="T137:T200" si="13">IF(ISERROR(S137),1,0)</f>
        <v>0</v>
      </c>
    </row>
    <row r="138" spans="1:20" x14ac:dyDescent="0.25">
      <c r="A138" s="19">
        <f t="shared" ref="A138:A201" si="14">A137+1</f>
        <v>131</v>
      </c>
      <c r="B138" s="35"/>
      <c r="C138" s="19" t="e">
        <f>VLOOKUP(B138,'Measure&amp;Incentive Picklist'!D:H,2,FALSE)</f>
        <v>#N/A</v>
      </c>
      <c r="D138" s="35"/>
      <c r="E138" s="36"/>
      <c r="F138" s="36"/>
      <c r="G138" s="36"/>
      <c r="J138" s="141"/>
      <c r="K138" s="46"/>
      <c r="L138" s="35"/>
      <c r="M138" s="35"/>
      <c r="N138" s="37"/>
      <c r="O138" s="37"/>
      <c r="P138" s="38" t="str">
        <f t="shared" si="10"/>
        <v/>
      </c>
      <c r="Q138" s="111" t="str">
        <f t="shared" si="11"/>
        <v/>
      </c>
      <c r="R138" s="58"/>
      <c r="S138" s="18">
        <f t="shared" si="12"/>
        <v>0</v>
      </c>
      <c r="T138" s="18">
        <f t="shared" si="13"/>
        <v>0</v>
      </c>
    </row>
    <row r="139" spans="1:20" x14ac:dyDescent="0.25">
      <c r="A139" s="19">
        <f t="shared" si="14"/>
        <v>132</v>
      </c>
      <c r="B139" s="35"/>
      <c r="C139" s="19" t="e">
        <f>VLOOKUP(B139,'Measure&amp;Incentive Picklist'!D:H,2,FALSE)</f>
        <v>#N/A</v>
      </c>
      <c r="D139" s="35"/>
      <c r="E139" s="36"/>
      <c r="F139" s="36"/>
      <c r="G139" s="36"/>
      <c r="J139" s="141"/>
      <c r="K139" s="46"/>
      <c r="L139" s="35"/>
      <c r="M139" s="35"/>
      <c r="N139" s="37"/>
      <c r="O139" s="37"/>
      <c r="P139" s="38" t="str">
        <f t="shared" si="10"/>
        <v/>
      </c>
      <c r="Q139" s="111" t="str">
        <f t="shared" si="11"/>
        <v/>
      </c>
      <c r="R139" s="58"/>
      <c r="S139" s="18">
        <f t="shared" si="12"/>
        <v>0</v>
      </c>
      <c r="T139" s="18">
        <f t="shared" si="13"/>
        <v>0</v>
      </c>
    </row>
    <row r="140" spans="1:20" x14ac:dyDescent="0.25">
      <c r="A140" s="19">
        <f t="shared" si="14"/>
        <v>133</v>
      </c>
      <c r="B140" s="35"/>
      <c r="C140" s="19" t="e">
        <f>VLOOKUP(B140,'Measure&amp;Incentive Picklist'!D:H,2,FALSE)</f>
        <v>#N/A</v>
      </c>
      <c r="D140" s="35"/>
      <c r="E140" s="36"/>
      <c r="F140" s="36"/>
      <c r="G140" s="36"/>
      <c r="J140" s="141"/>
      <c r="K140" s="46"/>
      <c r="L140" s="35"/>
      <c r="M140" s="35"/>
      <c r="N140" s="37"/>
      <c r="O140" s="37"/>
      <c r="P140" s="38" t="str">
        <f t="shared" si="10"/>
        <v/>
      </c>
      <c r="Q140" s="111" t="str">
        <f t="shared" si="11"/>
        <v/>
      </c>
      <c r="R140" s="58"/>
      <c r="S140" s="18">
        <f t="shared" si="12"/>
        <v>0</v>
      </c>
      <c r="T140" s="18">
        <f t="shared" si="13"/>
        <v>0</v>
      </c>
    </row>
    <row r="141" spans="1:20" x14ac:dyDescent="0.25">
      <c r="A141" s="19">
        <f t="shared" si="14"/>
        <v>134</v>
      </c>
      <c r="B141" s="35"/>
      <c r="C141" s="19" t="e">
        <f>VLOOKUP(B141,'Measure&amp;Incentive Picklist'!D:H,2,FALSE)</f>
        <v>#N/A</v>
      </c>
      <c r="D141" s="35"/>
      <c r="E141" s="36"/>
      <c r="F141" s="36"/>
      <c r="G141" s="36"/>
      <c r="J141" s="141"/>
      <c r="K141" s="46"/>
      <c r="L141" s="35"/>
      <c r="M141" s="35"/>
      <c r="N141" s="37"/>
      <c r="O141" s="37"/>
      <c r="P141" s="38" t="str">
        <f t="shared" si="10"/>
        <v/>
      </c>
      <c r="Q141" s="111" t="str">
        <f t="shared" si="11"/>
        <v/>
      </c>
      <c r="R141" s="58"/>
      <c r="S141" s="18">
        <f t="shared" si="12"/>
        <v>0</v>
      </c>
      <c r="T141" s="18">
        <f t="shared" si="13"/>
        <v>0</v>
      </c>
    </row>
    <row r="142" spans="1:20" x14ac:dyDescent="0.25">
      <c r="A142" s="19">
        <f t="shared" si="14"/>
        <v>135</v>
      </c>
      <c r="B142" s="35"/>
      <c r="C142" s="19" t="e">
        <f>VLOOKUP(B142,'Measure&amp;Incentive Picklist'!D:H,2,FALSE)</f>
        <v>#N/A</v>
      </c>
      <c r="D142" s="35"/>
      <c r="E142" s="36"/>
      <c r="F142" s="36"/>
      <c r="G142" s="36"/>
      <c r="J142" s="141"/>
      <c r="K142" s="46"/>
      <c r="L142" s="35"/>
      <c r="M142" s="35"/>
      <c r="N142" s="37"/>
      <c r="O142" s="37"/>
      <c r="P142" s="38" t="str">
        <f t="shared" si="10"/>
        <v/>
      </c>
      <c r="Q142" s="111" t="str">
        <f t="shared" si="11"/>
        <v/>
      </c>
      <c r="R142" s="58"/>
      <c r="S142" s="18">
        <f t="shared" si="12"/>
        <v>0</v>
      </c>
      <c r="T142" s="18">
        <f t="shared" si="13"/>
        <v>0</v>
      </c>
    </row>
    <row r="143" spans="1:20" x14ac:dyDescent="0.25">
      <c r="A143" s="19">
        <f t="shared" si="14"/>
        <v>136</v>
      </c>
      <c r="B143" s="35"/>
      <c r="C143" s="19" t="e">
        <f>VLOOKUP(B143,'Measure&amp;Incentive Picklist'!D:H,2,FALSE)</f>
        <v>#N/A</v>
      </c>
      <c r="D143" s="35"/>
      <c r="E143" s="36"/>
      <c r="F143" s="36"/>
      <c r="G143" s="36"/>
      <c r="J143" s="141"/>
      <c r="K143" s="46"/>
      <c r="L143" s="35"/>
      <c r="M143" s="35"/>
      <c r="N143" s="37"/>
      <c r="O143" s="37"/>
      <c r="P143" s="38" t="str">
        <f t="shared" si="10"/>
        <v/>
      </c>
      <c r="Q143" s="111" t="str">
        <f t="shared" si="11"/>
        <v/>
      </c>
      <c r="R143" s="58"/>
      <c r="S143" s="18">
        <f t="shared" si="12"/>
        <v>0</v>
      </c>
      <c r="T143" s="18">
        <f t="shared" si="13"/>
        <v>0</v>
      </c>
    </row>
    <row r="144" spans="1:20" x14ac:dyDescent="0.25">
      <c r="A144" s="19">
        <f t="shared" si="14"/>
        <v>137</v>
      </c>
      <c r="B144" s="35"/>
      <c r="C144" s="19" t="e">
        <f>VLOOKUP(B144,'Measure&amp;Incentive Picklist'!D:H,2,FALSE)</f>
        <v>#N/A</v>
      </c>
      <c r="D144" s="35"/>
      <c r="E144" s="36"/>
      <c r="F144" s="36"/>
      <c r="G144" s="36"/>
      <c r="J144" s="141"/>
      <c r="K144" s="46"/>
      <c r="L144" s="35"/>
      <c r="M144" s="35"/>
      <c r="N144" s="37"/>
      <c r="O144" s="37"/>
      <c r="P144" s="38" t="str">
        <f t="shared" si="10"/>
        <v/>
      </c>
      <c r="Q144" s="111" t="str">
        <f t="shared" si="11"/>
        <v/>
      </c>
      <c r="R144" s="58"/>
      <c r="S144" s="18">
        <f t="shared" si="12"/>
        <v>0</v>
      </c>
      <c r="T144" s="18">
        <f t="shared" si="13"/>
        <v>0</v>
      </c>
    </row>
    <row r="145" spans="1:20" x14ac:dyDescent="0.25">
      <c r="A145" s="19">
        <f t="shared" si="14"/>
        <v>138</v>
      </c>
      <c r="B145" s="35"/>
      <c r="C145" s="19" t="e">
        <f>VLOOKUP(B145,'Measure&amp;Incentive Picklist'!D:H,2,FALSE)</f>
        <v>#N/A</v>
      </c>
      <c r="D145" s="35"/>
      <c r="E145" s="36"/>
      <c r="F145" s="36"/>
      <c r="G145" s="36"/>
      <c r="J145" s="141"/>
      <c r="K145" s="46"/>
      <c r="L145" s="35"/>
      <c r="M145" s="35"/>
      <c r="N145" s="37"/>
      <c r="O145" s="37"/>
      <c r="P145" s="38" t="str">
        <f t="shared" si="10"/>
        <v/>
      </c>
      <c r="Q145" s="111" t="str">
        <f t="shared" si="11"/>
        <v/>
      </c>
      <c r="R145" s="58"/>
      <c r="S145" s="18">
        <f t="shared" si="12"/>
        <v>0</v>
      </c>
      <c r="T145" s="18">
        <f t="shared" si="13"/>
        <v>0</v>
      </c>
    </row>
    <row r="146" spans="1:20" x14ac:dyDescent="0.25">
      <c r="A146" s="19">
        <f t="shared" si="14"/>
        <v>139</v>
      </c>
      <c r="B146" s="35"/>
      <c r="C146" s="19" t="e">
        <f>VLOOKUP(B146,'Measure&amp;Incentive Picklist'!D:H,2,FALSE)</f>
        <v>#N/A</v>
      </c>
      <c r="D146" s="35"/>
      <c r="E146" s="36"/>
      <c r="F146" s="36"/>
      <c r="G146" s="36"/>
      <c r="J146" s="141"/>
      <c r="K146" s="46"/>
      <c r="L146" s="35"/>
      <c r="M146" s="35"/>
      <c r="N146" s="37"/>
      <c r="O146" s="37"/>
      <c r="P146" s="38" t="str">
        <f t="shared" si="10"/>
        <v/>
      </c>
      <c r="Q146" s="111" t="str">
        <f t="shared" si="11"/>
        <v/>
      </c>
      <c r="R146" s="58"/>
      <c r="S146" s="18">
        <f t="shared" si="12"/>
        <v>0</v>
      </c>
      <c r="T146" s="18">
        <f t="shared" si="13"/>
        <v>0</v>
      </c>
    </row>
    <row r="147" spans="1:20" x14ac:dyDescent="0.25">
      <c r="A147" s="19">
        <f t="shared" si="14"/>
        <v>140</v>
      </c>
      <c r="B147" s="35"/>
      <c r="C147" s="19" t="e">
        <f>VLOOKUP(B147,'Measure&amp;Incentive Picklist'!D:H,2,FALSE)</f>
        <v>#N/A</v>
      </c>
      <c r="D147" s="35"/>
      <c r="E147" s="36"/>
      <c r="F147" s="36"/>
      <c r="G147" s="36"/>
      <c r="J147" s="141"/>
      <c r="K147" s="46"/>
      <c r="L147" s="35"/>
      <c r="M147" s="35"/>
      <c r="N147" s="37"/>
      <c r="O147" s="37"/>
      <c r="P147" s="38" t="str">
        <f t="shared" si="10"/>
        <v/>
      </c>
      <c r="Q147" s="111" t="str">
        <f t="shared" si="11"/>
        <v/>
      </c>
      <c r="R147" s="58"/>
      <c r="S147" s="18">
        <f t="shared" si="12"/>
        <v>0</v>
      </c>
      <c r="T147" s="18">
        <f t="shared" si="13"/>
        <v>0</v>
      </c>
    </row>
    <row r="148" spans="1:20" x14ac:dyDescent="0.25">
      <c r="A148" s="19">
        <f t="shared" si="14"/>
        <v>141</v>
      </c>
      <c r="B148" s="35"/>
      <c r="C148" s="19" t="e">
        <f>VLOOKUP(B148,'Measure&amp;Incentive Picklist'!D:H,2,FALSE)</f>
        <v>#N/A</v>
      </c>
      <c r="D148" s="35"/>
      <c r="E148" s="36"/>
      <c r="F148" s="36"/>
      <c r="G148" s="36"/>
      <c r="J148" s="141"/>
      <c r="K148" s="46"/>
      <c r="L148" s="35"/>
      <c r="M148" s="35"/>
      <c r="N148" s="37"/>
      <c r="O148" s="37"/>
      <c r="P148" s="38" t="str">
        <f t="shared" si="10"/>
        <v/>
      </c>
      <c r="Q148" s="111" t="str">
        <f t="shared" si="11"/>
        <v/>
      </c>
      <c r="R148" s="58"/>
      <c r="S148" s="18">
        <f t="shared" si="12"/>
        <v>0</v>
      </c>
      <c r="T148" s="18">
        <f t="shared" si="13"/>
        <v>0</v>
      </c>
    </row>
    <row r="149" spans="1:20" x14ac:dyDescent="0.25">
      <c r="A149" s="19">
        <f t="shared" si="14"/>
        <v>142</v>
      </c>
      <c r="B149" s="35"/>
      <c r="C149" s="19" t="e">
        <f>VLOOKUP(B149,'Measure&amp;Incentive Picklist'!D:H,2,FALSE)</f>
        <v>#N/A</v>
      </c>
      <c r="D149" s="35"/>
      <c r="E149" s="36"/>
      <c r="F149" s="36"/>
      <c r="G149" s="36"/>
      <c r="J149" s="141"/>
      <c r="K149" s="46"/>
      <c r="L149" s="35"/>
      <c r="M149" s="35"/>
      <c r="N149" s="37"/>
      <c r="O149" s="37"/>
      <c r="P149" s="38" t="str">
        <f t="shared" si="10"/>
        <v/>
      </c>
      <c r="Q149" s="111" t="str">
        <f t="shared" si="11"/>
        <v/>
      </c>
      <c r="R149" s="58"/>
      <c r="S149" s="18">
        <f t="shared" si="12"/>
        <v>0</v>
      </c>
      <c r="T149" s="18">
        <f t="shared" si="13"/>
        <v>0</v>
      </c>
    </row>
    <row r="150" spans="1:20" x14ac:dyDescent="0.25">
      <c r="A150" s="19">
        <f t="shared" si="14"/>
        <v>143</v>
      </c>
      <c r="B150" s="35"/>
      <c r="C150" s="19" t="e">
        <f>VLOOKUP(B150,'Measure&amp;Incentive Picklist'!D:H,2,FALSE)</f>
        <v>#N/A</v>
      </c>
      <c r="D150" s="35"/>
      <c r="E150" s="36"/>
      <c r="F150" s="36"/>
      <c r="G150" s="36"/>
      <c r="J150" s="141"/>
      <c r="K150" s="46"/>
      <c r="L150" s="35"/>
      <c r="M150" s="35"/>
      <c r="N150" s="37"/>
      <c r="O150" s="37"/>
      <c r="P150" s="38" t="str">
        <f t="shared" si="10"/>
        <v/>
      </c>
      <c r="Q150" s="111" t="str">
        <f t="shared" si="11"/>
        <v/>
      </c>
      <c r="R150" s="58"/>
      <c r="S150" s="18">
        <f t="shared" si="12"/>
        <v>0</v>
      </c>
      <c r="T150" s="18">
        <f t="shared" si="13"/>
        <v>0</v>
      </c>
    </row>
    <row r="151" spans="1:20" x14ac:dyDescent="0.25">
      <c r="A151" s="19">
        <f t="shared" si="14"/>
        <v>144</v>
      </c>
      <c r="B151" s="35"/>
      <c r="C151" s="19" t="e">
        <f>VLOOKUP(B151,'Measure&amp;Incentive Picklist'!D:H,2,FALSE)</f>
        <v>#N/A</v>
      </c>
      <c r="D151" s="35"/>
      <c r="E151" s="36"/>
      <c r="F151" s="36"/>
      <c r="G151" s="36"/>
      <c r="J151" s="141"/>
      <c r="K151" s="46"/>
      <c r="L151" s="35"/>
      <c r="M151" s="35"/>
      <c r="N151" s="37"/>
      <c r="O151" s="37"/>
      <c r="P151" s="38" t="str">
        <f t="shared" si="10"/>
        <v/>
      </c>
      <c r="Q151" s="111" t="str">
        <f t="shared" si="11"/>
        <v/>
      </c>
      <c r="R151" s="58"/>
      <c r="S151" s="18">
        <f t="shared" si="12"/>
        <v>0</v>
      </c>
      <c r="T151" s="18">
        <f t="shared" si="13"/>
        <v>0</v>
      </c>
    </row>
    <row r="152" spans="1:20" x14ac:dyDescent="0.25">
      <c r="A152" s="19">
        <f t="shared" si="14"/>
        <v>145</v>
      </c>
      <c r="B152" s="35"/>
      <c r="C152" s="19" t="e">
        <f>VLOOKUP(B152,'Measure&amp;Incentive Picklist'!D:H,2,FALSE)</f>
        <v>#N/A</v>
      </c>
      <c r="D152" s="35"/>
      <c r="E152" s="36"/>
      <c r="F152" s="36"/>
      <c r="G152" s="36"/>
      <c r="J152" s="141"/>
      <c r="K152" s="46"/>
      <c r="L152" s="35"/>
      <c r="M152" s="35"/>
      <c r="N152" s="37"/>
      <c r="O152" s="37"/>
      <c r="P152" s="38" t="str">
        <f t="shared" si="10"/>
        <v/>
      </c>
      <c r="Q152" s="111" t="str">
        <f t="shared" si="11"/>
        <v/>
      </c>
      <c r="R152" s="58"/>
      <c r="S152" s="18">
        <f t="shared" si="12"/>
        <v>0</v>
      </c>
      <c r="T152" s="18">
        <f t="shared" si="13"/>
        <v>0</v>
      </c>
    </row>
    <row r="153" spans="1:20" x14ac:dyDescent="0.25">
      <c r="A153" s="19">
        <f t="shared" si="14"/>
        <v>146</v>
      </c>
      <c r="B153" s="35"/>
      <c r="C153" s="19" t="e">
        <f>VLOOKUP(B153,'Measure&amp;Incentive Picklist'!D:H,2,FALSE)</f>
        <v>#N/A</v>
      </c>
      <c r="D153" s="35"/>
      <c r="E153" s="36"/>
      <c r="F153" s="36"/>
      <c r="G153" s="36"/>
      <c r="J153" s="141"/>
      <c r="K153" s="46"/>
      <c r="L153" s="35"/>
      <c r="M153" s="35"/>
      <c r="N153" s="37"/>
      <c r="O153" s="37"/>
      <c r="P153" s="38" t="str">
        <f t="shared" si="10"/>
        <v/>
      </c>
      <c r="Q153" s="111" t="str">
        <f t="shared" si="11"/>
        <v/>
      </c>
      <c r="R153" s="58"/>
      <c r="S153" s="18">
        <f t="shared" si="12"/>
        <v>0</v>
      </c>
      <c r="T153" s="18">
        <f t="shared" si="13"/>
        <v>0</v>
      </c>
    </row>
    <row r="154" spans="1:20" x14ac:dyDescent="0.25">
      <c r="A154" s="19">
        <f t="shared" si="14"/>
        <v>147</v>
      </c>
      <c r="B154" s="35"/>
      <c r="C154" s="19" t="e">
        <f>VLOOKUP(B154,'Measure&amp;Incentive Picklist'!D:H,2,FALSE)</f>
        <v>#N/A</v>
      </c>
      <c r="D154" s="35"/>
      <c r="E154" s="36"/>
      <c r="F154" s="36"/>
      <c r="G154" s="36"/>
      <c r="J154" s="141"/>
      <c r="K154" s="46"/>
      <c r="L154" s="35"/>
      <c r="M154" s="35"/>
      <c r="N154" s="37"/>
      <c r="O154" s="37"/>
      <c r="P154" s="38" t="str">
        <f t="shared" si="10"/>
        <v/>
      </c>
      <c r="Q154" s="111" t="str">
        <f t="shared" si="11"/>
        <v/>
      </c>
      <c r="R154" s="58"/>
      <c r="S154" s="18">
        <f t="shared" si="12"/>
        <v>0</v>
      </c>
      <c r="T154" s="18">
        <f t="shared" si="13"/>
        <v>0</v>
      </c>
    </row>
    <row r="155" spans="1:20" x14ac:dyDescent="0.25">
      <c r="A155" s="19">
        <f t="shared" si="14"/>
        <v>148</v>
      </c>
      <c r="B155" s="35"/>
      <c r="C155" s="19" t="e">
        <f>VLOOKUP(B155,'Measure&amp;Incentive Picklist'!D:H,2,FALSE)</f>
        <v>#N/A</v>
      </c>
      <c r="D155" s="35"/>
      <c r="E155" s="36"/>
      <c r="F155" s="36"/>
      <c r="G155" s="36"/>
      <c r="J155" s="141"/>
      <c r="K155" s="46"/>
      <c r="L155" s="35"/>
      <c r="M155" s="35"/>
      <c r="N155" s="37"/>
      <c r="O155" s="37"/>
      <c r="P155" s="38" t="str">
        <f t="shared" si="10"/>
        <v/>
      </c>
      <c r="Q155" s="111" t="str">
        <f t="shared" si="11"/>
        <v/>
      </c>
      <c r="R155" s="58"/>
      <c r="S155" s="18">
        <f t="shared" si="12"/>
        <v>0</v>
      </c>
      <c r="T155" s="18">
        <f t="shared" si="13"/>
        <v>0</v>
      </c>
    </row>
    <row r="156" spans="1:20" x14ac:dyDescent="0.25">
      <c r="A156" s="19">
        <f t="shared" si="14"/>
        <v>149</v>
      </c>
      <c r="B156" s="35"/>
      <c r="C156" s="19" t="e">
        <f>VLOOKUP(B156,'Measure&amp;Incentive Picklist'!D:H,2,FALSE)</f>
        <v>#N/A</v>
      </c>
      <c r="D156" s="35"/>
      <c r="E156" s="36"/>
      <c r="F156" s="36"/>
      <c r="G156" s="36"/>
      <c r="J156" s="141"/>
      <c r="K156" s="46"/>
      <c r="L156" s="35"/>
      <c r="M156" s="35"/>
      <c r="N156" s="37"/>
      <c r="O156" s="37"/>
      <c r="P156" s="38" t="str">
        <f t="shared" si="10"/>
        <v/>
      </c>
      <c r="Q156" s="111" t="str">
        <f t="shared" si="11"/>
        <v/>
      </c>
      <c r="R156" s="58"/>
      <c r="S156" s="18">
        <f t="shared" si="12"/>
        <v>0</v>
      </c>
      <c r="T156" s="18">
        <f t="shared" si="13"/>
        <v>0</v>
      </c>
    </row>
    <row r="157" spans="1:20" x14ac:dyDescent="0.25">
      <c r="A157" s="19">
        <f t="shared" si="14"/>
        <v>150</v>
      </c>
      <c r="B157" s="35"/>
      <c r="C157" s="19" t="e">
        <f>VLOOKUP(B157,'Measure&amp;Incentive Picklist'!D:H,2,FALSE)</f>
        <v>#N/A</v>
      </c>
      <c r="D157" s="35"/>
      <c r="E157" s="36"/>
      <c r="F157" s="36"/>
      <c r="G157" s="36"/>
      <c r="J157" s="141"/>
      <c r="K157" s="46"/>
      <c r="L157" s="35"/>
      <c r="M157" s="35"/>
      <c r="N157" s="37"/>
      <c r="O157" s="37"/>
      <c r="P157" s="38" t="str">
        <f t="shared" si="10"/>
        <v/>
      </c>
      <c r="Q157" s="111" t="str">
        <f t="shared" si="11"/>
        <v/>
      </c>
      <c r="R157" s="58"/>
      <c r="S157" s="18">
        <f t="shared" si="12"/>
        <v>0</v>
      </c>
      <c r="T157" s="18">
        <f t="shared" si="13"/>
        <v>0</v>
      </c>
    </row>
    <row r="158" spans="1:20" x14ac:dyDescent="0.25">
      <c r="A158" s="19">
        <f t="shared" si="14"/>
        <v>151</v>
      </c>
      <c r="B158" s="35"/>
      <c r="C158" s="19" t="e">
        <f>VLOOKUP(B158,'Measure&amp;Incentive Picklist'!D:H,2,FALSE)</f>
        <v>#N/A</v>
      </c>
      <c r="D158" s="35"/>
      <c r="E158" s="36"/>
      <c r="F158" s="36"/>
      <c r="G158" s="36"/>
      <c r="J158" s="141"/>
      <c r="K158" s="46"/>
      <c r="L158" s="35"/>
      <c r="M158" s="35"/>
      <c r="N158" s="37"/>
      <c r="O158" s="37"/>
      <c r="P158" s="38" t="str">
        <f t="shared" si="10"/>
        <v/>
      </c>
      <c r="Q158" s="111" t="str">
        <f t="shared" si="11"/>
        <v/>
      </c>
      <c r="R158" s="58"/>
      <c r="S158" s="18">
        <f t="shared" si="12"/>
        <v>0</v>
      </c>
      <c r="T158" s="18">
        <f t="shared" si="13"/>
        <v>0</v>
      </c>
    </row>
    <row r="159" spans="1:20" x14ac:dyDescent="0.25">
      <c r="A159" s="19">
        <f t="shared" si="14"/>
        <v>152</v>
      </c>
      <c r="B159" s="35"/>
      <c r="C159" s="19" t="e">
        <f>VLOOKUP(B159,'Measure&amp;Incentive Picklist'!D:H,2,FALSE)</f>
        <v>#N/A</v>
      </c>
      <c r="D159" s="35"/>
      <c r="E159" s="36"/>
      <c r="F159" s="36"/>
      <c r="G159" s="36"/>
      <c r="J159" s="141"/>
      <c r="K159" s="46"/>
      <c r="L159" s="35"/>
      <c r="M159" s="35"/>
      <c r="N159" s="37"/>
      <c r="O159" s="37"/>
      <c r="P159" s="38" t="str">
        <f t="shared" si="10"/>
        <v/>
      </c>
      <c r="Q159" s="111" t="str">
        <f t="shared" si="11"/>
        <v/>
      </c>
      <c r="R159" s="58"/>
      <c r="S159" s="18">
        <f t="shared" si="12"/>
        <v>0</v>
      </c>
      <c r="T159" s="18">
        <f t="shared" si="13"/>
        <v>0</v>
      </c>
    </row>
    <row r="160" spans="1:20" x14ac:dyDescent="0.25">
      <c r="A160" s="19">
        <f t="shared" si="14"/>
        <v>153</v>
      </c>
      <c r="B160" s="35"/>
      <c r="C160" s="19" t="e">
        <f>VLOOKUP(B160,'Measure&amp;Incentive Picklist'!D:H,2,FALSE)</f>
        <v>#N/A</v>
      </c>
      <c r="D160" s="35"/>
      <c r="E160" s="36"/>
      <c r="F160" s="36"/>
      <c r="G160" s="36"/>
      <c r="J160" s="141"/>
      <c r="K160" s="46"/>
      <c r="L160" s="35"/>
      <c r="M160" s="35"/>
      <c r="N160" s="37"/>
      <c r="O160" s="37"/>
      <c r="P160" s="38" t="str">
        <f t="shared" si="10"/>
        <v/>
      </c>
      <c r="Q160" s="111" t="str">
        <f t="shared" si="11"/>
        <v/>
      </c>
      <c r="R160" s="58"/>
      <c r="S160" s="18">
        <f t="shared" si="12"/>
        <v>0</v>
      </c>
      <c r="T160" s="18">
        <f t="shared" si="13"/>
        <v>0</v>
      </c>
    </row>
    <row r="161" spans="1:20" x14ac:dyDescent="0.25">
      <c r="A161" s="19">
        <f t="shared" si="14"/>
        <v>154</v>
      </c>
      <c r="B161" s="35"/>
      <c r="C161" s="19" t="e">
        <f>VLOOKUP(B161,'Measure&amp;Incentive Picklist'!D:H,2,FALSE)</f>
        <v>#N/A</v>
      </c>
      <c r="D161" s="35"/>
      <c r="E161" s="36"/>
      <c r="F161" s="36"/>
      <c r="G161" s="36"/>
      <c r="J161" s="141"/>
      <c r="K161" s="46"/>
      <c r="L161" s="35"/>
      <c r="M161" s="35"/>
      <c r="N161" s="37"/>
      <c r="O161" s="37"/>
      <c r="P161" s="38" t="str">
        <f t="shared" si="10"/>
        <v/>
      </c>
      <c r="Q161" s="111" t="str">
        <f t="shared" si="11"/>
        <v/>
      </c>
      <c r="R161" s="58"/>
      <c r="S161" s="18">
        <f t="shared" si="12"/>
        <v>0</v>
      </c>
      <c r="T161" s="18">
        <f t="shared" si="13"/>
        <v>0</v>
      </c>
    </row>
    <row r="162" spans="1:20" x14ac:dyDescent="0.25">
      <c r="A162" s="19">
        <f t="shared" si="14"/>
        <v>155</v>
      </c>
      <c r="B162" s="35"/>
      <c r="C162" s="19" t="e">
        <f>VLOOKUP(B162,'Measure&amp;Incentive Picklist'!D:H,2,FALSE)</f>
        <v>#N/A</v>
      </c>
      <c r="D162" s="35"/>
      <c r="E162" s="36"/>
      <c r="F162" s="36"/>
      <c r="G162" s="36"/>
      <c r="J162" s="141"/>
      <c r="K162" s="46"/>
      <c r="L162" s="35"/>
      <c r="M162" s="35"/>
      <c r="N162" s="37"/>
      <c r="O162" s="37"/>
      <c r="P162" s="38" t="str">
        <f t="shared" si="10"/>
        <v/>
      </c>
      <c r="Q162" s="111" t="str">
        <f t="shared" si="11"/>
        <v/>
      </c>
      <c r="R162" s="58"/>
      <c r="S162" s="18">
        <f t="shared" si="12"/>
        <v>0</v>
      </c>
      <c r="T162" s="18">
        <f t="shared" si="13"/>
        <v>0</v>
      </c>
    </row>
    <row r="163" spans="1:20" x14ac:dyDescent="0.25">
      <c r="A163" s="19">
        <f t="shared" si="14"/>
        <v>156</v>
      </c>
      <c r="B163" s="35"/>
      <c r="C163" s="19" t="e">
        <f>VLOOKUP(B163,'Measure&amp;Incentive Picklist'!D:H,2,FALSE)</f>
        <v>#N/A</v>
      </c>
      <c r="D163" s="35"/>
      <c r="E163" s="36"/>
      <c r="F163" s="36"/>
      <c r="G163" s="36"/>
      <c r="J163" s="141"/>
      <c r="K163" s="46"/>
      <c r="L163" s="35"/>
      <c r="M163" s="35"/>
      <c r="N163" s="37"/>
      <c r="O163" s="37"/>
      <c r="P163" s="38" t="str">
        <f t="shared" si="10"/>
        <v/>
      </c>
      <c r="Q163" s="111" t="str">
        <f t="shared" si="11"/>
        <v/>
      </c>
      <c r="R163" s="58"/>
      <c r="S163" s="18">
        <f t="shared" si="12"/>
        <v>0</v>
      </c>
      <c r="T163" s="18">
        <f t="shared" si="13"/>
        <v>0</v>
      </c>
    </row>
    <row r="164" spans="1:20" x14ac:dyDescent="0.25">
      <c r="A164" s="19">
        <f t="shared" si="14"/>
        <v>157</v>
      </c>
      <c r="B164" s="35"/>
      <c r="C164" s="19" t="e">
        <f>VLOOKUP(B164,'Measure&amp;Incentive Picklist'!D:H,2,FALSE)</f>
        <v>#N/A</v>
      </c>
      <c r="D164" s="35"/>
      <c r="E164" s="36"/>
      <c r="F164" s="36"/>
      <c r="G164" s="36"/>
      <c r="J164" s="141"/>
      <c r="K164" s="46"/>
      <c r="L164" s="35"/>
      <c r="M164" s="35"/>
      <c r="N164" s="37"/>
      <c r="O164" s="37"/>
      <c r="P164" s="38" t="str">
        <f t="shared" si="10"/>
        <v/>
      </c>
      <c r="Q164" s="111" t="str">
        <f t="shared" si="11"/>
        <v/>
      </c>
      <c r="R164" s="58"/>
      <c r="S164" s="18">
        <f t="shared" si="12"/>
        <v>0</v>
      </c>
      <c r="T164" s="18">
        <f t="shared" si="13"/>
        <v>0</v>
      </c>
    </row>
    <row r="165" spans="1:20" x14ac:dyDescent="0.25">
      <c r="A165" s="19">
        <f t="shared" si="14"/>
        <v>158</v>
      </c>
      <c r="B165" s="35"/>
      <c r="C165" s="19" t="e">
        <f>VLOOKUP(B165,'Measure&amp;Incentive Picklist'!D:H,2,FALSE)</f>
        <v>#N/A</v>
      </c>
      <c r="D165" s="35"/>
      <c r="E165" s="36"/>
      <c r="F165" s="36"/>
      <c r="G165" s="36"/>
      <c r="J165" s="141"/>
      <c r="K165" s="46"/>
      <c r="L165" s="35"/>
      <c r="M165" s="35"/>
      <c r="N165" s="37"/>
      <c r="O165" s="37"/>
      <c r="P165" s="38" t="str">
        <f t="shared" si="10"/>
        <v/>
      </c>
      <c r="Q165" s="111" t="str">
        <f t="shared" si="11"/>
        <v/>
      </c>
      <c r="R165" s="58"/>
      <c r="S165" s="18">
        <f t="shared" si="12"/>
        <v>0</v>
      </c>
      <c r="T165" s="18">
        <f t="shared" si="13"/>
        <v>0</v>
      </c>
    </row>
    <row r="166" spans="1:20" x14ac:dyDescent="0.25">
      <c r="A166" s="19">
        <f t="shared" si="14"/>
        <v>159</v>
      </c>
      <c r="B166" s="35"/>
      <c r="C166" s="19" t="e">
        <f>VLOOKUP(B166,'Measure&amp;Incentive Picklist'!D:H,2,FALSE)</f>
        <v>#N/A</v>
      </c>
      <c r="D166" s="35"/>
      <c r="E166" s="36"/>
      <c r="F166" s="36"/>
      <c r="G166" s="36"/>
      <c r="J166" s="141"/>
      <c r="K166" s="46"/>
      <c r="L166" s="35"/>
      <c r="M166" s="35"/>
      <c r="N166" s="37"/>
      <c r="O166" s="37"/>
      <c r="P166" s="38" t="str">
        <f t="shared" si="10"/>
        <v/>
      </c>
      <c r="Q166" s="111" t="str">
        <f t="shared" si="11"/>
        <v/>
      </c>
      <c r="R166" s="58"/>
      <c r="S166" s="18">
        <f t="shared" si="12"/>
        <v>0</v>
      </c>
      <c r="T166" s="18">
        <f t="shared" si="13"/>
        <v>0</v>
      </c>
    </row>
    <row r="167" spans="1:20" x14ac:dyDescent="0.25">
      <c r="A167" s="19">
        <f t="shared" si="14"/>
        <v>160</v>
      </c>
      <c r="B167" s="35"/>
      <c r="C167" s="19" t="e">
        <f>VLOOKUP(B167,'Measure&amp;Incentive Picklist'!D:H,2,FALSE)</f>
        <v>#N/A</v>
      </c>
      <c r="D167" s="35"/>
      <c r="E167" s="36"/>
      <c r="F167" s="36"/>
      <c r="G167" s="36"/>
      <c r="J167" s="141"/>
      <c r="K167" s="46"/>
      <c r="L167" s="35"/>
      <c r="M167" s="35"/>
      <c r="N167" s="37"/>
      <c r="O167" s="37"/>
      <c r="P167" s="38" t="str">
        <f t="shared" si="10"/>
        <v/>
      </c>
      <c r="Q167" s="111" t="str">
        <f t="shared" si="11"/>
        <v/>
      </c>
      <c r="R167" s="58"/>
      <c r="S167" s="18">
        <f t="shared" si="12"/>
        <v>0</v>
      </c>
      <c r="T167" s="18">
        <f t="shared" si="13"/>
        <v>0</v>
      </c>
    </row>
    <row r="168" spans="1:20" x14ac:dyDescent="0.25">
      <c r="A168" s="19">
        <f t="shared" si="14"/>
        <v>161</v>
      </c>
      <c r="B168" s="35"/>
      <c r="C168" s="19" t="e">
        <f>VLOOKUP(B168,'Measure&amp;Incentive Picklist'!D:H,2,FALSE)</f>
        <v>#N/A</v>
      </c>
      <c r="D168" s="35"/>
      <c r="E168" s="36"/>
      <c r="F168" s="36"/>
      <c r="G168" s="36"/>
      <c r="J168" s="141"/>
      <c r="K168" s="46"/>
      <c r="L168" s="35"/>
      <c r="M168" s="35"/>
      <c r="N168" s="37"/>
      <c r="O168" s="37"/>
      <c r="P168" s="38" t="str">
        <f t="shared" si="10"/>
        <v/>
      </c>
      <c r="Q168" s="111" t="str">
        <f t="shared" si="11"/>
        <v/>
      </c>
      <c r="R168" s="58"/>
      <c r="S168" s="18">
        <f t="shared" si="12"/>
        <v>0</v>
      </c>
      <c r="T168" s="18">
        <f t="shared" si="13"/>
        <v>0</v>
      </c>
    </row>
    <row r="169" spans="1:20" x14ac:dyDescent="0.25">
      <c r="A169" s="19">
        <f t="shared" si="14"/>
        <v>162</v>
      </c>
      <c r="B169" s="35"/>
      <c r="C169" s="19" t="e">
        <f>VLOOKUP(B169,'Measure&amp;Incentive Picklist'!D:H,2,FALSE)</f>
        <v>#N/A</v>
      </c>
      <c r="D169" s="35"/>
      <c r="E169" s="36"/>
      <c r="F169" s="36"/>
      <c r="G169" s="36"/>
      <c r="J169" s="141"/>
      <c r="K169" s="46"/>
      <c r="L169" s="35"/>
      <c r="M169" s="35"/>
      <c r="N169" s="37"/>
      <c r="O169" s="37"/>
      <c r="P169" s="38" t="str">
        <f t="shared" si="10"/>
        <v/>
      </c>
      <c r="Q169" s="111" t="str">
        <f t="shared" si="11"/>
        <v/>
      </c>
      <c r="R169" s="58"/>
      <c r="S169" s="18">
        <f t="shared" si="12"/>
        <v>0</v>
      </c>
      <c r="T169" s="18">
        <f t="shared" si="13"/>
        <v>0</v>
      </c>
    </row>
    <row r="170" spans="1:20" x14ac:dyDescent="0.25">
      <c r="A170" s="19">
        <f t="shared" si="14"/>
        <v>163</v>
      </c>
      <c r="B170" s="35"/>
      <c r="C170" s="19" t="e">
        <f>VLOOKUP(B170,'Measure&amp;Incentive Picklist'!D:H,2,FALSE)</f>
        <v>#N/A</v>
      </c>
      <c r="D170" s="35"/>
      <c r="E170" s="36"/>
      <c r="F170" s="36"/>
      <c r="G170" s="36"/>
      <c r="J170" s="141"/>
      <c r="K170" s="46"/>
      <c r="L170" s="35"/>
      <c r="M170" s="35"/>
      <c r="N170" s="37"/>
      <c r="O170" s="37"/>
      <c r="P170" s="38" t="str">
        <f t="shared" si="10"/>
        <v/>
      </c>
      <c r="Q170" s="111" t="str">
        <f t="shared" si="11"/>
        <v/>
      </c>
      <c r="R170" s="58"/>
      <c r="S170" s="18">
        <f t="shared" si="12"/>
        <v>0</v>
      </c>
      <c r="T170" s="18">
        <f t="shared" si="13"/>
        <v>0</v>
      </c>
    </row>
    <row r="171" spans="1:20" x14ac:dyDescent="0.25">
      <c r="A171" s="19">
        <f t="shared" si="14"/>
        <v>164</v>
      </c>
      <c r="B171" s="35"/>
      <c r="C171" s="19" t="e">
        <f>VLOOKUP(B171,'Measure&amp;Incentive Picklist'!D:H,2,FALSE)</f>
        <v>#N/A</v>
      </c>
      <c r="D171" s="35"/>
      <c r="E171" s="36"/>
      <c r="F171" s="36"/>
      <c r="G171" s="36"/>
      <c r="J171" s="141"/>
      <c r="K171" s="46"/>
      <c r="L171" s="35"/>
      <c r="M171" s="35"/>
      <c r="N171" s="37"/>
      <c r="O171" s="37"/>
      <c r="P171" s="38" t="str">
        <f t="shared" si="10"/>
        <v/>
      </c>
      <c r="Q171" s="111" t="str">
        <f t="shared" si="11"/>
        <v/>
      </c>
      <c r="R171" s="58"/>
      <c r="S171" s="18">
        <f t="shared" si="12"/>
        <v>0</v>
      </c>
      <c r="T171" s="18">
        <f t="shared" si="13"/>
        <v>0</v>
      </c>
    </row>
    <row r="172" spans="1:20" x14ac:dyDescent="0.25">
      <c r="A172" s="19">
        <f t="shared" si="14"/>
        <v>165</v>
      </c>
      <c r="B172" s="35"/>
      <c r="C172" s="19" t="e">
        <f>VLOOKUP(B172,'Measure&amp;Incentive Picklist'!D:H,2,FALSE)</f>
        <v>#N/A</v>
      </c>
      <c r="D172" s="35"/>
      <c r="E172" s="36"/>
      <c r="F172" s="36"/>
      <c r="G172" s="36"/>
      <c r="J172" s="141"/>
      <c r="K172" s="46"/>
      <c r="L172" s="35"/>
      <c r="M172" s="35"/>
      <c r="N172" s="37"/>
      <c r="O172" s="37"/>
      <c r="P172" s="38" t="str">
        <f t="shared" si="10"/>
        <v/>
      </c>
      <c r="Q172" s="111" t="str">
        <f t="shared" si="11"/>
        <v/>
      </c>
      <c r="R172" s="58"/>
      <c r="S172" s="18">
        <f t="shared" si="12"/>
        <v>0</v>
      </c>
      <c r="T172" s="18">
        <f t="shared" si="13"/>
        <v>0</v>
      </c>
    </row>
    <row r="173" spans="1:20" x14ac:dyDescent="0.25">
      <c r="A173" s="19">
        <f t="shared" si="14"/>
        <v>166</v>
      </c>
      <c r="B173" s="35"/>
      <c r="C173" s="19" t="e">
        <f>VLOOKUP(B173,'Measure&amp;Incentive Picklist'!D:H,2,FALSE)</f>
        <v>#N/A</v>
      </c>
      <c r="D173" s="35"/>
      <c r="E173" s="36"/>
      <c r="F173" s="36"/>
      <c r="G173" s="36"/>
      <c r="J173" s="141"/>
      <c r="K173" s="46"/>
      <c r="L173" s="35"/>
      <c r="M173" s="35"/>
      <c r="N173" s="37"/>
      <c r="O173" s="37"/>
      <c r="P173" s="38" t="str">
        <f t="shared" si="10"/>
        <v/>
      </c>
      <c r="Q173" s="111" t="str">
        <f t="shared" si="11"/>
        <v/>
      </c>
      <c r="R173" s="58"/>
      <c r="S173" s="18">
        <f t="shared" si="12"/>
        <v>0</v>
      </c>
      <c r="T173" s="18">
        <f t="shared" si="13"/>
        <v>0</v>
      </c>
    </row>
    <row r="174" spans="1:20" x14ac:dyDescent="0.25">
      <c r="A174" s="19">
        <f t="shared" si="14"/>
        <v>167</v>
      </c>
      <c r="B174" s="35"/>
      <c r="C174" s="19" t="e">
        <f>VLOOKUP(B174,'Measure&amp;Incentive Picklist'!D:H,2,FALSE)</f>
        <v>#N/A</v>
      </c>
      <c r="D174" s="35"/>
      <c r="E174" s="36"/>
      <c r="F174" s="36"/>
      <c r="G174" s="36"/>
      <c r="J174" s="141"/>
      <c r="K174" s="46"/>
      <c r="L174" s="35"/>
      <c r="M174" s="35"/>
      <c r="N174" s="37"/>
      <c r="O174" s="37"/>
      <c r="P174" s="38" t="str">
        <f t="shared" si="10"/>
        <v/>
      </c>
      <c r="Q174" s="111" t="str">
        <f t="shared" si="11"/>
        <v/>
      </c>
      <c r="R174" s="58"/>
      <c r="S174" s="18">
        <f t="shared" si="12"/>
        <v>0</v>
      </c>
      <c r="T174" s="18">
        <f t="shared" si="13"/>
        <v>0</v>
      </c>
    </row>
    <row r="175" spans="1:20" x14ac:dyDescent="0.25">
      <c r="A175" s="19">
        <f t="shared" si="14"/>
        <v>168</v>
      </c>
      <c r="B175" s="35"/>
      <c r="C175" s="19" t="e">
        <f>VLOOKUP(B175,'Measure&amp;Incentive Picklist'!D:H,2,FALSE)</f>
        <v>#N/A</v>
      </c>
      <c r="D175" s="35"/>
      <c r="E175" s="36"/>
      <c r="F175" s="36"/>
      <c r="G175" s="36"/>
      <c r="J175" s="141"/>
      <c r="K175" s="46"/>
      <c r="L175" s="35"/>
      <c r="M175" s="35"/>
      <c r="N175" s="37"/>
      <c r="O175" s="37"/>
      <c r="P175" s="38" t="str">
        <f t="shared" si="10"/>
        <v/>
      </c>
      <c r="Q175" s="111" t="str">
        <f t="shared" si="11"/>
        <v/>
      </c>
      <c r="R175" s="58"/>
      <c r="S175" s="18">
        <f t="shared" si="12"/>
        <v>0</v>
      </c>
      <c r="T175" s="18">
        <f t="shared" si="13"/>
        <v>0</v>
      </c>
    </row>
    <row r="176" spans="1:20" x14ac:dyDescent="0.25">
      <c r="A176" s="19">
        <f t="shared" si="14"/>
        <v>169</v>
      </c>
      <c r="B176" s="35"/>
      <c r="C176" s="19" t="e">
        <f>VLOOKUP(B176,'Measure&amp;Incentive Picklist'!D:H,2,FALSE)</f>
        <v>#N/A</v>
      </c>
      <c r="D176" s="35"/>
      <c r="E176" s="36"/>
      <c r="F176" s="36"/>
      <c r="G176" s="36"/>
      <c r="J176" s="141"/>
      <c r="K176" s="46"/>
      <c r="L176" s="35"/>
      <c r="M176" s="35"/>
      <c r="N176" s="37"/>
      <c r="O176" s="37"/>
      <c r="P176" s="38" t="str">
        <f t="shared" si="10"/>
        <v/>
      </c>
      <c r="Q176" s="111" t="str">
        <f t="shared" si="11"/>
        <v/>
      </c>
      <c r="R176" s="58"/>
      <c r="S176" s="18">
        <f t="shared" si="12"/>
        <v>0</v>
      </c>
      <c r="T176" s="18">
        <f t="shared" si="13"/>
        <v>0</v>
      </c>
    </row>
    <row r="177" spans="1:20" x14ac:dyDescent="0.25">
      <c r="A177" s="19">
        <f t="shared" si="14"/>
        <v>170</v>
      </c>
      <c r="B177" s="35"/>
      <c r="C177" s="19" t="e">
        <f>VLOOKUP(B177,'Measure&amp;Incentive Picklist'!D:H,2,FALSE)</f>
        <v>#N/A</v>
      </c>
      <c r="D177" s="35"/>
      <c r="E177" s="36"/>
      <c r="F177" s="36"/>
      <c r="G177" s="36"/>
      <c r="J177" s="141"/>
      <c r="K177" s="46"/>
      <c r="L177" s="35"/>
      <c r="M177" s="35"/>
      <c r="N177" s="37"/>
      <c r="O177" s="37"/>
      <c r="P177" s="38" t="str">
        <f t="shared" si="10"/>
        <v/>
      </c>
      <c r="Q177" s="111" t="str">
        <f t="shared" si="11"/>
        <v/>
      </c>
      <c r="R177" s="58"/>
      <c r="S177" s="18">
        <f t="shared" si="12"/>
        <v>0</v>
      </c>
      <c r="T177" s="18">
        <f t="shared" si="13"/>
        <v>0</v>
      </c>
    </row>
    <row r="178" spans="1:20" x14ac:dyDescent="0.25">
      <c r="A178" s="19">
        <f t="shared" si="14"/>
        <v>171</v>
      </c>
      <c r="B178" s="35"/>
      <c r="C178" s="19" t="e">
        <f>VLOOKUP(B178,'Measure&amp;Incentive Picklist'!D:H,2,FALSE)</f>
        <v>#N/A</v>
      </c>
      <c r="D178" s="35"/>
      <c r="E178" s="36"/>
      <c r="F178" s="36"/>
      <c r="G178" s="36"/>
      <c r="J178" s="141"/>
      <c r="K178" s="46"/>
      <c r="L178" s="35"/>
      <c r="M178" s="35"/>
      <c r="N178" s="37"/>
      <c r="O178" s="37"/>
      <c r="P178" s="38" t="str">
        <f t="shared" si="10"/>
        <v/>
      </c>
      <c r="Q178" s="111" t="str">
        <f t="shared" si="11"/>
        <v/>
      </c>
      <c r="R178" s="58"/>
      <c r="S178" s="18">
        <f t="shared" si="12"/>
        <v>0</v>
      </c>
      <c r="T178" s="18">
        <f t="shared" si="13"/>
        <v>0</v>
      </c>
    </row>
    <row r="179" spans="1:20" x14ac:dyDescent="0.25">
      <c r="A179" s="19">
        <f t="shared" si="14"/>
        <v>172</v>
      </c>
      <c r="B179" s="35"/>
      <c r="C179" s="19" t="e">
        <f>VLOOKUP(B179,'Measure&amp;Incentive Picklist'!D:H,2,FALSE)</f>
        <v>#N/A</v>
      </c>
      <c r="D179" s="35"/>
      <c r="E179" s="36"/>
      <c r="F179" s="36"/>
      <c r="G179" s="36"/>
      <c r="J179" s="141"/>
      <c r="K179" s="46"/>
      <c r="L179" s="35"/>
      <c r="M179" s="35"/>
      <c r="N179" s="37"/>
      <c r="O179" s="37"/>
      <c r="P179" s="38" t="str">
        <f t="shared" si="10"/>
        <v/>
      </c>
      <c r="Q179" s="111" t="str">
        <f t="shared" si="11"/>
        <v/>
      </c>
      <c r="R179" s="58"/>
      <c r="S179" s="18">
        <f t="shared" si="12"/>
        <v>0</v>
      </c>
      <c r="T179" s="18">
        <f t="shared" si="13"/>
        <v>0</v>
      </c>
    </row>
    <row r="180" spans="1:20" x14ac:dyDescent="0.25">
      <c r="A180" s="19">
        <f t="shared" si="14"/>
        <v>173</v>
      </c>
      <c r="B180" s="35"/>
      <c r="C180" s="19" t="e">
        <f>VLOOKUP(B180,'Measure&amp;Incentive Picklist'!D:H,2,FALSE)</f>
        <v>#N/A</v>
      </c>
      <c r="D180" s="35"/>
      <c r="E180" s="36"/>
      <c r="F180" s="36"/>
      <c r="G180" s="36"/>
      <c r="J180" s="141"/>
      <c r="K180" s="46"/>
      <c r="L180" s="35"/>
      <c r="M180" s="35"/>
      <c r="N180" s="37"/>
      <c r="O180" s="37"/>
      <c r="P180" s="38" t="str">
        <f t="shared" si="10"/>
        <v/>
      </c>
      <c r="Q180" s="111" t="str">
        <f t="shared" si="11"/>
        <v/>
      </c>
      <c r="R180" s="58"/>
      <c r="S180" s="18">
        <f t="shared" si="12"/>
        <v>0</v>
      </c>
      <c r="T180" s="18">
        <f t="shared" si="13"/>
        <v>0</v>
      </c>
    </row>
    <row r="181" spans="1:20" x14ac:dyDescent="0.25">
      <c r="A181" s="19">
        <f t="shared" si="14"/>
        <v>174</v>
      </c>
      <c r="B181" s="35"/>
      <c r="C181" s="19" t="e">
        <f>VLOOKUP(B181,'Measure&amp;Incentive Picklist'!D:H,2,FALSE)</f>
        <v>#N/A</v>
      </c>
      <c r="D181" s="35"/>
      <c r="E181" s="36"/>
      <c r="F181" s="36"/>
      <c r="G181" s="36"/>
      <c r="J181" s="141"/>
      <c r="K181" s="46"/>
      <c r="L181" s="35"/>
      <c r="M181" s="35"/>
      <c r="N181" s="37"/>
      <c r="O181" s="37"/>
      <c r="P181" s="38" t="str">
        <f t="shared" si="10"/>
        <v/>
      </c>
      <c r="Q181" s="111" t="str">
        <f t="shared" si="11"/>
        <v/>
      </c>
      <c r="R181" s="58"/>
      <c r="S181" s="18">
        <f t="shared" si="12"/>
        <v>0</v>
      </c>
      <c r="T181" s="18">
        <f t="shared" si="13"/>
        <v>0</v>
      </c>
    </row>
    <row r="182" spans="1:20" x14ac:dyDescent="0.25">
      <c r="A182" s="19">
        <f t="shared" si="14"/>
        <v>175</v>
      </c>
      <c r="B182" s="35"/>
      <c r="C182" s="19" t="e">
        <f>VLOOKUP(B182,'Measure&amp;Incentive Picklist'!D:H,2,FALSE)</f>
        <v>#N/A</v>
      </c>
      <c r="D182" s="35"/>
      <c r="E182" s="36"/>
      <c r="F182" s="36"/>
      <c r="G182" s="36"/>
      <c r="J182" s="141"/>
      <c r="K182" s="46"/>
      <c r="L182" s="35"/>
      <c r="M182" s="35"/>
      <c r="N182" s="37"/>
      <c r="O182" s="37"/>
      <c r="P182" s="38" t="str">
        <f t="shared" si="10"/>
        <v/>
      </c>
      <c r="Q182" s="111" t="str">
        <f t="shared" si="11"/>
        <v/>
      </c>
      <c r="R182" s="58"/>
      <c r="S182" s="18">
        <f t="shared" si="12"/>
        <v>0</v>
      </c>
      <c r="T182" s="18">
        <f t="shared" si="13"/>
        <v>0</v>
      </c>
    </row>
    <row r="183" spans="1:20" x14ac:dyDescent="0.25">
      <c r="A183" s="19">
        <f t="shared" si="14"/>
        <v>176</v>
      </c>
      <c r="B183" s="35"/>
      <c r="C183" s="19" t="e">
        <f>VLOOKUP(B183,'Measure&amp;Incentive Picklist'!D:H,2,FALSE)</f>
        <v>#N/A</v>
      </c>
      <c r="D183" s="35"/>
      <c r="E183" s="36"/>
      <c r="F183" s="36"/>
      <c r="G183" s="36"/>
      <c r="J183" s="141"/>
      <c r="K183" s="46"/>
      <c r="L183" s="35"/>
      <c r="M183" s="35"/>
      <c r="N183" s="37"/>
      <c r="O183" s="37"/>
      <c r="P183" s="38" t="str">
        <f t="shared" si="10"/>
        <v/>
      </c>
      <c r="Q183" s="111" t="str">
        <f t="shared" si="11"/>
        <v/>
      </c>
      <c r="R183" s="58"/>
      <c r="S183" s="18">
        <f t="shared" si="12"/>
        <v>0</v>
      </c>
      <c r="T183" s="18">
        <f t="shared" si="13"/>
        <v>0</v>
      </c>
    </row>
    <row r="184" spans="1:20" x14ac:dyDescent="0.25">
      <c r="A184" s="19">
        <f t="shared" si="14"/>
        <v>177</v>
      </c>
      <c r="B184" s="35"/>
      <c r="C184" s="19" t="e">
        <f>VLOOKUP(B184,'Measure&amp;Incentive Picklist'!D:H,2,FALSE)</f>
        <v>#N/A</v>
      </c>
      <c r="D184" s="35"/>
      <c r="E184" s="36"/>
      <c r="F184" s="36"/>
      <c r="G184" s="36"/>
      <c r="J184" s="141"/>
      <c r="K184" s="46"/>
      <c r="L184" s="35"/>
      <c r="M184" s="35"/>
      <c r="N184" s="37"/>
      <c r="O184" s="37"/>
      <c r="P184" s="38" t="str">
        <f t="shared" si="10"/>
        <v/>
      </c>
      <c r="Q184" s="111" t="str">
        <f t="shared" si="11"/>
        <v/>
      </c>
      <c r="R184" s="58"/>
      <c r="S184" s="18">
        <f t="shared" si="12"/>
        <v>0</v>
      </c>
      <c r="T184" s="18">
        <f t="shared" si="13"/>
        <v>0</v>
      </c>
    </row>
    <row r="185" spans="1:20" x14ac:dyDescent="0.25">
      <c r="A185" s="19">
        <f t="shared" si="14"/>
        <v>178</v>
      </c>
      <c r="B185" s="35"/>
      <c r="C185" s="19" t="e">
        <f>VLOOKUP(B185,'Measure&amp;Incentive Picklist'!D:H,2,FALSE)</f>
        <v>#N/A</v>
      </c>
      <c r="D185" s="35"/>
      <c r="E185" s="36"/>
      <c r="F185" s="36"/>
      <c r="G185" s="36"/>
      <c r="J185" s="141"/>
      <c r="K185" s="46"/>
      <c r="L185" s="35"/>
      <c r="M185" s="35"/>
      <c r="N185" s="37"/>
      <c r="O185" s="37"/>
      <c r="P185" s="38" t="str">
        <f t="shared" si="10"/>
        <v/>
      </c>
      <c r="Q185" s="111" t="str">
        <f t="shared" si="11"/>
        <v/>
      </c>
      <c r="R185" s="58"/>
      <c r="S185" s="18">
        <f t="shared" si="12"/>
        <v>0</v>
      </c>
      <c r="T185" s="18">
        <f t="shared" si="13"/>
        <v>0</v>
      </c>
    </row>
    <row r="186" spans="1:20" x14ac:dyDescent="0.25">
      <c r="A186" s="19">
        <f t="shared" si="14"/>
        <v>179</v>
      </c>
      <c r="B186" s="35"/>
      <c r="C186" s="19" t="e">
        <f>VLOOKUP(B186,'Measure&amp;Incentive Picklist'!D:H,2,FALSE)</f>
        <v>#N/A</v>
      </c>
      <c r="D186" s="35"/>
      <c r="E186" s="36"/>
      <c r="F186" s="36"/>
      <c r="G186" s="36"/>
      <c r="J186" s="141"/>
      <c r="K186" s="46"/>
      <c r="L186" s="35"/>
      <c r="M186" s="35"/>
      <c r="N186" s="37"/>
      <c r="O186" s="37"/>
      <c r="P186" s="38" t="str">
        <f t="shared" si="10"/>
        <v/>
      </c>
      <c r="Q186" s="111" t="str">
        <f t="shared" si="11"/>
        <v/>
      </c>
      <c r="R186" s="58"/>
      <c r="S186" s="18">
        <f t="shared" si="12"/>
        <v>0</v>
      </c>
      <c r="T186" s="18">
        <f t="shared" si="13"/>
        <v>0</v>
      </c>
    </row>
    <row r="187" spans="1:20" x14ac:dyDescent="0.25">
      <c r="A187" s="19">
        <f t="shared" si="14"/>
        <v>180</v>
      </c>
      <c r="B187" s="35"/>
      <c r="C187" s="19" t="e">
        <f>VLOOKUP(B187,'Measure&amp;Incentive Picklist'!D:H,2,FALSE)</f>
        <v>#N/A</v>
      </c>
      <c r="D187" s="35"/>
      <c r="E187" s="36"/>
      <c r="F187" s="36"/>
      <c r="G187" s="36"/>
      <c r="J187" s="141"/>
      <c r="K187" s="46"/>
      <c r="L187" s="35"/>
      <c r="M187" s="35"/>
      <c r="N187" s="37"/>
      <c r="O187" s="37"/>
      <c r="P187" s="38" t="str">
        <f t="shared" si="10"/>
        <v/>
      </c>
      <c r="Q187" s="111" t="str">
        <f t="shared" si="11"/>
        <v/>
      </c>
      <c r="R187" s="58"/>
      <c r="S187" s="18">
        <f t="shared" si="12"/>
        <v>0</v>
      </c>
      <c r="T187" s="18">
        <f t="shared" si="13"/>
        <v>0</v>
      </c>
    </row>
    <row r="188" spans="1:20" x14ac:dyDescent="0.25">
      <c r="A188" s="19">
        <f t="shared" si="14"/>
        <v>181</v>
      </c>
      <c r="B188" s="35"/>
      <c r="C188" s="19" t="e">
        <f>VLOOKUP(B188,'Measure&amp;Incentive Picklist'!D:H,2,FALSE)</f>
        <v>#N/A</v>
      </c>
      <c r="D188" s="35"/>
      <c r="E188" s="36"/>
      <c r="F188" s="36"/>
      <c r="G188" s="36"/>
      <c r="J188" s="141"/>
      <c r="K188" s="46"/>
      <c r="L188" s="35"/>
      <c r="M188" s="35"/>
      <c r="N188" s="37"/>
      <c r="O188" s="37"/>
      <c r="P188" s="38" t="str">
        <f t="shared" si="10"/>
        <v/>
      </c>
      <c r="Q188" s="111" t="str">
        <f t="shared" si="11"/>
        <v/>
      </c>
      <c r="R188" s="58"/>
      <c r="S188" s="18">
        <f t="shared" si="12"/>
        <v>0</v>
      </c>
      <c r="T188" s="18">
        <f t="shared" si="13"/>
        <v>0</v>
      </c>
    </row>
    <row r="189" spans="1:20" x14ac:dyDescent="0.25">
      <c r="A189" s="19">
        <f t="shared" si="14"/>
        <v>182</v>
      </c>
      <c r="B189" s="35"/>
      <c r="C189" s="19" t="e">
        <f>VLOOKUP(B189,'Measure&amp;Incentive Picklist'!D:H,2,FALSE)</f>
        <v>#N/A</v>
      </c>
      <c r="D189" s="35"/>
      <c r="E189" s="36"/>
      <c r="F189" s="36"/>
      <c r="G189" s="36"/>
      <c r="J189" s="141"/>
      <c r="K189" s="46"/>
      <c r="L189" s="35"/>
      <c r="M189" s="35"/>
      <c r="N189" s="37"/>
      <c r="O189" s="37"/>
      <c r="P189" s="38" t="str">
        <f t="shared" si="10"/>
        <v/>
      </c>
      <c r="Q189" s="111" t="str">
        <f t="shared" si="11"/>
        <v/>
      </c>
      <c r="R189" s="58"/>
      <c r="S189" s="18">
        <f t="shared" si="12"/>
        <v>0</v>
      </c>
      <c r="T189" s="18">
        <f t="shared" si="13"/>
        <v>0</v>
      </c>
    </row>
    <row r="190" spans="1:20" x14ac:dyDescent="0.25">
      <c r="A190" s="19">
        <f t="shared" si="14"/>
        <v>183</v>
      </c>
      <c r="B190" s="35"/>
      <c r="C190" s="19" t="e">
        <f>VLOOKUP(B190,'Measure&amp;Incentive Picklist'!D:H,2,FALSE)</f>
        <v>#N/A</v>
      </c>
      <c r="D190" s="35"/>
      <c r="E190" s="36"/>
      <c r="F190" s="36"/>
      <c r="G190" s="36"/>
      <c r="J190" s="141"/>
      <c r="K190" s="46"/>
      <c r="L190" s="35"/>
      <c r="M190" s="35"/>
      <c r="N190" s="37"/>
      <c r="O190" s="37"/>
      <c r="P190" s="38" t="str">
        <f t="shared" si="10"/>
        <v/>
      </c>
      <c r="Q190" s="111" t="str">
        <f t="shared" si="11"/>
        <v/>
      </c>
      <c r="R190" s="58"/>
      <c r="S190" s="18">
        <f t="shared" si="12"/>
        <v>0</v>
      </c>
      <c r="T190" s="18">
        <f t="shared" si="13"/>
        <v>0</v>
      </c>
    </row>
    <row r="191" spans="1:20" x14ac:dyDescent="0.25">
      <c r="A191" s="19">
        <f t="shared" si="14"/>
        <v>184</v>
      </c>
      <c r="B191" s="35"/>
      <c r="C191" s="19" t="e">
        <f>VLOOKUP(B191,'Measure&amp;Incentive Picklist'!D:H,2,FALSE)</f>
        <v>#N/A</v>
      </c>
      <c r="D191" s="35"/>
      <c r="E191" s="36"/>
      <c r="F191" s="36"/>
      <c r="G191" s="36"/>
      <c r="J191" s="141"/>
      <c r="K191" s="46"/>
      <c r="L191" s="35"/>
      <c r="M191" s="35"/>
      <c r="N191" s="37"/>
      <c r="O191" s="37"/>
      <c r="P191" s="38" t="str">
        <f t="shared" si="10"/>
        <v/>
      </c>
      <c r="Q191" s="111" t="str">
        <f t="shared" si="11"/>
        <v/>
      </c>
      <c r="R191" s="58"/>
      <c r="S191" s="18">
        <f t="shared" si="12"/>
        <v>0</v>
      </c>
      <c r="T191" s="18">
        <f t="shared" si="13"/>
        <v>0</v>
      </c>
    </row>
    <row r="192" spans="1:20" x14ac:dyDescent="0.25">
      <c r="A192" s="19">
        <f t="shared" si="14"/>
        <v>185</v>
      </c>
      <c r="B192" s="35"/>
      <c r="C192" s="19" t="e">
        <f>VLOOKUP(B192,'Measure&amp;Incentive Picklist'!D:H,2,FALSE)</f>
        <v>#N/A</v>
      </c>
      <c r="D192" s="35"/>
      <c r="E192" s="36"/>
      <c r="F192" s="36"/>
      <c r="G192" s="36"/>
      <c r="J192" s="141"/>
      <c r="K192" s="46"/>
      <c r="L192" s="35"/>
      <c r="M192" s="35"/>
      <c r="N192" s="37"/>
      <c r="O192" s="37"/>
      <c r="P192" s="38" t="str">
        <f t="shared" si="10"/>
        <v/>
      </c>
      <c r="Q192" s="111" t="str">
        <f t="shared" si="11"/>
        <v/>
      </c>
      <c r="R192" s="58"/>
      <c r="S192" s="18">
        <f t="shared" si="12"/>
        <v>0</v>
      </c>
      <c r="T192" s="18">
        <f t="shared" si="13"/>
        <v>0</v>
      </c>
    </row>
    <row r="193" spans="1:20" x14ac:dyDescent="0.25">
      <c r="A193" s="19">
        <f t="shared" si="14"/>
        <v>186</v>
      </c>
      <c r="B193" s="35"/>
      <c r="C193" s="19" t="e">
        <f>VLOOKUP(B193,'Measure&amp;Incentive Picklist'!D:H,2,FALSE)</f>
        <v>#N/A</v>
      </c>
      <c r="D193" s="35"/>
      <c r="E193" s="36"/>
      <c r="F193" s="36"/>
      <c r="G193" s="36"/>
      <c r="J193" s="141"/>
      <c r="K193" s="46"/>
      <c r="L193" s="35"/>
      <c r="M193" s="35"/>
      <c r="N193" s="37"/>
      <c r="O193" s="37"/>
      <c r="P193" s="38" t="str">
        <f t="shared" si="10"/>
        <v/>
      </c>
      <c r="Q193" s="111" t="str">
        <f t="shared" si="11"/>
        <v/>
      </c>
      <c r="R193" s="58"/>
      <c r="S193" s="18">
        <f t="shared" si="12"/>
        <v>0</v>
      </c>
      <c r="T193" s="18">
        <f t="shared" si="13"/>
        <v>0</v>
      </c>
    </row>
    <row r="194" spans="1:20" x14ac:dyDescent="0.25">
      <c r="A194" s="19">
        <f t="shared" si="14"/>
        <v>187</v>
      </c>
      <c r="B194" s="35"/>
      <c r="C194" s="19" t="e">
        <f>VLOOKUP(B194,'Measure&amp;Incentive Picklist'!D:H,2,FALSE)</f>
        <v>#N/A</v>
      </c>
      <c r="D194" s="35"/>
      <c r="E194" s="36"/>
      <c r="F194" s="36"/>
      <c r="G194" s="36"/>
      <c r="J194" s="141"/>
      <c r="K194" s="46"/>
      <c r="L194" s="35"/>
      <c r="M194" s="35"/>
      <c r="N194" s="37"/>
      <c r="O194" s="37"/>
      <c r="P194" s="38" t="str">
        <f t="shared" si="10"/>
        <v/>
      </c>
      <c r="Q194" s="111" t="str">
        <f t="shared" si="11"/>
        <v/>
      </c>
      <c r="R194" s="58"/>
      <c r="S194" s="18">
        <f t="shared" si="12"/>
        <v>0</v>
      </c>
      <c r="T194" s="18">
        <f t="shared" si="13"/>
        <v>0</v>
      </c>
    </row>
    <row r="195" spans="1:20" x14ac:dyDescent="0.25">
      <c r="A195" s="19">
        <f t="shared" si="14"/>
        <v>188</v>
      </c>
      <c r="B195" s="35"/>
      <c r="C195" s="19" t="e">
        <f>VLOOKUP(B195,'Measure&amp;Incentive Picklist'!D:H,2,FALSE)</f>
        <v>#N/A</v>
      </c>
      <c r="D195" s="35"/>
      <c r="E195" s="36"/>
      <c r="F195" s="36"/>
      <c r="G195" s="36"/>
      <c r="J195" s="141"/>
      <c r="K195" s="46"/>
      <c r="L195" s="35"/>
      <c r="M195" s="35"/>
      <c r="N195" s="37"/>
      <c r="O195" s="37"/>
      <c r="P195" s="38" t="str">
        <f t="shared" si="10"/>
        <v/>
      </c>
      <c r="Q195" s="111" t="str">
        <f t="shared" si="11"/>
        <v/>
      </c>
      <c r="R195" s="58"/>
      <c r="S195" s="18">
        <f t="shared" si="12"/>
        <v>0</v>
      </c>
      <c r="T195" s="18">
        <f t="shared" si="13"/>
        <v>0</v>
      </c>
    </row>
    <row r="196" spans="1:20" x14ac:dyDescent="0.25">
      <c r="A196" s="19">
        <f t="shared" si="14"/>
        <v>189</v>
      </c>
      <c r="B196" s="35"/>
      <c r="C196" s="19" t="e">
        <f>VLOOKUP(B196,'Measure&amp;Incentive Picklist'!D:H,2,FALSE)</f>
        <v>#N/A</v>
      </c>
      <c r="D196" s="35"/>
      <c r="E196" s="36"/>
      <c r="F196" s="36"/>
      <c r="G196" s="36"/>
      <c r="J196" s="141"/>
      <c r="K196" s="46"/>
      <c r="L196" s="35"/>
      <c r="M196" s="35"/>
      <c r="N196" s="37"/>
      <c r="O196" s="37"/>
      <c r="P196" s="38" t="str">
        <f t="shared" si="10"/>
        <v/>
      </c>
      <c r="Q196" s="111" t="str">
        <f t="shared" si="11"/>
        <v/>
      </c>
      <c r="R196" s="58"/>
      <c r="S196" s="18">
        <f t="shared" si="12"/>
        <v>0</v>
      </c>
      <c r="T196" s="18">
        <f t="shared" si="13"/>
        <v>0</v>
      </c>
    </row>
    <row r="197" spans="1:20" x14ac:dyDescent="0.25">
      <c r="A197" s="19">
        <f t="shared" si="14"/>
        <v>190</v>
      </c>
      <c r="B197" s="35"/>
      <c r="C197" s="19" t="e">
        <f>VLOOKUP(B197,'Measure&amp;Incentive Picklist'!D:H,2,FALSE)</f>
        <v>#N/A</v>
      </c>
      <c r="D197" s="35"/>
      <c r="E197" s="36"/>
      <c r="F197" s="36"/>
      <c r="G197" s="36"/>
      <c r="J197" s="141"/>
      <c r="K197" s="46"/>
      <c r="L197" s="35"/>
      <c r="M197" s="35"/>
      <c r="N197" s="37"/>
      <c r="O197" s="37"/>
      <c r="P197" s="38" t="str">
        <f t="shared" si="10"/>
        <v/>
      </c>
      <c r="Q197" s="111" t="str">
        <f t="shared" si="11"/>
        <v/>
      </c>
      <c r="R197" s="58"/>
      <c r="S197" s="18">
        <f t="shared" si="12"/>
        <v>0</v>
      </c>
      <c r="T197" s="18">
        <f t="shared" si="13"/>
        <v>0</v>
      </c>
    </row>
    <row r="198" spans="1:20" x14ac:dyDescent="0.25">
      <c r="A198" s="19">
        <f t="shared" si="14"/>
        <v>191</v>
      </c>
      <c r="B198" s="35"/>
      <c r="C198" s="19" t="e">
        <f>VLOOKUP(B198,'Measure&amp;Incentive Picklist'!D:H,2,FALSE)</f>
        <v>#N/A</v>
      </c>
      <c r="D198" s="35"/>
      <c r="E198" s="36"/>
      <c r="F198" s="36"/>
      <c r="G198" s="36"/>
      <c r="J198" s="141"/>
      <c r="K198" s="46"/>
      <c r="L198" s="35"/>
      <c r="M198" s="35"/>
      <c r="N198" s="37"/>
      <c r="O198" s="37"/>
      <c r="P198" s="38" t="str">
        <f t="shared" si="10"/>
        <v/>
      </c>
      <c r="Q198" s="111" t="str">
        <f t="shared" si="11"/>
        <v/>
      </c>
      <c r="R198" s="58"/>
      <c r="S198" s="18">
        <f t="shared" si="12"/>
        <v>0</v>
      </c>
      <c r="T198" s="18">
        <f t="shared" si="13"/>
        <v>0</v>
      </c>
    </row>
    <row r="199" spans="1:20" x14ac:dyDescent="0.25">
      <c r="A199" s="19">
        <f t="shared" si="14"/>
        <v>192</v>
      </c>
      <c r="B199" s="35"/>
      <c r="C199" s="19" t="e">
        <f>VLOOKUP(B199,'Measure&amp;Incentive Picklist'!D:H,2,FALSE)</f>
        <v>#N/A</v>
      </c>
      <c r="D199" s="35"/>
      <c r="E199" s="36"/>
      <c r="F199" s="36"/>
      <c r="G199" s="36"/>
      <c r="J199" s="141"/>
      <c r="K199" s="46"/>
      <c r="L199" s="35"/>
      <c r="M199" s="35"/>
      <c r="N199" s="37"/>
      <c r="O199" s="37"/>
      <c r="P199" s="38" t="str">
        <f t="shared" si="10"/>
        <v/>
      </c>
      <c r="Q199" s="111" t="str">
        <f t="shared" si="11"/>
        <v/>
      </c>
      <c r="R199" s="58"/>
      <c r="S199" s="18">
        <f t="shared" si="12"/>
        <v>0</v>
      </c>
      <c r="T199" s="18">
        <f t="shared" si="13"/>
        <v>0</v>
      </c>
    </row>
    <row r="200" spans="1:20" x14ac:dyDescent="0.25">
      <c r="A200" s="19">
        <f t="shared" si="14"/>
        <v>193</v>
      </c>
      <c r="B200" s="35"/>
      <c r="C200" s="19" t="e">
        <f>VLOOKUP(B200,'Measure&amp;Incentive Picklist'!D:H,2,FALSE)</f>
        <v>#N/A</v>
      </c>
      <c r="D200" s="35"/>
      <c r="E200" s="36"/>
      <c r="F200" s="36"/>
      <c r="G200" s="36"/>
      <c r="J200" s="141"/>
      <c r="K200" s="46"/>
      <c r="L200" s="35"/>
      <c r="M200" s="35"/>
      <c r="N200" s="37"/>
      <c r="O200" s="37"/>
      <c r="P200" s="38" t="str">
        <f t="shared" si="10"/>
        <v/>
      </c>
      <c r="Q200" s="111" t="str">
        <f t="shared" si="11"/>
        <v/>
      </c>
      <c r="R200" s="58"/>
      <c r="S200" s="18">
        <f t="shared" si="12"/>
        <v>0</v>
      </c>
      <c r="T200" s="18">
        <f t="shared" si="13"/>
        <v>0</v>
      </c>
    </row>
    <row r="201" spans="1:20" x14ac:dyDescent="0.25">
      <c r="A201" s="19">
        <f t="shared" si="14"/>
        <v>194</v>
      </c>
      <c r="B201" s="35"/>
      <c r="C201" s="19" t="e">
        <f>VLOOKUP(B201,'Measure&amp;Incentive Picklist'!D:H,2,FALSE)</f>
        <v>#N/A</v>
      </c>
      <c r="D201" s="35"/>
      <c r="E201" s="36"/>
      <c r="F201" s="36"/>
      <c r="G201" s="36"/>
      <c r="J201" s="141"/>
      <c r="K201" s="46"/>
      <c r="L201" s="35"/>
      <c r="M201" s="35"/>
      <c r="N201" s="37"/>
      <c r="O201" s="37"/>
      <c r="P201" s="38" t="str">
        <f t="shared" ref="P201:P207" si="15">IF(AND(N201="",O201=""),"",$N201+$O201)</f>
        <v/>
      </c>
      <c r="Q201" s="111" t="str">
        <f t="shared" ref="Q201:Q207" si="16">IF(ISTEXT(B201),"Contact ConEd","")</f>
        <v/>
      </c>
      <c r="R201" s="58"/>
      <c r="S201" s="18">
        <f t="shared" ref="S201:S207" si="17">IF(OR(B201&gt;0,D201&gt;0,E201&gt;0,F201&gt;0,G201&gt;0,J201&gt;0,K201&gt;0,L201&gt;"",M201&gt;0,N201&gt;0,O201&gt;0,R201&gt;0),1,0)</f>
        <v>0</v>
      </c>
      <c r="T201" s="18">
        <f t="shared" ref="T201:T207" si="18">IF(ISERROR(S201),1,0)</f>
        <v>0</v>
      </c>
    </row>
    <row r="202" spans="1:20" x14ac:dyDescent="0.25">
      <c r="A202" s="19">
        <f t="shared" ref="A202:A207" si="19">A201+1</f>
        <v>195</v>
      </c>
      <c r="B202" s="35"/>
      <c r="C202" s="19" t="e">
        <f>VLOOKUP(B202,'Measure&amp;Incentive Picklist'!D:H,2,FALSE)</f>
        <v>#N/A</v>
      </c>
      <c r="D202" s="35"/>
      <c r="E202" s="36"/>
      <c r="F202" s="36"/>
      <c r="G202" s="36"/>
      <c r="J202" s="141"/>
      <c r="K202" s="46"/>
      <c r="L202" s="35"/>
      <c r="M202" s="35"/>
      <c r="N202" s="37"/>
      <c r="O202" s="37"/>
      <c r="P202" s="38" t="str">
        <f t="shared" si="15"/>
        <v/>
      </c>
      <c r="Q202" s="111" t="str">
        <f t="shared" si="16"/>
        <v/>
      </c>
      <c r="R202" s="58"/>
      <c r="S202" s="18">
        <f t="shared" si="17"/>
        <v>0</v>
      </c>
      <c r="T202" s="18">
        <f t="shared" si="18"/>
        <v>0</v>
      </c>
    </row>
    <row r="203" spans="1:20" x14ac:dyDescent="0.25">
      <c r="A203" s="19">
        <f t="shared" si="19"/>
        <v>196</v>
      </c>
      <c r="B203" s="35"/>
      <c r="C203" s="19" t="e">
        <f>VLOOKUP(B203,'Measure&amp;Incentive Picklist'!D:H,2,FALSE)</f>
        <v>#N/A</v>
      </c>
      <c r="D203" s="35"/>
      <c r="E203" s="36"/>
      <c r="F203" s="36"/>
      <c r="G203" s="36"/>
      <c r="J203" s="141"/>
      <c r="K203" s="46"/>
      <c r="L203" s="35"/>
      <c r="M203" s="35"/>
      <c r="N203" s="37"/>
      <c r="O203" s="37"/>
      <c r="P203" s="38" t="str">
        <f t="shared" si="15"/>
        <v/>
      </c>
      <c r="Q203" s="111" t="str">
        <f t="shared" si="16"/>
        <v/>
      </c>
      <c r="R203" s="58"/>
      <c r="S203" s="18">
        <f t="shared" si="17"/>
        <v>0</v>
      </c>
      <c r="T203" s="18">
        <f t="shared" si="18"/>
        <v>0</v>
      </c>
    </row>
    <row r="204" spans="1:20" x14ac:dyDescent="0.25">
      <c r="A204" s="19">
        <f t="shared" si="19"/>
        <v>197</v>
      </c>
      <c r="B204" s="35"/>
      <c r="C204" s="19" t="e">
        <f>VLOOKUP(B204,'Measure&amp;Incentive Picklist'!D:H,2,FALSE)</f>
        <v>#N/A</v>
      </c>
      <c r="D204" s="35"/>
      <c r="E204" s="36"/>
      <c r="F204" s="36"/>
      <c r="G204" s="36"/>
      <c r="J204" s="141"/>
      <c r="K204" s="46"/>
      <c r="L204" s="35"/>
      <c r="M204" s="35"/>
      <c r="N204" s="37"/>
      <c r="O204" s="37"/>
      <c r="P204" s="38" t="str">
        <f t="shared" si="15"/>
        <v/>
      </c>
      <c r="Q204" s="111" t="str">
        <f t="shared" si="16"/>
        <v/>
      </c>
      <c r="R204" s="58"/>
      <c r="S204" s="18">
        <f t="shared" si="17"/>
        <v>0</v>
      </c>
      <c r="T204" s="18">
        <f t="shared" si="18"/>
        <v>0</v>
      </c>
    </row>
    <row r="205" spans="1:20" x14ac:dyDescent="0.25">
      <c r="A205" s="19">
        <f t="shared" si="19"/>
        <v>198</v>
      </c>
      <c r="B205" s="35"/>
      <c r="C205" s="19" t="e">
        <f>VLOOKUP(B205,'Measure&amp;Incentive Picklist'!D:H,2,FALSE)</f>
        <v>#N/A</v>
      </c>
      <c r="D205" s="35"/>
      <c r="E205" s="36"/>
      <c r="F205" s="36"/>
      <c r="G205" s="36"/>
      <c r="J205" s="141"/>
      <c r="K205" s="46"/>
      <c r="L205" s="35"/>
      <c r="M205" s="35"/>
      <c r="N205" s="37"/>
      <c r="O205" s="37"/>
      <c r="P205" s="38" t="str">
        <f t="shared" si="15"/>
        <v/>
      </c>
      <c r="Q205" s="111" t="str">
        <f t="shared" si="16"/>
        <v/>
      </c>
      <c r="R205" s="58"/>
      <c r="S205" s="18">
        <f t="shared" si="17"/>
        <v>0</v>
      </c>
      <c r="T205" s="18">
        <f t="shared" si="18"/>
        <v>0</v>
      </c>
    </row>
    <row r="206" spans="1:20" x14ac:dyDescent="0.25">
      <c r="A206" s="19">
        <f t="shared" si="19"/>
        <v>199</v>
      </c>
      <c r="B206" s="35"/>
      <c r="C206" s="19" t="e">
        <f>VLOOKUP(B206,'Measure&amp;Incentive Picklist'!D:H,2,FALSE)</f>
        <v>#N/A</v>
      </c>
      <c r="D206" s="35"/>
      <c r="E206" s="36"/>
      <c r="F206" s="36"/>
      <c r="G206" s="36"/>
      <c r="J206" s="141"/>
      <c r="K206" s="46"/>
      <c r="L206" s="35"/>
      <c r="M206" s="35"/>
      <c r="N206" s="37"/>
      <c r="O206" s="37"/>
      <c r="P206" s="38" t="str">
        <f t="shared" si="15"/>
        <v/>
      </c>
      <c r="Q206" s="111" t="str">
        <f t="shared" si="16"/>
        <v/>
      </c>
      <c r="R206" s="58"/>
      <c r="S206" s="18">
        <f t="shared" si="17"/>
        <v>0</v>
      </c>
      <c r="T206" s="18">
        <f t="shared" si="18"/>
        <v>0</v>
      </c>
    </row>
    <row r="207" spans="1:20" x14ac:dyDescent="0.25">
      <c r="A207" s="19">
        <f t="shared" si="19"/>
        <v>200</v>
      </c>
      <c r="B207" s="35"/>
      <c r="C207" s="19" t="e">
        <f>VLOOKUP(B207,'Measure&amp;Incentive Picklist'!D:H,2,FALSE)</f>
        <v>#N/A</v>
      </c>
      <c r="D207" s="35"/>
      <c r="E207" s="36"/>
      <c r="F207" s="36"/>
      <c r="G207" s="36"/>
      <c r="J207" s="141"/>
      <c r="K207" s="46"/>
      <c r="L207" s="35"/>
      <c r="M207" s="35"/>
      <c r="N207" s="37"/>
      <c r="O207" s="37"/>
      <c r="P207" s="38" t="str">
        <f t="shared" si="15"/>
        <v/>
      </c>
      <c r="Q207" s="111" t="str">
        <f t="shared" si="16"/>
        <v/>
      </c>
      <c r="R207" s="58"/>
      <c r="S207" s="18">
        <f t="shared" si="17"/>
        <v>0</v>
      </c>
      <c r="T207" s="18">
        <f t="shared" si="18"/>
        <v>0</v>
      </c>
    </row>
    <row r="208" spans="1:20" x14ac:dyDescent="0.25">
      <c r="S208" s="18">
        <f>SUM(S8:S207)</f>
        <v>0</v>
      </c>
      <c r="T208" s="18">
        <f>SUM(T8:T207)</f>
        <v>0</v>
      </c>
    </row>
  </sheetData>
  <sheetProtection algorithmName="SHA-512" hashValue="yfO6HEjEOFqIFE15ahyKuOr3PaFo8V8REDrxk3WsNzKJT27c7Kh6AeMmKYqNhbjF2juuhdT9ob3BW3painUA5Q==" saltValue="lg4Oj+w8LayLB6hVcsUjvA==" spinCount="100000" sheet="1" selectLockedCells="1" sort="0" autoFilter="0"/>
  <autoFilter ref="A6:R6" xr:uid="{00000000-0009-0000-0000-000007000000}"/>
  <mergeCells count="2">
    <mergeCell ref="A4:B4"/>
    <mergeCell ref="A5:B5"/>
  </mergeCells>
  <conditionalFormatting sqref="B7">
    <cfRule type="containsErrors" dxfId="10" priority="3">
      <formula>ISERROR(B7)</formula>
    </cfRule>
  </conditionalFormatting>
  <conditionalFormatting sqref="C7:C207">
    <cfRule type="containsErrors" dxfId="9" priority="26">
      <formula>ISERROR(C7)</formula>
    </cfRule>
  </conditionalFormatting>
  <conditionalFormatting sqref="C5:D5">
    <cfRule type="containsErrors" dxfId="8" priority="14">
      <formula>ISERROR(C5)</formula>
    </cfRule>
  </conditionalFormatting>
  <conditionalFormatting sqref="D7">
    <cfRule type="containsErrors" dxfId="7" priority="27">
      <formula>ISERROR(D7)</formula>
    </cfRule>
  </conditionalFormatting>
  <conditionalFormatting sqref="R6">
    <cfRule type="containsErrors" dxfId="6" priority="29">
      <formula>ISERROR(R6)</formula>
    </cfRule>
  </conditionalFormatting>
  <dataValidations count="1">
    <dataValidation type="list" allowBlank="1" showInputMessage="1" showErrorMessage="1" sqref="K8:K207" xr:uid="{00000000-0002-0000-0700-000000000000}">
      <formula1>$U$8:$U$32</formula1>
    </dataValidation>
  </dataValidations>
  <hyperlinks>
    <hyperlink ref="A5" location="'Project Summary'!A1" display="Back to Project Summary" xr:uid="{00000000-0004-0000-0700-000000000000}"/>
    <hyperlink ref="A5:B5" location="'Project Summary'!B9" tooltip="Back to Project Summary" display="Back to Project Summary" xr:uid="{00000000-0004-0000-0700-000001000000}"/>
  </hyperlinks>
  <pageMargins left="0.7" right="0.7" top="0.75" bottom="0.75" header="0.3" footer="0.3"/>
  <pageSetup orientation="portrait" r:id="rId1"/>
  <headerFooter>
    <oddFooter>&amp;C_x000D_&amp;1#&amp;"Calibri"&amp;22&amp;K0073CF INTERNAL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22" id="{9677E766-976F-4E52-8EF7-B5C5E43C275F}">
            <xm:f>ISERROR('https://consolidatededison.sharepoint.com/Users/GolinoC/Desktop/coned/corp/Users/smithna/AppData/Local/Temp/[Con Edison CI Gas Tool v1.2.xlsx]Pre Rinse Spray Valve'!#REF!)</xm:f>
            <x14:dxf>
              <font>
                <color theme="0"/>
              </font>
            </x14:dxf>
          </x14:cfRule>
          <xm:sqref>L5:N5</xm:sqref>
        </x14:conditionalFormatting>
        <x14:conditionalFormatting xmlns:xm="http://schemas.microsoft.com/office/excel/2006/main">
          <x14:cfRule type="containsErrors" priority="23" id="{4BD95F69-925F-4B5A-8A7E-721534B42FF7}">
            <xm:f>ISERROR('https://consolidatededison.sharepoint.com/Users/GolinoC/Desktop/Coned/Corp/Users/GolinoC/AppData/Local/Microsoft/Windows/INetCache/Content.Outlook/BGSQ7S76/[Con Edison CI Electric Tool v 18.1.xlsx]Lighting - By Fixture Code'!#REF!)</xm:f>
            <x14:dxf>
              <font>
                <color theme="0"/>
              </font>
            </x14:dxf>
          </x14:cfRule>
          <xm:sqref>L6:N6</xm:sqref>
        </x14:conditionalFormatting>
        <x14:conditionalFormatting xmlns:xm="http://schemas.microsoft.com/office/excel/2006/main">
          <x14:cfRule type="containsErrors" priority="25" id="{40E65C1F-C5AB-4388-8326-0FFE7AE07972}">
            <xm:f>ISERROR('https://consolidatededison.sharepoint.com/Users/GolinoC/Desktop/Coned/Corp/Users/GolinoC/AppData/Local/Microsoft/Windows/INetCache/Content.Outlook/BGSQ7S76/[Con Edison CI Electric Tool v 18.1.xlsx]Unitary Air Conditioner'!#REF!)</xm:f>
            <x14:dxf>
              <font>
                <color theme="0"/>
              </font>
            </x14:dxf>
          </x14:cfRule>
          <xm:sqref>O6:Q6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1000000}">
          <x14:formula1>
            <xm:f>'C:\Users\GolinoC\AppData\Local\Microsoft\Windows\INetCache\Content.Outlook\BGSQ7S76\[Con Edison CI Electric Tool v 18.1.xlsx]HVAC Picklist'!#REF!</xm:f>
          </x14:formula1>
          <xm:sqref>K7</xm:sqref>
        </x14:dataValidation>
        <x14:dataValidation type="list" allowBlank="1" showInputMessage="1" showErrorMessage="1" xr:uid="{00000000-0002-0000-0700-000002000000}">
          <x14:formula1>
            <xm:f>'Measure&amp;Incentive Picklist'!$D$18</xm:f>
          </x14:formula1>
          <xm:sqref>B7:B207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8736c2-19d6-47bb-9ac3-740642f34861">
      <Terms xmlns="http://schemas.microsoft.com/office/infopath/2007/PartnerControls"/>
    </lcf76f155ced4ddcb4097134ff3c332f>
    <Date xmlns="768736c2-19d6-47bb-9ac3-740642f34861" xsi:nil="true"/>
    <TaxCatchAll xmlns="8a4296bc-d819-4b7d-bdf0-f52043404af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28AF53F999944BA229D44D48909661" ma:contentTypeVersion="16" ma:contentTypeDescription="Create a new document." ma:contentTypeScope="" ma:versionID="d518ebc18769bb94972d0fdb0c580764">
  <xsd:schema xmlns:xsd="http://www.w3.org/2001/XMLSchema" xmlns:xs="http://www.w3.org/2001/XMLSchema" xmlns:p="http://schemas.microsoft.com/office/2006/metadata/properties" xmlns:ns2="768736c2-19d6-47bb-9ac3-740642f34861" xmlns:ns3="8a4296bc-d819-4b7d-bdf0-f52043404af7" targetNamespace="http://schemas.microsoft.com/office/2006/metadata/properties" ma:root="true" ma:fieldsID="347ccd2e8e4b4d24e0b2542e3b4228ac" ns2:_="" ns3:_="">
    <xsd:import namespace="768736c2-19d6-47bb-9ac3-740642f34861"/>
    <xsd:import namespace="8a4296bc-d819-4b7d-bdf0-f52043404a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at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736c2-19d6-47bb-9ac3-740642f348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8286605c-d6c9-4ea2-b44b-324d009c18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Date" ma:index="22" nillable="true" ma:displayName="Date" ma:format="DateOnly" ma:internalName="Date">
      <xsd:simpleType>
        <xsd:restriction base="dms:DateTim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4296bc-d819-4b7d-bdf0-f52043404af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fa1a823c-4327-40a7-af9f-1a2369748e43}" ma:internalName="TaxCatchAll" ma:showField="CatchAllData" ma:web="8a4296bc-d819-4b7d-bdf0-f52043404a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27D2F6-F6B2-4A06-8455-420F06D8B259}">
  <ds:schemaRefs>
    <ds:schemaRef ds:uri="http://purl.org/dc/elements/1.1/"/>
    <ds:schemaRef ds:uri="http://schemas.microsoft.com/office/2006/metadata/properties"/>
    <ds:schemaRef ds:uri="8a4296bc-d819-4b7d-bdf0-f52043404af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68736c2-19d6-47bb-9ac3-740642f3486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FE0F98-42F7-408C-93A1-F70D727901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8736c2-19d6-47bb-9ac3-740642f34861"/>
    <ds:schemaRef ds:uri="8a4296bc-d819-4b7d-bdf0-f52043404a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6C7E9C-FF05-43AE-B5D3-D8B046E22B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23</vt:i4>
      </vt:variant>
    </vt:vector>
  </HeadingPairs>
  <TitlesOfParts>
    <vt:vector size="35" baseType="lpstr">
      <vt:lpstr>changes</vt:lpstr>
      <vt:lpstr>Project Summary</vt:lpstr>
      <vt:lpstr>Updates</vt:lpstr>
      <vt:lpstr>Furnaces and Boilers</vt:lpstr>
      <vt:lpstr>Pre Rinse Spray Valve</vt:lpstr>
      <vt:lpstr>Faucet - Low Flow Aerator</vt:lpstr>
      <vt:lpstr>Thermostat - Programmable Setba</vt:lpstr>
      <vt:lpstr>Steam Trap</vt:lpstr>
      <vt:lpstr>Storage Tank Water Heater</vt:lpstr>
      <vt:lpstr>Measure&amp;Incentive Picklist</vt:lpstr>
      <vt:lpstr>PLSF Mapping</vt:lpstr>
      <vt:lpstr>Heating picklists</vt:lpstr>
      <vt:lpstr>Acct_No</vt:lpstr>
      <vt:lpstr>Address</vt:lpstr>
      <vt:lpstr>Boiler_HW_Condensing</vt:lpstr>
      <vt:lpstr>Boiler_HW_NonCondensing</vt:lpstr>
      <vt:lpstr>Boiler_Steam_NatDraft</vt:lpstr>
      <vt:lpstr>Boiler_Steam_Other</vt:lpstr>
      <vt:lpstr>Date</vt:lpstr>
      <vt:lpstr>Dormitory_H</vt:lpstr>
      <vt:lpstr>Dormitory_V</vt:lpstr>
      <vt:lpstr>Fluorescent_Interior</vt:lpstr>
      <vt:lpstr>FluorescentInt</vt:lpstr>
      <vt:lpstr>Furnace_NG</vt:lpstr>
      <vt:lpstr>Induction_Exterior</vt:lpstr>
      <vt:lpstr>Large_H</vt:lpstr>
      <vt:lpstr>Large_V</vt:lpstr>
      <vt:lpstr>LED_Exterior</vt:lpstr>
      <vt:lpstr>MF_H</vt:lpstr>
      <vt:lpstr>MF_V</vt:lpstr>
      <vt:lpstr>Small_H</vt:lpstr>
      <vt:lpstr>Small_V</vt:lpstr>
      <vt:lpstr>Water_Cooled_Centrifugal</vt:lpstr>
      <vt:lpstr>Water_Cooled_PD</vt:lpstr>
      <vt:lpstr>Water_Cooled_Positive_Displacement</vt:lpstr>
    </vt:vector>
  </TitlesOfParts>
  <Manager/>
  <Company>Con Edison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Felise Man</dc:creator>
  <cp:keywords/>
  <dc:description/>
  <cp:lastModifiedBy>Johnson, Erik M.</cp:lastModifiedBy>
  <cp:revision/>
  <dcterms:created xsi:type="dcterms:W3CDTF">2016-09-08T19:55:39Z</dcterms:created>
  <dcterms:modified xsi:type="dcterms:W3CDTF">2023-12-08T20:11:15Z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0x010100D728AF53F999944BA229D44D48909661</vt:lpwstr>
  </property>
  <property fmtid="{D5CDD505-2E9C-101B-9397-08002B2CF9AE}" pid="3" name="MSIP_Label_c80150e9-b158-425e-97d7-738cc28226d7_Enabled">
    <vt:lpwstr>true</vt:lpwstr>
  </property>
  <property fmtid="{D5CDD505-2E9C-101B-9397-08002B2CF9AE}" pid="4" name="MSIP_Label_c80150e9-b158-425e-97d7-738cc28226d7_SetDate">
    <vt:lpwstr>2023-10-30T20:19:41Z</vt:lpwstr>
  </property>
  <property fmtid="{D5CDD505-2E9C-101B-9397-08002B2CF9AE}" pid="5" name="MSIP_Label_c80150e9-b158-425e-97d7-738cc28226d7_Method">
    <vt:lpwstr>Standard</vt:lpwstr>
  </property>
  <property fmtid="{D5CDD505-2E9C-101B-9397-08002B2CF9AE}" pid="6" name="MSIP_Label_c80150e9-b158-425e-97d7-738cc28226d7_Name">
    <vt:lpwstr>Internal - Privacy</vt:lpwstr>
  </property>
  <property fmtid="{D5CDD505-2E9C-101B-9397-08002B2CF9AE}" pid="7" name="MSIP_Label_c80150e9-b158-425e-97d7-738cc28226d7_SiteId">
    <vt:lpwstr>e9aef9b7-25ca-4518-a881-33e546773136</vt:lpwstr>
  </property>
  <property fmtid="{D5CDD505-2E9C-101B-9397-08002B2CF9AE}" pid="8" name="MSIP_Label_c80150e9-b158-425e-97d7-738cc28226d7_ActionId">
    <vt:lpwstr>490fdd90-d1d6-413e-9a67-62663b8436d4</vt:lpwstr>
  </property>
  <property fmtid="{D5CDD505-2E9C-101B-9397-08002B2CF9AE}" pid="9" name="MSIP_Label_c80150e9-b158-425e-97d7-738cc28226d7_ContentBits">
    <vt:lpwstr>2</vt:lpwstr>
  </property>
  <property fmtid="{D5CDD505-2E9C-101B-9397-08002B2CF9AE}" pid="10" name="MediaServiceImageTags">
    <vt:lpwstr/>
  </property>
</Properties>
</file>