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org/sites/electricops/EngPlan/EnergyEffDmdMgt/TDM/Processes and Procedures/NWS RFP Round 4/2019 ESS RFP/"/>
    </mc:Choice>
  </mc:AlternateContent>
  <bookViews>
    <workbookView xWindow="360" yWindow="270" windowWidth="14355" windowHeight="6480"/>
  </bookViews>
  <sheets>
    <sheet name="Summary" sheetId="3" r:id="rId1"/>
    <sheet name="Newtown Questionnaire" sheetId="7" r:id="rId2"/>
    <sheet name="Newtown Cash Flow Template" sheetId="12" r:id="rId3"/>
    <sheet name="Drop Downs" sheetId="2" state="hidden" r:id="rId4"/>
    <sheet name="DB" sheetId="5" state="hidden" r:id="rId5"/>
  </sheets>
  <calcPr calcId="162913"/>
</workbook>
</file>

<file path=xl/calcChain.xml><?xml version="1.0" encoding="utf-8"?>
<calcChain xmlns="http://schemas.openxmlformats.org/spreadsheetml/2006/main">
  <c r="H6" i="12" l="1"/>
  <c r="B43" i="12" l="1"/>
  <c r="B26" i="12"/>
  <c r="L15" i="12" l="1"/>
  <c r="L17" i="12"/>
  <c r="L18" i="12"/>
  <c r="L20" i="12" s="1"/>
  <c r="B20" i="12"/>
  <c r="C20" i="12"/>
  <c r="D20" i="12"/>
  <c r="E20" i="12"/>
  <c r="F20" i="12"/>
  <c r="G20" i="12"/>
  <c r="H20" i="12"/>
  <c r="I20" i="12"/>
  <c r="J20" i="12"/>
  <c r="K20" i="12"/>
  <c r="L24" i="12"/>
  <c r="L25" i="12"/>
  <c r="C26" i="12"/>
  <c r="H8" i="12" s="1"/>
  <c r="D26" i="12"/>
  <c r="E26" i="12"/>
  <c r="F26" i="12"/>
  <c r="G26" i="12"/>
  <c r="H26" i="12"/>
  <c r="I26" i="12"/>
  <c r="J26" i="12"/>
  <c r="K26" i="12"/>
  <c r="L29" i="12"/>
  <c r="L30" i="12"/>
  <c r="L31" i="12"/>
  <c r="L32" i="12"/>
  <c r="B33" i="12"/>
  <c r="C33" i="12"/>
  <c r="D33" i="12"/>
  <c r="E33" i="12"/>
  <c r="F33" i="12"/>
  <c r="G33" i="12"/>
  <c r="H33" i="12"/>
  <c r="I33" i="12"/>
  <c r="J33" i="12"/>
  <c r="K33" i="12"/>
  <c r="L38" i="12"/>
  <c r="L39" i="12"/>
  <c r="L40" i="12"/>
  <c r="L41" i="12"/>
  <c r="C43" i="12"/>
  <c r="D43" i="12"/>
  <c r="E43" i="12"/>
  <c r="F43" i="12"/>
  <c r="G43" i="12"/>
  <c r="H43" i="12"/>
  <c r="I43" i="12"/>
  <c r="J43" i="12"/>
  <c r="K43" i="12"/>
  <c r="E35" i="12" l="1"/>
  <c r="J35" i="12"/>
  <c r="L26" i="12"/>
  <c r="I35" i="12"/>
  <c r="K35" i="12"/>
  <c r="G35" i="12"/>
  <c r="C35" i="12"/>
  <c r="F35" i="12"/>
  <c r="H35" i="12"/>
  <c r="H9" i="12"/>
  <c r="B35" i="12"/>
  <c r="D35" i="12"/>
  <c r="L33" i="12"/>
  <c r="L43" i="12"/>
  <c r="AH30" i="7"/>
  <c r="AI30" i="7"/>
  <c r="AJ30" i="7"/>
  <c r="AK30" i="7"/>
  <c r="AC30" i="7"/>
  <c r="B17" i="3" s="1"/>
  <c r="AL21" i="7"/>
  <c r="AN21" i="7" s="1"/>
  <c r="AL22" i="7"/>
  <c r="AN22" i="7" s="1"/>
  <c r="AL23" i="7"/>
  <c r="AN23" i="7" s="1"/>
  <c r="AL24" i="7"/>
  <c r="AN24" i="7" s="1"/>
  <c r="AL25" i="7"/>
  <c r="AN25" i="7" s="1"/>
  <c r="AL26" i="7"/>
  <c r="AN26" i="7" s="1"/>
  <c r="AL27" i="7"/>
  <c r="AN27" i="7" s="1"/>
  <c r="AL28" i="7"/>
  <c r="AN28" i="7" s="1"/>
  <c r="AL29" i="7"/>
  <c r="AN29" i="7" s="1"/>
  <c r="AM30" i="7"/>
  <c r="B20" i="3" s="1"/>
  <c r="AG30" i="7"/>
  <c r="B18" i="3" s="1"/>
  <c r="AF30" i="7"/>
  <c r="AE30" i="7"/>
  <c r="AD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C30" i="7"/>
  <c r="AL20" i="7"/>
  <c r="AN20" i="7" s="1"/>
  <c r="AG20" i="7"/>
  <c r="R11" i="5"/>
  <c r="Q11" i="5"/>
  <c r="P11" i="5"/>
  <c r="O11" i="5"/>
  <c r="N11" i="5"/>
  <c r="M11" i="5"/>
  <c r="L11" i="5"/>
  <c r="K11" i="5"/>
  <c r="J11" i="5"/>
  <c r="I11" i="5"/>
  <c r="H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D2" i="5"/>
  <c r="C2" i="5"/>
  <c r="B2" i="5"/>
  <c r="G5" i="5"/>
  <c r="E2" i="5"/>
  <c r="F8" i="5"/>
  <c r="G8" i="5"/>
  <c r="G3" i="5"/>
  <c r="F3" i="5"/>
  <c r="G7" i="5"/>
  <c r="F7" i="5"/>
  <c r="G6" i="5"/>
  <c r="F6" i="5"/>
  <c r="G2" i="5"/>
  <c r="F2" i="5"/>
  <c r="F4" i="5"/>
  <c r="G4" i="5"/>
  <c r="G9" i="5"/>
  <c r="F9" i="5"/>
  <c r="F5" i="5"/>
  <c r="G11" i="5"/>
  <c r="F11" i="5"/>
  <c r="AL30" i="7" l="1"/>
  <c r="AN30" i="7"/>
  <c r="B21" i="3" s="1"/>
</calcChain>
</file>

<file path=xl/comments1.xml><?xml version="1.0" encoding="utf-8"?>
<comments xmlns="http://schemas.openxmlformats.org/spreadsheetml/2006/main">
  <authors>
    <author>Wynne, Jason</author>
  </authors>
  <commentList>
    <comment ref="AM19" authorId="0" shapeId="0">
      <text>
        <r>
          <rPr>
            <sz val="9"/>
            <color indexed="81"/>
            <rFont val="Tahoma"/>
            <charset val="1"/>
          </rPr>
          <t xml:space="preserve">Customer Contribution should include total value from all estimated revenue streams.
</t>
        </r>
      </text>
    </comment>
  </commentList>
</comments>
</file>

<file path=xl/comments2.xml><?xml version="1.0" encoding="utf-8"?>
<comments xmlns="http://schemas.openxmlformats.org/spreadsheetml/2006/main">
  <authors>
    <author>Wynne, Jason</author>
    <author>Kramer, Peter A.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 xml:space="preserve">Total Projects cost, in today's dollars, for the life of the project.
</t>
        </r>
      </text>
    </comment>
    <comment ref="A15" authorId="1" shapeId="0">
      <text>
        <r>
          <rPr>
            <sz val="9"/>
            <color indexed="81"/>
            <rFont val="Tahoma"/>
            <charset val="1"/>
          </rPr>
          <t>Input upfront capital costs in this line</t>
        </r>
      </text>
    </comment>
    <comment ref="A24" authorId="1" shapeId="0">
      <text>
        <r>
          <rPr>
            <sz val="9"/>
            <color indexed="81"/>
            <rFont val="Tahoma"/>
            <charset val="1"/>
          </rPr>
          <t>Assume 50% of total Con Ed NWS Incentives paid upfront at Installation</t>
        </r>
      </text>
    </comment>
    <comment ref="A25" authorId="1" shapeId="0">
      <text>
        <r>
          <rPr>
            <sz val="9"/>
            <color indexed="81"/>
            <rFont val="Tahoma"/>
            <charset val="1"/>
          </rPr>
          <t xml:space="preserve"> - Assume remaining 50% of total Con Ed NWS Incentives disbursed as 10 reservation payments following each summer season for the duration of the contract. 
- Year 0 will include the Installation Payment in May and the 1st Reservation Payment in Nov.
 - Annual reservation payment maximum, to be adjusted based on performance</t>
        </r>
      </text>
    </comment>
    <comment ref="A28" authorId="1" shapeId="0">
      <text>
        <r>
          <rPr>
            <sz val="9"/>
            <color indexed="81"/>
            <rFont val="Tahoma"/>
            <charset val="1"/>
          </rPr>
          <t>This section helps Con Ed better understand project economics. Please include relevant anticipated revenue streams here.  Add additional rows as necessary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>NYSERDA Retail Storage incentive is designed to buy-down Con Edison's NWS incentives, thereby reducing costs to ratepayers</t>
        </r>
      </text>
    </comment>
  </commentList>
</comments>
</file>

<file path=xl/sharedStrings.xml><?xml version="1.0" encoding="utf-8"?>
<sst xmlns="http://schemas.openxmlformats.org/spreadsheetml/2006/main" count="150" uniqueCount="145">
  <si>
    <t>Company Information</t>
  </si>
  <si>
    <t>Company Name</t>
  </si>
  <si>
    <t>Impacts</t>
  </si>
  <si>
    <t>Noise (db)</t>
  </si>
  <si>
    <t>Lead (lb/MWh)</t>
  </si>
  <si>
    <t>VOCs (lb/MWh)</t>
  </si>
  <si>
    <t>PM2.5 (lb/MWh)</t>
  </si>
  <si>
    <t>PM10 (lb/MWh)</t>
  </si>
  <si>
    <t>CO (lb/MWh)</t>
  </si>
  <si>
    <t>Nox (lb/MWh)</t>
  </si>
  <si>
    <t>SO2 (lb/MWh)</t>
  </si>
  <si>
    <t>CO2 (lb/MWh)</t>
  </si>
  <si>
    <t>Proposed Solution Impacts</t>
  </si>
  <si>
    <t>Target Number of Customers</t>
  </si>
  <si>
    <t>Contact Person Name</t>
  </si>
  <si>
    <t>Contact Person Email</t>
  </si>
  <si>
    <t>Environmental (Please provide the impacts your solution will make pertaining to the emissions listed below). **Applicable to distributed generation technologies only**</t>
  </si>
  <si>
    <t>Distributed Energy Resource - Measures</t>
  </si>
  <si>
    <t>Material Cost</t>
  </si>
  <si>
    <t>Labor Cost</t>
  </si>
  <si>
    <t>Administration Cost</t>
  </si>
  <si>
    <t>Total Cost</t>
  </si>
  <si>
    <t>Lease</t>
  </si>
  <si>
    <t>Own</t>
  </si>
  <si>
    <t>Other</t>
  </si>
  <si>
    <t>Total Customer Contribution</t>
  </si>
  <si>
    <t>Measure Lifespan, years</t>
  </si>
  <si>
    <t>Contract Term, Years</t>
  </si>
  <si>
    <t>Customer Contribution</t>
  </si>
  <si>
    <t>ConEdison Net Cost</t>
  </si>
  <si>
    <t>Low</t>
  </si>
  <si>
    <t>Medium</t>
  </si>
  <si>
    <t>High</t>
  </si>
  <si>
    <t>Nameplate Load Relief</t>
  </si>
  <si>
    <t xml:space="preserve">Lighting </t>
  </si>
  <si>
    <t>Customer Segment</t>
  </si>
  <si>
    <t>Total Cost per Measure</t>
  </si>
  <si>
    <t xml:space="preserve">Customer Segment </t>
  </si>
  <si>
    <t>Customer Number</t>
  </si>
  <si>
    <t>Total</t>
  </si>
  <si>
    <t>Execution Risk</t>
  </si>
  <si>
    <t>Qualifications</t>
  </si>
  <si>
    <t>Functionality</t>
  </si>
  <si>
    <t>Timeliness</t>
  </si>
  <si>
    <t xml:space="preserve"> Community Impact</t>
  </si>
  <si>
    <t>Applicability and Viability</t>
  </si>
  <si>
    <t>Availability and Reliability</t>
  </si>
  <si>
    <t>Project Number</t>
  </si>
  <si>
    <t>Market Partner</t>
  </si>
  <si>
    <t>Measure Life</t>
  </si>
  <si>
    <t>Con Ed Incentive</t>
  </si>
  <si>
    <t>DER  Type</t>
  </si>
  <si>
    <t>Peak Load Relief, kW</t>
  </si>
  <si>
    <t>Annual Energy Savings, kWh</t>
  </si>
  <si>
    <t>Energy Efficiency</t>
  </si>
  <si>
    <t>Demand Response</t>
  </si>
  <si>
    <t>Distributed Generation</t>
  </si>
  <si>
    <t>Energy Storage</t>
  </si>
  <si>
    <t>Other Technology</t>
  </si>
  <si>
    <t>Thermal Energy Storage</t>
  </si>
  <si>
    <t>Residential (1-4 units)</t>
  </si>
  <si>
    <t>Multifamily (Over 5 units)</t>
  </si>
  <si>
    <t>Small Business</t>
  </si>
  <si>
    <t>Commercial Industrial</t>
  </si>
  <si>
    <t>City or State Agency</t>
  </si>
  <si>
    <t>Type of Technology</t>
  </si>
  <si>
    <t>All Segments</t>
  </si>
  <si>
    <t>Contact Person Number</t>
  </si>
  <si>
    <t>DER 1</t>
  </si>
  <si>
    <t>DER 2</t>
  </si>
  <si>
    <t>DER 3</t>
  </si>
  <si>
    <t>DER 4</t>
  </si>
  <si>
    <t>DER 5</t>
  </si>
  <si>
    <t>DER 6</t>
  </si>
  <si>
    <t>DER 7</t>
  </si>
  <si>
    <t>DER 8</t>
  </si>
  <si>
    <t>DER 9</t>
  </si>
  <si>
    <t xml:space="preserve">Describe </t>
  </si>
  <si>
    <t>Customer Financial Vehicle (Check all that apply)</t>
  </si>
  <si>
    <t>Annual O&amp;M (if applicable)</t>
  </si>
  <si>
    <t xml:space="preserve">Desciption of Costs.  </t>
  </si>
  <si>
    <t>Total Con Edison Cost</t>
  </si>
  <si>
    <t>Company Experience, years</t>
  </si>
  <si>
    <t>Project Name</t>
  </si>
  <si>
    <t>Demand Reduction per hour (KW) - HOUR ENDING</t>
  </si>
  <si>
    <t>Operational  Year</t>
  </si>
  <si>
    <t>Solution Costs</t>
  </si>
  <si>
    <t>General Solution Information</t>
  </si>
  <si>
    <t>Instructions:</t>
  </si>
  <si>
    <t xml:space="preserve">Non-Wires Solution Questionnaire </t>
  </si>
  <si>
    <t>Estimated Interconnection Cost</t>
  </si>
  <si>
    <t>…</t>
  </si>
  <si>
    <t>Key assumption #3</t>
  </si>
  <si>
    <t>Key assumption #2</t>
  </si>
  <si>
    <t>Key assumption #1</t>
  </si>
  <si>
    <t>ASSUMPTIONS (list all pricing/costs assumptions)</t>
  </si>
  <si>
    <t>Total Ongoing Expenses</t>
  </si>
  <si>
    <t>Other Expenses (please specify)</t>
  </si>
  <si>
    <t>Taxes (please specify)</t>
  </si>
  <si>
    <t>Interconnection Upgrades</t>
  </si>
  <si>
    <t>ONGOING EXPENSES</t>
  </si>
  <si>
    <t>Total Income/Revenue</t>
  </si>
  <si>
    <t>Other Revenue Streams Subtotal</t>
  </si>
  <si>
    <t>Additional Revenue Streams/Incentives (please specify)</t>
  </si>
  <si>
    <t>NYISO SCR Revenues</t>
  </si>
  <si>
    <t>Customer Demand Bill Savings</t>
  </si>
  <si>
    <t>NWS Program Incentives Subtotal</t>
  </si>
  <si>
    <t xml:space="preserve">NWS Reservation Payment Revenues </t>
  </si>
  <si>
    <t>NWS Program Incentives</t>
  </si>
  <si>
    <t>INCOME/REVENUE STREAMS</t>
  </si>
  <si>
    <t>Total CapEx</t>
  </si>
  <si>
    <t>Other Initial Capital Expenditures</t>
  </si>
  <si>
    <t>Taxes</t>
  </si>
  <si>
    <t xml:space="preserve">ESS Equipment Costs </t>
  </si>
  <si>
    <t>CAPITAL EXPENDITURES</t>
  </si>
  <si>
    <t>YEAR</t>
  </si>
  <si>
    <t>Please add more rows as necessary</t>
  </si>
  <si>
    <t>NPV (NWS incentives)</t>
  </si>
  <si>
    <t>Discount Rate:</t>
  </si>
  <si>
    <t>Date:</t>
  </si>
  <si>
    <t>Total Project Costs:</t>
  </si>
  <si>
    <t>RFP Respondent:</t>
  </si>
  <si>
    <t>Yes/No:</t>
  </si>
  <si>
    <t xml:space="preserve">Please complete and submit one project questionnaire and one cash flow template for the relevant substation area(s) of your proposed solution or portfolio of solutions. </t>
  </si>
  <si>
    <t>For All Proposed ESS Solutions: Cash Flow Template Tab(s) Complete?</t>
  </si>
  <si>
    <t>NPV $/kW</t>
  </si>
  <si>
    <t>NWS Installation Payment</t>
  </si>
  <si>
    <t xml:space="preserve">Information provided below will be kept strictly confidential by Con Edison. </t>
  </si>
  <si>
    <t>The Cash Flow Template below helps ensure proposed projects are maximizing available and potential future revenue streams, lowering costs to Con Edison and ratepayers.</t>
  </si>
  <si>
    <t>The template is an example format and not intended to be overly prescriptive.  Respondents can edit based on their proposals and financial models as necessary.</t>
  </si>
  <si>
    <t>NYSERDA Retail Storage Incentive</t>
  </si>
  <si>
    <t>Anticipated Revenue Streams (as applicable)</t>
  </si>
  <si>
    <t>On-going O&amp;M expenses (Materials, Labor, Admin, Service Warranty, etc)</t>
  </si>
  <si>
    <t>Installation labor and materials</t>
  </si>
  <si>
    <r>
      <t xml:space="preserve">Populate the cells with each proposed solution including general solution information, KW demand reduction, costs of solution, etc. </t>
    </r>
    <r>
      <rPr>
        <b/>
        <i/>
        <sz val="14"/>
        <color theme="1"/>
        <rFont val="Calibri"/>
        <family val="2"/>
        <scheme val="minor"/>
      </rPr>
      <t xml:space="preserve">Please see Row 20 for an input sample. </t>
    </r>
  </si>
  <si>
    <t>Network Overload Period, Hours Ending:</t>
  </si>
  <si>
    <t>Newtown</t>
  </si>
  <si>
    <t>Newtown ESS - Solution Details</t>
  </si>
  <si>
    <t xml:space="preserve"> 12 - 22</t>
  </si>
  <si>
    <t>NEWTOWN - NWS ENERGY STORAGE - CASH FLOW TEMPLATE (CONFIDENTIAL)</t>
  </si>
  <si>
    <t>Total Peak load reduction, kW (End-of-Life)</t>
  </si>
  <si>
    <t>Total Energy Savings, kWh (End-of-Life)</t>
  </si>
  <si>
    <t>Nameplate Load Relief, kW (End-of-Life)</t>
  </si>
  <si>
    <t>Proposed Energy Capacity (kWh, End of Life):</t>
  </si>
  <si>
    <t>Proposed Load Reduction (kW, End of Life):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</si>
</sst>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7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164" fontId="7" fillId="0" borderId="17" xfId="0" applyNumberFormat="1" applyFont="1" applyFill="1" applyBorder="1"/>
    <xf numFmtId="0" fontId="8" fillId="2" borderId="1" xfId="0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7" fillId="0" borderId="1" xfId="0" applyNumberFormat="1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7" fillId="2" borderId="13" xfId="0" applyNumberFormat="1" applyFont="1" applyFill="1" applyBorder="1"/>
    <xf numFmtId="164" fontId="7" fillId="0" borderId="13" xfId="0" applyNumberFormat="1" applyFont="1" applyFill="1" applyBorder="1"/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5" borderId="16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11" fillId="0" borderId="25" xfId="0" applyFont="1" applyBorder="1"/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2" borderId="26" xfId="0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3" fontId="0" fillId="0" borderId="0" xfId="0" applyNumberForma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164" fontId="5" fillId="0" borderId="15" xfId="0" applyNumberFormat="1" applyFont="1" applyBorder="1"/>
    <xf numFmtId="0" fontId="7" fillId="0" borderId="0" xfId="0" applyFont="1" applyAlignment="1">
      <alignment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2" fillId="0" borderId="28" xfId="0" applyFont="1" applyBorder="1"/>
    <xf numFmtId="0" fontId="2" fillId="0" borderId="30" xfId="0" applyFont="1" applyBorder="1"/>
    <xf numFmtId="0" fontId="1" fillId="0" borderId="11" xfId="0" applyFont="1" applyBorder="1"/>
    <xf numFmtId="0" fontId="1" fillId="0" borderId="30" xfId="0" applyFont="1" applyFill="1" applyBorder="1"/>
    <xf numFmtId="0" fontId="0" fillId="0" borderId="31" xfId="0" applyFill="1" applyBorder="1" applyAlignment="1">
      <alignment horizontal="center"/>
    </xf>
    <xf numFmtId="0" fontId="1" fillId="0" borderId="30" xfId="0" applyFont="1" applyBorder="1"/>
    <xf numFmtId="0" fontId="1" fillId="0" borderId="35" xfId="0" applyFont="1" applyBorder="1"/>
    <xf numFmtId="0" fontId="0" fillId="0" borderId="36" xfId="0" applyFill="1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/>
    <xf numFmtId="164" fontId="7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4" fontId="0" fillId="0" borderId="0" xfId="0" applyNumberFormat="1"/>
    <xf numFmtId="0" fontId="22" fillId="0" borderId="0" xfId="0" applyFont="1" applyFill="1" applyBorder="1" applyAlignment="1">
      <alignment horizontal="right"/>
    </xf>
    <xf numFmtId="44" fontId="0" fillId="0" borderId="0" xfId="1" applyFont="1"/>
    <xf numFmtId="0" fontId="3" fillId="0" borderId="0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44" fontId="0" fillId="8" borderId="1" xfId="0" applyNumberFormat="1" applyFill="1" applyBorder="1"/>
    <xf numFmtId="0" fontId="0" fillId="0" borderId="1" xfId="0" applyFont="1" applyBorder="1"/>
    <xf numFmtId="44" fontId="22" fillId="0" borderId="0" xfId="0" applyNumberFormat="1" applyFont="1"/>
    <xf numFmtId="0" fontId="22" fillId="0" borderId="0" xfId="0" applyFont="1" applyAlignment="1">
      <alignment horizontal="right"/>
    </xf>
    <xf numFmtId="44" fontId="0" fillId="0" borderId="0" xfId="0" applyNumberFormat="1" applyFill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4" fontId="0" fillId="9" borderId="1" xfId="0" applyNumberFormat="1" applyFill="1" applyBorder="1"/>
    <xf numFmtId="44" fontId="0" fillId="9" borderId="10" xfId="0" applyNumberFormat="1" applyFill="1" applyBorder="1"/>
    <xf numFmtId="0" fontId="0" fillId="0" borderId="1" xfId="0" applyBorder="1"/>
    <xf numFmtId="0" fontId="1" fillId="9" borderId="0" xfId="0" applyFont="1" applyFill="1" applyAlignment="1">
      <alignment horizontal="center" vertical="center"/>
    </xf>
    <xf numFmtId="0" fontId="1" fillId="0" borderId="0" xfId="0" applyFont="1"/>
    <xf numFmtId="44" fontId="22" fillId="0" borderId="0" xfId="0" applyNumberFormat="1" applyFont="1" applyFill="1" applyAlignment="1"/>
    <xf numFmtId="44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Border="1" applyAlignment="1"/>
    <xf numFmtId="8" fontId="0" fillId="0" borderId="4" xfId="0" applyNumberFormat="1" applyBorder="1"/>
    <xf numFmtId="0" fontId="0" fillId="0" borderId="0" xfId="0" applyAlignment="1"/>
    <xf numFmtId="0" fontId="3" fillId="0" borderId="0" xfId="0" applyFont="1" applyBorder="1" applyAlignment="1"/>
    <xf numFmtId="0" fontId="0" fillId="0" borderId="0" xfId="0" applyFill="1"/>
    <xf numFmtId="0" fontId="1" fillId="0" borderId="0" xfId="0" applyFont="1" applyFill="1"/>
    <xf numFmtId="0" fontId="0" fillId="11" borderId="0" xfId="0" applyFill="1"/>
    <xf numFmtId="0" fontId="1" fillId="11" borderId="0" xfId="0" applyFont="1" applyFill="1"/>
    <xf numFmtId="0" fontId="3" fillId="2" borderId="4" xfId="0" applyFont="1" applyFill="1" applyBorder="1" applyAlignment="1"/>
    <xf numFmtId="0" fontId="0" fillId="2" borderId="4" xfId="0" applyFill="1" applyBorder="1" applyAlignment="1"/>
    <xf numFmtId="44" fontId="0" fillId="2" borderId="4" xfId="0" applyNumberFormat="1" applyFill="1" applyBorder="1"/>
    <xf numFmtId="0" fontId="0" fillId="2" borderId="4" xfId="0" applyFill="1" applyBorder="1"/>
    <xf numFmtId="44" fontId="0" fillId="2" borderId="1" xfId="0" applyNumberFormat="1" applyFill="1" applyBorder="1"/>
    <xf numFmtId="44" fontId="0" fillId="2" borderId="1" xfId="1" applyFont="1" applyFill="1" applyBorder="1"/>
    <xf numFmtId="0" fontId="25" fillId="0" borderId="0" xfId="0" applyFont="1"/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0" fillId="12" borderId="0" xfId="0" applyFill="1"/>
    <xf numFmtId="0" fontId="1" fillId="12" borderId="0" xfId="0" applyFont="1" applyFill="1" applyAlignment="1"/>
    <xf numFmtId="0" fontId="1" fillId="12" borderId="0" xfId="0" applyFont="1" applyFill="1" applyAlignment="1">
      <alignment horizontal="center"/>
    </xf>
    <xf numFmtId="0" fontId="3" fillId="2" borderId="0" xfId="0" applyFont="1" applyFill="1"/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right" vertical="center" wrapText="1"/>
    </xf>
    <xf numFmtId="164" fontId="7" fillId="0" borderId="17" xfId="0" applyNumberFormat="1" applyFont="1" applyBorder="1"/>
    <xf numFmtId="164" fontId="7" fillId="0" borderId="1" xfId="0" applyNumberFormat="1" applyFont="1" applyBorder="1"/>
    <xf numFmtId="164" fontId="7" fillId="0" borderId="13" xfId="0" applyNumberFormat="1" applyFont="1" applyBorder="1"/>
    <xf numFmtId="0" fontId="12" fillId="2" borderId="26" xfId="0" applyFont="1" applyFill="1" applyBorder="1"/>
    <xf numFmtId="0" fontId="22" fillId="0" borderId="0" xfId="0" applyFont="1" applyFill="1" applyAlignment="1"/>
    <xf numFmtId="0" fontId="0" fillId="0" borderId="17" xfId="0" applyFont="1" applyBorder="1"/>
    <xf numFmtId="0" fontId="1" fillId="13" borderId="0" xfId="0" applyFont="1" applyFill="1"/>
    <xf numFmtId="0" fontId="0" fillId="13" borderId="0" xfId="0" applyFill="1"/>
    <xf numFmtId="0" fontId="0" fillId="13" borderId="0" xfId="0" applyFont="1" applyFill="1"/>
    <xf numFmtId="0" fontId="0" fillId="0" borderId="1" xfId="0" applyFont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3" fillId="5" borderId="28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i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423" displayName="Table423" ref="B33:C42" totalsRowShown="0" headerRowDxfId="4" dataDxfId="3" tableBorderDxfId="2">
  <tableColumns count="2">
    <tableColumn id="1" name="Impacts" dataDxfId="1"/>
    <tableColumn id="2" name="Proposed Solution Impac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A23" sqref="A23"/>
    </sheetView>
  </sheetViews>
  <sheetFormatPr defaultRowHeight="15" x14ac:dyDescent="0.25"/>
  <cols>
    <col min="1" max="1" width="47" bestFit="1" customWidth="1"/>
    <col min="2" max="2" width="18.85546875" customWidth="1"/>
  </cols>
  <sheetData>
    <row r="1" spans="1:12" ht="18.75" x14ac:dyDescent="0.3">
      <c r="A1" s="3" t="s">
        <v>89</v>
      </c>
    </row>
    <row r="3" spans="1:12" ht="30.75" customHeight="1" x14ac:dyDescent="0.25">
      <c r="A3" s="163" t="s">
        <v>123</v>
      </c>
      <c r="B3" s="163"/>
      <c r="C3" s="163"/>
      <c r="D3" s="163"/>
      <c r="E3" s="163"/>
      <c r="F3" s="4"/>
      <c r="G3" s="4"/>
      <c r="H3" s="4"/>
      <c r="I3" s="4"/>
      <c r="J3" s="4"/>
      <c r="K3" s="4"/>
      <c r="L3" s="4"/>
    </row>
    <row r="4" spans="1:12" x14ac:dyDescent="0.25">
      <c r="A4" s="103"/>
      <c r="B4" s="103"/>
      <c r="C4" s="103"/>
      <c r="D4" s="103"/>
      <c r="E4" s="103"/>
      <c r="F4" s="4"/>
      <c r="G4" s="4"/>
      <c r="H4" s="4"/>
      <c r="I4" s="4"/>
      <c r="J4" s="4"/>
      <c r="K4" s="4"/>
      <c r="L4" s="4"/>
    </row>
    <row r="5" spans="1:12" ht="37.5" x14ac:dyDescent="0.3">
      <c r="A5" s="149" t="s">
        <v>124</v>
      </c>
      <c r="B5" s="150" t="s">
        <v>122</v>
      </c>
      <c r="C5" s="172"/>
      <c r="D5" s="172"/>
      <c r="E5" s="172"/>
      <c r="F5" s="101"/>
      <c r="G5" s="4"/>
      <c r="H5" s="4"/>
      <c r="I5" s="4"/>
      <c r="J5" s="4"/>
      <c r="K5" s="4"/>
      <c r="L5" s="4"/>
    </row>
    <row r="6" spans="1:12" ht="15.75" thickBot="1" x14ac:dyDescent="0.3">
      <c r="A6" s="10"/>
      <c r="B6" s="10"/>
      <c r="C6" s="10"/>
      <c r="D6" s="10"/>
      <c r="E6" s="10"/>
      <c r="F6" s="4"/>
      <c r="G6" s="4"/>
      <c r="H6" s="4"/>
      <c r="I6" s="4"/>
      <c r="J6" s="4"/>
      <c r="K6" s="4"/>
      <c r="L6" s="4"/>
    </row>
    <row r="7" spans="1:12" ht="18.75" customHeight="1" x14ac:dyDescent="0.3">
      <c r="A7" s="92" t="s">
        <v>83</v>
      </c>
      <c r="B7" s="166" t="s">
        <v>136</v>
      </c>
      <c r="C7" s="167"/>
      <c r="D7" s="167"/>
      <c r="E7" s="168"/>
    </row>
    <row r="8" spans="1:12" ht="18.75" customHeight="1" x14ac:dyDescent="0.25">
      <c r="A8" s="89"/>
      <c r="B8" s="1"/>
      <c r="C8" s="14"/>
      <c r="D8" s="1"/>
      <c r="E8" s="90"/>
    </row>
    <row r="9" spans="1:12" ht="18.75" x14ac:dyDescent="0.3">
      <c r="A9" s="93" t="s">
        <v>0</v>
      </c>
      <c r="B9" s="1"/>
      <c r="C9" s="1"/>
      <c r="D9" s="1"/>
      <c r="E9" s="90"/>
    </row>
    <row r="10" spans="1:12" x14ac:dyDescent="0.25">
      <c r="A10" s="94" t="s">
        <v>1</v>
      </c>
      <c r="B10" s="164"/>
      <c r="C10" s="164"/>
      <c r="D10" s="164"/>
      <c r="E10" s="165"/>
    </row>
    <row r="11" spans="1:12" x14ac:dyDescent="0.25">
      <c r="A11" s="94" t="s">
        <v>14</v>
      </c>
      <c r="B11" s="164"/>
      <c r="C11" s="164"/>
      <c r="D11" s="164"/>
      <c r="E11" s="165"/>
    </row>
    <row r="12" spans="1:12" x14ac:dyDescent="0.25">
      <c r="A12" s="94" t="s">
        <v>67</v>
      </c>
      <c r="B12" s="169"/>
      <c r="C12" s="170"/>
      <c r="D12" s="170"/>
      <c r="E12" s="171"/>
    </row>
    <row r="13" spans="1:12" x14ac:dyDescent="0.25">
      <c r="A13" s="94" t="s">
        <v>15</v>
      </c>
      <c r="B13" s="164"/>
      <c r="C13" s="164"/>
      <c r="D13" s="164"/>
      <c r="E13" s="165"/>
    </row>
    <row r="14" spans="1:12" s="14" customFormat="1" x14ac:dyDescent="0.25">
      <c r="A14" s="95"/>
      <c r="B14" s="13"/>
      <c r="C14" s="13"/>
      <c r="D14" s="13"/>
      <c r="E14" s="96"/>
    </row>
    <row r="15" spans="1:12" x14ac:dyDescent="0.25">
      <c r="A15" s="94" t="s">
        <v>82</v>
      </c>
      <c r="B15" s="164"/>
      <c r="C15" s="164"/>
      <c r="D15" s="164"/>
      <c r="E15" s="165"/>
    </row>
    <row r="16" spans="1:12" x14ac:dyDescent="0.25">
      <c r="A16" s="89"/>
      <c r="B16" s="1"/>
      <c r="C16" s="1"/>
      <c r="D16" s="1"/>
      <c r="E16" s="90"/>
    </row>
    <row r="17" spans="1:5" x14ac:dyDescent="0.25">
      <c r="A17" s="94" t="s">
        <v>140</v>
      </c>
      <c r="B17" s="12">
        <f>'Newtown Questionnaire'!AC30</f>
        <v>0</v>
      </c>
      <c r="C17" s="1"/>
      <c r="D17" s="1"/>
      <c r="E17" s="90"/>
    </row>
    <row r="18" spans="1:5" x14ac:dyDescent="0.25">
      <c r="A18" s="94" t="s">
        <v>141</v>
      </c>
      <c r="B18" s="12">
        <f>'Newtown Questionnaire'!AG30</f>
        <v>0</v>
      </c>
      <c r="C18" s="1"/>
      <c r="D18" s="1"/>
      <c r="E18" s="90"/>
    </row>
    <row r="19" spans="1:5" x14ac:dyDescent="0.25">
      <c r="A19" s="97"/>
      <c r="B19" s="59"/>
      <c r="C19" s="1"/>
      <c r="D19" s="1"/>
      <c r="E19" s="90"/>
    </row>
    <row r="20" spans="1:5" x14ac:dyDescent="0.25">
      <c r="A20" s="94" t="s">
        <v>25</v>
      </c>
      <c r="B20" s="11">
        <f>'Newtown Questionnaire'!AM30</f>
        <v>0</v>
      </c>
      <c r="C20" s="1"/>
      <c r="D20" s="1"/>
      <c r="E20" s="90"/>
    </row>
    <row r="21" spans="1:5" ht="15.75" thickBot="1" x14ac:dyDescent="0.3">
      <c r="A21" s="98" t="s">
        <v>81</v>
      </c>
      <c r="B21" s="99">
        <f>'Newtown Questionnaire'!AN30</f>
        <v>0</v>
      </c>
      <c r="C21" s="100"/>
      <c r="D21" s="100"/>
      <c r="E21" s="91"/>
    </row>
    <row r="23" spans="1:5" ht="18.75" x14ac:dyDescent="0.3">
      <c r="A23" s="3"/>
      <c r="B23" s="162"/>
      <c r="C23" s="162"/>
      <c r="D23" s="162"/>
      <c r="E23" s="162"/>
    </row>
    <row r="24" spans="1:5" x14ac:dyDescent="0.25">
      <c r="A24" s="14"/>
      <c r="B24" s="14"/>
      <c r="C24" s="14"/>
      <c r="D24" s="14"/>
      <c r="E24" s="14"/>
    </row>
    <row r="25" spans="1:5" ht="18.75" x14ac:dyDescent="0.3">
      <c r="A25" s="3"/>
      <c r="B25" s="14"/>
      <c r="C25" s="14"/>
      <c r="D25" s="14"/>
      <c r="E25" s="14"/>
    </row>
    <row r="26" spans="1:5" x14ac:dyDescent="0.25">
      <c r="A26" s="161"/>
      <c r="B26" s="101"/>
      <c r="C26" s="101"/>
      <c r="D26" s="101"/>
      <c r="E26" s="101"/>
    </row>
    <row r="27" spans="1:5" x14ac:dyDescent="0.25">
      <c r="A27" s="161"/>
      <c r="B27" s="101"/>
      <c r="C27" s="101"/>
      <c r="D27" s="101"/>
      <c r="E27" s="101"/>
    </row>
    <row r="28" spans="1:5" x14ac:dyDescent="0.25">
      <c r="A28" s="161"/>
      <c r="B28" s="101"/>
      <c r="C28" s="101"/>
      <c r="D28" s="101"/>
      <c r="E28" s="101"/>
    </row>
    <row r="29" spans="1:5" x14ac:dyDescent="0.25">
      <c r="A29" s="161"/>
      <c r="B29" s="101"/>
      <c r="C29" s="101"/>
      <c r="D29" s="101"/>
      <c r="E29" s="101"/>
    </row>
    <row r="30" spans="1:5" x14ac:dyDescent="0.25">
      <c r="A30" s="161"/>
      <c r="B30" s="13"/>
      <c r="C30" s="13"/>
      <c r="D30" s="13"/>
      <c r="E30" s="13"/>
    </row>
    <row r="31" spans="1:5" x14ac:dyDescent="0.25">
      <c r="A31" s="161"/>
      <c r="B31" s="101"/>
      <c r="C31" s="101"/>
      <c r="D31" s="101"/>
      <c r="E31" s="101"/>
    </row>
    <row r="32" spans="1:5" x14ac:dyDescent="0.25">
      <c r="A32" s="14"/>
      <c r="B32" s="14"/>
      <c r="C32" s="14"/>
      <c r="D32" s="14"/>
      <c r="E32" s="14"/>
    </row>
    <row r="33" spans="1:5" x14ac:dyDescent="0.25">
      <c r="A33" s="161"/>
      <c r="B33" s="59"/>
      <c r="C33" s="14"/>
      <c r="D33" s="14"/>
      <c r="E33" s="14"/>
    </row>
    <row r="34" spans="1:5" x14ac:dyDescent="0.25">
      <c r="A34" s="161"/>
      <c r="B34" s="59"/>
      <c r="C34" s="14"/>
      <c r="D34" s="14"/>
      <c r="E34" s="14"/>
    </row>
    <row r="35" spans="1:5" x14ac:dyDescent="0.25">
      <c r="A35" s="161"/>
      <c r="B35" s="59"/>
      <c r="C35" s="14"/>
      <c r="D35" s="14"/>
      <c r="E35" s="14"/>
    </row>
    <row r="36" spans="1:5" x14ac:dyDescent="0.25">
      <c r="A36" s="161"/>
      <c r="B36" s="13"/>
      <c r="C36" s="14"/>
      <c r="D36" s="14"/>
      <c r="E36" s="14"/>
    </row>
    <row r="37" spans="1:5" x14ac:dyDescent="0.25">
      <c r="A37" s="161"/>
      <c r="B37" s="13"/>
      <c r="C37" s="14"/>
      <c r="D37" s="14"/>
      <c r="E37" s="14"/>
    </row>
  </sheetData>
  <mergeCells count="8">
    <mergeCell ref="A3:E3"/>
    <mergeCell ref="B15:E15"/>
    <mergeCell ref="B7:E7"/>
    <mergeCell ref="B10:E10"/>
    <mergeCell ref="B11:E11"/>
    <mergeCell ref="B12:E12"/>
    <mergeCell ref="B13:E13"/>
    <mergeCell ref="C5:E5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topLeftCell="A13" zoomScale="80" zoomScaleNormal="80" workbookViewId="0">
      <pane xSplit="1" topLeftCell="B1" activePane="topRight" state="frozen"/>
      <selection pane="topRight" activeCell="H25" sqref="H25"/>
    </sheetView>
  </sheetViews>
  <sheetFormatPr defaultRowHeight="15" x14ac:dyDescent="0.25"/>
  <cols>
    <col min="1" max="1" width="56.7109375" customWidth="1"/>
    <col min="2" max="2" width="25.140625" customWidth="1"/>
    <col min="3" max="3" width="18.140625" customWidth="1"/>
    <col min="4" max="6" width="22" customWidth="1"/>
    <col min="7" max="7" width="18.7109375" customWidth="1"/>
    <col min="8" max="8" width="24.5703125" customWidth="1"/>
    <col min="9" max="9" width="23.28515625" customWidth="1"/>
    <col min="10" max="10" width="5.28515625" customWidth="1"/>
    <col min="11" max="28" width="7.28515625" customWidth="1"/>
    <col min="29" max="32" width="5.28515625" customWidth="1"/>
    <col min="33" max="33" width="13.28515625" customWidth="1"/>
    <col min="34" max="34" width="21.42578125" customWidth="1"/>
    <col min="35" max="35" width="14.85546875" customWidth="1"/>
    <col min="36" max="36" width="19.28515625" bestFit="1" customWidth="1"/>
    <col min="37" max="37" width="18.140625" customWidth="1"/>
    <col min="38" max="38" width="16.28515625" customWidth="1"/>
    <col min="39" max="39" width="16.42578125" customWidth="1"/>
    <col min="40" max="40" width="14" customWidth="1"/>
  </cols>
  <sheetData>
    <row r="1" spans="1:12" ht="21" x14ac:dyDescent="0.35">
      <c r="A1" s="198" t="s">
        <v>137</v>
      </c>
      <c r="B1" s="198"/>
      <c r="C1" s="198"/>
      <c r="D1" s="198"/>
      <c r="E1" s="198"/>
      <c r="F1" s="198"/>
      <c r="G1" s="3"/>
      <c r="H1" s="3"/>
      <c r="I1" s="2"/>
      <c r="J1" s="2"/>
      <c r="K1" s="2"/>
      <c r="L1" s="2"/>
    </row>
    <row r="2" spans="1:12" x14ac:dyDescent="0.25">
      <c r="B2" s="55"/>
    </row>
    <row r="3" spans="1:12" ht="21" x14ac:dyDescent="0.35">
      <c r="A3" s="88" t="s">
        <v>135</v>
      </c>
      <c r="B3" s="199" t="s">
        <v>138</v>
      </c>
      <c r="C3" s="199"/>
      <c r="D3" s="14"/>
    </row>
    <row r="4" spans="1:12" ht="21" customHeight="1" x14ac:dyDescent="0.25">
      <c r="A4" s="200" t="s">
        <v>88</v>
      </c>
      <c r="B4" s="201" t="s">
        <v>134</v>
      </c>
      <c r="C4" s="201"/>
      <c r="D4" s="56"/>
    </row>
    <row r="5" spans="1:12" s="34" customFormat="1" ht="21" x14ac:dyDescent="0.35">
      <c r="A5" s="200"/>
      <c r="B5" s="201"/>
      <c r="C5" s="201"/>
      <c r="D5" s="56"/>
      <c r="E5" s="33"/>
      <c r="F5" s="33"/>
      <c r="G5" s="33"/>
    </row>
    <row r="6" spans="1:12" ht="15" customHeight="1" x14ac:dyDescent="0.25">
      <c r="A6" s="200"/>
      <c r="B6" s="201"/>
      <c r="C6" s="201"/>
      <c r="D6" s="56"/>
    </row>
    <row r="7" spans="1:12" s="34" customFormat="1" ht="21" x14ac:dyDescent="0.35">
      <c r="A7" s="88"/>
      <c r="B7" s="201"/>
      <c r="C7" s="201"/>
      <c r="D7" s="33"/>
      <c r="E7" s="33"/>
      <c r="F7" s="33"/>
      <c r="G7" s="33"/>
    </row>
    <row r="8" spans="1:12" s="34" customFormat="1" ht="21" x14ac:dyDescent="0.35">
      <c r="B8" s="201"/>
      <c r="C8" s="201"/>
      <c r="D8" s="33"/>
      <c r="E8" s="33"/>
      <c r="F8" s="33"/>
      <c r="G8" s="33"/>
    </row>
    <row r="9" spans="1:12" s="34" customFormat="1" ht="21" x14ac:dyDescent="0.35">
      <c r="B9" s="201"/>
      <c r="C9" s="201"/>
      <c r="D9" s="33"/>
      <c r="E9" s="33"/>
      <c r="F9" s="33"/>
      <c r="G9" s="33"/>
    </row>
    <row r="10" spans="1:12" s="34" customFormat="1" ht="21.75" thickBot="1" x14ac:dyDescent="0.4">
      <c r="B10" s="57"/>
      <c r="C10" s="57"/>
      <c r="D10" s="33"/>
      <c r="E10" s="33"/>
      <c r="F10" s="33"/>
      <c r="G10" s="33"/>
    </row>
    <row r="11" spans="1:12" s="34" customFormat="1" ht="42" x14ac:dyDescent="0.35">
      <c r="A11" s="58" t="s">
        <v>78</v>
      </c>
      <c r="B11" s="77" t="s">
        <v>22</v>
      </c>
      <c r="C11" s="78" t="s">
        <v>23</v>
      </c>
      <c r="D11" s="79" t="s">
        <v>24</v>
      </c>
      <c r="E11" s="33"/>
    </row>
    <row r="12" spans="1:12" s="34" customFormat="1" ht="21" x14ac:dyDescent="0.35">
      <c r="A12" s="58"/>
      <c r="B12" s="66"/>
      <c r="C12" s="67"/>
      <c r="D12" s="68"/>
      <c r="E12" s="33"/>
    </row>
    <row r="13" spans="1:12" s="34" customFormat="1" ht="21" x14ac:dyDescent="0.35">
      <c r="A13" s="58" t="s">
        <v>77</v>
      </c>
      <c r="B13" s="202"/>
      <c r="C13" s="203"/>
      <c r="D13" s="204"/>
      <c r="E13" s="33"/>
      <c r="F13" s="33"/>
    </row>
    <row r="14" spans="1:12" s="34" customFormat="1" ht="21" x14ac:dyDescent="0.35">
      <c r="A14"/>
      <c r="B14" s="205"/>
      <c r="C14" s="206"/>
      <c r="D14" s="207"/>
      <c r="E14" s="33"/>
      <c r="F14" s="33"/>
    </row>
    <row r="15" spans="1:12" s="15" customFormat="1" ht="16.5" customHeight="1" thickBot="1" x14ac:dyDescent="0.4">
      <c r="A15"/>
      <c r="B15" s="208"/>
      <c r="C15" s="209"/>
      <c r="D15" s="210"/>
      <c r="E15" s="33"/>
      <c r="F15" s="16"/>
      <c r="G15" s="16"/>
    </row>
    <row r="16" spans="1:12" s="15" customFormat="1" ht="15.75" x14ac:dyDescent="0.25">
      <c r="A16"/>
      <c r="B16"/>
      <c r="C16"/>
      <c r="D16"/>
      <c r="E16"/>
      <c r="F16"/>
      <c r="G16" s="16"/>
      <c r="H16" s="16"/>
    </row>
    <row r="17" spans="1:40" s="15" customFormat="1" ht="16.5" thickBot="1" x14ac:dyDescent="0.3">
      <c r="A17"/>
      <c r="B17"/>
      <c r="C17"/>
      <c r="D17"/>
      <c r="E17"/>
      <c r="F17"/>
      <c r="G17" s="16"/>
      <c r="H17" s="16"/>
    </row>
    <row r="18" spans="1:40" s="76" customFormat="1" ht="21.75" thickBot="1" x14ac:dyDescent="0.3">
      <c r="A18" s="36"/>
      <c r="B18" s="195" t="s">
        <v>87</v>
      </c>
      <c r="C18" s="196"/>
      <c r="D18" s="196"/>
      <c r="E18" s="196"/>
      <c r="F18" s="196"/>
      <c r="G18" s="196"/>
      <c r="H18" s="197"/>
      <c r="I18" s="189" t="s">
        <v>84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1"/>
      <c r="AH18" s="192" t="s">
        <v>86</v>
      </c>
      <c r="AI18" s="193"/>
      <c r="AJ18" s="193"/>
      <c r="AK18" s="193"/>
      <c r="AL18" s="193"/>
      <c r="AM18" s="193"/>
      <c r="AN18" s="194"/>
    </row>
    <row r="19" spans="1:40" s="35" customFormat="1" ht="75.75" thickBot="1" x14ac:dyDescent="0.35">
      <c r="A19" s="42" t="s">
        <v>17</v>
      </c>
      <c r="B19" s="45" t="s">
        <v>35</v>
      </c>
      <c r="C19" s="45" t="s">
        <v>13</v>
      </c>
      <c r="D19" s="45" t="s">
        <v>65</v>
      </c>
      <c r="E19" s="45" t="s">
        <v>26</v>
      </c>
      <c r="F19" s="52" t="s">
        <v>27</v>
      </c>
      <c r="G19" s="45" t="s">
        <v>85</v>
      </c>
      <c r="H19" s="80" t="s">
        <v>142</v>
      </c>
      <c r="I19" s="39">
        <v>1</v>
      </c>
      <c r="J19" s="39">
        <v>2</v>
      </c>
      <c r="K19" s="39">
        <v>3</v>
      </c>
      <c r="L19" s="39">
        <v>4</v>
      </c>
      <c r="M19" s="39">
        <v>5</v>
      </c>
      <c r="N19" s="39">
        <v>6</v>
      </c>
      <c r="O19" s="39">
        <v>7</v>
      </c>
      <c r="P19" s="39">
        <v>8</v>
      </c>
      <c r="Q19" s="39">
        <v>9</v>
      </c>
      <c r="R19" s="39">
        <v>10</v>
      </c>
      <c r="S19" s="39">
        <v>11</v>
      </c>
      <c r="T19" s="39">
        <v>12</v>
      </c>
      <c r="U19" s="39">
        <v>13</v>
      </c>
      <c r="V19" s="39">
        <v>14</v>
      </c>
      <c r="W19" s="39">
        <v>15</v>
      </c>
      <c r="X19" s="39">
        <v>16</v>
      </c>
      <c r="Y19" s="39">
        <v>17</v>
      </c>
      <c r="Z19" s="39">
        <v>18</v>
      </c>
      <c r="AA19" s="39">
        <v>19</v>
      </c>
      <c r="AB19" s="39">
        <v>20</v>
      </c>
      <c r="AC19" s="39">
        <v>21</v>
      </c>
      <c r="AD19" s="39">
        <v>22</v>
      </c>
      <c r="AE19" s="39">
        <v>23</v>
      </c>
      <c r="AF19" s="39">
        <v>24</v>
      </c>
      <c r="AG19" s="37" t="s">
        <v>53</v>
      </c>
      <c r="AH19" s="31" t="s">
        <v>18</v>
      </c>
      <c r="AI19" s="31" t="s">
        <v>19</v>
      </c>
      <c r="AJ19" s="31" t="s">
        <v>90</v>
      </c>
      <c r="AK19" s="31" t="s">
        <v>20</v>
      </c>
      <c r="AL19" s="38" t="s">
        <v>21</v>
      </c>
      <c r="AM19" s="31" t="s">
        <v>28</v>
      </c>
      <c r="AN19" s="31" t="s">
        <v>29</v>
      </c>
    </row>
    <row r="20" spans="1:40" s="15" customFormat="1" ht="21" x14ac:dyDescent="0.35">
      <c r="A20" s="43" t="s">
        <v>34</v>
      </c>
      <c r="B20" s="46" t="s">
        <v>62</v>
      </c>
      <c r="C20" s="49">
        <v>1600</v>
      </c>
      <c r="D20" s="46" t="s">
        <v>54</v>
      </c>
      <c r="E20" s="53">
        <v>10</v>
      </c>
      <c r="F20" s="82">
        <v>10</v>
      </c>
      <c r="G20" s="86">
        <v>2021</v>
      </c>
      <c r="H20" s="54">
        <v>300</v>
      </c>
      <c r="I20" s="18">
        <v>73.133047210300418</v>
      </c>
      <c r="J20" s="18">
        <v>61.545064377682401</v>
      </c>
      <c r="K20" s="18">
        <v>55.364806866952783</v>
      </c>
      <c r="L20" s="18">
        <v>46.094420600858371</v>
      </c>
      <c r="M20" s="18">
        <v>39.785407725321889</v>
      </c>
      <c r="N20" s="18">
        <v>34.763948497854081</v>
      </c>
      <c r="O20" s="18">
        <v>30</v>
      </c>
      <c r="P20" s="18">
        <v>31.545064377682404</v>
      </c>
      <c r="Q20" s="18">
        <v>62.703862660944203</v>
      </c>
      <c r="R20" s="18">
        <v>109.82832618025751</v>
      </c>
      <c r="S20" s="18">
        <v>142.66094420600857</v>
      </c>
      <c r="T20" s="18">
        <v>180.64377682403432</v>
      </c>
      <c r="U20" s="18">
        <v>206.90987124463518</v>
      </c>
      <c r="V20" s="18">
        <v>217.21030042918454</v>
      </c>
      <c r="W20" s="18">
        <v>220.68669527896995</v>
      </c>
      <c r="X20" s="18">
        <v>219.78540772532187</v>
      </c>
      <c r="Y20" s="18">
        <v>218.6266094420601</v>
      </c>
      <c r="Z20" s="18">
        <v>216.1802575107296</v>
      </c>
      <c r="AA20" s="18">
        <v>207.93991416309009</v>
      </c>
      <c r="AB20" s="18">
        <v>201.11587982832617</v>
      </c>
      <c r="AC20" s="18">
        <v>178.96995708154506</v>
      </c>
      <c r="AD20" s="18">
        <v>156.69527896995706</v>
      </c>
      <c r="AE20" s="18">
        <v>123.862660944206</v>
      </c>
      <c r="AF20" s="18">
        <v>90.643776824034333</v>
      </c>
      <c r="AG20" s="19">
        <f>SUM(I20:AF20)*365*0.8</f>
        <v>912995.02145922743</v>
      </c>
      <c r="AH20" s="20">
        <v>200000</v>
      </c>
      <c r="AI20" s="20">
        <v>100000</v>
      </c>
      <c r="AJ20" s="102">
        <v>5000</v>
      </c>
      <c r="AK20" s="20">
        <v>50000</v>
      </c>
      <c r="AL20" s="20">
        <f>SUM(AH20:AK20)</f>
        <v>355000</v>
      </c>
      <c r="AM20" s="20">
        <v>15000</v>
      </c>
      <c r="AN20" s="151">
        <f t="shared" ref="AN20:AN29" si="0">AL20-AM20</f>
        <v>340000</v>
      </c>
    </row>
    <row r="21" spans="1:40" s="15" customFormat="1" ht="21" x14ac:dyDescent="0.35">
      <c r="A21" s="154" t="s">
        <v>68</v>
      </c>
      <c r="B21" s="47"/>
      <c r="C21" s="50"/>
      <c r="D21" s="47"/>
      <c r="E21" s="47"/>
      <c r="F21" s="83"/>
      <c r="G21" s="87"/>
      <c r="H21" s="4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3"/>
      <c r="AI21" s="23"/>
      <c r="AJ21" s="23"/>
      <c r="AK21" s="23"/>
      <c r="AL21" s="24">
        <f t="shared" ref="AL21:AL29" si="1">SUM(AH21:AK21)</f>
        <v>0</v>
      </c>
      <c r="AM21" s="23"/>
      <c r="AN21" s="152">
        <f t="shared" si="0"/>
        <v>0</v>
      </c>
    </row>
    <row r="22" spans="1:40" s="15" customFormat="1" ht="21" x14ac:dyDescent="0.35">
      <c r="A22" s="154" t="s">
        <v>69</v>
      </c>
      <c r="B22" s="47"/>
      <c r="C22" s="50"/>
      <c r="D22" s="47"/>
      <c r="E22" s="47"/>
      <c r="F22" s="83"/>
      <c r="G22" s="87"/>
      <c r="H22" s="4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5"/>
      <c r="AH22" s="23"/>
      <c r="AI22" s="23"/>
      <c r="AJ22" s="23"/>
      <c r="AK22" s="23"/>
      <c r="AL22" s="24">
        <f t="shared" si="1"/>
        <v>0</v>
      </c>
      <c r="AM22" s="23"/>
      <c r="AN22" s="152">
        <f t="shared" si="0"/>
        <v>0</v>
      </c>
    </row>
    <row r="23" spans="1:40" s="15" customFormat="1" ht="21" x14ac:dyDescent="0.35">
      <c r="A23" s="154" t="s">
        <v>70</v>
      </c>
      <c r="B23" s="47"/>
      <c r="C23" s="50"/>
      <c r="D23" s="47"/>
      <c r="E23" s="47"/>
      <c r="F23" s="83"/>
      <c r="G23" s="87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5"/>
      <c r="AH23" s="23"/>
      <c r="AI23" s="23"/>
      <c r="AJ23" s="23"/>
      <c r="AK23" s="23"/>
      <c r="AL23" s="24">
        <f t="shared" si="1"/>
        <v>0</v>
      </c>
      <c r="AM23" s="23"/>
      <c r="AN23" s="152">
        <f t="shared" si="0"/>
        <v>0</v>
      </c>
    </row>
    <row r="24" spans="1:40" s="15" customFormat="1" ht="21" x14ac:dyDescent="0.35">
      <c r="A24" s="154" t="s">
        <v>71</v>
      </c>
      <c r="B24" s="47"/>
      <c r="C24" s="50"/>
      <c r="D24" s="47"/>
      <c r="E24" s="47"/>
      <c r="F24" s="83"/>
      <c r="G24" s="87"/>
      <c r="H24" s="4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5"/>
      <c r="AH24" s="23"/>
      <c r="AI24" s="23"/>
      <c r="AJ24" s="23"/>
      <c r="AK24" s="23"/>
      <c r="AL24" s="24">
        <f t="shared" si="1"/>
        <v>0</v>
      </c>
      <c r="AM24" s="23"/>
      <c r="AN24" s="152">
        <f t="shared" si="0"/>
        <v>0</v>
      </c>
    </row>
    <row r="25" spans="1:40" s="15" customFormat="1" ht="21" x14ac:dyDescent="0.35">
      <c r="A25" s="154" t="s">
        <v>72</v>
      </c>
      <c r="B25" s="47"/>
      <c r="C25" s="50"/>
      <c r="D25" s="47"/>
      <c r="E25" s="47"/>
      <c r="F25" s="83"/>
      <c r="G25" s="87"/>
      <c r="H25" s="4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5"/>
      <c r="AH25" s="23"/>
      <c r="AI25" s="23"/>
      <c r="AJ25" s="23"/>
      <c r="AK25" s="23"/>
      <c r="AL25" s="24">
        <f t="shared" si="1"/>
        <v>0</v>
      </c>
      <c r="AM25" s="23"/>
      <c r="AN25" s="152">
        <f t="shared" si="0"/>
        <v>0</v>
      </c>
    </row>
    <row r="26" spans="1:40" s="15" customFormat="1" ht="21" x14ac:dyDescent="0.35">
      <c r="A26" s="154" t="s">
        <v>73</v>
      </c>
      <c r="B26" s="47"/>
      <c r="C26" s="50"/>
      <c r="D26" s="47"/>
      <c r="E26" s="47"/>
      <c r="F26" s="83"/>
      <c r="G26" s="87"/>
      <c r="H26" s="4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5"/>
      <c r="AH26" s="23"/>
      <c r="AI26" s="23"/>
      <c r="AJ26" s="23"/>
      <c r="AK26" s="23"/>
      <c r="AL26" s="24">
        <f t="shared" si="1"/>
        <v>0</v>
      </c>
      <c r="AM26" s="23"/>
      <c r="AN26" s="152">
        <f t="shared" si="0"/>
        <v>0</v>
      </c>
    </row>
    <row r="27" spans="1:40" s="15" customFormat="1" ht="21" x14ac:dyDescent="0.35">
      <c r="A27" s="154" t="s">
        <v>74</v>
      </c>
      <c r="B27" s="47"/>
      <c r="C27" s="50"/>
      <c r="D27" s="47"/>
      <c r="E27" s="47"/>
      <c r="F27" s="83"/>
      <c r="G27" s="87"/>
      <c r="H27" s="4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3"/>
      <c r="AI27" s="23"/>
      <c r="AJ27" s="23"/>
      <c r="AK27" s="23"/>
      <c r="AL27" s="24">
        <f t="shared" si="1"/>
        <v>0</v>
      </c>
      <c r="AM27" s="23"/>
      <c r="AN27" s="152">
        <f t="shared" si="0"/>
        <v>0</v>
      </c>
    </row>
    <row r="28" spans="1:40" s="15" customFormat="1" ht="21" x14ac:dyDescent="0.35">
      <c r="A28" s="154" t="s">
        <v>75</v>
      </c>
      <c r="B28" s="47"/>
      <c r="C28" s="50"/>
      <c r="D28" s="47"/>
      <c r="E28" s="47"/>
      <c r="F28" s="83"/>
      <c r="G28" s="87"/>
      <c r="H28" s="4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3"/>
      <c r="AI28" s="23"/>
      <c r="AJ28" s="23"/>
      <c r="AK28" s="23"/>
      <c r="AL28" s="24">
        <f t="shared" si="1"/>
        <v>0</v>
      </c>
      <c r="AM28" s="23"/>
      <c r="AN28" s="152">
        <f t="shared" si="0"/>
        <v>0</v>
      </c>
    </row>
    <row r="29" spans="1:40" s="15" customFormat="1" ht="21.75" thickBot="1" x14ac:dyDescent="0.4">
      <c r="A29" s="154" t="s">
        <v>76</v>
      </c>
      <c r="B29" s="48"/>
      <c r="C29" s="51"/>
      <c r="D29" s="48"/>
      <c r="E29" s="48"/>
      <c r="F29" s="84"/>
      <c r="G29" s="85"/>
      <c r="H29" s="41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8"/>
      <c r="AI29" s="28"/>
      <c r="AJ29" s="28"/>
      <c r="AK29" s="28"/>
      <c r="AL29" s="29">
        <f t="shared" si="1"/>
        <v>0</v>
      </c>
      <c r="AM29" s="28"/>
      <c r="AN29" s="153">
        <f t="shared" si="0"/>
        <v>0</v>
      </c>
    </row>
    <row r="30" spans="1:40" s="32" customFormat="1" ht="19.5" thickBot="1" x14ac:dyDescent="0.35">
      <c r="A30" s="44" t="s">
        <v>39</v>
      </c>
      <c r="B30" s="69"/>
      <c r="C30" s="70">
        <f>SUM(C21:C29)</f>
        <v>0</v>
      </c>
      <c r="D30" s="69"/>
      <c r="E30" s="71"/>
      <c r="F30" s="72"/>
      <c r="G30" s="71"/>
      <c r="H30" s="81">
        <f t="shared" ref="H30:AG30" si="2">SUM(H21:H29)</f>
        <v>0</v>
      </c>
      <c r="I30" s="70">
        <f t="shared" si="2"/>
        <v>0</v>
      </c>
      <c r="J30" s="73">
        <f t="shared" si="2"/>
        <v>0</v>
      </c>
      <c r="K30" s="74">
        <f t="shared" si="2"/>
        <v>0</v>
      </c>
      <c r="L30" s="74">
        <f t="shared" si="2"/>
        <v>0</v>
      </c>
      <c r="M30" s="74">
        <f t="shared" si="2"/>
        <v>0</v>
      </c>
      <c r="N30" s="74">
        <f t="shared" si="2"/>
        <v>0</v>
      </c>
      <c r="O30" s="74">
        <f t="shared" si="2"/>
        <v>0</v>
      </c>
      <c r="P30" s="74">
        <f t="shared" si="2"/>
        <v>0</v>
      </c>
      <c r="Q30" s="74">
        <f t="shared" si="2"/>
        <v>0</v>
      </c>
      <c r="R30" s="74">
        <f t="shared" si="2"/>
        <v>0</v>
      </c>
      <c r="S30" s="74">
        <f t="shared" si="2"/>
        <v>0</v>
      </c>
      <c r="T30" s="74">
        <f t="shared" si="2"/>
        <v>0</v>
      </c>
      <c r="U30" s="74">
        <f t="shared" si="2"/>
        <v>0</v>
      </c>
      <c r="V30" s="74">
        <f t="shared" si="2"/>
        <v>0</v>
      </c>
      <c r="W30" s="74">
        <f t="shared" si="2"/>
        <v>0</v>
      </c>
      <c r="X30" s="74">
        <f t="shared" si="2"/>
        <v>0</v>
      </c>
      <c r="Y30" s="74">
        <f t="shared" si="2"/>
        <v>0</v>
      </c>
      <c r="Z30" s="74">
        <f t="shared" si="2"/>
        <v>0</v>
      </c>
      <c r="AA30" s="74">
        <f t="shared" si="2"/>
        <v>0</v>
      </c>
      <c r="AB30" s="74">
        <f t="shared" si="2"/>
        <v>0</v>
      </c>
      <c r="AC30" s="74">
        <f t="shared" si="2"/>
        <v>0</v>
      </c>
      <c r="AD30" s="74">
        <f t="shared" si="2"/>
        <v>0</v>
      </c>
      <c r="AE30" s="74">
        <f t="shared" si="2"/>
        <v>0</v>
      </c>
      <c r="AF30" s="74">
        <f t="shared" si="2"/>
        <v>0</v>
      </c>
      <c r="AG30" s="74">
        <f t="shared" si="2"/>
        <v>0</v>
      </c>
      <c r="AH30" s="75">
        <f>SUM(AH21:AH29)</f>
        <v>0</v>
      </c>
      <c r="AI30" s="75">
        <f t="shared" ref="AI30:AN30" si="3">SUM(AI21:AI29)</f>
        <v>0</v>
      </c>
      <c r="AJ30" s="75">
        <f>SUM(AJ21:AJ29)</f>
        <v>0</v>
      </c>
      <c r="AK30" s="75">
        <f>SUM(AK21:AK29)</f>
        <v>0</v>
      </c>
      <c r="AL30" s="75">
        <f>SUM(AH30:AK30)</f>
        <v>0</v>
      </c>
      <c r="AM30" s="75">
        <f t="shared" si="3"/>
        <v>0</v>
      </c>
      <c r="AN30" s="75">
        <f t="shared" si="3"/>
        <v>0</v>
      </c>
    </row>
    <row r="31" spans="1:40" s="15" customFormat="1" ht="15.75" x14ac:dyDescent="0.25">
      <c r="A31" s="30"/>
      <c r="B31" s="30"/>
      <c r="C31" s="30"/>
      <c r="D31" s="30"/>
      <c r="E31" s="30"/>
      <c r="F31" s="30"/>
      <c r="G31" s="30"/>
      <c r="H31" s="30"/>
    </row>
    <row r="32" spans="1:40" s="15" customFormat="1" ht="27" customHeight="1" x14ac:dyDescent="0.25">
      <c r="AH32" s="181" t="s">
        <v>79</v>
      </c>
      <c r="AI32" s="183"/>
      <c r="AJ32" s="184"/>
      <c r="AK32" s="184"/>
      <c r="AL32" s="184"/>
      <c r="AM32" s="185"/>
    </row>
    <row r="33" spans="1:40" s="15" customFormat="1" ht="100.5" customHeight="1" x14ac:dyDescent="0.3">
      <c r="A33" s="65" t="s">
        <v>16</v>
      </c>
      <c r="B33" s="60" t="s">
        <v>2</v>
      </c>
      <c r="C33" s="60" t="s">
        <v>12</v>
      </c>
      <c r="AH33" s="182"/>
      <c r="AI33" s="186"/>
      <c r="AJ33" s="187"/>
      <c r="AK33" s="187"/>
      <c r="AL33" s="187"/>
      <c r="AM33" s="188"/>
      <c r="AN33"/>
    </row>
    <row r="34" spans="1:40" s="15" customFormat="1" ht="18.75" x14ac:dyDescent="0.3">
      <c r="B34" s="64" t="s">
        <v>11</v>
      </c>
      <c r="C34" s="62"/>
      <c r="AH34" s="32"/>
      <c r="AI34"/>
      <c r="AJ34"/>
      <c r="AK34"/>
      <c r="AL34"/>
      <c r="AM34"/>
      <c r="AN34"/>
    </row>
    <row r="35" spans="1:40" s="15" customFormat="1" ht="45" customHeight="1" x14ac:dyDescent="0.25">
      <c r="A35" s="17"/>
      <c r="B35" s="63" t="s">
        <v>10</v>
      </c>
      <c r="C35" s="62"/>
      <c r="AH35" s="173" t="s">
        <v>80</v>
      </c>
      <c r="AI35" s="175"/>
      <c r="AJ35" s="176"/>
      <c r="AK35" s="176"/>
      <c r="AL35" s="176"/>
      <c r="AM35" s="177"/>
      <c r="AN35"/>
    </row>
    <row r="36" spans="1:40" s="15" customFormat="1" ht="63.75" customHeight="1" x14ac:dyDescent="0.25">
      <c r="B36" s="64" t="s">
        <v>9</v>
      </c>
      <c r="C36" s="62"/>
      <c r="AH36" s="174"/>
      <c r="AI36" s="178"/>
      <c r="AJ36" s="179"/>
      <c r="AK36" s="179"/>
      <c r="AL36" s="179"/>
      <c r="AM36" s="180"/>
      <c r="AN36"/>
    </row>
    <row r="37" spans="1:40" s="15" customFormat="1" ht="18.75" x14ac:dyDescent="0.25">
      <c r="A37" s="17"/>
      <c r="B37" s="63" t="s">
        <v>8</v>
      </c>
      <c r="C37" s="62"/>
      <c r="AG37"/>
      <c r="AH37"/>
      <c r="AI37"/>
      <c r="AJ37"/>
      <c r="AK37"/>
      <c r="AL37"/>
      <c r="AM37"/>
    </row>
    <row r="38" spans="1:40" s="15" customFormat="1" ht="18.75" x14ac:dyDescent="0.25">
      <c r="B38" s="64" t="s">
        <v>7</v>
      </c>
      <c r="C38" s="62"/>
    </row>
    <row r="39" spans="1:40" s="15" customFormat="1" ht="18.75" x14ac:dyDescent="0.25">
      <c r="A39" s="17"/>
      <c r="B39" s="63" t="s">
        <v>6</v>
      </c>
      <c r="C39" s="62"/>
    </row>
    <row r="40" spans="1:40" s="15" customFormat="1" ht="18.75" x14ac:dyDescent="0.25">
      <c r="B40" s="64" t="s">
        <v>5</v>
      </c>
      <c r="C40" s="62"/>
    </row>
    <row r="41" spans="1:40" s="15" customFormat="1" ht="18.75" x14ac:dyDescent="0.25">
      <c r="B41" s="61" t="s">
        <v>4</v>
      </c>
      <c r="C41" s="62"/>
    </row>
    <row r="42" spans="1:40" s="15" customFormat="1" ht="18.75" x14ac:dyDescent="0.25">
      <c r="B42" s="64" t="s">
        <v>3</v>
      </c>
      <c r="C42" s="62"/>
    </row>
    <row r="43" spans="1:40" s="15" customFormat="1" ht="15.75" x14ac:dyDescent="0.25"/>
    <row r="44" spans="1:40" s="15" customFormat="1" ht="15.75" x14ac:dyDescent="0.25"/>
    <row r="45" spans="1:40" s="15" customFormat="1" ht="15.75" x14ac:dyDescent="0.25"/>
    <row r="46" spans="1:40" s="15" customFormat="1" ht="15.75" x14ac:dyDescent="0.25"/>
    <row r="47" spans="1:40" s="15" customFormat="1" ht="15.75" x14ac:dyDescent="0.25"/>
    <row r="48" spans="1:40" s="15" customFormat="1" ht="15.75" x14ac:dyDescent="0.25"/>
    <row r="49" s="15" customFormat="1" ht="15.75" x14ac:dyDescent="0.25"/>
    <row r="50" s="15" customFormat="1" ht="15.75" x14ac:dyDescent="0.25"/>
    <row r="51" s="15" customFormat="1" ht="15.75" x14ac:dyDescent="0.25"/>
    <row r="52" s="15" customFormat="1" ht="15.75" x14ac:dyDescent="0.25"/>
    <row r="53" s="15" customFormat="1" ht="15.75" x14ac:dyDescent="0.25"/>
    <row r="54" s="15" customFormat="1" ht="15.75" x14ac:dyDescent="0.25"/>
    <row r="55" s="15" customFormat="1" ht="15.75" x14ac:dyDescent="0.25"/>
    <row r="56" s="15" customFormat="1" ht="15.75" x14ac:dyDescent="0.25"/>
    <row r="57" s="15" customFormat="1" ht="15.75" x14ac:dyDescent="0.25"/>
    <row r="58" s="15" customFormat="1" ht="15.75" x14ac:dyDescent="0.25"/>
    <row r="59" s="15" customFormat="1" ht="15.75" x14ac:dyDescent="0.25"/>
  </sheetData>
  <mergeCells count="12">
    <mergeCell ref="B18:H18"/>
    <mergeCell ref="A1:F1"/>
    <mergeCell ref="B3:C3"/>
    <mergeCell ref="A4:A6"/>
    <mergeCell ref="B4:C9"/>
    <mergeCell ref="B13:D15"/>
    <mergeCell ref="AH35:AH36"/>
    <mergeCell ref="AI35:AM36"/>
    <mergeCell ref="AH32:AH33"/>
    <mergeCell ref="AI32:AM33"/>
    <mergeCell ref="I18:AG18"/>
    <mergeCell ref="AH18:AN18"/>
  </mergeCells>
  <pageMargins left="0.7" right="0.7" top="0.75" bottom="0.75" header="0.3" footer="0.3"/>
  <pageSetup scale="49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Downs'!$H$2:$H$6</xm:f>
          </x14:formula1>
          <xm:sqref>B21:B29</xm:sqref>
        </x14:dataValidation>
        <x14:dataValidation type="list" allowBlank="1" showInputMessage="1" showErrorMessage="1">
          <x14:formula1>
            <xm:f>'Drop Downs'!$G$2:$G$7</xm:f>
          </x14:formula1>
          <xm:sqref>D20:D29</xm:sqref>
        </x14:dataValidation>
        <x14:dataValidation type="list" allowBlank="1" showInputMessage="1" showErrorMessage="1">
          <x14:formula1>
            <xm:f>'Drop Downs'!$H$2:$H$8</xm:f>
          </x14:formula1>
          <xm:sqref>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zoomScale="90" zoomScaleNormal="90" workbookViewId="0">
      <selection activeCell="G52" sqref="G52"/>
    </sheetView>
  </sheetViews>
  <sheetFormatPr defaultRowHeight="15" x14ac:dyDescent="0.25"/>
  <cols>
    <col min="1" max="1" width="43.5703125" customWidth="1"/>
    <col min="2" max="2" width="13.85546875" customWidth="1"/>
    <col min="6" max="6" width="9.42578125" customWidth="1"/>
  </cols>
  <sheetData>
    <row r="1" spans="1:12" x14ac:dyDescent="0.25">
      <c r="A1" s="135" t="s">
        <v>139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5">
      <c r="A2" s="159" t="s">
        <v>128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5">
      <c r="A3" s="159" t="s">
        <v>129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x14ac:dyDescent="0.25">
      <c r="A4" s="157" t="s">
        <v>127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132" customFormat="1" ht="9.75" customHeight="1" x14ac:dyDescent="0.25">
      <c r="A5" s="133"/>
    </row>
    <row r="6" spans="1:12" x14ac:dyDescent="0.25">
      <c r="A6" t="s">
        <v>121</v>
      </c>
      <c r="B6" s="136"/>
      <c r="C6" s="131"/>
      <c r="D6" s="130"/>
      <c r="E6" s="130"/>
      <c r="G6" s="127" t="s">
        <v>120</v>
      </c>
      <c r="H6" s="138">
        <f>L20+L43</f>
        <v>0</v>
      </c>
    </row>
    <row r="7" spans="1:12" x14ac:dyDescent="0.25">
      <c r="A7" t="s">
        <v>119</v>
      </c>
      <c r="B7" s="136"/>
      <c r="C7" s="131"/>
      <c r="E7" s="130"/>
      <c r="G7" s="127" t="s">
        <v>118</v>
      </c>
      <c r="H7" s="139"/>
    </row>
    <row r="8" spans="1:12" x14ac:dyDescent="0.25">
      <c r="A8" t="s">
        <v>143</v>
      </c>
      <c r="B8" s="137"/>
      <c r="C8" s="128"/>
      <c r="G8" s="127" t="s">
        <v>117</v>
      </c>
      <c r="H8" s="129">
        <f>NPV(H7,B26:K26)</f>
        <v>0</v>
      </c>
    </row>
    <row r="9" spans="1:12" x14ac:dyDescent="0.25">
      <c r="A9" t="s">
        <v>144</v>
      </c>
      <c r="B9" s="137"/>
      <c r="C9" s="128"/>
      <c r="G9" s="127" t="s">
        <v>125</v>
      </c>
      <c r="H9" s="126">
        <f>IFERROR(H8/B9,0)</f>
        <v>0</v>
      </c>
    </row>
    <row r="10" spans="1:12" x14ac:dyDescent="0.25">
      <c r="C10" s="1"/>
    </row>
    <row r="11" spans="1:12" x14ac:dyDescent="0.25">
      <c r="A11" s="212" t="s">
        <v>116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155"/>
    </row>
    <row r="12" spans="1:12" x14ac:dyDescent="0.25">
      <c r="B12" s="211" t="s">
        <v>115</v>
      </c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2" ht="6.75" customHeight="1" x14ac:dyDescent="0.25">
      <c r="A13" s="14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5"/>
    </row>
    <row r="14" spans="1:12" x14ac:dyDescent="0.25">
      <c r="A14" s="142" t="s">
        <v>114</v>
      </c>
      <c r="B14" s="125">
        <v>0</v>
      </c>
      <c r="C14" s="125">
        <v>1</v>
      </c>
      <c r="D14" s="125">
        <v>2</v>
      </c>
      <c r="E14" s="125">
        <v>3</v>
      </c>
      <c r="F14" s="125">
        <v>4</v>
      </c>
      <c r="G14" s="125">
        <v>5</v>
      </c>
      <c r="H14" s="125">
        <v>6</v>
      </c>
      <c r="I14" s="125">
        <v>7</v>
      </c>
      <c r="J14" s="125">
        <v>8</v>
      </c>
      <c r="K14" s="125">
        <v>9</v>
      </c>
      <c r="L14" s="124" t="s">
        <v>39</v>
      </c>
    </row>
    <row r="15" spans="1:12" x14ac:dyDescent="0.25">
      <c r="A15" s="119" t="s">
        <v>113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04">
        <f>SUM(B15)</f>
        <v>0</v>
      </c>
    </row>
    <row r="16" spans="1:12" x14ac:dyDescent="0.25">
      <c r="A16" s="119" t="s">
        <v>133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04"/>
    </row>
    <row r="17" spans="1:12" x14ac:dyDescent="0.25">
      <c r="A17" s="119" t="s">
        <v>112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04">
        <f>SUM(B17)</f>
        <v>0</v>
      </c>
    </row>
    <row r="18" spans="1:12" x14ac:dyDescent="0.25">
      <c r="A18" s="108" t="s">
        <v>111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04">
        <f>SUM(B18)</f>
        <v>0</v>
      </c>
    </row>
    <row r="19" spans="1:12" ht="5.25" customHeight="1" x14ac:dyDescent="0.25">
      <c r="A19" s="107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04"/>
    </row>
    <row r="20" spans="1:12" x14ac:dyDescent="0.25">
      <c r="A20" s="113" t="s">
        <v>110</v>
      </c>
      <c r="B20" s="122">
        <f t="shared" ref="B20:L20" si="0">SUM(B15:B18)</f>
        <v>0</v>
      </c>
      <c r="C20" s="122">
        <f t="shared" si="0"/>
        <v>0</v>
      </c>
      <c r="D20" s="122">
        <f t="shared" si="0"/>
        <v>0</v>
      </c>
      <c r="E20" s="122">
        <f t="shared" si="0"/>
        <v>0</v>
      </c>
      <c r="F20" s="122">
        <f t="shared" si="0"/>
        <v>0</v>
      </c>
      <c r="G20" s="122">
        <f t="shared" si="0"/>
        <v>0</v>
      </c>
      <c r="H20" s="122">
        <f t="shared" si="0"/>
        <v>0</v>
      </c>
      <c r="I20" s="122">
        <f t="shared" si="0"/>
        <v>0</v>
      </c>
      <c r="J20" s="122">
        <f t="shared" si="0"/>
        <v>0</v>
      </c>
      <c r="K20" s="122">
        <f t="shared" si="0"/>
        <v>0</v>
      </c>
      <c r="L20" s="104">
        <f t="shared" si="0"/>
        <v>0</v>
      </c>
    </row>
    <row r="21" spans="1:12" ht="6.75" customHeigh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5"/>
    </row>
    <row r="22" spans="1:12" x14ac:dyDescent="0.25">
      <c r="A22" s="142" t="s">
        <v>109</v>
      </c>
      <c r="B22" s="125">
        <v>0</v>
      </c>
      <c r="C22" s="125">
        <v>1</v>
      </c>
      <c r="D22" s="125">
        <v>2</v>
      </c>
      <c r="E22" s="125">
        <v>3</v>
      </c>
      <c r="F22" s="125">
        <v>4</v>
      </c>
      <c r="G22" s="125">
        <v>5</v>
      </c>
      <c r="H22" s="125">
        <v>6</v>
      </c>
      <c r="I22" s="125">
        <v>7</v>
      </c>
      <c r="J22" s="125">
        <v>8</v>
      </c>
      <c r="K22" s="125">
        <v>9</v>
      </c>
    </row>
    <row r="23" spans="1:12" x14ac:dyDescent="0.25">
      <c r="A23" s="121" t="s">
        <v>108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2" x14ac:dyDescent="0.25">
      <c r="A24" s="119" t="s">
        <v>126</v>
      </c>
      <c r="B24" s="141"/>
      <c r="C24" s="110"/>
      <c r="D24" s="110"/>
      <c r="E24" s="110"/>
      <c r="F24" s="110"/>
      <c r="G24" s="110"/>
      <c r="H24" s="110"/>
      <c r="I24" s="110"/>
      <c r="J24" s="110"/>
      <c r="K24" s="110"/>
      <c r="L24" s="104">
        <f>SUM(B24:K24)</f>
        <v>0</v>
      </c>
    </row>
    <row r="25" spans="1:12" x14ac:dyDescent="0.25">
      <c r="A25" s="109" t="s">
        <v>107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04">
        <f>SUM(B25:K25)</f>
        <v>0</v>
      </c>
    </row>
    <row r="26" spans="1:12" ht="15.75" customHeight="1" x14ac:dyDescent="0.25">
      <c r="A26" s="143" t="s">
        <v>106</v>
      </c>
      <c r="B26" s="114">
        <f>SUM(B24:B25)</f>
        <v>0</v>
      </c>
      <c r="C26" s="114">
        <f t="shared" ref="C26:L26" si="1">SUM(C24:C25)</f>
        <v>0</v>
      </c>
      <c r="D26" s="114">
        <f t="shared" si="1"/>
        <v>0</v>
      </c>
      <c r="E26" s="114">
        <f t="shared" si="1"/>
        <v>0</v>
      </c>
      <c r="F26" s="114">
        <f t="shared" si="1"/>
        <v>0</v>
      </c>
      <c r="G26" s="114">
        <f t="shared" si="1"/>
        <v>0</v>
      </c>
      <c r="H26" s="114">
        <f t="shared" si="1"/>
        <v>0</v>
      </c>
      <c r="I26" s="114">
        <f t="shared" si="1"/>
        <v>0</v>
      </c>
      <c r="J26" s="114">
        <f t="shared" si="1"/>
        <v>0</v>
      </c>
      <c r="K26" s="114">
        <f t="shared" si="1"/>
        <v>0</v>
      </c>
      <c r="L26" s="104">
        <f t="shared" si="1"/>
        <v>0</v>
      </c>
    </row>
    <row r="27" spans="1:12" ht="9" customHeight="1" x14ac:dyDescent="0.25">
      <c r="A27" s="11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5"/>
    </row>
    <row r="28" spans="1:12" ht="15" customHeight="1" x14ac:dyDescent="0.25">
      <c r="A28" s="121" t="s">
        <v>131</v>
      </c>
      <c r="B28" s="118"/>
      <c r="C28" s="117"/>
      <c r="D28" s="117"/>
      <c r="E28" s="117"/>
      <c r="F28" s="117"/>
      <c r="G28" s="117"/>
      <c r="H28" s="117"/>
      <c r="I28" s="117"/>
      <c r="J28" s="117"/>
      <c r="K28" s="117"/>
      <c r="L28" s="104"/>
    </row>
    <row r="29" spans="1:12" ht="15" customHeight="1" x14ac:dyDescent="0.25">
      <c r="A29" s="160" t="s">
        <v>130</v>
      </c>
      <c r="B29" s="140"/>
      <c r="C29" s="110"/>
      <c r="D29" s="110"/>
      <c r="E29" s="110"/>
      <c r="F29" s="110"/>
      <c r="G29" s="110"/>
      <c r="H29" s="110"/>
      <c r="I29" s="110"/>
      <c r="J29" s="110"/>
      <c r="K29" s="110"/>
      <c r="L29" s="104">
        <f>SUM(B29:K29)</f>
        <v>0</v>
      </c>
    </row>
    <row r="30" spans="1:12" x14ac:dyDescent="0.25">
      <c r="A30" s="156" t="s">
        <v>105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04">
        <f>SUM(B30:K30)</f>
        <v>0</v>
      </c>
    </row>
    <row r="31" spans="1:12" x14ac:dyDescent="0.25">
      <c r="A31" s="111" t="s">
        <v>104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04">
        <f>SUM(B31:K31)</f>
        <v>0</v>
      </c>
    </row>
    <row r="32" spans="1:12" ht="30" x14ac:dyDescent="0.25">
      <c r="A32" s="116" t="s">
        <v>103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04">
        <f>SUM(B32:K32)</f>
        <v>0</v>
      </c>
    </row>
    <row r="33" spans="1:12" x14ac:dyDescent="0.25">
      <c r="A33" s="144" t="s">
        <v>102</v>
      </c>
      <c r="B33" s="114">
        <f t="shared" ref="B33:L33" si="2">SUM(B29:B32)</f>
        <v>0</v>
      </c>
      <c r="C33" s="114">
        <f t="shared" si="2"/>
        <v>0</v>
      </c>
      <c r="D33" s="114">
        <f t="shared" si="2"/>
        <v>0</v>
      </c>
      <c r="E33" s="114">
        <f t="shared" si="2"/>
        <v>0</v>
      </c>
      <c r="F33" s="114">
        <f t="shared" si="2"/>
        <v>0</v>
      </c>
      <c r="G33" s="114">
        <f t="shared" si="2"/>
        <v>0</v>
      </c>
      <c r="H33" s="114">
        <f t="shared" si="2"/>
        <v>0</v>
      </c>
      <c r="I33" s="114">
        <f t="shared" si="2"/>
        <v>0</v>
      </c>
      <c r="J33" s="114">
        <f t="shared" si="2"/>
        <v>0</v>
      </c>
      <c r="K33" s="114">
        <f t="shared" si="2"/>
        <v>0</v>
      </c>
      <c r="L33" s="114">
        <f t="shared" si="2"/>
        <v>0</v>
      </c>
    </row>
    <row r="34" spans="1:12" ht="7.5" customHeight="1" x14ac:dyDescent="0.25">
      <c r="A34" s="115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04"/>
    </row>
    <row r="35" spans="1:12" x14ac:dyDescent="0.25">
      <c r="A35" s="113" t="s">
        <v>101</v>
      </c>
      <c r="B35" s="112">
        <f t="shared" ref="B35:K35" si="3">SUM(B26,B33)</f>
        <v>0</v>
      </c>
      <c r="C35" s="112">
        <f t="shared" si="3"/>
        <v>0</v>
      </c>
      <c r="D35" s="112">
        <f t="shared" si="3"/>
        <v>0</v>
      </c>
      <c r="E35" s="112">
        <f t="shared" si="3"/>
        <v>0</v>
      </c>
      <c r="F35" s="112">
        <f t="shared" si="3"/>
        <v>0</v>
      </c>
      <c r="G35" s="112">
        <f t="shared" si="3"/>
        <v>0</v>
      </c>
      <c r="H35" s="112">
        <f t="shared" si="3"/>
        <v>0</v>
      </c>
      <c r="I35" s="112">
        <f t="shared" si="3"/>
        <v>0</v>
      </c>
      <c r="J35" s="112">
        <f t="shared" si="3"/>
        <v>0</v>
      </c>
      <c r="K35" s="112">
        <f t="shared" si="3"/>
        <v>0</v>
      </c>
    </row>
    <row r="36" spans="1:12" ht="6.7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x14ac:dyDescent="0.25">
      <c r="A37" s="142" t="s">
        <v>100</v>
      </c>
      <c r="B37" s="125">
        <v>0</v>
      </c>
      <c r="C37" s="125">
        <v>1</v>
      </c>
      <c r="D37" s="125">
        <v>2</v>
      </c>
      <c r="E37" s="125">
        <v>3</v>
      </c>
      <c r="F37" s="125">
        <v>4</v>
      </c>
      <c r="G37" s="125">
        <v>5</v>
      </c>
      <c r="H37" s="125">
        <v>6</v>
      </c>
      <c r="I37" s="125">
        <v>7</v>
      </c>
      <c r="J37" s="125">
        <v>8</v>
      </c>
      <c r="K37" s="125">
        <v>9</v>
      </c>
    </row>
    <row r="38" spans="1:12" x14ac:dyDescent="0.25">
      <c r="A38" s="111" t="s">
        <v>99</v>
      </c>
      <c r="B38" s="140"/>
      <c r="C38" s="110"/>
      <c r="D38" s="110"/>
      <c r="E38" s="110"/>
      <c r="F38" s="110"/>
      <c r="G38" s="110"/>
      <c r="H38" s="110"/>
      <c r="I38" s="110"/>
      <c r="J38" s="110"/>
      <c r="K38" s="110"/>
      <c r="L38" s="106">
        <f>SUM(B38:K38)</f>
        <v>0</v>
      </c>
    </row>
    <row r="39" spans="1:12" ht="31.5" customHeight="1" x14ac:dyDescent="0.25">
      <c r="A39" s="109" t="s">
        <v>132</v>
      </c>
      <c r="B39" s="110"/>
      <c r="C39" s="140"/>
      <c r="D39" s="140"/>
      <c r="E39" s="140"/>
      <c r="F39" s="140"/>
      <c r="G39" s="140"/>
      <c r="H39" s="140"/>
      <c r="I39" s="140"/>
      <c r="J39" s="140"/>
      <c r="K39" s="140"/>
      <c r="L39" s="106">
        <f>SUM(B39:K39)</f>
        <v>0</v>
      </c>
    </row>
    <row r="40" spans="1:12" ht="19.5" customHeight="1" x14ac:dyDescent="0.25">
      <c r="A40" s="109" t="s">
        <v>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06">
        <f>SUM(B40:K40)</f>
        <v>0</v>
      </c>
    </row>
    <row r="41" spans="1:12" ht="21.75" customHeight="1" x14ac:dyDescent="0.25">
      <c r="A41" s="108" t="s">
        <v>97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06">
        <f>SUM(B41:K41)</f>
        <v>0</v>
      </c>
    </row>
    <row r="42" spans="1:12" ht="6.75" customHeight="1" x14ac:dyDescent="0.25">
      <c r="A42" s="107"/>
      <c r="B42" s="1"/>
      <c r="C42" s="1"/>
      <c r="D42" s="1"/>
      <c r="E42" s="1"/>
      <c r="F42" s="1"/>
      <c r="G42" s="1"/>
      <c r="H42" s="1"/>
      <c r="I42" s="1"/>
      <c r="J42" s="1"/>
      <c r="K42" s="1"/>
      <c r="L42" s="106"/>
    </row>
    <row r="43" spans="1:12" x14ac:dyDescent="0.25">
      <c r="A43" s="105" t="s">
        <v>96</v>
      </c>
      <c r="B43" s="104">
        <f>SUM(B38:B41)</f>
        <v>0</v>
      </c>
      <c r="C43" s="104">
        <f t="shared" ref="C43:L43" si="4">SUM(C38:C41)</f>
        <v>0</v>
      </c>
      <c r="D43" s="104">
        <f t="shared" si="4"/>
        <v>0</v>
      </c>
      <c r="E43" s="104">
        <f t="shared" si="4"/>
        <v>0</v>
      </c>
      <c r="F43" s="104">
        <f t="shared" si="4"/>
        <v>0</v>
      </c>
      <c r="G43" s="104">
        <f t="shared" si="4"/>
        <v>0</v>
      </c>
      <c r="H43" s="104">
        <f t="shared" si="4"/>
        <v>0</v>
      </c>
      <c r="I43" s="104">
        <f t="shared" si="4"/>
        <v>0</v>
      </c>
      <c r="J43" s="104">
        <f t="shared" si="4"/>
        <v>0</v>
      </c>
      <c r="K43" s="104">
        <f t="shared" si="4"/>
        <v>0</v>
      </c>
      <c r="L43" s="104">
        <f t="shared" si="4"/>
        <v>0</v>
      </c>
    </row>
    <row r="45" spans="1:12" x14ac:dyDescent="0.25">
      <c r="A45" s="142" t="s">
        <v>95</v>
      </c>
    </row>
    <row r="46" spans="1:12" x14ac:dyDescent="0.25">
      <c r="A46" s="148" t="s">
        <v>94</v>
      </c>
    </row>
    <row r="47" spans="1:12" x14ac:dyDescent="0.25">
      <c r="A47" s="148" t="s">
        <v>93</v>
      </c>
    </row>
    <row r="48" spans="1:12" x14ac:dyDescent="0.25">
      <c r="A48" s="148" t="s">
        <v>92</v>
      </c>
    </row>
    <row r="49" spans="1:1" x14ac:dyDescent="0.25">
      <c r="A49" s="148" t="s">
        <v>91</v>
      </c>
    </row>
  </sheetData>
  <mergeCells count="2">
    <mergeCell ref="B12:K12"/>
    <mergeCell ref="A11:K1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H8"/>
  <sheetViews>
    <sheetView workbookViewId="0">
      <selection activeCell="F1" sqref="F1"/>
    </sheetView>
  </sheetViews>
  <sheetFormatPr defaultRowHeight="15" x14ac:dyDescent="0.25"/>
  <cols>
    <col min="7" max="7" width="22.28515625" bestFit="1" customWidth="1"/>
  </cols>
  <sheetData>
    <row r="2" spans="6:8" x14ac:dyDescent="0.25">
      <c r="F2" t="s">
        <v>30</v>
      </c>
      <c r="G2" t="s">
        <v>54</v>
      </c>
      <c r="H2" t="s">
        <v>60</v>
      </c>
    </row>
    <row r="3" spans="6:8" x14ac:dyDescent="0.25">
      <c r="F3" t="s">
        <v>31</v>
      </c>
      <c r="G3" t="s">
        <v>55</v>
      </c>
      <c r="H3" t="s">
        <v>61</v>
      </c>
    </row>
    <row r="4" spans="6:8" x14ac:dyDescent="0.25">
      <c r="F4" t="s">
        <v>32</v>
      </c>
      <c r="G4" t="s">
        <v>56</v>
      </c>
      <c r="H4" t="s">
        <v>62</v>
      </c>
    </row>
    <row r="5" spans="6:8" x14ac:dyDescent="0.25">
      <c r="G5" t="s">
        <v>57</v>
      </c>
      <c r="H5" t="s">
        <v>63</v>
      </c>
    </row>
    <row r="6" spans="6:8" x14ac:dyDescent="0.25">
      <c r="G6" t="s">
        <v>59</v>
      </c>
      <c r="H6" t="s">
        <v>64</v>
      </c>
    </row>
    <row r="7" spans="6:8" x14ac:dyDescent="0.25">
      <c r="G7" t="s">
        <v>58</v>
      </c>
      <c r="H7" t="s">
        <v>66</v>
      </c>
    </row>
    <row r="8" spans="6:8" x14ac:dyDescent="0.25">
      <c r="H8" t="s">
        <v>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I16" sqref="I16"/>
    </sheetView>
  </sheetViews>
  <sheetFormatPr defaultRowHeight="15" x14ac:dyDescent="0.25"/>
  <cols>
    <col min="1" max="1" width="13.42578125" bestFit="1" customWidth="1"/>
    <col min="2" max="2" width="12.5703125" bestFit="1" customWidth="1"/>
    <col min="3" max="3" width="21.5703125" bestFit="1" customWidth="1"/>
    <col min="4" max="4" width="15.7109375" bestFit="1" customWidth="1"/>
    <col min="5" max="5" width="21.7109375" bestFit="1" customWidth="1"/>
    <col min="6" max="6" width="21.7109375" customWidth="1"/>
    <col min="7" max="7" width="18.5703125" bestFit="1" customWidth="1"/>
    <col min="8" max="8" width="17.5703125" bestFit="1" customWidth="1"/>
    <col min="9" max="9" width="24.28515625" customWidth="1"/>
    <col min="10" max="10" width="13.42578125" bestFit="1" customWidth="1"/>
    <col min="11" max="11" width="12.5703125" bestFit="1" customWidth="1"/>
    <col min="12" max="12" width="10.5703125" bestFit="1" customWidth="1"/>
    <col min="13" max="13" width="18" bestFit="1" customWidth="1"/>
    <col min="14" max="14" width="12.42578125" customWidth="1"/>
    <col min="15" max="15" width="10.85546875" customWidth="1"/>
    <col min="16" max="18" width="12.28515625" customWidth="1"/>
  </cols>
  <sheetData>
    <row r="1" spans="1:18" ht="45" x14ac:dyDescent="0.25">
      <c r="A1" s="8" t="s">
        <v>47</v>
      </c>
      <c r="B1" s="8" t="s">
        <v>48</v>
      </c>
      <c r="C1" s="8" t="s">
        <v>51</v>
      </c>
      <c r="D1" s="8" t="s">
        <v>52</v>
      </c>
      <c r="E1" s="8" t="s">
        <v>53</v>
      </c>
      <c r="F1" s="8" t="s">
        <v>36</v>
      </c>
      <c r="G1" s="8" t="s">
        <v>50</v>
      </c>
      <c r="H1" s="8" t="s">
        <v>49</v>
      </c>
      <c r="I1" s="8" t="s">
        <v>40</v>
      </c>
      <c r="J1" s="8" t="s">
        <v>41</v>
      </c>
      <c r="K1" s="8" t="s">
        <v>42</v>
      </c>
      <c r="L1" s="8" t="s">
        <v>43</v>
      </c>
      <c r="M1" s="8" t="s">
        <v>44</v>
      </c>
      <c r="N1" s="8" t="s">
        <v>45</v>
      </c>
      <c r="O1" s="8" t="s">
        <v>46</v>
      </c>
      <c r="P1" s="9" t="s">
        <v>37</v>
      </c>
      <c r="Q1" s="9" t="s">
        <v>38</v>
      </c>
      <c r="R1" s="9" t="s">
        <v>33</v>
      </c>
    </row>
    <row r="2" spans="1:18" x14ac:dyDescent="0.25">
      <c r="B2">
        <f>Summary!$B$10</f>
        <v>0</v>
      </c>
      <c r="C2" t="e">
        <f>#REF!</f>
        <v>#REF!</v>
      </c>
      <c r="D2" t="e">
        <f>LOOKUP(#REF!,#REF!,#REF!)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</row>
    <row r="3" spans="1:18" x14ac:dyDescent="0.25">
      <c r="B3">
        <f>Summary!$B$10</f>
        <v>0</v>
      </c>
      <c r="C3" t="e">
        <f>#REF!</f>
        <v>#REF!</v>
      </c>
      <c r="D3" t="e">
        <f>LOOKUP(#REF!,#REF!,#REF!)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</row>
    <row r="4" spans="1:18" x14ac:dyDescent="0.25">
      <c r="B4">
        <f>Summary!$B$10</f>
        <v>0</v>
      </c>
      <c r="C4" t="e">
        <f>#REF!</f>
        <v>#REF!</v>
      </c>
      <c r="D4" t="e">
        <f>LOOKUP(#REF!,#REF!,#REF!)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</row>
    <row r="5" spans="1:18" x14ac:dyDescent="0.25">
      <c r="B5">
        <f>Summary!$B$10</f>
        <v>0</v>
      </c>
      <c r="C5" t="e">
        <f>#REF!</f>
        <v>#REF!</v>
      </c>
      <c r="D5" t="e">
        <f>LOOKUP(#REF!,#REF!,#REF!)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</row>
    <row r="6" spans="1:18" x14ac:dyDescent="0.25">
      <c r="B6">
        <f>Summary!$B$10</f>
        <v>0</v>
      </c>
      <c r="C6" t="e">
        <f>#REF!</f>
        <v>#REF!</v>
      </c>
      <c r="D6" t="e">
        <f>LOOKUP(#REF!,#REF!,#REF!)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</row>
    <row r="7" spans="1:18" x14ac:dyDescent="0.25">
      <c r="B7">
        <f>Summary!$B$10</f>
        <v>0</v>
      </c>
      <c r="C7" t="e">
        <f>#REF!</f>
        <v>#REF!</v>
      </c>
      <c r="D7" t="e">
        <f>LOOKUP(#REF!,#REF!,#REF!)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</row>
    <row r="8" spans="1:18" x14ac:dyDescent="0.25">
      <c r="B8">
        <f>Summary!$B$10</f>
        <v>0</v>
      </c>
      <c r="C8" t="e">
        <f>#REF!</f>
        <v>#REF!</v>
      </c>
      <c r="D8" t="e">
        <f>LOOKUP(#REF!,#REF!,#REF!)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</row>
    <row r="9" spans="1:18" x14ac:dyDescent="0.25">
      <c r="B9">
        <f>Summary!$B$10</f>
        <v>0</v>
      </c>
      <c r="C9" t="e">
        <f>#REF!</f>
        <v>#REF!</v>
      </c>
      <c r="D9" t="e">
        <f>LOOKUP(#REF!,#REF!,#REF!)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</row>
    <row r="10" spans="1:18" x14ac:dyDescent="0.25">
      <c r="B10">
        <f>Summary!$B$10</f>
        <v>0</v>
      </c>
      <c r="C10" t="e">
        <f>#REF!</f>
        <v>#REF!</v>
      </c>
      <c r="D10" t="e">
        <f>LOOKUP(#REF!,#REF!,#REF!)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</row>
    <row r="11" spans="1:18" x14ac:dyDescent="0.25">
      <c r="B11">
        <f>Summary!$B$10</f>
        <v>0</v>
      </c>
      <c r="C11" t="e">
        <f>#REF!</f>
        <v>#REF!</v>
      </c>
      <c r="D11" t="e">
        <f>LOOKUP(#REF!,#REF!,#REF!)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</row>
    <row r="17" spans="1:6" s="1" customFormat="1" x14ac:dyDescent="0.25"/>
    <row r="18" spans="1:6" s="1" customFormat="1" x14ac:dyDescent="0.25">
      <c r="A18" s="5"/>
      <c r="B18" s="5"/>
      <c r="C18" s="5"/>
      <c r="D18" s="5"/>
      <c r="E18" s="5"/>
      <c r="F18" s="5"/>
    </row>
    <row r="19" spans="1:6" x14ac:dyDescent="0.25">
      <c r="A19" s="6"/>
      <c r="B19" s="6"/>
    </row>
    <row r="20" spans="1:6" x14ac:dyDescent="0.25">
      <c r="A20" s="7"/>
      <c r="B2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7206EDFC5CC4EBF3EF50018127012" ma:contentTypeVersion="1" ma:contentTypeDescription="Create a new document." ma:contentTypeScope="" ma:versionID="dc6d765541eb188bd50f5ac6ef72ff5c">
  <xsd:schema xmlns:xsd="http://www.w3.org/2001/XMLSchema" xmlns:xs="http://www.w3.org/2001/XMLSchema" xmlns:p="http://schemas.microsoft.com/office/2006/metadata/properties" xmlns:ns2="6bb0fc42-953c-473d-bd31-30612b3a3eb1" targetNamespace="http://schemas.microsoft.com/office/2006/metadata/properties" ma:root="true" ma:fieldsID="3c1edf16f13c3e07349885fccc23dbb6" ns2:_="">
    <xsd:import namespace="6bb0fc42-953c-473d-bd31-30612b3a3e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0fc42-953c-473d-bd31-30612b3a3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03CC48-09F5-46E8-923D-43EA02D19F54}">
  <ds:schemaRefs>
    <ds:schemaRef ds:uri="http://purl.org/dc/terms/"/>
    <ds:schemaRef ds:uri="http://schemas.openxmlformats.org/package/2006/metadata/core-properties"/>
    <ds:schemaRef ds:uri="6bb0fc42-953c-473d-bd31-30612b3a3eb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513291-3B42-4D51-B066-0EA6379EA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b0fc42-953c-473d-bd31-30612b3a3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5DC7DC-721A-4627-A43B-1D121CB7F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Newtown Questionnaire</vt:lpstr>
      <vt:lpstr>Newtown Cash Flow Template</vt:lpstr>
      <vt:lpstr>Drop Downs</vt:lpstr>
      <vt:lpstr>DB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Mahama, Damei S</dc:creator>
  <cp:lastModifiedBy>Kramer, Peter A.</cp:lastModifiedBy>
  <cp:lastPrinted>2017-04-13T19:28:20Z</cp:lastPrinted>
  <dcterms:created xsi:type="dcterms:W3CDTF">2016-11-28T16:11:52Z</dcterms:created>
  <dcterms:modified xsi:type="dcterms:W3CDTF">2019-06-14T16:46:35Z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0x0101006E37206EDFC5CC4EBF3EF50018127012</vt:lpwstr>
  </property>
</Properties>
</file>